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1077" documentId="8_{03694D5E-FD7B-4956-B70B-8987967A468E}" xr6:coauthVersionLast="47" xr6:coauthVersionMax="47" xr10:uidLastSave="{762956F7-F716-4AF6-AB08-601942240770}"/>
  <bookViews>
    <workbookView xWindow="57480" yWindow="6435" windowWidth="29040" windowHeight="15840" activeTab="2"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3" i="7" l="1"/>
  <c r="M13" i="7"/>
  <c r="N13" i="7"/>
  <c r="O13" i="7"/>
  <c r="P13" i="7"/>
  <c r="L15" i="7"/>
  <c r="M15" i="7"/>
  <c r="N15" i="7"/>
  <c r="O15" i="7"/>
  <c r="P15" i="7"/>
  <c r="H8" i="7"/>
  <c r="H10" i="7"/>
  <c r="I8" i="7"/>
  <c r="J8" i="7"/>
  <c r="K8" i="7"/>
  <c r="L8" i="7"/>
  <c r="M8" i="7"/>
  <c r="N8" i="7"/>
  <c r="O8" i="7"/>
  <c r="P8" i="7"/>
  <c r="I10" i="7"/>
  <c r="J10" i="7"/>
  <c r="K10" i="7"/>
  <c r="L10" i="7"/>
  <c r="M10" i="7"/>
  <c r="N10" i="7"/>
  <c r="O10" i="7"/>
  <c r="P10" i="7"/>
  <c r="F3" i="7"/>
  <c r="K32" i="7"/>
  <c r="J23" i="7"/>
  <c r="L25" i="7"/>
  <c r="L23" i="7"/>
  <c r="K23" i="7"/>
  <c r="K18" i="7"/>
  <c r="K70" i="7"/>
  <c r="K61" i="7"/>
  <c r="K55" i="7"/>
  <c r="K50" i="7"/>
  <c r="K56" i="7" s="1"/>
  <c r="K62" i="7" s="1"/>
  <c r="K64" i="7" s="1"/>
  <c r="K121" i="7"/>
  <c r="K122" i="7" s="1"/>
  <c r="K113" i="7"/>
  <c r="K108" i="7"/>
  <c r="K95" i="7"/>
  <c r="K103" i="7"/>
  <c r="H43" i="7"/>
  <c r="I43" i="7"/>
  <c r="I44" i="7" s="1"/>
  <c r="J43" i="7"/>
  <c r="H23" i="7"/>
  <c r="I23" i="7"/>
  <c r="H18" i="7"/>
  <c r="I18" i="7"/>
  <c r="J18" i="7"/>
  <c r="O20" i="7"/>
  <c r="N20" i="7"/>
  <c r="M20" i="7"/>
  <c r="L20" i="7"/>
  <c r="K20" i="7"/>
  <c r="J20" i="7"/>
  <c r="I20" i="7"/>
  <c r="H20" i="7"/>
  <c r="G20" i="7"/>
  <c r="F20" i="7"/>
  <c r="G18" i="7"/>
  <c r="F18" i="7"/>
  <c r="M70" i="7"/>
  <c r="N70" i="7"/>
  <c r="O70" i="7"/>
  <c r="G74" i="7"/>
  <c r="H74" i="7"/>
  <c r="I74" i="7"/>
  <c r="J74" i="7"/>
  <c r="K74" i="7"/>
  <c r="F74" i="7"/>
  <c r="J121" i="7"/>
  <c r="I121" i="7"/>
  <c r="J108" i="7"/>
  <c r="J113" i="7" s="1"/>
  <c r="I108" i="7"/>
  <c r="I113" i="7" s="1"/>
  <c r="J95" i="7"/>
  <c r="J103" i="7" s="1"/>
  <c r="I95" i="7"/>
  <c r="I103" i="7" s="1"/>
  <c r="L43" i="7"/>
  <c r="L44" i="7" s="1"/>
  <c r="L74" i="7"/>
  <c r="G33" i="7"/>
  <c r="H33" i="7"/>
  <c r="I33" i="7"/>
  <c r="J33" i="7"/>
  <c r="K33" i="7"/>
  <c r="L33" i="7"/>
  <c r="M33" i="7"/>
  <c r="G34" i="7"/>
  <c r="H34" i="7"/>
  <c r="I34" i="7"/>
  <c r="J34" i="7"/>
  <c r="K34" i="7"/>
  <c r="L34" i="7"/>
  <c r="M34" i="7"/>
  <c r="G35" i="7"/>
  <c r="H35" i="7"/>
  <c r="I35" i="7"/>
  <c r="J35" i="7"/>
  <c r="K35" i="7"/>
  <c r="L35" i="7"/>
  <c r="M35" i="7"/>
  <c r="G36" i="7"/>
  <c r="H36" i="7"/>
  <c r="I36" i="7"/>
  <c r="J36" i="7"/>
  <c r="K36" i="7"/>
  <c r="L36" i="7"/>
  <c r="M36" i="7"/>
  <c r="G37" i="7"/>
  <c r="H37" i="7"/>
  <c r="I37" i="7"/>
  <c r="J37" i="7"/>
  <c r="K37" i="7"/>
  <c r="L37" i="7"/>
  <c r="M37" i="7"/>
  <c r="F36" i="7"/>
  <c r="F35" i="7"/>
  <c r="F34" i="7"/>
  <c r="F33" i="7"/>
  <c r="N34" i="7"/>
  <c r="N35" i="7"/>
  <c r="N36" i="7"/>
  <c r="N37" i="7"/>
  <c r="N33" i="7"/>
  <c r="O37" i="7"/>
  <c r="O36" i="7"/>
  <c r="O35" i="7"/>
  <c r="O34" i="7"/>
  <c r="O33" i="7"/>
  <c r="G32" i="7"/>
  <c r="H32" i="7"/>
  <c r="I32" i="7"/>
  <c r="J32" i="7"/>
  <c r="L32" i="7"/>
  <c r="M32" i="7"/>
  <c r="N32" i="7"/>
  <c r="F32" i="7"/>
  <c r="F38" i="7" s="1"/>
  <c r="O32" i="7"/>
  <c r="G44" i="7"/>
  <c r="H44" i="7"/>
  <c r="J44" i="7"/>
  <c r="K44" i="7"/>
  <c r="M44" i="7"/>
  <c r="N44" i="7"/>
  <c r="F44" i="7"/>
  <c r="M61" i="7"/>
  <c r="M55" i="7"/>
  <c r="M50" i="7"/>
  <c r="M78" i="7" s="1"/>
  <c r="N50" i="7"/>
  <c r="N79" i="7" s="1"/>
  <c r="O50" i="7"/>
  <c r="O80" i="7" s="1"/>
  <c r="N55" i="7"/>
  <c r="O55" i="7"/>
  <c r="N61" i="7"/>
  <c r="O61" i="7"/>
  <c r="O44" i="7"/>
  <c r="G25" i="7"/>
  <c r="H25" i="7"/>
  <c r="I25" i="7"/>
  <c r="J25" i="7"/>
  <c r="K25" i="7"/>
  <c r="M25" i="7"/>
  <c r="N25" i="7"/>
  <c r="F25" i="7"/>
  <c r="O25" i="7"/>
  <c r="G15" i="7"/>
  <c r="H15" i="7"/>
  <c r="I15" i="7"/>
  <c r="J15" i="7"/>
  <c r="K15" i="7"/>
  <c r="F15" i="7"/>
  <c r="O23" i="7"/>
  <c r="N23" i="7"/>
  <c r="M23" i="7"/>
  <c r="G23" i="7"/>
  <c r="F23" i="7"/>
  <c r="G13" i="7"/>
  <c r="H13" i="7"/>
  <c r="I13" i="7"/>
  <c r="J13" i="7"/>
  <c r="K13" i="7"/>
  <c r="F13" i="7"/>
  <c r="F10" i="7"/>
  <c r="G10" i="7"/>
  <c r="G8" i="7"/>
  <c r="F8" i="7"/>
  <c r="G127" i="7"/>
  <c r="H127" i="7"/>
  <c r="I127" i="7"/>
  <c r="J127" i="7"/>
  <c r="K127" i="7"/>
  <c r="L127" i="7"/>
  <c r="F127" i="7"/>
  <c r="N127" i="7"/>
  <c r="O127" i="7"/>
  <c r="M127" i="7"/>
  <c r="G121" i="7"/>
  <c r="H121" i="7"/>
  <c r="L121" i="7"/>
  <c r="M121" i="7"/>
  <c r="N121" i="7"/>
  <c r="F121" i="7"/>
  <c r="O121" i="7"/>
  <c r="G108" i="7"/>
  <c r="G113" i="7" s="1"/>
  <c r="H108" i="7"/>
  <c r="H113" i="7" s="1"/>
  <c r="L108" i="7"/>
  <c r="L113" i="7" s="1"/>
  <c r="M108" i="7"/>
  <c r="M113" i="7" s="1"/>
  <c r="N108" i="7"/>
  <c r="N113" i="7" s="1"/>
  <c r="F108" i="7"/>
  <c r="F113" i="7" s="1"/>
  <c r="O108" i="7"/>
  <c r="O113" i="7" s="1"/>
  <c r="G95" i="7"/>
  <c r="G103" i="7" s="1"/>
  <c r="H95" i="7"/>
  <c r="H103" i="7" s="1"/>
  <c r="L95" i="7"/>
  <c r="L103" i="7" s="1"/>
  <c r="M95" i="7"/>
  <c r="M103" i="7" s="1"/>
  <c r="N95" i="7"/>
  <c r="N103" i="7" s="1"/>
  <c r="F95" i="7"/>
  <c r="F103" i="7" s="1"/>
  <c r="O95" i="7"/>
  <c r="O103" i="7" s="1"/>
  <c r="G61" i="7"/>
  <c r="H61" i="7"/>
  <c r="I61" i="7"/>
  <c r="J61" i="7"/>
  <c r="F61" i="7"/>
  <c r="G55" i="7"/>
  <c r="H55" i="7"/>
  <c r="I55" i="7"/>
  <c r="J55" i="7"/>
  <c r="F55" i="7"/>
  <c r="G50" i="7"/>
  <c r="G84" i="7" s="1"/>
  <c r="H50" i="7"/>
  <c r="H84" i="7" s="1"/>
  <c r="I50" i="7"/>
  <c r="I78" i="7" s="1"/>
  <c r="J50" i="7"/>
  <c r="J78" i="7" s="1"/>
  <c r="K78" i="7"/>
  <c r="L78" i="7"/>
  <c r="F50" i="7"/>
  <c r="F79" i="7" s="1"/>
  <c r="P3" i="7"/>
  <c r="Q3" i="7" s="1"/>
  <c r="R3" i="7" s="1"/>
  <c r="S3" i="7" s="1"/>
  <c r="T3" i="7" s="1"/>
  <c r="U3" i="7" s="1"/>
  <c r="V3" i="7" s="1"/>
  <c r="N3" i="7"/>
  <c r="M3" i="7" s="1"/>
  <c r="L3" i="7" s="1"/>
  <c r="K3" i="7" s="1"/>
  <c r="J3" i="7" s="1"/>
  <c r="I3" i="7" s="1"/>
  <c r="H3" i="7" s="1"/>
  <c r="G3" i="7" s="1"/>
  <c r="B3" i="5" a="1"/>
  <c r="B3" i="5" s="1"/>
  <c r="B2" i="5" a="1"/>
  <c r="B2" i="5" s="1"/>
  <c r="C29" i="1"/>
  <c r="D29" i="1"/>
  <c r="E29" i="1"/>
  <c r="F29" i="1"/>
  <c r="G29" i="1"/>
  <c r="H29" i="1"/>
  <c r="I29" i="1"/>
  <c r="J29" i="1"/>
  <c r="K29" i="1"/>
  <c r="L29" i="1"/>
  <c r="M29" i="1"/>
  <c r="N29" i="1"/>
  <c r="O29" i="1"/>
  <c r="P29" i="1"/>
  <c r="Q29" i="1"/>
  <c r="R29" i="1"/>
  <c r="B29" i="1"/>
  <c r="K66" i="7" l="1"/>
  <c r="K67" i="7"/>
  <c r="J122" i="7"/>
  <c r="H81" i="7"/>
  <c r="I81" i="7"/>
  <c r="I122" i="7"/>
  <c r="I38" i="7"/>
  <c r="O81" i="7"/>
  <c r="G81" i="7"/>
  <c r="M38" i="7"/>
  <c r="M81" i="7"/>
  <c r="K38" i="7"/>
  <c r="F81" i="7"/>
  <c r="F80" i="7"/>
  <c r="G80" i="7"/>
  <c r="K81" i="7"/>
  <c r="G78" i="7"/>
  <c r="L81" i="7"/>
  <c r="H80" i="7"/>
  <c r="J81" i="7"/>
  <c r="H78" i="7"/>
  <c r="N38" i="7"/>
  <c r="M79" i="7"/>
  <c r="L79" i="7"/>
  <c r="K79" i="7"/>
  <c r="F84" i="7"/>
  <c r="H38" i="7"/>
  <c r="J79" i="7"/>
  <c r="N81" i="7"/>
  <c r="I79" i="7"/>
  <c r="H79" i="7"/>
  <c r="N84" i="7"/>
  <c r="G79" i="7"/>
  <c r="M84" i="7"/>
  <c r="O78" i="7"/>
  <c r="N80" i="7"/>
  <c r="N78" i="7"/>
  <c r="L84" i="7"/>
  <c r="O84" i="7"/>
  <c r="O79" i="7"/>
  <c r="M80" i="7"/>
  <c r="K84" i="7"/>
  <c r="L80" i="7"/>
  <c r="J84" i="7"/>
  <c r="K80" i="7"/>
  <c r="I84" i="7"/>
  <c r="O38" i="7"/>
  <c r="F78" i="7"/>
  <c r="J80" i="7"/>
  <c r="I80" i="7"/>
  <c r="J38" i="7"/>
  <c r="G38" i="7"/>
  <c r="L38" i="7"/>
  <c r="O56" i="7"/>
  <c r="N56" i="7"/>
  <c r="M56" i="7"/>
  <c r="L122" i="7"/>
  <c r="N122" i="7"/>
  <c r="J56" i="7"/>
  <c r="H56" i="7"/>
  <c r="I56" i="7"/>
  <c r="G56" i="7"/>
  <c r="H122" i="7"/>
  <c r="G122" i="7"/>
  <c r="F56" i="7"/>
  <c r="O122" i="7"/>
  <c r="F122" i="7"/>
  <c r="M122" i="7"/>
  <c r="B4" i="5"/>
  <c r="F62" i="7" l="1"/>
  <c r="F85" i="7"/>
  <c r="H62" i="7"/>
  <c r="H85" i="7"/>
  <c r="G62" i="7"/>
  <c r="G85" i="7"/>
  <c r="K85" i="7"/>
  <c r="J62" i="7"/>
  <c r="J85" i="7"/>
  <c r="O62" i="7"/>
  <c r="O85" i="7"/>
  <c r="I62" i="7"/>
  <c r="I85" i="7"/>
  <c r="L85" i="7"/>
  <c r="M62" i="7"/>
  <c r="M85" i="7"/>
  <c r="N62" i="7"/>
  <c r="N85" i="7"/>
  <c r="O64" i="7" l="1"/>
  <c r="O86" i="7"/>
  <c r="K86" i="7"/>
  <c r="G64" i="7"/>
  <c r="G86" i="7"/>
  <c r="L86" i="7"/>
  <c r="I64" i="7"/>
  <c r="I86" i="7"/>
  <c r="J64" i="7"/>
  <c r="J86" i="7"/>
  <c r="N64" i="7"/>
  <c r="N86" i="7"/>
  <c r="H64" i="7"/>
  <c r="H86" i="7"/>
  <c r="M64" i="7"/>
  <c r="M86" i="7"/>
  <c r="F64" i="7"/>
  <c r="F86" i="7"/>
  <c r="H66" i="7" l="1"/>
  <c r="H73" i="7" s="1"/>
  <c r="H67" i="7"/>
  <c r="L73" i="7"/>
  <c r="G66" i="7"/>
  <c r="G73" i="7" s="1"/>
  <c r="G67" i="7"/>
  <c r="N66" i="7"/>
  <c r="N67" i="7"/>
  <c r="J66" i="7"/>
  <c r="J73" i="7" s="1"/>
  <c r="J67" i="7"/>
  <c r="I66" i="7"/>
  <c r="I73" i="7" s="1"/>
  <c r="I67" i="7"/>
  <c r="F67" i="7"/>
  <c r="F66" i="7"/>
  <c r="F73" i="7" s="1"/>
  <c r="K73" i="7"/>
  <c r="M66" i="7"/>
  <c r="M67" i="7"/>
  <c r="O67" i="7"/>
  <c r="O6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1" authorId="0" shapeId="0" xr:uid="{0544E087-8EA7-490D-BA3F-496F8821CFF3}">
      <text>
        <r>
          <rPr>
            <b/>
            <sz val="9"/>
            <color indexed="81"/>
            <rFont val="Tahoma"/>
            <family val="2"/>
          </rPr>
          <t>William:</t>
        </r>
        <r>
          <rPr>
            <sz val="9"/>
            <color indexed="81"/>
            <rFont val="Tahoma"/>
            <family val="2"/>
          </rPr>
          <t xml:space="preserve">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<sst xmlns="http://schemas.openxmlformats.org/spreadsheetml/2006/main" count="3033" uniqueCount="1667">
  <si>
    <t>2007</t>
  </si>
  <si>
    <t>2008</t>
  </si>
  <si>
    <t>2009</t>
  </si>
  <si>
    <t>2010</t>
  </si>
  <si>
    <t>2011</t>
  </si>
  <si>
    <t>2012</t>
  </si>
  <si>
    <t>2013</t>
  </si>
  <si>
    <t>2014</t>
  </si>
  <si>
    <t>2015</t>
  </si>
  <si>
    <t>2016</t>
  </si>
  <si>
    <t>2017</t>
  </si>
  <si>
    <t>2018</t>
  </si>
  <si>
    <t>2019</t>
  </si>
  <si>
    <t>2020</t>
  </si>
  <si>
    <t>2021</t>
  </si>
  <si>
    <t>2022</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</si>
  <si>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</si>
  <si>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</si>
  <si>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</si>
  <si>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</si>
  <si>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</si>
  <si>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</si>
  <si>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</si>
  <si>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</si>
  <si>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</si>
  <si>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</si>
  <si>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</si>
  <si>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</si>
  <si>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</si>
  <si>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</si>
  <si>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</si>
  <si>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</si>
  <si>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</si>
  <si>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</si>
  <si>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</si>
  <si>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</si>
  <si>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</si>
  <si>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</si>
  <si>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</si>
  <si>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</si>
  <si>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</si>
  <si>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1.45</t>
  </si>
  <si>
    <t>0.21</t>
  </si>
  <si>
    <t>- -</t>
  </si>
  <si>
    <t>0.07</t>
  </si>
  <si>
    <t>0.95</t>
  </si>
  <si>
    <t>2,113</t>
  </si>
  <si>
    <t>32.6</t>
  </si>
  <si>
    <t>1.9</t>
  </si>
  <si>
    <t>3,069</t>
  </si>
  <si>
    <t>14.8%</t>
  </si>
  <si>
    <t>108</t>
  </si>
  <si>
    <t>449</t>
  </si>
  <si>
    <t>9.3%</t>
  </si>
  <si>
    <t>14.6%</t>
  </si>
  <si>
    <t>1,393</t>
  </si>
  <si>
    <t>2,007</t>
  </si>
  <si>
    <t>22.0%</t>
  </si>
  <si>
    <t>18.5%</t>
  </si>
  <si>
    <t>22.4%</t>
  </si>
  <si>
    <t>100.0%</t>
  </si>
  <si>
    <t>12.2%</t>
  </si>
  <si>
    <t>1.86</t>
  </si>
  <si>
    <t>0.36</t>
  </si>
  <si>
    <t>0.49</t>
  </si>
  <si>
    <t>0.09</t>
  </si>
  <si>
    <t>1.19</t>
  </si>
  <si>
    <t>2,200</t>
  </si>
  <si>
    <t>11.4</t>
  </si>
  <si>
    <t>0.5</t>
  </si>
  <si>
    <t>4,098</t>
  </si>
  <si>
    <t>20.4%</t>
  </si>
  <si>
    <t>133</t>
  </si>
  <si>
    <t>798</t>
  </si>
  <si>
    <t>11.5%</t>
  </si>
  <si>
    <t>19.5%</t>
  </si>
  <si>
    <t>1,922</t>
  </si>
  <si>
    <t>2,618</t>
  </si>
  <si>
    <t>28.7%</t>
  </si>
  <si>
    <t>24.1%</t>
  </si>
  <si>
    <t>30.5%</t>
  </si>
  <si>
    <t>30.2%</t>
  </si>
  <si>
    <t>1.56</t>
  </si>
  <si>
    <t>(0.01)</t>
  </si>
  <si>
    <t>(0.07)</t>
  </si>
  <si>
    <t>0.19</t>
  </si>
  <si>
    <t>1.09</t>
  </si>
  <si>
    <t>2,193</t>
  </si>
  <si>
    <t>(215.3)</t>
  </si>
  <si>
    <t>(3.0)</t>
  </si>
  <si>
    <t>3,425</t>
  </si>
  <si>
    <t>(2.1)%</t>
  </si>
  <si>
    <t>185</t>
  </si>
  <si>
    <t>(30)</t>
  </si>
  <si>
    <t>30.1%</t>
  </si>
  <si>
    <t>(0.9)%</t>
  </si>
  <si>
    <t>1,389</t>
  </si>
  <si>
    <t>26</t>
  </si>
  <si>
    <t>2,395</t>
  </si>
  <si>
    <t>(1.2)%</t>
  </si>
  <si>
    <t>(1.3)%</t>
  </si>
  <si>
    <t>1.51</t>
  </si>
  <si>
    <t>(0.03)</t>
  </si>
  <si>
    <t>0.04</t>
  </si>
  <si>
    <t>1.21</t>
  </si>
  <si>
    <t>2,198</t>
  </si>
  <si>
    <t>(109.6)</t>
  </si>
  <si>
    <t>(5.3)</t>
  </si>
  <si>
    <t>3,326</t>
  </si>
  <si>
    <t>(3.0)%</t>
  </si>
  <si>
    <t>197</t>
  </si>
  <si>
    <t>(68)</t>
  </si>
  <si>
    <t>17.4%</t>
  </si>
  <si>
    <t>(2.0)%</t>
  </si>
  <si>
    <t>1,696</t>
  </si>
  <si>
    <t>2,665</t>
  </si>
  <si>
    <t>(2.3)%</t>
  </si>
  <si>
    <t>(2.2)%</t>
  </si>
  <si>
    <t>(2.6)%</t>
  </si>
  <si>
    <t>1.54</t>
  </si>
  <si>
    <t>0.11</t>
  </si>
  <si>
    <t>0.25</t>
  </si>
  <si>
    <t>1.38</t>
  </si>
  <si>
    <t>2,301</t>
  </si>
  <si>
    <t>38.7</t>
  </si>
  <si>
    <t>2.4</t>
  </si>
  <si>
    <t>3,543</t>
  </si>
  <si>
    <t>7.2%</t>
  </si>
  <si>
    <t>187</t>
  </si>
  <si>
    <t>253</t>
  </si>
  <si>
    <t>6.6%</t>
  </si>
  <si>
    <t>7.1%</t>
  </si>
  <si>
    <t>2,284</t>
  </si>
  <si>
    <t>23</t>
  </si>
  <si>
    <t>3,181</t>
  </si>
  <si>
    <t>6.1%</t>
  </si>
  <si>
    <t>8.0%</t>
  </si>
  <si>
    <t>(30.7)%</t>
  </si>
  <si>
    <t>1.66</t>
  </si>
  <si>
    <t>0.24</t>
  </si>
  <si>
    <t>0.32</t>
  </si>
  <si>
    <t>0.06</t>
  </si>
  <si>
    <t>1.72</t>
  </si>
  <si>
    <t>2,415</t>
  </si>
  <si>
    <t>14.1</t>
  </si>
  <si>
    <t>0.9</t>
  </si>
  <si>
    <t>3,998</t>
  </si>
  <si>
    <t>16.2%</t>
  </si>
  <si>
    <t>204</t>
  </si>
  <si>
    <t>581</t>
  </si>
  <si>
    <t>12.4%</t>
  </si>
  <si>
    <t>14.5%</t>
  </si>
  <si>
    <t>2,975</t>
  </si>
  <si>
    <t>21</t>
  </si>
  <si>
    <t>4,146</t>
  </si>
  <si>
    <t>12.6%</t>
  </si>
  <si>
    <t>12.0%</t>
  </si>
  <si>
    <t>14.0%</t>
  </si>
  <si>
    <t>1.73</t>
  </si>
  <si>
    <t>0.23</t>
  </si>
  <si>
    <t>0.26</t>
  </si>
  <si>
    <t>0.02</t>
  </si>
  <si>
    <t>1.95</t>
  </si>
  <si>
    <t>2,477</t>
  </si>
  <si>
    <t>15.6</t>
  </si>
  <si>
    <t>0.5%</t>
  </si>
  <si>
    <t>4,280</t>
  </si>
  <si>
    <t>15.1%</t>
  </si>
  <si>
    <t>226</t>
  </si>
  <si>
    <t>563</t>
  </si>
  <si>
    <t>13.2%</t>
  </si>
  <si>
    <t>3,799</t>
  </si>
  <si>
    <t>19</t>
  </si>
  <si>
    <t>4,828</t>
  </si>
  <si>
    <t>10.4%</t>
  </si>
  <si>
    <t>11.7%</t>
  </si>
  <si>
    <t>91.7%</t>
  </si>
  <si>
    <t>22.9%</t>
  </si>
  <si>
    <t>1.76</t>
  </si>
  <si>
    <t>0.08</t>
  </si>
  <si>
    <t>1.90</t>
  </si>
  <si>
    <t>2,352</t>
  </si>
  <si>
    <t>24.7</t>
  </si>
  <si>
    <t>1.4</t>
  </si>
  <si>
    <t>1.7%</t>
  </si>
  <si>
    <t>4,130</t>
  </si>
  <si>
    <t>239</t>
  </si>
  <si>
    <t>440</t>
  </si>
  <si>
    <t>13.7%</t>
  </si>
  <si>
    <t>10.7%</t>
  </si>
  <si>
    <t>4,680</t>
  </si>
  <si>
    <t>1,374</t>
  </si>
  <si>
    <t>4,456</t>
  </si>
  <si>
    <t>9.9%</t>
  </si>
  <si>
    <t>58.8%</t>
  </si>
  <si>
    <t>184.3%</t>
  </si>
  <si>
    <t>2.12</t>
  </si>
  <si>
    <t>0.29</t>
  </si>
  <si>
    <t>0.35</t>
  </si>
  <si>
    <t>2.00</t>
  </si>
  <si>
    <t>2,209</t>
  </si>
  <si>
    <t>20.5</t>
  </si>
  <si>
    <t>1.0</t>
  </si>
  <si>
    <t>1.4%</t>
  </si>
  <si>
    <t>4,682</t>
  </si>
  <si>
    <t>220</t>
  </si>
  <si>
    <t>631</t>
  </si>
  <si>
    <t>16.5%</t>
  </si>
  <si>
    <t>13.5%</t>
  </si>
  <si>
    <t>4,817</t>
  </si>
  <si>
    <t>1,398</t>
  </si>
  <si>
    <t>4,418</t>
  </si>
  <si>
    <t>10.6%</t>
  </si>
  <si>
    <t>11.1%</t>
  </si>
  <si>
    <t>14.3%</t>
  </si>
  <si>
    <t>70.4%</t>
  </si>
  <si>
    <t>127.7%</t>
  </si>
  <si>
    <t>2.31</t>
  </si>
  <si>
    <t>0.28</t>
  </si>
  <si>
    <t>0.50</t>
  </si>
  <si>
    <t>0.10</t>
  </si>
  <si>
    <t>2.06</t>
  </si>
  <si>
    <t>2,172</t>
  </si>
  <si>
    <t>47.3</t>
  </si>
  <si>
    <t>2.1</t>
  </si>
  <si>
    <t>0.7%</t>
  </si>
  <si>
    <t>5,010</t>
  </si>
  <si>
    <t>14.9%</t>
  </si>
  <si>
    <t>614</t>
  </si>
  <si>
    <t>12.3%</t>
  </si>
  <si>
    <t>3,615</t>
  </si>
  <si>
    <t>4,469</t>
  </si>
  <si>
    <t>65.3%</t>
  </si>
  <si>
    <t>73.5%</t>
  </si>
  <si>
    <t>3.19</t>
  </si>
  <si>
    <t>0.77</t>
  </si>
  <si>
    <t>0.69</t>
  </si>
  <si>
    <t>0.12</t>
  </si>
  <si>
    <t>2.66</t>
  </si>
  <si>
    <t>2,164</t>
  </si>
  <si>
    <t>48.2</t>
  </si>
  <si>
    <t>2.0</t>
  </si>
  <si>
    <t>0.3%</t>
  </si>
  <si>
    <t>6,910</t>
  </si>
  <si>
    <t>28.0%</t>
  </si>
  <si>
    <t>1,666</t>
  </si>
  <si>
    <t>12.5%</t>
  </si>
  <si>
    <t>6,748</t>
  </si>
  <si>
    <t>2,020</t>
  </si>
  <si>
    <t>5,762</t>
  </si>
  <si>
    <t>21.3%</t>
  </si>
  <si>
    <t>19.9%</t>
  </si>
  <si>
    <t>28.9%</t>
  </si>
  <si>
    <t>84.3%</t>
  </si>
  <si>
    <t>66.8%</t>
  </si>
  <si>
    <t>4.05</t>
  </si>
  <si>
    <t>1.27</t>
  </si>
  <si>
    <t>0.14</t>
  </si>
  <si>
    <t>3.12</t>
  </si>
  <si>
    <t>2,396</t>
  </si>
  <si>
    <t>44.9</t>
  </si>
  <si>
    <t>1.8</t>
  </si>
  <si>
    <t>0.2%</t>
  </si>
  <si>
    <t>9,714</t>
  </si>
  <si>
    <t>33.0%</t>
  </si>
  <si>
    <t>199</t>
  </si>
  <si>
    <t>3,047</t>
  </si>
  <si>
    <t>8.8%</t>
  </si>
  <si>
    <t>31.4%</t>
  </si>
  <si>
    <t>8,102</t>
  </si>
  <si>
    <t>1,985</t>
  </si>
  <si>
    <t>7,471</t>
  </si>
  <si>
    <t>30.6%</t>
  </si>
  <si>
    <t>40.8%</t>
  </si>
  <si>
    <t>88.8%</t>
  </si>
  <si>
    <t>43.0%</t>
  </si>
  <si>
    <t>4.82</t>
  </si>
  <si>
    <t>1.70</t>
  </si>
  <si>
    <t>1.29</t>
  </si>
  <si>
    <t>0.15</t>
  </si>
  <si>
    <t>3.84</t>
  </si>
  <si>
    <t>2,432</t>
  </si>
  <si>
    <t>25.4</t>
  </si>
  <si>
    <t>1.1</t>
  </si>
  <si>
    <t>0.4%</t>
  </si>
  <si>
    <t>11,716</t>
  </si>
  <si>
    <t>32.5%</t>
  </si>
  <si>
    <t>262</t>
  </si>
  <si>
    <t>4,141</t>
  </si>
  <si>
    <t>3.2%</t>
  </si>
  <si>
    <t>35.3%</t>
  </si>
  <si>
    <t>9,228</t>
  </si>
  <si>
    <t>1,988</t>
  </si>
  <si>
    <t>9,342</t>
  </si>
  <si>
    <t>35.0%</t>
  </si>
  <si>
    <t>44.3%</t>
  </si>
  <si>
    <t>91.0%</t>
  </si>
  <si>
    <t>62.0%</t>
  </si>
  <si>
    <t>4.48</t>
  </si>
  <si>
    <t>1.15</t>
  </si>
  <si>
    <t>1.75</t>
  </si>
  <si>
    <t>0.16</t>
  </si>
  <si>
    <t>0.20</t>
  </si>
  <si>
    <t>5.01</t>
  </si>
  <si>
    <t>2,436</t>
  </si>
  <si>
    <t>86.0</t>
  </si>
  <si>
    <t>2.3</t>
  </si>
  <si>
    <t>10,918</t>
  </si>
  <si>
    <t>26.1%</t>
  </si>
  <si>
    <t>381</t>
  </si>
  <si>
    <t>2,796</t>
  </si>
  <si>
    <t>5.9%</t>
  </si>
  <si>
    <t>25.6%</t>
  </si>
  <si>
    <t>11,906</t>
  </si>
  <si>
    <t>1,991</t>
  </si>
  <si>
    <t>12,204</t>
  </si>
  <si>
    <t>18.3%</t>
  </si>
  <si>
    <t>17.5%</t>
  </si>
  <si>
    <t>86.1%</t>
  </si>
  <si>
    <t>9.1%</t>
  </si>
  <si>
    <t>6.76</t>
  </si>
  <si>
    <t>0.46</t>
  </si>
  <si>
    <t>6.84</t>
  </si>
  <si>
    <t>2,468</t>
  </si>
  <si>
    <t>110.5</t>
  </si>
  <si>
    <t>3.7</t>
  </si>
  <si>
    <t>0.1%</t>
  </si>
  <si>
    <t>16,675</t>
  </si>
  <si>
    <t>27.2%</t>
  </si>
  <si>
    <t>1,098</t>
  </si>
  <si>
    <t>4,332</t>
  </si>
  <si>
    <t>26.0%</t>
  </si>
  <si>
    <t>12,130</t>
  </si>
  <si>
    <t>5,964</t>
  </si>
  <si>
    <t>16,893</t>
  </si>
  <si>
    <t>18.1%</t>
  </si>
  <si>
    <t>16.0%</t>
  </si>
  <si>
    <t>90.9%</t>
  </si>
  <si>
    <t>8.4%</t>
  </si>
  <si>
    <t>10.75</t>
  </si>
  <si>
    <t>3.89</t>
  </si>
  <si>
    <t>3.25</t>
  </si>
  <si>
    <t>0.39</t>
  </si>
  <si>
    <t>10.63</t>
  </si>
  <si>
    <t>2,504</t>
  </si>
  <si>
    <t>53.3</t>
  </si>
  <si>
    <t>2.6</t>
  </si>
  <si>
    <t>26,914</t>
  </si>
  <si>
    <t>37.3%</t>
  </si>
  <si>
    <t>1,174</t>
  </si>
  <si>
    <t>9,752</t>
  </si>
  <si>
    <t>1.9%</t>
  </si>
  <si>
    <t>36.2%</t>
  </si>
  <si>
    <t>24,494</t>
  </si>
  <si>
    <t>11,687</t>
  </si>
  <si>
    <t>26,612</t>
  </si>
  <si>
    <t>25.1%</t>
  </si>
  <si>
    <t>23.0%</t>
  </si>
  <si>
    <t>36.6%</t>
  </si>
  <si>
    <t>95.9%</t>
  </si>
  <si>
    <t>4.9%</t>
  </si>
  <si>
    <t>11.89</t>
  </si>
  <si>
    <t>3.10</t>
  </si>
  <si>
    <t>2.50</t>
  </si>
  <si>
    <t>0.52</t>
  </si>
  <si>
    <t>10.05</t>
  </si>
  <si>
    <t>2,501</t>
  </si>
  <si>
    <t>40.5</t>
  </si>
  <si>
    <t>29,738</t>
  </si>
  <si>
    <t>26.6%</t>
  </si>
  <si>
    <t>1,319</t>
  </si>
  <si>
    <t>7,741</t>
  </si>
  <si>
    <t>25.8%</t>
  </si>
  <si>
    <t>19,845</t>
  </si>
  <si>
    <t>10,443</t>
  </si>
  <si>
    <t>23,851</t>
  </si>
  <si>
    <t>20.5%</t>
  </si>
  <si>
    <t>19.3%</t>
  </si>
  <si>
    <t>94.8%</t>
  </si>
  <si>
    <t>1999</t>
  </si>
  <si>
    <t>2000</t>
  </si>
  <si>
    <t>2001</t>
  </si>
  <si>
    <t>2002</t>
  </si>
  <si>
    <t>2003</t>
  </si>
  <si>
    <t>2004</t>
  </si>
  <si>
    <t>2005</t>
  </si>
  <si>
    <t>2006</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</si>
  <si>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</si>
  <si>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</si>
  <si>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</si>
  <si>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</si>
  <si>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</si>
  <si>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</si>
  <si>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</si>
  <si>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</si>
  <si>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</si>
  <si>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</si>
  <si>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</si>
  <si>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</si>
  <si>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</si>
  <si>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</si>
  <si>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</si>
  <si>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</si>
  <si>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</si>
  <si>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</si>
  <si>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</si>
  <si>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</si>
  <si>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</si>
  <si>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</si>
  <si>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</si>
  <si>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</si>
  <si>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</si>
  <si>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</si>
  <si>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</si>
  <si>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</si>
  <si>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151</t>
  </si>
  <si>
    <t>103</t>
  </si>
  <si>
    <t>48</t>
  </si>
  <si>
    <t>31.84%</t>
  </si>
  <si>
    <t>51</t>
  </si>
  <si>
    <t>25</t>
  </si>
  <si>
    <t>7</t>
  </si>
  <si>
    <t>154</t>
  </si>
  <si>
    <t>11</t>
  </si>
  <si>
    <t>7.27%</t>
  </si>
  <si>
    <t>(2)</t>
  </si>
  <si>
    <t>(1.52)%</t>
  </si>
  <si>
    <t>5</t>
  </si>
  <si>
    <t>2.97%</t>
  </si>
  <si>
    <t>0</t>
  </si>
  <si>
    <t>4</t>
  </si>
  <si>
    <t>2.71%</t>
  </si>
  <si>
    <t>0.01</t>
  </si>
  <si>
    <t>0.00</t>
  </si>
  <si>
    <t>699</t>
  </si>
  <si>
    <t>1,315</t>
  </si>
  <si>
    <t>375</t>
  </si>
  <si>
    <t>233</t>
  </si>
  <si>
    <t>142</t>
  </si>
  <si>
    <t>37.87%</t>
  </si>
  <si>
    <t>83</t>
  </si>
  <si>
    <t>47</t>
  </si>
  <si>
    <t>37</t>
  </si>
  <si>
    <t>36</t>
  </si>
  <si>
    <t>(1)</t>
  </si>
  <si>
    <t>316</t>
  </si>
  <si>
    <t>10</t>
  </si>
  <si>
    <t>70</t>
  </si>
  <si>
    <t>18.59%</t>
  </si>
  <si>
    <t>54</t>
  </si>
  <si>
    <t>14.51%</t>
  </si>
  <si>
    <t>6</t>
  </si>
  <si>
    <t>60</t>
  </si>
  <si>
    <t>16.00%</t>
  </si>
  <si>
    <t>41</t>
  </si>
  <si>
    <t>10.93%</t>
  </si>
  <si>
    <t>0.03</t>
  </si>
  <si>
    <t>1,428</t>
  </si>
  <si>
    <t>1,724</t>
  </si>
  <si>
    <t>735</t>
  </si>
  <si>
    <t>462</t>
  </si>
  <si>
    <t>273</t>
  </si>
  <si>
    <t>37.14%</t>
  </si>
  <si>
    <t>145</t>
  </si>
  <si>
    <t>86</t>
  </si>
  <si>
    <t>58</t>
  </si>
  <si>
    <t>59</t>
  </si>
  <si>
    <t>1</t>
  </si>
  <si>
    <t>607</t>
  </si>
  <si>
    <t>16</t>
  </si>
  <si>
    <t>160</t>
  </si>
  <si>
    <t>21.75%</t>
  </si>
  <si>
    <t>130</t>
  </si>
  <si>
    <t>17.73%</t>
  </si>
  <si>
    <t>15</t>
  </si>
  <si>
    <t>19.73%</t>
  </si>
  <si>
    <t>46</t>
  </si>
  <si>
    <t>98</t>
  </si>
  <si>
    <t>13.33%</t>
  </si>
  <si>
    <t>0.05</t>
  </si>
  <si>
    <t>1,571</t>
  </si>
  <si>
    <t>1,911</t>
  </si>
  <si>
    <t>1,369</t>
  </si>
  <si>
    <t>850</t>
  </si>
  <si>
    <t>519</t>
  </si>
  <si>
    <t>37.91%</t>
  </si>
  <si>
    <t>278</t>
  </si>
  <si>
    <t>155</t>
  </si>
  <si>
    <t>97</t>
  </si>
  <si>
    <t>99</t>
  </si>
  <si>
    <t>1,128</t>
  </si>
  <si>
    <t>43</t>
  </si>
  <si>
    <t>296</t>
  </si>
  <si>
    <t>21.66%</t>
  </si>
  <si>
    <t>242</t>
  </si>
  <si>
    <t>17.66%</t>
  </si>
  <si>
    <t>18.48%</t>
  </si>
  <si>
    <t>76</t>
  </si>
  <si>
    <t>177</t>
  </si>
  <si>
    <t>12.93%</t>
  </si>
  <si>
    <t>1,715</t>
  </si>
  <si>
    <t>2,052</t>
  </si>
  <si>
    <t>1,909</t>
  </si>
  <si>
    <t>1,333</t>
  </si>
  <si>
    <t>576</t>
  </si>
  <si>
    <t>30.17%</t>
  </si>
  <si>
    <t>432</t>
  </si>
  <si>
    <t>225</t>
  </si>
  <si>
    <t>207</t>
  </si>
  <si>
    <t>(0)</t>
  </si>
  <si>
    <t>1,765</t>
  </si>
  <si>
    <t>209</t>
  </si>
  <si>
    <t>10.96%</t>
  </si>
  <si>
    <t>144</t>
  </si>
  <si>
    <t>7.54%</t>
  </si>
  <si>
    <t>7.91%</t>
  </si>
  <si>
    <t>91</t>
  </si>
  <si>
    <t>4.77%</t>
  </si>
  <si>
    <t>1,841</t>
  </si>
  <si>
    <t>1,823</t>
  </si>
  <si>
    <t>1,294</t>
  </si>
  <si>
    <t>529</t>
  </si>
  <si>
    <t>29.01%</t>
  </si>
  <si>
    <t>435</t>
  </si>
  <si>
    <t>270</t>
  </si>
  <si>
    <t>165</t>
  </si>
  <si>
    <t>1,729</t>
  </si>
  <si>
    <t>169</t>
  </si>
  <si>
    <t>9.29%</t>
  </si>
  <si>
    <t>90</t>
  </si>
  <si>
    <t>4.95%</t>
  </si>
  <si>
    <t>(3)</t>
  </si>
  <si>
    <t>87</t>
  </si>
  <si>
    <t>4.75%</t>
  </si>
  <si>
    <t>12</t>
  </si>
  <si>
    <t>74</t>
  </si>
  <si>
    <t>4.08%</t>
  </si>
  <si>
    <t>1,930</t>
  </si>
  <si>
    <t>2,071</t>
  </si>
  <si>
    <t>2,010</t>
  </si>
  <si>
    <t>1,362</t>
  </si>
  <si>
    <t>648</t>
  </si>
  <si>
    <t>32.24%</t>
  </si>
  <si>
    <t>553</t>
  </si>
  <si>
    <t>348</t>
  </si>
  <si>
    <t>201</t>
  </si>
  <si>
    <t>1,915</t>
  </si>
  <si>
    <t>210</t>
  </si>
  <si>
    <t>10.43%</t>
  </si>
  <si>
    <t>114</t>
  </si>
  <si>
    <t>5.65%</t>
  </si>
  <si>
    <t>(7)</t>
  </si>
  <si>
    <t>107</t>
  </si>
  <si>
    <t>5.32%</t>
  </si>
  <si>
    <t>18</t>
  </si>
  <si>
    <t>89</t>
  </si>
  <si>
    <t>4.43%</t>
  </si>
  <si>
    <t>1,992</t>
  </si>
  <si>
    <t>2,118</t>
  </si>
  <si>
    <t>2,376</t>
  </si>
  <si>
    <t>1,466</t>
  </si>
  <si>
    <t>910</t>
  </si>
  <si>
    <t>38.30%</t>
  </si>
  <si>
    <t>573</t>
  </si>
  <si>
    <t>357</t>
  </si>
  <si>
    <t>202</t>
  </si>
  <si>
    <t>2,039</t>
  </si>
  <si>
    <t>455</t>
  </si>
  <si>
    <t>19.15%</t>
  </si>
  <si>
    <t>340</t>
  </si>
  <si>
    <t>14.31%</t>
  </si>
  <si>
    <t>17</t>
  </si>
  <si>
    <t>15.03%</t>
  </si>
  <si>
    <t>56</t>
  </si>
  <si>
    <t>301</t>
  </si>
  <si>
    <t>12.67%</t>
  </si>
  <si>
    <t>2,035</t>
  </si>
  <si>
    <t>2,194</t>
  </si>
  <si>
    <t>1,768</t>
  </si>
  <si>
    <t>1,301</t>
  </si>
  <si>
    <t>42.39%</t>
  </si>
  <si>
    <t>847</t>
  </si>
  <si>
    <t>294</t>
  </si>
  <si>
    <t>2,615</t>
  </si>
  <si>
    <t>603</t>
  </si>
  <si>
    <t>19.63%</t>
  </si>
  <si>
    <t>453</t>
  </si>
  <si>
    <t>14.78%</t>
  </si>
  <si>
    <t>494</t>
  </si>
  <si>
    <t>16.10%</t>
  </si>
  <si>
    <t>14.63%</t>
  </si>
  <si>
    <t>2,348</t>
  </si>
  <si>
    <t>2,229</t>
  </si>
  <si>
    <t>1,869</t>
  </si>
  <si>
    <t>45.62%</t>
  </si>
  <si>
    <t>1,033</t>
  </si>
  <si>
    <t>692</t>
  </si>
  <si>
    <t>341</t>
  </si>
  <si>
    <t>3,262</t>
  </si>
  <si>
    <t>1,035</t>
  </si>
  <si>
    <t>25.25%</t>
  </si>
  <si>
    <t>836</t>
  </si>
  <si>
    <t>20.41%</t>
  </si>
  <si>
    <t>65</t>
  </si>
  <si>
    <t>901</t>
  </si>
  <si>
    <t>22.00%</t>
  </si>
  <si>
    <t>104</t>
  </si>
  <si>
    <t>19.46%</t>
  </si>
  <si>
    <t>0.33</t>
  </si>
  <si>
    <t>2,427</t>
  </si>
  <si>
    <t>2,251</t>
  </si>
  <si>
    <t>34.29%</t>
  </si>
  <si>
    <t>1,218</t>
  </si>
  <si>
    <t>856</t>
  </si>
  <si>
    <t>362</t>
  </si>
  <si>
    <t>3,469</t>
  </si>
  <si>
    <t>4.15%</t>
  </si>
  <si>
    <t>(71)</t>
  </si>
  <si>
    <t>(2.06)%</t>
  </si>
  <si>
    <t>28</t>
  </si>
  <si>
    <t>(43)</t>
  </si>
  <si>
    <t>(1.25)%</t>
  </si>
  <si>
    <t>(13)</t>
  </si>
  <si>
    <t>(0.88)%</t>
  </si>
  <si>
    <t>2,150</t>
  </si>
  <si>
    <t>1,177</t>
  </si>
  <si>
    <t>35.38%</t>
  </si>
  <si>
    <t>1,276</t>
  </si>
  <si>
    <t>909</t>
  </si>
  <si>
    <t>367</t>
  </si>
  <si>
    <t>3</t>
  </si>
  <si>
    <t>118</t>
  </si>
  <si>
    <t>3.54%</t>
  </si>
  <si>
    <t>(99)</t>
  </si>
  <si>
    <t>(2.97)%</t>
  </si>
  <si>
    <t>(82)</t>
  </si>
  <si>
    <t>(2.47)%</t>
  </si>
  <si>
    <t>(14)</t>
  </si>
  <si>
    <t>(2.04)%</t>
  </si>
  <si>
    <t>2,134</t>
  </si>
  <si>
    <t>1,409</t>
  </si>
  <si>
    <t>39.77%</t>
  </si>
  <si>
    <t>1,154</t>
  </si>
  <si>
    <t>849</t>
  </si>
  <si>
    <t>419</t>
  </si>
  <si>
    <t>(114)</t>
  </si>
  <si>
    <t>3,288</t>
  </si>
  <si>
    <t>461</t>
  </si>
  <si>
    <t>13.01%</t>
  </si>
  <si>
    <t>256</t>
  </si>
  <si>
    <t>7.22%</t>
  </si>
  <si>
    <t>271</t>
  </si>
  <si>
    <t>7.65%</t>
  </si>
  <si>
    <t>7.14%</t>
  </si>
  <si>
    <t>2,355</t>
  </si>
  <si>
    <t>1,941</t>
  </si>
  <si>
    <t>2,057</t>
  </si>
  <si>
    <t>51.45%</t>
  </si>
  <si>
    <t>1,003</t>
  </si>
  <si>
    <t>406</t>
  </si>
  <si>
    <t>3,350</t>
  </si>
  <si>
    <t>870</t>
  </si>
  <si>
    <t>21.77%</t>
  </si>
  <si>
    <t>16.22%</t>
  </si>
  <si>
    <t>663</t>
  </si>
  <si>
    <t>16.58%</t>
  </si>
  <si>
    <t>82</t>
  </si>
  <si>
    <t>14.53%</t>
  </si>
  <si>
    <t>2,465</t>
  </si>
  <si>
    <t>2,054</t>
  </si>
  <si>
    <t>2,226</t>
  </si>
  <si>
    <t>52.01%</t>
  </si>
  <si>
    <t>1,578</t>
  </si>
  <si>
    <t>1,147</t>
  </si>
  <si>
    <t>431</t>
  </si>
  <si>
    <t>3,632</t>
  </si>
  <si>
    <t>20</t>
  </si>
  <si>
    <t>893</t>
  </si>
  <si>
    <t>20.85%</t>
  </si>
  <si>
    <t>15.15%</t>
  </si>
  <si>
    <t>14</t>
  </si>
  <si>
    <t>662</t>
  </si>
  <si>
    <t>15.47%</t>
  </si>
  <si>
    <t>100</t>
  </si>
  <si>
    <t>13.15%</t>
  </si>
  <si>
    <t>2,500</t>
  </si>
  <si>
    <t>1,862</t>
  </si>
  <si>
    <t>2,268</t>
  </si>
  <si>
    <t>54.92%</t>
  </si>
  <si>
    <t>1,772</t>
  </si>
  <si>
    <t>1,336</t>
  </si>
  <si>
    <t>436</t>
  </si>
  <si>
    <t>3,634</t>
  </si>
  <si>
    <t>760</t>
  </si>
  <si>
    <t>18.39%</t>
  </si>
  <si>
    <t>496</t>
  </si>
  <si>
    <t>12.02%</t>
  </si>
  <si>
    <t>510</t>
  </si>
  <si>
    <t>12.35%</t>
  </si>
  <si>
    <t>10.65%</t>
  </si>
  <si>
    <t>0.18</t>
  </si>
  <si>
    <t>2,378</t>
  </si>
  <si>
    <t>2,082</t>
  </si>
  <si>
    <t>2,599</t>
  </si>
  <si>
    <t>55.53%</t>
  </si>
  <si>
    <t>1,840</t>
  </si>
  <si>
    <t>1,360</t>
  </si>
  <si>
    <t>481</t>
  </si>
  <si>
    <t>3,923</t>
  </si>
  <si>
    <t>1,021</t>
  </si>
  <si>
    <t>21.81%</t>
  </si>
  <si>
    <t>759</t>
  </si>
  <si>
    <t>16.21%</t>
  </si>
  <si>
    <t>(4)</t>
  </si>
  <si>
    <t>755</t>
  </si>
  <si>
    <t>16.12%</t>
  </si>
  <si>
    <t>124</t>
  </si>
  <si>
    <t>13.47%</t>
  </si>
  <si>
    <t>2,252</t>
  </si>
  <si>
    <t>2,199</t>
  </si>
  <si>
    <t>2,811</t>
  </si>
  <si>
    <t>56.11%</t>
  </si>
  <si>
    <t>1,933</t>
  </si>
  <si>
    <t>1,331</t>
  </si>
  <si>
    <t>602</t>
  </si>
  <si>
    <t>4,132</t>
  </si>
  <si>
    <t>39</t>
  </si>
  <si>
    <t>987</t>
  </si>
  <si>
    <t>19.70%</t>
  </si>
  <si>
    <t>747</t>
  </si>
  <si>
    <t>14.91%</t>
  </si>
  <si>
    <t>743</t>
  </si>
  <si>
    <t>14.83%</t>
  </si>
  <si>
    <t>129</t>
  </si>
  <si>
    <t>12.26%</t>
  </si>
  <si>
    <t>0.27</t>
  </si>
  <si>
    <t>2,276</t>
  </si>
  <si>
    <t>2,847</t>
  </si>
  <si>
    <t>4,063</t>
  </si>
  <si>
    <t>58.80%</t>
  </si>
  <si>
    <t>2,129</t>
  </si>
  <si>
    <t>1,463</t>
  </si>
  <si>
    <t>4,976</t>
  </si>
  <si>
    <t>31.11%</t>
  </si>
  <si>
    <t>1,934</t>
  </si>
  <si>
    <t>27.99%</t>
  </si>
  <si>
    <t>(29)</t>
  </si>
  <si>
    <t>1,905</t>
  </si>
  <si>
    <t>27.57%</t>
  </si>
  <si>
    <t>24.11%</t>
  </si>
  <si>
    <t>0.64</t>
  </si>
  <si>
    <t>2,596</t>
  </si>
  <si>
    <t>3,892</t>
  </si>
  <si>
    <t>5,822</t>
  </si>
  <si>
    <t>59.93%</t>
  </si>
  <si>
    <t>2,612</t>
  </si>
  <si>
    <t>1,797</t>
  </si>
  <si>
    <t>815</t>
  </si>
  <si>
    <t>6,504</t>
  </si>
  <si>
    <t>69</t>
  </si>
  <si>
    <t>61</t>
  </si>
  <si>
    <t>3,589</t>
  </si>
  <si>
    <t>36.95%</t>
  </si>
  <si>
    <t>3,210</t>
  </si>
  <si>
    <t>33.05%</t>
  </si>
  <si>
    <t>3,196</t>
  </si>
  <si>
    <t>32.90%</t>
  </si>
  <si>
    <t>282</t>
  </si>
  <si>
    <t>31.37%</t>
  </si>
  <si>
    <t>2,528</t>
  </si>
  <si>
    <t>4,545</t>
  </si>
  <si>
    <t>7,171</t>
  </si>
  <si>
    <t>61.21%</t>
  </si>
  <si>
    <t>3,367</t>
  </si>
  <si>
    <t>991</t>
  </si>
  <si>
    <t>7,912</t>
  </si>
  <si>
    <t>136</t>
  </si>
  <si>
    <t>4,584</t>
  </si>
  <si>
    <t>39.13%</t>
  </si>
  <si>
    <t>3,804</t>
  </si>
  <si>
    <t>32.47%</t>
  </si>
  <si>
    <t>92</t>
  </si>
  <si>
    <t>3,896</t>
  </si>
  <si>
    <t>33.25%</t>
  </si>
  <si>
    <t>123</t>
  </si>
  <si>
    <t>35.34%</t>
  </si>
  <si>
    <t>4,150</t>
  </si>
  <si>
    <t>6,768</t>
  </si>
  <si>
    <t>61.99%</t>
  </si>
  <si>
    <t>3,922</t>
  </si>
  <si>
    <t>2,829</t>
  </si>
  <si>
    <t>1,093</t>
  </si>
  <si>
    <t>8,072</t>
  </si>
  <si>
    <t>178</t>
  </si>
  <si>
    <t>52</t>
  </si>
  <si>
    <t>3,403</t>
  </si>
  <si>
    <t>31.17%</t>
  </si>
  <si>
    <t>2,846</t>
  </si>
  <si>
    <t>26.07%</t>
  </si>
  <si>
    <t>2,970</t>
  </si>
  <si>
    <t>27.20%</t>
  </si>
  <si>
    <t>174</t>
  </si>
  <si>
    <t>25.61%</t>
  </si>
  <si>
    <t>1.13</t>
  </si>
  <si>
    <t>2,472</t>
  </si>
  <si>
    <t>6,279</t>
  </si>
  <si>
    <t>10,396</t>
  </si>
  <si>
    <t>62.34%</t>
  </si>
  <si>
    <t>5,864</t>
  </si>
  <si>
    <t>3,924</t>
  </si>
  <si>
    <t>1,940</t>
  </si>
  <si>
    <t>12,143</t>
  </si>
  <si>
    <t>57</t>
  </si>
  <si>
    <t>184</t>
  </si>
  <si>
    <t>5,691</t>
  </si>
  <si>
    <t>34.13%</t>
  </si>
  <si>
    <t>4,532</t>
  </si>
  <si>
    <t>27.18%</t>
  </si>
  <si>
    <t>(123)</t>
  </si>
  <si>
    <t>4,409</t>
  </si>
  <si>
    <t>26.44%</t>
  </si>
  <si>
    <t>77</t>
  </si>
  <si>
    <t>25.98%</t>
  </si>
  <si>
    <t>2,512</t>
  </si>
  <si>
    <t>9,439</t>
  </si>
  <si>
    <t>17,475</t>
  </si>
  <si>
    <t>64.93%</t>
  </si>
  <si>
    <t>7,434</t>
  </si>
  <si>
    <t>5,268</t>
  </si>
  <si>
    <t>2,166</t>
  </si>
  <si>
    <t>16,873</t>
  </si>
  <si>
    <t>29</t>
  </si>
  <si>
    <t>236</t>
  </si>
  <si>
    <t>11,351</t>
  </si>
  <si>
    <t>42.18%</t>
  </si>
  <si>
    <t>10,041</t>
  </si>
  <si>
    <t>37.31%</t>
  </si>
  <si>
    <t>(100)</t>
  </si>
  <si>
    <t>9,941</t>
  </si>
  <si>
    <t>36.94%</t>
  </si>
  <si>
    <t>189</t>
  </si>
  <si>
    <t>36.23%</t>
  </si>
  <si>
    <t>3.90</t>
  </si>
  <si>
    <t>2,545</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</si>
  <si>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</si>
  <si>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</si>
  <si>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</si>
  <si>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</si>
  <si>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</si>
  <si>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</si>
  <si>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</si>
  <si>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</si>
  <si>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</si>
  <si>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</si>
  <si>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</si>
  <si>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</si>
  <si>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</si>
  <si>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</si>
  <si>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</si>
  <si>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</si>
  <si>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</si>
  <si>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</si>
  <si>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</si>
  <si>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</si>
  <si>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</si>
  <si>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</si>
  <si>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</si>
  <si>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</si>
  <si>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</si>
  <si>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</si>
  <si>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</si>
  <si>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</si>
  <si>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</si>
  <si>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</si>
  <si>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</si>
  <si>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</si>
  <si>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</si>
  <si>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</si>
  <si>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</si>
  <si>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</si>
  <si>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</si>
  <si>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</si>
  <si>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</si>
  <si>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50</t>
  </si>
  <si>
    <t>2</t>
  </si>
  <si>
    <t>101</t>
  </si>
  <si>
    <t>113</t>
  </si>
  <si>
    <t>49</t>
  </si>
  <si>
    <t>(9)</t>
  </si>
  <si>
    <t>81</t>
  </si>
  <si>
    <t>64</t>
  </si>
  <si>
    <t>62</t>
  </si>
  <si>
    <t>67</t>
  </si>
  <si>
    <t>38</t>
  </si>
  <si>
    <t>173</t>
  </si>
  <si>
    <t>78</t>
  </si>
  <si>
    <t>(15)</t>
  </si>
  <si>
    <t>111</t>
  </si>
  <si>
    <t>125</t>
  </si>
  <si>
    <t>203</t>
  </si>
  <si>
    <t>674</t>
  </si>
  <si>
    <t>105</t>
  </si>
  <si>
    <t>931</t>
  </si>
  <si>
    <t>24</t>
  </si>
  <si>
    <t>1,017</t>
  </si>
  <si>
    <t>72</t>
  </si>
  <si>
    <t>237</t>
  </si>
  <si>
    <t>309</t>
  </si>
  <si>
    <t>300</t>
  </si>
  <si>
    <t>610</t>
  </si>
  <si>
    <t>306</t>
  </si>
  <si>
    <t>407</t>
  </si>
  <si>
    <t>333</t>
  </si>
  <si>
    <t>458</t>
  </si>
  <si>
    <t>791</t>
  </si>
  <si>
    <t>147</t>
  </si>
  <si>
    <t>214</t>
  </si>
  <si>
    <t>1,234</t>
  </si>
  <si>
    <t>120</t>
  </si>
  <si>
    <t>31</t>
  </si>
  <si>
    <t>68</t>
  </si>
  <si>
    <t>269</t>
  </si>
  <si>
    <t>1,503</t>
  </si>
  <si>
    <t>149</t>
  </si>
  <si>
    <t>433</t>
  </si>
  <si>
    <t>739</t>
  </si>
  <si>
    <t>307</t>
  </si>
  <si>
    <t>(50)</t>
  </si>
  <si>
    <t>507</t>
  </si>
  <si>
    <t>764</t>
  </si>
  <si>
    <t>347</t>
  </si>
  <si>
    <t>681</t>
  </si>
  <si>
    <t>1,028</t>
  </si>
  <si>
    <t>1,352</t>
  </si>
  <si>
    <t>135</t>
  </si>
  <si>
    <t>22</t>
  </si>
  <si>
    <t>265</t>
  </si>
  <si>
    <t>1,617</t>
  </si>
  <si>
    <t>141</t>
  </si>
  <si>
    <t>232</t>
  </si>
  <si>
    <t>379</t>
  </si>
  <si>
    <t>305</t>
  </si>
  <si>
    <t>684</t>
  </si>
  <si>
    <t>398</t>
  </si>
  <si>
    <t>527</t>
  </si>
  <si>
    <t>933</t>
  </si>
  <si>
    <t>390</t>
  </si>
  <si>
    <t>604</t>
  </si>
  <si>
    <t>234</t>
  </si>
  <si>
    <t>1,053</t>
  </si>
  <si>
    <t>190</t>
  </si>
  <si>
    <t>8</t>
  </si>
  <si>
    <t>1,399</t>
  </si>
  <si>
    <t>334</t>
  </si>
  <si>
    <t>9</t>
  </si>
  <si>
    <t>472</t>
  </si>
  <si>
    <t>(5)</t>
  </si>
  <si>
    <t>1,051</t>
  </si>
  <si>
    <t>671</t>
  </si>
  <si>
    <t>1,307</t>
  </si>
  <si>
    <t>179</t>
  </si>
  <si>
    <t>42</t>
  </si>
  <si>
    <t>1,664</t>
  </si>
  <si>
    <t>238</t>
  </si>
  <si>
    <t>421</t>
  </si>
  <si>
    <t>442</t>
  </si>
  <si>
    <t>447</t>
  </si>
  <si>
    <t>(6)</t>
  </si>
  <si>
    <t>777</t>
  </si>
  <si>
    <t>1,178</t>
  </si>
  <si>
    <t>1,620</t>
  </si>
  <si>
    <t>44</t>
  </si>
  <si>
    <t>552</t>
  </si>
  <si>
    <t>950</t>
  </si>
  <si>
    <t>318</t>
  </si>
  <si>
    <t>255</t>
  </si>
  <si>
    <t>27</t>
  </si>
  <si>
    <t>1,550</t>
  </si>
  <si>
    <t>405</t>
  </si>
  <si>
    <t>1,955</t>
  </si>
  <si>
    <t>259</t>
  </si>
  <si>
    <t>439</t>
  </si>
  <si>
    <t>459</t>
  </si>
  <si>
    <t>748</t>
  </si>
  <si>
    <t>750</t>
  </si>
  <si>
    <t>1,458</t>
  </si>
  <si>
    <t>1,917</t>
  </si>
  <si>
    <t>544</t>
  </si>
  <si>
    <t>1,117</t>
  </si>
  <si>
    <t>355</t>
  </si>
  <si>
    <t>2,032</t>
  </si>
  <si>
    <t>261</t>
  </si>
  <si>
    <t>35</t>
  </si>
  <si>
    <t>643</t>
  </si>
  <si>
    <t>2,675</t>
  </si>
  <si>
    <t>272</t>
  </si>
  <si>
    <t>358</t>
  </si>
  <si>
    <t>639</t>
  </si>
  <si>
    <t>668</t>
  </si>
  <si>
    <t>1,197</t>
  </si>
  <si>
    <t>807</t>
  </si>
  <si>
    <t>727</t>
  </si>
  <si>
    <t>1,083</t>
  </si>
  <si>
    <t>1,809</t>
  </si>
  <si>
    <t>666</t>
  </si>
  <si>
    <t>359</t>
  </si>
  <si>
    <t>2,889</t>
  </si>
  <si>
    <t>360</t>
  </si>
  <si>
    <t>354</t>
  </si>
  <si>
    <t>859</t>
  </si>
  <si>
    <t>3,748</t>
  </si>
  <si>
    <t>492</t>
  </si>
  <si>
    <t>469</t>
  </si>
  <si>
    <t>967</t>
  </si>
  <si>
    <t>163</t>
  </si>
  <si>
    <t>1,130</t>
  </si>
  <si>
    <t>1,994</t>
  </si>
  <si>
    <t>418</t>
  </si>
  <si>
    <t>838</t>
  </si>
  <si>
    <t>1,255</t>
  </si>
  <si>
    <t>538</t>
  </si>
  <si>
    <t>2,168</t>
  </si>
  <si>
    <t>626</t>
  </si>
  <si>
    <t>370</t>
  </si>
  <si>
    <t>517</t>
  </si>
  <si>
    <t>40</t>
  </si>
  <si>
    <t>1,183</t>
  </si>
  <si>
    <t>3,351</t>
  </si>
  <si>
    <t>219</t>
  </si>
  <si>
    <t>560</t>
  </si>
  <si>
    <t>779</t>
  </si>
  <si>
    <t>152</t>
  </si>
  <si>
    <t>956</t>
  </si>
  <si>
    <t>1,964</t>
  </si>
  <si>
    <t>1,281</t>
  </si>
  <si>
    <t>1,728</t>
  </si>
  <si>
    <t>331</t>
  </si>
  <si>
    <t>2,481</t>
  </si>
  <si>
    <t>572</t>
  </si>
  <si>
    <t>490</t>
  </si>
  <si>
    <t>1,105</t>
  </si>
  <si>
    <t>3,586</t>
  </si>
  <si>
    <t>345</t>
  </si>
  <si>
    <t>420</t>
  </si>
  <si>
    <t>784</t>
  </si>
  <si>
    <t>119</t>
  </si>
  <si>
    <t>921</t>
  </si>
  <si>
    <t>1,896</t>
  </si>
  <si>
    <t>756</t>
  </si>
  <si>
    <t>665</t>
  </si>
  <si>
    <t>1,825</t>
  </si>
  <si>
    <t>2,490</t>
  </si>
  <si>
    <t>349</t>
  </si>
  <si>
    <t>346</t>
  </si>
  <si>
    <t>3,227</t>
  </si>
  <si>
    <t>569</t>
  </si>
  <si>
    <t>289</t>
  </si>
  <si>
    <t>659</t>
  </si>
  <si>
    <t>1,268</t>
  </si>
  <si>
    <t>4,495</t>
  </si>
  <si>
    <t>286</t>
  </si>
  <si>
    <t>943</t>
  </si>
  <si>
    <t>371</t>
  </si>
  <si>
    <t>1,314</t>
  </si>
  <si>
    <t>2,149</t>
  </si>
  <si>
    <t>2,462</t>
  </si>
  <si>
    <t>3,130</t>
  </si>
  <si>
    <t>336</t>
  </si>
  <si>
    <t>3,905</t>
  </si>
  <si>
    <t>641</t>
  </si>
  <si>
    <t>326</t>
  </si>
  <si>
    <t>(22)</t>
  </si>
  <si>
    <t>1,648</t>
  </si>
  <si>
    <t>5,553</t>
  </si>
  <si>
    <t>335</t>
  </si>
  <si>
    <t>545</t>
  </si>
  <si>
    <t>930</t>
  </si>
  <si>
    <t>456</t>
  </si>
  <si>
    <t>477</t>
  </si>
  <si>
    <t>1,407</t>
  </si>
  <si>
    <t>2,730</t>
  </si>
  <si>
    <t>1,404</t>
  </si>
  <si>
    <t>733</t>
  </si>
  <si>
    <t>2,995</t>
  </si>
  <si>
    <t>3,728</t>
  </si>
  <si>
    <t>454</t>
  </si>
  <si>
    <t>412</t>
  </si>
  <si>
    <t>181</t>
  </si>
  <si>
    <t>4,775</t>
  </si>
  <si>
    <t>312</t>
  </si>
  <si>
    <t>953</t>
  </si>
  <si>
    <t>193</t>
  </si>
  <si>
    <t>(95)</t>
  </si>
  <si>
    <t>1,637</t>
  </si>
  <si>
    <t>6,412</t>
  </si>
  <si>
    <t>356</t>
  </si>
  <si>
    <t>(103,116)</t>
  </si>
  <si>
    <t>976</t>
  </si>
  <si>
    <t>590</t>
  </si>
  <si>
    <t>609</t>
  </si>
  <si>
    <t>1,585</t>
  </si>
  <si>
    <t>3,246</t>
  </si>
  <si>
    <t>6,413</t>
  </si>
  <si>
    <t>1,152</t>
  </si>
  <si>
    <t>3,520</t>
  </si>
  <si>
    <t>4,672</t>
  </si>
  <si>
    <t>426</t>
  </si>
  <si>
    <t>388</t>
  </si>
  <si>
    <t>139</t>
  </si>
  <si>
    <t>5,625</t>
  </si>
  <si>
    <t>583</t>
  </si>
  <si>
    <t>939</t>
  </si>
  <si>
    <t>158</t>
  </si>
  <si>
    <t>(54)</t>
  </si>
  <si>
    <t>1,626</t>
  </si>
  <si>
    <t>7,251</t>
  </si>
  <si>
    <t>324</t>
  </si>
  <si>
    <t>(67,873)</t>
  </si>
  <si>
    <t>945</t>
  </si>
  <si>
    <t>475</t>
  </si>
  <si>
    <t>1,849</t>
  </si>
  <si>
    <t>2,794</t>
  </si>
  <si>
    <t>3,505</t>
  </si>
  <si>
    <t>946</t>
  </si>
  <si>
    <t>7,250</t>
  </si>
  <si>
    <t>497</t>
  </si>
  <si>
    <t>4,126</t>
  </si>
  <si>
    <t>4,623</t>
  </si>
  <si>
    <t>474</t>
  </si>
  <si>
    <t>483</t>
  </si>
  <si>
    <t>5,713</t>
  </si>
  <si>
    <t>557</t>
  </si>
  <si>
    <t>618</t>
  </si>
  <si>
    <t>222</t>
  </si>
  <si>
    <t>840</t>
  </si>
  <si>
    <t>(141)</t>
  </si>
  <si>
    <t>1,488</t>
  </si>
  <si>
    <t>7,201</t>
  </si>
  <si>
    <t>293</t>
  </si>
  <si>
    <t>(62,651)</t>
  </si>
  <si>
    <t>896</t>
  </si>
  <si>
    <t>489</t>
  </si>
  <si>
    <t>1,887</t>
  </si>
  <si>
    <t>2,783</t>
  </si>
  <si>
    <t>3,949</t>
  </si>
  <si>
    <t>460</t>
  </si>
  <si>
    <t>596</t>
  </si>
  <si>
    <t>4,441</t>
  </si>
  <si>
    <t>5,037</t>
  </si>
  <si>
    <t>505</t>
  </si>
  <si>
    <t>93</t>
  </si>
  <si>
    <t>6,053</t>
  </si>
  <si>
    <t>466</t>
  </si>
  <si>
    <t>166</t>
  </si>
  <si>
    <t>1,317</t>
  </si>
  <si>
    <t>7,370</t>
  </si>
  <si>
    <t>1,500</t>
  </si>
  <si>
    <t>320</t>
  </si>
  <si>
    <t>2,438</t>
  </si>
  <si>
    <t>463</t>
  </si>
  <si>
    <t>2,901</t>
  </si>
  <si>
    <t>4,350</t>
  </si>
  <si>
    <t>122</t>
  </si>
  <si>
    <t>1,766</t>
  </si>
  <si>
    <t>5,032</t>
  </si>
  <si>
    <t>6,798</t>
  </si>
  <si>
    <t>826</t>
  </si>
  <si>
    <t>794</t>
  </si>
  <si>
    <t>8,536</t>
  </si>
  <si>
    <t>521</t>
  </si>
  <si>
    <t>722</t>
  </si>
  <si>
    <t>(79)</t>
  </si>
  <si>
    <t>1,305</t>
  </si>
  <si>
    <t>9,841</t>
  </si>
  <si>
    <t>485</t>
  </si>
  <si>
    <t>827</t>
  </si>
  <si>
    <t>476</t>
  </si>
  <si>
    <t>1,788</t>
  </si>
  <si>
    <t>2,291</t>
  </si>
  <si>
    <t>4,079</t>
  </si>
  <si>
    <t>6,108</t>
  </si>
  <si>
    <t>(16)</t>
  </si>
  <si>
    <t>(331)</t>
  </si>
  <si>
    <t>4,002</t>
  </si>
  <si>
    <t>3,106</t>
  </si>
  <si>
    <t>7,108</t>
  </si>
  <si>
    <t>1,265</t>
  </si>
  <si>
    <t>796</t>
  </si>
  <si>
    <t>9,255</t>
  </si>
  <si>
    <t>997</t>
  </si>
  <si>
    <t>670</t>
  </si>
  <si>
    <t>1,986</t>
  </si>
  <si>
    <t>11,241</t>
  </si>
  <si>
    <t>33</t>
  </si>
  <si>
    <t>542</t>
  </si>
  <si>
    <t>1,153</t>
  </si>
  <si>
    <t>632</t>
  </si>
  <si>
    <t>2,617</t>
  </si>
  <si>
    <t>3,770</t>
  </si>
  <si>
    <t>8,787</t>
  </si>
  <si>
    <t>(18)</t>
  </si>
  <si>
    <t>(1,299)</t>
  </si>
  <si>
    <t>782</t>
  </si>
  <si>
    <t>6,640</t>
  </si>
  <si>
    <t>7,422</t>
  </si>
  <si>
    <t>1,424</t>
  </si>
  <si>
    <t>1,575</t>
  </si>
  <si>
    <t>10,557</t>
  </si>
  <si>
    <t>45</t>
  </si>
  <si>
    <t>649</t>
  </si>
  <si>
    <t>2,735</t>
  </si>
  <si>
    <t>13,292</t>
  </si>
  <si>
    <t>511</t>
  </si>
  <si>
    <t>818</t>
  </si>
  <si>
    <t>1,329</t>
  </si>
  <si>
    <t>633</t>
  </si>
  <si>
    <t>2,621</t>
  </si>
  <si>
    <t>3,950</t>
  </si>
  <si>
    <t>12,565</t>
  </si>
  <si>
    <t>(12)</t>
  </si>
  <si>
    <t>(3,212)</t>
  </si>
  <si>
    <t>10,896</t>
  </si>
  <si>
    <t>10,897</t>
  </si>
  <si>
    <t>1,657</t>
  </si>
  <si>
    <t>979</t>
  </si>
  <si>
    <t>157</t>
  </si>
  <si>
    <t>13,690</t>
  </si>
  <si>
    <t>2,292</t>
  </si>
  <si>
    <t>667</t>
  </si>
  <si>
    <t>637</t>
  </si>
  <si>
    <t>3,625</t>
  </si>
  <si>
    <t>17,315</t>
  </si>
  <si>
    <t>687</t>
  </si>
  <si>
    <t>1,784</t>
  </si>
  <si>
    <t>3,327</t>
  </si>
  <si>
    <t>652</t>
  </si>
  <si>
    <t>5,111</t>
  </si>
  <si>
    <t>14,971</t>
  </si>
  <si>
    <t>(2,769)</t>
  </si>
  <si>
    <t>10,714</t>
  </si>
  <si>
    <t>11,561</t>
  </si>
  <si>
    <t>2,429</t>
  </si>
  <si>
    <t>1,826</t>
  </si>
  <si>
    <t>16,055</t>
  </si>
  <si>
    <t>2,856</t>
  </si>
  <si>
    <t>4,193</t>
  </si>
  <si>
    <t>2,737</t>
  </si>
  <si>
    <t>6,930</t>
  </si>
  <si>
    <t>806</t>
  </si>
  <si>
    <t>2,000</t>
  </si>
  <si>
    <t>12,736</t>
  </si>
  <si>
    <t>28,791</t>
  </si>
  <si>
    <t>1,201</t>
  </si>
  <si>
    <t>1,120</t>
  </si>
  <si>
    <t>1,316</t>
  </si>
  <si>
    <t>3,925</t>
  </si>
  <si>
    <t>241</t>
  </si>
  <si>
    <t>1,605</t>
  </si>
  <si>
    <t>7,973</t>
  </si>
  <si>
    <t>11,898</t>
  </si>
  <si>
    <t>18,908</t>
  </si>
  <si>
    <t>(2,035)</t>
  </si>
  <si>
    <t>1,990</t>
  </si>
  <si>
    <t>19,218</t>
  </si>
  <si>
    <t>21,208</t>
  </si>
  <si>
    <t>4,650</t>
  </si>
  <si>
    <t>2,605</t>
  </si>
  <si>
    <t>366</t>
  </si>
  <si>
    <t>28,829</t>
  </si>
  <si>
    <t>3,607</t>
  </si>
  <si>
    <t>4,349</t>
  </si>
  <si>
    <t>2,339</t>
  </si>
  <si>
    <t>6,688</t>
  </si>
  <si>
    <t>266</t>
  </si>
  <si>
    <t>1,222</t>
  </si>
  <si>
    <t>3,575</t>
  </si>
  <si>
    <t>15,358</t>
  </si>
  <si>
    <t>44,187</t>
  </si>
  <si>
    <t>1,783</t>
  </si>
  <si>
    <t>4,335</t>
  </si>
  <si>
    <t>245</t>
  </si>
  <si>
    <t>1,106</t>
  </si>
  <si>
    <t>13,240</t>
  </si>
  <si>
    <t>741</t>
  </si>
  <si>
    <t>17,575</t>
  </si>
  <si>
    <t>16,235</t>
  </si>
  <si>
    <t>(11)</t>
  </si>
  <si>
    <t>10,385</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</si>
  <si>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</si>
  <si>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</si>
  <si>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</si>
  <si>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</si>
  <si>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</si>
  <si>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</si>
  <si>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</si>
  <si>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</si>
  <si>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</si>
  <si>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</si>
  <si>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</si>
  <si>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</si>
  <si>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</si>
  <si>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</si>
  <si>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</si>
  <si>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</si>
  <si>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</si>
  <si>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</si>
  <si>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</si>
  <si>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</si>
  <si>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</si>
  <si>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</si>
  <si>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</si>
  <si>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</si>
  <si>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(28)</t>
  </si>
  <si>
    <t>(8)</t>
  </si>
  <si>
    <t>(10)</t>
  </si>
  <si>
    <t>13</t>
  </si>
  <si>
    <t>(27)</t>
  </si>
  <si>
    <t>(85)</t>
  </si>
  <si>
    <t>(52)</t>
  </si>
  <si>
    <t>622</t>
  </si>
  <si>
    <t>66</t>
  </si>
  <si>
    <t>(36)</t>
  </si>
  <si>
    <t>(25)</t>
  </si>
  <si>
    <t>(61)</t>
  </si>
  <si>
    <t>117</t>
  </si>
  <si>
    <t>606</t>
  </si>
  <si>
    <t>613</t>
  </si>
  <si>
    <t>32</t>
  </si>
  <si>
    <t>(98)</t>
  </si>
  <si>
    <t>801</t>
  </si>
  <si>
    <t>161</t>
  </si>
  <si>
    <t>(161)</t>
  </si>
  <si>
    <t>(473)</t>
  </si>
  <si>
    <t>(601)</t>
  </si>
  <si>
    <t>(341)</t>
  </si>
  <si>
    <t>30</t>
  </si>
  <si>
    <t>973</t>
  </si>
  <si>
    <t>(63)</t>
  </si>
  <si>
    <t>(640)</t>
  </si>
  <si>
    <t>422</t>
  </si>
  <si>
    <t>(277)</t>
  </si>
  <si>
    <t>55</t>
  </si>
  <si>
    <t>(181)</t>
  </si>
  <si>
    <t>719</t>
  </si>
  <si>
    <t>(128)</t>
  </si>
  <si>
    <t>(735)</t>
  </si>
  <si>
    <t>1,022</t>
  </si>
  <si>
    <t>88</t>
  </si>
  <si>
    <t>(308)</t>
  </si>
  <si>
    <t>(270)</t>
  </si>
  <si>
    <t>(133)</t>
  </si>
  <si>
    <t>(78)</t>
  </si>
  <si>
    <t>(81)</t>
  </si>
  <si>
    <t>886</t>
  </si>
  <si>
    <t>132</t>
  </si>
  <si>
    <t>(67)</t>
  </si>
  <si>
    <t>(314)</t>
  </si>
  <si>
    <t>229</t>
  </si>
  <si>
    <t>(152)</t>
  </si>
  <si>
    <t>1,111</t>
  </si>
  <si>
    <t>446</t>
  </si>
  <si>
    <t>(80)</t>
  </si>
  <si>
    <t>(338)</t>
  </si>
  <si>
    <t>(42)</t>
  </si>
  <si>
    <t>128</t>
  </si>
  <si>
    <t>(189)</t>
  </si>
  <si>
    <t>343</t>
  </si>
  <si>
    <t>(91)</t>
  </si>
  <si>
    <t>587</t>
  </si>
  <si>
    <t>(145)</t>
  </si>
  <si>
    <t>(402)</t>
  </si>
  <si>
    <t>(221)</t>
  </si>
  <si>
    <t>227</t>
  </si>
  <si>
    <t>(541)</t>
  </si>
  <si>
    <t>221</t>
  </si>
  <si>
    <t>(275)</t>
  </si>
  <si>
    <t>170</t>
  </si>
  <si>
    <t>80</t>
  </si>
  <si>
    <t>1,270</t>
  </si>
  <si>
    <t>(188)</t>
  </si>
  <si>
    <t>(76)</t>
  </si>
  <si>
    <t>(1,252)</t>
  </si>
  <si>
    <t>754</t>
  </si>
  <si>
    <t>(761)</t>
  </si>
  <si>
    <t>(553)</t>
  </si>
  <si>
    <t>(326)</t>
  </si>
  <si>
    <t>183</t>
  </si>
  <si>
    <t>1,082</t>
  </si>
  <si>
    <t>(23)</t>
  </si>
  <si>
    <t>(33)</t>
  </si>
  <si>
    <t>(177)</t>
  </si>
  <si>
    <t>249</t>
  </si>
  <si>
    <t>(408)</t>
  </si>
  <si>
    <t>(1,000)</t>
  </si>
  <si>
    <t>1,227</t>
  </si>
  <si>
    <t>(209)</t>
  </si>
  <si>
    <t>(424)</t>
  </si>
  <si>
    <t>(349)</t>
  </si>
  <si>
    <t>(309)</t>
  </si>
  <si>
    <t>(158)</t>
  </si>
  <si>
    <t>(21)</t>
  </si>
  <si>
    <t>243</t>
  </si>
  <si>
    <t>(57)</t>
  </si>
  <si>
    <t>205</t>
  </si>
  <si>
    <t>488</t>
  </si>
  <si>
    <t>(1,194)</t>
  </si>
  <si>
    <t>752</t>
  </si>
  <si>
    <t>(519)</t>
  </si>
  <si>
    <t>138</t>
  </si>
  <si>
    <t>(77)</t>
  </si>
  <si>
    <t>410</t>
  </si>
  <si>
    <t>(70)</t>
  </si>
  <si>
    <t>676</t>
  </si>
  <si>
    <t>(1,720)</t>
  </si>
  <si>
    <t>1,170</t>
  </si>
  <si>
    <t>(650)</t>
  </si>
  <si>
    <t>192</t>
  </si>
  <si>
    <t>218</t>
  </si>
  <si>
    <t>578</t>
  </si>
  <si>
    <t>(34)</t>
  </si>
  <si>
    <t>(139)</t>
  </si>
  <si>
    <t>(1,965)</t>
  </si>
  <si>
    <t>1,311</t>
  </si>
  <si>
    <t>(1,143)</t>
  </si>
  <si>
    <t>770</t>
  </si>
  <si>
    <t>137</t>
  </si>
  <si>
    <t>(112)</t>
  </si>
  <si>
    <t>(119)</t>
  </si>
  <si>
    <t>824</t>
  </si>
  <si>
    <t>(183)</t>
  </si>
  <si>
    <t>(2,378)</t>
  </si>
  <si>
    <t>1,817</t>
  </si>
  <si>
    <t>(744)</t>
  </si>
  <si>
    <t>(47)</t>
  </si>
  <si>
    <t>134</t>
  </si>
  <si>
    <t>(20)</t>
  </si>
  <si>
    <t>835</t>
  </si>
  <si>
    <t>(255)</t>
  </si>
  <si>
    <t>(17)</t>
  </si>
  <si>
    <t>(3,065)</t>
  </si>
  <si>
    <t>(806)</t>
  </si>
  <si>
    <t>(887)</t>
  </si>
  <si>
    <t>1,460</t>
  </si>
  <si>
    <t>580</t>
  </si>
  <si>
    <t>(203)</t>
  </si>
  <si>
    <t>(49)</t>
  </si>
  <si>
    <t>(41)</t>
  </si>
  <si>
    <t>906</t>
  </si>
  <si>
    <t>(122)</t>
  </si>
  <si>
    <t>(2,862)</t>
  </si>
  <si>
    <t>2,237</t>
  </si>
  <si>
    <t>(727)</t>
  </si>
  <si>
    <t>(814)</t>
  </si>
  <si>
    <t>(186)</t>
  </si>
  <si>
    <t>(834)</t>
  </si>
  <si>
    <t>(655)</t>
  </si>
  <si>
    <t>783</t>
  </si>
  <si>
    <t>(51)</t>
  </si>
  <si>
    <t>(32)</t>
  </si>
  <si>
    <t>(97)</t>
  </si>
  <si>
    <t>1,175</t>
  </si>
  <si>
    <t>(86)</t>
  </si>
  <si>
    <t>(3,477)</t>
  </si>
  <si>
    <t>3,138</t>
  </si>
  <si>
    <t>(400)</t>
  </si>
  <si>
    <t>(587)</t>
  </si>
  <si>
    <t>(213)</t>
  </si>
  <si>
    <t>127</t>
  </si>
  <si>
    <t>(676)</t>
  </si>
  <si>
    <t>1,089</t>
  </si>
  <si>
    <t>247</t>
  </si>
  <si>
    <t>(679)</t>
  </si>
  <si>
    <t>(321)</t>
  </si>
  <si>
    <t>(375)</t>
  </si>
  <si>
    <t>1,672</t>
  </si>
  <si>
    <t>(176)</t>
  </si>
  <si>
    <t>(3,134)</t>
  </si>
  <si>
    <t>2,515</t>
  </si>
  <si>
    <t>(793)</t>
  </si>
  <si>
    <t>(673)</t>
  </si>
  <si>
    <t>(739)</t>
  </si>
  <si>
    <t>(261)</t>
  </si>
  <si>
    <t>291</t>
  </si>
  <si>
    <t>1,496</t>
  </si>
  <si>
    <t>(359)</t>
  </si>
  <si>
    <t>391</t>
  </si>
  <si>
    <t>(440)</t>
  </si>
  <si>
    <t>3,502</t>
  </si>
  <si>
    <t>(593)</t>
  </si>
  <si>
    <t>(72)</t>
  </si>
  <si>
    <t>1,278</t>
  </si>
  <si>
    <t>(812)</t>
  </si>
  <si>
    <t>(909)</t>
  </si>
  <si>
    <t>(482)</t>
  </si>
  <si>
    <t>(2,544)</t>
  </si>
  <si>
    <t>2,236</t>
  </si>
  <si>
    <t>2,909</t>
  </si>
  <si>
    <t>(315)</t>
  </si>
  <si>
    <t>(857)</t>
  </si>
  <si>
    <t>(149)</t>
  </si>
  <si>
    <t>(776)</t>
  </si>
  <si>
    <t>(135)</t>
  </si>
  <si>
    <t>(45)</t>
  </si>
  <si>
    <t>3,743</t>
  </si>
  <si>
    <t>(600)</t>
  </si>
  <si>
    <t>(11,157)</t>
  </si>
  <si>
    <t>7,660</t>
  </si>
  <si>
    <t>(4,097)</t>
  </si>
  <si>
    <t>(1,579)</t>
  </si>
  <si>
    <t>(371)</t>
  </si>
  <si>
    <t>(900)</t>
  </si>
  <si>
    <t>(2,866)</t>
  </si>
  <si>
    <t>(3,220)</t>
  </si>
  <si>
    <t>3,143</t>
  </si>
  <si>
    <t>844</t>
  </si>
  <si>
    <t>717</t>
  </si>
  <si>
    <t>(233)</t>
  </si>
  <si>
    <t>597</t>
  </si>
  <si>
    <t>194</t>
  </si>
  <si>
    <t>4,761</t>
  </si>
  <si>
    <t>(489)</t>
  </si>
  <si>
    <t>(1,475)</t>
  </si>
  <si>
    <t>8,109</t>
  </si>
  <si>
    <t>6,145</t>
  </si>
  <si>
    <t>(390)</t>
  </si>
  <si>
    <t>(792)</t>
  </si>
  <si>
    <t>10,114</t>
  </si>
  <si>
    <t>4,272</t>
  </si>
  <si>
    <t>(282)</t>
  </si>
  <si>
    <t>1,397</t>
  </si>
  <si>
    <t>(703)</t>
  </si>
  <si>
    <t>(550)</t>
  </si>
  <si>
    <t>(524)</t>
  </si>
  <si>
    <t>363</t>
  </si>
  <si>
    <t>(1,128)</t>
  </si>
  <si>
    <t>(8,524)</t>
  </si>
  <si>
    <t>(19,342)</t>
  </si>
  <si>
    <t>9,319</t>
  </si>
  <si>
    <t>(19,675)</t>
  </si>
  <si>
    <t>(395)</t>
  </si>
  <si>
    <t>4,199</t>
  </si>
  <si>
    <t>(10,049)</t>
  </si>
  <si>
    <t>4,694</t>
  </si>
  <si>
    <t>(406)</t>
  </si>
  <si>
    <t>2,004</t>
  </si>
  <si>
    <t>(3,363)</t>
  </si>
  <si>
    <t>(2,215)</t>
  </si>
  <si>
    <t>(774)</t>
  </si>
  <si>
    <t>568</t>
  </si>
  <si>
    <t>(53)</t>
  </si>
  <si>
    <t>9,108</t>
  </si>
  <si>
    <t>(976)</t>
  </si>
  <si>
    <t>(263)</t>
  </si>
  <si>
    <t>(24,811)</t>
  </si>
  <si>
    <t>16,220</t>
  </si>
  <si>
    <t>(9,830)</t>
  </si>
  <si>
    <t>(399)</t>
  </si>
  <si>
    <t>3,264</t>
  </si>
  <si>
    <t>1,865</t>
  </si>
  <si>
    <t>1,143</t>
  </si>
  <si>
    <t>8,132</t>
  </si>
  <si>
    <t>Market Price</t>
  </si>
  <si>
    <t>Price</t>
  </si>
  <si>
    <t>Shares</t>
  </si>
  <si>
    <t>MC</t>
  </si>
  <si>
    <t>Cash</t>
  </si>
  <si>
    <t>Debt</t>
  </si>
  <si>
    <t>EV</t>
  </si>
  <si>
    <t>Company Name</t>
  </si>
  <si>
    <t>Ticker</t>
  </si>
  <si>
    <t>Country</t>
  </si>
  <si>
    <t>USA</t>
  </si>
  <si>
    <t>Sector</t>
  </si>
  <si>
    <t>Information Technology</t>
  </si>
  <si>
    <t>Industry</t>
  </si>
  <si>
    <t>Semiconductors</t>
  </si>
  <si>
    <t>NVIDIA Corporation</t>
  </si>
  <si>
    <t xml:space="preserve">NVDA </t>
  </si>
  <si>
    <t>Quarter</t>
  </si>
  <si>
    <t>Filing Date</t>
  </si>
  <si>
    <t>Period of Report</t>
  </si>
  <si>
    <t>Current Assets</t>
  </si>
  <si>
    <t>Non-current Assets</t>
  </si>
  <si>
    <t>Current Liabilities</t>
  </si>
  <si>
    <t>Non-current Liabilities</t>
  </si>
  <si>
    <t>Equity</t>
  </si>
  <si>
    <t>Cash and cash equivalents</t>
  </si>
  <si>
    <t>Marketable securities</t>
  </si>
  <si>
    <t>AR</t>
  </si>
  <si>
    <t>Inventories</t>
  </si>
  <si>
    <t>Prepaid expenses and other current assets</t>
  </si>
  <si>
    <t>Operating lease assets</t>
  </si>
  <si>
    <t>Intangible assets</t>
  </si>
  <si>
    <t>Deferred income tax assets</t>
  </si>
  <si>
    <t>Other assets</t>
  </si>
  <si>
    <t>AP</t>
  </si>
  <si>
    <t>Accrued and other current liabilities</t>
  </si>
  <si>
    <t>Short-term debt</t>
  </si>
  <si>
    <t>Long-term debt</t>
  </si>
  <si>
    <t>Long-term oeprating lease liabilities</t>
  </si>
  <si>
    <t>Other long-term liabilities</t>
  </si>
  <si>
    <t>Preferred stock</t>
  </si>
  <si>
    <t>Common stock</t>
  </si>
  <si>
    <t>Additional paid-in capital</t>
  </si>
  <si>
    <t>Accumulated other comprehensive loss</t>
  </si>
  <si>
    <t>Retained earnings</t>
  </si>
  <si>
    <t>Total Equity</t>
  </si>
  <si>
    <t>Total Equity &amp; Liabilities</t>
  </si>
  <si>
    <t>COGs</t>
  </si>
  <si>
    <t>R&amp;D</t>
  </si>
  <si>
    <t>SG&amp;A</t>
  </si>
  <si>
    <t>Acquisition termination cost</t>
  </si>
  <si>
    <t>Total Operating Expenses</t>
  </si>
  <si>
    <t>Other</t>
  </si>
  <si>
    <t>Other income</t>
  </si>
  <si>
    <t>Other Income</t>
  </si>
  <si>
    <t>Income before tax</t>
  </si>
  <si>
    <t>Taxes</t>
  </si>
  <si>
    <t>EPS - Basic</t>
  </si>
  <si>
    <t>EPS - Diluted</t>
  </si>
  <si>
    <t>Shares - Basic</t>
  </si>
  <si>
    <t>Shares - Diluted</t>
  </si>
  <si>
    <t>CFFO</t>
  </si>
  <si>
    <t>CapEx</t>
  </si>
  <si>
    <t>FCF</t>
  </si>
  <si>
    <t xml:space="preserve">Dvidends </t>
  </si>
  <si>
    <t>Share buybacks</t>
  </si>
  <si>
    <t>Cash Flow *in millions</t>
  </si>
  <si>
    <t>Revenue Breakdown *in millions</t>
  </si>
  <si>
    <t>Graphics</t>
  </si>
  <si>
    <t>Compute &amp; Networking</t>
  </si>
  <si>
    <t>All Other</t>
  </si>
  <si>
    <t>Expenses</t>
  </si>
  <si>
    <t>Margin</t>
  </si>
  <si>
    <t>Revenue by Region *in millions</t>
  </si>
  <si>
    <t>Taiwan</t>
  </si>
  <si>
    <t>China</t>
  </si>
  <si>
    <t>United States</t>
  </si>
  <si>
    <t>Other Countries</t>
  </si>
  <si>
    <t>Total Revenue</t>
  </si>
  <si>
    <t>Revenue by Segment *in millions</t>
  </si>
  <si>
    <t>Gaming</t>
  </si>
  <si>
    <t>Data Center</t>
  </si>
  <si>
    <t>Professional Visualization</t>
  </si>
  <si>
    <t>Automotive</t>
  </si>
  <si>
    <t>OEM &amp; Other</t>
  </si>
  <si>
    <t>Gaming y/y</t>
  </si>
  <si>
    <t>Data Center y/y</t>
  </si>
  <si>
    <t>Professional Visualization y/y</t>
  </si>
  <si>
    <t>Automotive y/y</t>
  </si>
  <si>
    <t>OEM &amp; Other y/y</t>
  </si>
  <si>
    <t>Total Revenue y/y</t>
  </si>
  <si>
    <t>b v</t>
  </si>
  <si>
    <t>Aqcuisition termination cost</t>
  </si>
  <si>
    <t>Total Operating Expenses/Gross Profit</t>
  </si>
  <si>
    <t>Operating Expenses/Gross Profit</t>
  </si>
  <si>
    <t>Margins</t>
  </si>
  <si>
    <t>Gross Profit Margin</t>
  </si>
  <si>
    <t>Operating Margin</t>
  </si>
  <si>
    <t>Net Margin</t>
  </si>
  <si>
    <t>Treasury stock at cost</t>
  </si>
  <si>
    <t>Splite adjusted</t>
  </si>
  <si>
    <t>EPS - 4-1</t>
  </si>
  <si>
    <t>Shares 4-1</t>
  </si>
  <si>
    <t>Tegra Processor</t>
  </si>
  <si>
    <t>Income Statement *in millions</t>
  </si>
  <si>
    <t>Balance Sheet *in millions,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</si>
</sst>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7" formatCode="&quot;$&quot;#,##0.000_);[Red]\(&quot;$&quot;#,##0.000\)"/>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0" fillId="0" borderId="0" xfId="0" applyFill="1" applyBorder="1"/>
    <xf numFmtId="0" fontId="0" fillId="0" borderId="3" xfId="0" applyFill="1" applyBorder="1"/>
    <xf numFmtId="0" fontId="1" fillId="0" borderId="0" xfId="0" applyFont="1" applyFill="1" applyBorder="1"/>
    <xf numFmtId="0" fontId="1" fillId="0" borderId="4" xfId="0" applyFont="1" applyFill="1" applyBorder="1"/>
    <xf numFmtId="0" fontId="1" fillId="0" borderId="4" xfId="0" applyFont="1" applyBorder="1"/>
    <xf numFmtId="2" fontId="0" fillId="0" borderId="0" xfId="0" applyNumberFormat="1"/>
    <xf numFmtId="9" fontId="0" fillId="0" borderId="0" xfId="0" applyNumberFormat="1"/>
    <xf numFmtId="9" fontId="0" fillId="0" borderId="0" xfId="0" applyNumberFormat="1" applyFont="1"/>
    <xf numFmtId="9" fontId="0" fillId="0" borderId="0" xfId="0" applyNumberFormat="1" applyFont="1" applyFill="1" applyBorder="1"/>
    <xf numFmtId="9" fontId="0" fillId="0" borderId="3" xfId="0" applyNumberFormat="1" applyBorder="1"/>
    <xf numFmtId="9" fontId="0" fillId="0" borderId="3" xfId="0" applyNumberFormat="1" applyFont="1" applyBorder="1"/>
    <xf numFmtId="9" fontId="1" fillId="0" borderId="0" xfId="0" applyNumberFormat="1" applyFont="1"/>
    <xf numFmtId="9" fontId="0" fillId="0" borderId="0" xfId="0" applyNumberFormat="1" applyFill="1" applyBorder="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3" fontId="0" fillId="0" borderId="3" xfId="0" applyNumberFormat="1" applyFill="1" applyBorder="1"/>
    <xf numFmtId="3" fontId="0" fillId="0" borderId="0" xfId="0" applyNumberFormat="1" applyFill="1" applyBorder="1"/>
    <xf numFmtId="167" fontId="1" fillId="0" borderId="0" xfId="0" applyNumberFormat="1" applyFont="1"/>
    <xf numFmtId="2"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en-US</v>
    <v>a1yv52</v>
    <v>268435456</v>
    <v>1</v>
    <v>Powered by Refinitiv</v>
    <v>0</v>
    <v>NVIDIA CORPORATION (XNAS:NVDA)</v>
    <v>2</v>
    <v>3</v>
    <v>Finance</v>
    <v>4</v>
    <v>289.45999999999998</v>
    <v>108.13</v>
    <v>1.7525999999999999</v>
    <v>5.76</v>
    <v>1.214E-3</v>
    <v>2.4706000000000002E-2</v>
    <v>0.28999999999999998</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239</v>
    <v>Semiconductors &amp; Semiconductor Equipment</v>
    <v>Stock</v>
    <v>44988.978737152342</v>
    <v>0</v>
    <v>231.3</v>
    <v>590083000000</v>
    <v>NVIDIA CORPORATION</v>
    <v>NVIDIA CORPORATION</v>
    <v>233.2</v>
    <v>133.87690000000001</v>
    <v>233.14</v>
    <v>238.9</v>
    <v>239.19</v>
    <v>2470000000</v>
    <v>NVDA</v>
    <v>NVIDIA CORPORATION (XNAS:NVDA)</v>
    <v>41239330</v>
    <v>53049982</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01A5-4B4D-45D7-847C-7B51DE65444A}">
  <dimension ref="A1:B7"/>
  <sheetViews>
    <sheetView workbookViewId="0">
      <selection activeCell="D10" sqref="D10"/>
    </sheetView>
  </sheetViews>
  <sheetFormatPr defaultRowHeight="14.5" x14ac:dyDescent="0.35"/>
  <sheetData>
    <row r="1" spans="1:2" x14ac:dyDescent="0.35">
      <c r="A1" t="e" vm="1">
        <v>#VALUE!</v>
      </c>
    </row>
    <row r="2" spans="1:2" x14ac:dyDescent="0.35">
      <c r="A2" s="1" t="s">
        <v>1562</v>
      </c>
      <c r="B2" s="2" cm="1">
        <f t="array" ref="B2">_FV(A1,"Price")</f>
        <v>238.9</v>
      </c>
    </row>
    <row r="3" spans="1:2" x14ac:dyDescent="0.35">
      <c r="A3" s="1" t="s">
        <v>1563</v>
      </c>
      <c r="B3" s="3" cm="1">
        <f t="array" ref="B3">_FV(A1,"Shares outstanding",TRUE)/1000000</f>
        <v>2470</v>
      </c>
    </row>
    <row r="4" spans="1:2" x14ac:dyDescent="0.35">
      <c r="A4" s="1" t="s">
        <v>1564</v>
      </c>
      <c r="B4" s="4">
        <f>B2*B3</f>
        <v>590083</v>
      </c>
    </row>
    <row r="5" spans="1:2" x14ac:dyDescent="0.35">
      <c r="A5" s="1" t="s">
        <v>1565</v>
      </c>
      <c r="B5" s="3"/>
    </row>
    <row r="6" spans="1:2" x14ac:dyDescent="0.35">
      <c r="A6" s="1" t="s">
        <v>1566</v>
      </c>
      <c r="B6" s="3"/>
    </row>
    <row r="7" spans="1:2" x14ac:dyDescent="0.35">
      <c r="A7" s="1" t="s">
        <v>1567</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3973-3468-48DD-AD31-3BECCFF4E397}">
  <dimension ref="A4:B8"/>
  <sheetViews>
    <sheetView workbookViewId="0">
      <selection activeCell="C56" sqref="C56"/>
    </sheetView>
  </sheetViews>
  <sheetFormatPr defaultRowHeight="14.5" x14ac:dyDescent="0.35"/>
  <sheetData>
    <row r="4" spans="1:2" x14ac:dyDescent="0.35">
      <c r="A4" t="s">
        <v>1568</v>
      </c>
      <c r="B4" t="s">
        <v>1576</v>
      </c>
    </row>
    <row r="5" spans="1:2" x14ac:dyDescent="0.35">
      <c r="A5" t="s">
        <v>1569</v>
      </c>
      <c r="B5" t="s">
        <v>1577</v>
      </c>
    </row>
    <row r="6" spans="1:2" x14ac:dyDescent="0.35">
      <c r="A6" t="s">
        <v>1570</v>
      </c>
      <c r="B6" t="s">
        <v>1571</v>
      </c>
    </row>
    <row r="7" spans="1:2" x14ac:dyDescent="0.35">
      <c r="A7" t="s">
        <v>1572</v>
      </c>
      <c r="B7" t="s">
        <v>1573</v>
      </c>
    </row>
    <row r="8" spans="1:2" x14ac:dyDescent="0.35">
      <c r="A8" t="s">
        <v>1574</v>
      </c>
      <c r="B8" t="s">
        <v>1575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CDD3-7A1E-431B-9A48-47A8BC55EE0D}">
  <dimension ref="A1:V130"/>
  <sheetViews>
    <sheetView tabSelected="1" workbookViewId="0">
      <pane xSplit="2" ySplit="3" topLeftCell="C70" activePane="bottomRight" state="frozen"/>
      <selection pane="topRight" activeCell="C1" sqref="C1"/>
      <selection pane="bottomLeft" activeCell="A4" sqref="A4"/>
      <selection pane="bottomRight" activeCell="A88" sqref="A88:XFD88"/>
    </sheetView>
  </sheetViews>
  <sheetFormatPr defaultRowHeight="14.5" x14ac:dyDescent="0.35"/>
  <cols>
    <col min="2" max="2" width="22.26953125" customWidth="1"/>
    <col min="11" max="15" width="9.453125" bestFit="1" customWidth="1"/>
  </cols>
  <sheetData>
    <row r="1" spans="2:22" x14ac:dyDescent="0.35">
      <c r="B1" t="s">
        <v>1578</v>
      </c>
    </row>
    <row r="2" spans="2:22" x14ac:dyDescent="0.35">
      <c r="B2" t="s">
        <v>1579</v>
      </c>
      <c r="K2" s="5">
        <v>43159</v>
      </c>
      <c r="L2" s="5">
        <v>43517</v>
      </c>
      <c r="M2" s="5">
        <v>43887</v>
      </c>
      <c r="N2" s="5">
        <v>44638</v>
      </c>
      <c r="O2" s="5">
        <v>44981</v>
      </c>
    </row>
    <row r="3" spans="2:22" x14ac:dyDescent="0.35">
      <c r="B3" t="s">
        <v>1580</v>
      </c>
      <c r="F3">
        <f>G3-1</f>
        <v>2013</v>
      </c>
      <c r="G3">
        <f t="shared" ref="F3:M3" si="0">H3-1</f>
        <v>2014</v>
      </c>
      <c r="H3">
        <f t="shared" si="0"/>
        <v>2015</v>
      </c>
      <c r="I3">
        <f t="shared" si="0"/>
        <v>2016</v>
      </c>
      <c r="J3">
        <f t="shared" si="0"/>
        <v>2017</v>
      </c>
      <c r="K3">
        <f t="shared" si="0"/>
        <v>2018</v>
      </c>
      <c r="L3">
        <f t="shared" si="0"/>
        <v>2019</v>
      </c>
      <c r="M3">
        <f t="shared" si="0"/>
        <v>2020</v>
      </c>
      <c r="N3">
        <f>O3-1</f>
        <v>2021</v>
      </c>
      <c r="O3">
        <v>2022</v>
      </c>
      <c r="P3">
        <f>O3+1</f>
        <v>2023</v>
      </c>
      <c r="Q3">
        <f t="shared" ref="Q3:V3" si="1">P3+1</f>
        <v>2024</v>
      </c>
      <c r="R3">
        <f t="shared" si="1"/>
        <v>2025</v>
      </c>
      <c r="S3">
        <f t="shared" si="1"/>
        <v>2026</v>
      </c>
      <c r="T3">
        <f t="shared" si="1"/>
        <v>2027</v>
      </c>
      <c r="U3">
        <f t="shared" si="1"/>
        <v>2028</v>
      </c>
      <c r="V3">
        <f t="shared" si="1"/>
        <v>2029</v>
      </c>
    </row>
    <row r="5" spans="2:22" s="7" customFormat="1" x14ac:dyDescent="0.35">
      <c r="B5" s="7" t="s">
        <v>1628</v>
      </c>
    </row>
    <row r="6" spans="2:22" s="9" customFormat="1" x14ac:dyDescent="0.35">
      <c r="B6" s="9" t="s">
        <v>1629</v>
      </c>
    </row>
    <row r="7" spans="2:22" x14ac:dyDescent="0.35">
      <c r="B7" t="s">
        <v>387</v>
      </c>
      <c r="I7">
        <v>4187</v>
      </c>
      <c r="J7">
        <v>5822</v>
      </c>
      <c r="K7">
        <v>8137</v>
      </c>
      <c r="L7">
        <v>10175</v>
      </c>
      <c r="M7">
        <v>8159</v>
      </c>
      <c r="N7">
        <v>7639</v>
      </c>
      <c r="O7">
        <v>9834</v>
      </c>
      <c r="P7">
        <v>15868</v>
      </c>
    </row>
    <row r="8" spans="2:22" s="11" customFormat="1" x14ac:dyDescent="0.35">
      <c r="B8" s="11" t="s">
        <v>1632</v>
      </c>
      <c r="F8" s="11">
        <f>F7-F9</f>
        <v>0</v>
      </c>
      <c r="G8" s="11">
        <f t="shared" ref="G8:N8" si="2">G7-G9</f>
        <v>0</v>
      </c>
      <c r="H8" s="11">
        <f t="shared" si="2"/>
        <v>0</v>
      </c>
      <c r="I8" s="11">
        <f>I7-I9-110</f>
        <v>2733</v>
      </c>
      <c r="J8" s="11">
        <f>J7-J9-116</f>
        <v>3526</v>
      </c>
      <c r="K8" s="11">
        <f>K7-K9-123</f>
        <v>4507</v>
      </c>
      <c r="L8" s="11">
        <f>L7-L9-197</f>
        <v>5535</v>
      </c>
      <c r="M8" s="11">
        <f t="shared" ref="M8" si="3">M7-M9</f>
        <v>4742</v>
      </c>
      <c r="N8" s="11">
        <f t="shared" ref="N8" si="4">N7-N9</f>
        <v>4372</v>
      </c>
      <c r="O8" s="11">
        <f t="shared" ref="O8" si="5">O7-O9</f>
        <v>5222</v>
      </c>
      <c r="P8" s="11">
        <f>P7-P9</f>
        <v>7376</v>
      </c>
    </row>
    <row r="9" spans="2:22" s="12" customFormat="1" x14ac:dyDescent="0.35">
      <c r="B9" s="12" t="s">
        <v>403</v>
      </c>
      <c r="I9" s="12">
        <v>1344</v>
      </c>
      <c r="J9" s="12">
        <v>2180</v>
      </c>
      <c r="K9" s="12">
        <v>3507</v>
      </c>
      <c r="L9" s="12">
        <v>4443</v>
      </c>
      <c r="M9" s="12">
        <v>3417</v>
      </c>
      <c r="N9" s="12">
        <v>3267</v>
      </c>
      <c r="O9" s="12">
        <v>4612</v>
      </c>
      <c r="P9" s="12">
        <v>8492</v>
      </c>
    </row>
    <row r="10" spans="2:22" s="19" customFormat="1" x14ac:dyDescent="0.35">
      <c r="B10" s="19" t="s">
        <v>1633</v>
      </c>
      <c r="F10" s="19" t="e">
        <f t="shared" ref="F10:N10" si="6">F9/F7</f>
        <v>#DIV/0!</v>
      </c>
      <c r="G10" s="19" t="e">
        <f t="shared" si="6"/>
        <v>#DIV/0!</v>
      </c>
      <c r="H10" s="19" t="e">
        <f t="shared" si="6"/>
        <v>#DIV/0!</v>
      </c>
      <c r="I10" s="19">
        <f t="shared" ref="I10" si="7">I9/I7</f>
        <v>0.32099355146883207</v>
      </c>
      <c r="J10" s="19">
        <f t="shared" ref="J10" si="8">J9/J7</f>
        <v>0.37444177258673994</v>
      </c>
      <c r="K10" s="19">
        <f t="shared" ref="K10" si="9">K9/K7</f>
        <v>0.43099422391544795</v>
      </c>
      <c r="L10" s="19">
        <f t="shared" ref="L10" si="10">L9/L7</f>
        <v>0.43665847665847668</v>
      </c>
      <c r="M10" s="19">
        <f t="shared" ref="M10" si="11">M9/M7</f>
        <v>0.41880132369162887</v>
      </c>
      <c r="N10" s="19">
        <f t="shared" ref="N10" si="12">N9/N7</f>
        <v>0.42767377929048306</v>
      </c>
      <c r="O10" s="19">
        <f t="shared" ref="O10" si="13">O9/O7</f>
        <v>0.46898515354891196</v>
      </c>
      <c r="P10" s="19">
        <f>P9/P7</f>
        <v>0.53516511217544749</v>
      </c>
    </row>
    <row r="11" spans="2:22" s="9" customFormat="1" x14ac:dyDescent="0.35">
      <c r="B11" s="9" t="s">
        <v>1630</v>
      </c>
    </row>
    <row r="12" spans="2:22" x14ac:dyDescent="0.35">
      <c r="B12" t="s">
        <v>387</v>
      </c>
      <c r="F12">
        <v>0</v>
      </c>
      <c r="G12">
        <v>0</v>
      </c>
      <c r="H12">
        <v>0</v>
      </c>
      <c r="I12">
        <v>0</v>
      </c>
      <c r="J12">
        <v>0</v>
      </c>
      <c r="K12">
        <v>0</v>
      </c>
      <c r="L12">
        <v>0</v>
      </c>
      <c r="M12">
        <v>3557</v>
      </c>
      <c r="N12">
        <v>3279</v>
      </c>
      <c r="O12">
        <v>6841</v>
      </c>
      <c r="P12">
        <v>11046</v>
      </c>
    </row>
    <row r="13" spans="2:22" s="11" customFormat="1" x14ac:dyDescent="0.35">
      <c r="B13" s="11" t="s">
        <v>1632</v>
      </c>
      <c r="F13" s="11">
        <f t="shared" ref="F13" si="14">F12-F14</f>
        <v>0</v>
      </c>
      <c r="G13" s="11">
        <f t="shared" ref="G13" si="15">G12-G14</f>
        <v>0</v>
      </c>
      <c r="H13" s="11">
        <f t="shared" ref="H13" si="16">H12-H14</f>
        <v>0</v>
      </c>
      <c r="I13" s="11">
        <f t="shared" ref="I13" si="17">I12-I14</f>
        <v>0</v>
      </c>
      <c r="J13" s="11">
        <f t="shared" ref="J13" si="18">J12-J14</f>
        <v>0</v>
      </c>
      <c r="K13" s="11">
        <f t="shared" ref="K13" si="19">K12-K14</f>
        <v>0</v>
      </c>
      <c r="L13" s="11">
        <f t="shared" ref="L13" si="20">L12-L14</f>
        <v>0</v>
      </c>
      <c r="M13" s="11">
        <f t="shared" ref="M13" si="21">M12-M14</f>
        <v>2306</v>
      </c>
      <c r="N13" s="11">
        <f t="shared" ref="N13" si="22">N12-N14</f>
        <v>2528</v>
      </c>
      <c r="O13" s="11">
        <f t="shared" ref="O13" si="23">O12-O14</f>
        <v>4293</v>
      </c>
      <c r="P13" s="11">
        <f t="shared" ref="P13" si="24">P12-P14</f>
        <v>6448</v>
      </c>
    </row>
    <row r="14" spans="2:22" s="12" customFormat="1" x14ac:dyDescent="0.35">
      <c r="B14" s="12" t="s">
        <v>403</v>
      </c>
      <c r="H14" s="12">
        <v>0</v>
      </c>
      <c r="I14" s="12">
        <v>0</v>
      </c>
      <c r="J14" s="12">
        <v>0</v>
      </c>
      <c r="K14" s="12">
        <v>0</v>
      </c>
      <c r="L14" s="12">
        <v>0</v>
      </c>
      <c r="M14" s="12">
        <v>1251</v>
      </c>
      <c r="N14" s="12">
        <v>751</v>
      </c>
      <c r="O14" s="12">
        <v>2548</v>
      </c>
      <c r="P14" s="12">
        <v>4598</v>
      </c>
    </row>
    <row r="15" spans="2:22" x14ac:dyDescent="0.35">
      <c r="B15" t="s">
        <v>1633</v>
      </c>
      <c r="F15" s="19" t="e">
        <f>F14/F12</f>
        <v>#DIV/0!</v>
      </c>
      <c r="G15" s="19" t="e">
        <f t="shared" ref="G15:O15" si="25">G14/G12</f>
        <v>#DIV/0!</v>
      </c>
      <c r="H15" s="19" t="e">
        <f t="shared" si="25"/>
        <v>#DIV/0!</v>
      </c>
      <c r="I15" s="19" t="e">
        <f t="shared" si="25"/>
        <v>#DIV/0!</v>
      </c>
      <c r="J15" s="19" t="e">
        <f t="shared" si="25"/>
        <v>#DIV/0!</v>
      </c>
      <c r="K15" s="19" t="e">
        <f t="shared" si="25"/>
        <v>#DIV/0!</v>
      </c>
      <c r="L15" s="19" t="e">
        <f t="shared" ref="L15" si="26">L14/L12</f>
        <v>#DIV/0!</v>
      </c>
      <c r="M15" s="19">
        <f t="shared" ref="M15" si="27">M14/M12</f>
        <v>0.35170087152094459</v>
      </c>
      <c r="N15" s="19">
        <f t="shared" ref="N15" si="28">N14/N12</f>
        <v>0.229033241842025</v>
      </c>
      <c r="O15" s="19">
        <f t="shared" ref="O15" si="29">O14/O12</f>
        <v>0.37246016664230375</v>
      </c>
      <c r="P15" s="19">
        <f t="shared" ref="P15" si="30">P14/P12</f>
        <v>0.41625927937715013</v>
      </c>
    </row>
    <row r="16" spans="2:22" s="9" customFormat="1" x14ac:dyDescent="0.35">
      <c r="B16" s="9" t="s">
        <v>1664</v>
      </c>
      <c r="F16" s="26"/>
      <c r="G16" s="26"/>
      <c r="H16" s="26"/>
      <c r="I16" s="26"/>
      <c r="J16" s="26"/>
      <c r="K16" s="26"/>
      <c r="L16" s="26"/>
      <c r="M16" s="26"/>
      <c r="N16" s="26"/>
      <c r="O16" s="26"/>
    </row>
    <row r="17" spans="2:15" x14ac:dyDescent="0.35">
      <c r="B17" t="s">
        <v>387</v>
      </c>
      <c r="H17">
        <v>559</v>
      </c>
      <c r="I17">
        <v>824</v>
      </c>
      <c r="J17">
        <v>1534</v>
      </c>
      <c r="K17">
        <v>1541</v>
      </c>
      <c r="L17">
        <v>0</v>
      </c>
      <c r="M17">
        <v>0</v>
      </c>
      <c r="N17">
        <v>0</v>
      </c>
      <c r="O17">
        <v>0</v>
      </c>
    </row>
    <row r="18" spans="2:15" s="11" customFormat="1" x14ac:dyDescent="0.35">
      <c r="B18" s="11" t="s">
        <v>1632</v>
      </c>
      <c r="F18" s="11">
        <f t="shared" ref="F18" si="31">F17-F19</f>
        <v>0</v>
      </c>
      <c r="G18" s="11">
        <f t="shared" ref="G18" si="32">G17-G19</f>
        <v>0</v>
      </c>
      <c r="H18" s="11">
        <f>H17-H19-43</f>
        <v>755</v>
      </c>
      <c r="I18" s="11">
        <f>I17-I19-29</f>
        <v>804</v>
      </c>
      <c r="J18" s="11">
        <f>J17-J19-37</f>
        <v>1194</v>
      </c>
      <c r="K18" s="11">
        <f>K17-K19-47</f>
        <v>1253</v>
      </c>
      <c r="L18" s="11">
        <v>0</v>
      </c>
      <c r="M18" s="11">
        <v>0</v>
      </c>
      <c r="N18" s="11">
        <v>0</v>
      </c>
      <c r="O18" s="11">
        <v>0</v>
      </c>
    </row>
    <row r="19" spans="2:15" s="12" customFormat="1" x14ac:dyDescent="0.35">
      <c r="B19" s="12" t="s">
        <v>403</v>
      </c>
      <c r="H19" s="12">
        <v>-239</v>
      </c>
      <c r="I19" s="12">
        <v>-9</v>
      </c>
      <c r="J19" s="12">
        <v>303</v>
      </c>
      <c r="K19" s="12">
        <v>241</v>
      </c>
      <c r="L19" s="12">
        <v>0</v>
      </c>
      <c r="M19" s="12">
        <v>0</v>
      </c>
      <c r="N19" s="12">
        <v>0</v>
      </c>
      <c r="O19" s="12">
        <v>0</v>
      </c>
    </row>
    <row r="20" spans="2:15" x14ac:dyDescent="0.35">
      <c r="B20" t="s">
        <v>1633</v>
      </c>
      <c r="F20" s="19" t="e">
        <f>F19/F17</f>
        <v>#DIV/0!</v>
      </c>
      <c r="G20" s="19" t="e">
        <f t="shared" ref="G20" si="33">G19/G17</f>
        <v>#DIV/0!</v>
      </c>
      <c r="H20" s="19">
        <f t="shared" ref="H20" si="34">H19/H17</f>
        <v>-0.42754919499105548</v>
      </c>
      <c r="I20" s="19">
        <f t="shared" ref="I20" si="35">I19/I17</f>
        <v>-1.0922330097087379E-2</v>
      </c>
      <c r="J20" s="19">
        <f t="shared" ref="J20" si="36">J19/J17</f>
        <v>0.19752281616688397</v>
      </c>
      <c r="K20" s="19">
        <f t="shared" ref="K20" si="37">K19/K17</f>
        <v>0.15639195327709279</v>
      </c>
      <c r="L20" s="19" t="e">
        <f t="shared" ref="L20" si="38">L19/L17</f>
        <v>#DIV/0!</v>
      </c>
      <c r="M20" s="19" t="e">
        <f t="shared" ref="M20" si="39">M19/M17</f>
        <v>#DIV/0!</v>
      </c>
      <c r="N20" s="19" t="e">
        <f t="shared" ref="N20" si="40">N19/N17</f>
        <v>#DIV/0!</v>
      </c>
      <c r="O20" s="19" t="e">
        <f t="shared" ref="O20" si="41">O19/O17</f>
        <v>#DIV/0!</v>
      </c>
    </row>
    <row r="21" spans="2:15" s="9" customFormat="1" x14ac:dyDescent="0.35">
      <c r="B21" s="9" t="s">
        <v>1631</v>
      </c>
    </row>
    <row r="22" spans="2:15" x14ac:dyDescent="0.35">
      <c r="B22" t="s">
        <v>387</v>
      </c>
      <c r="H22">
        <v>264</v>
      </c>
      <c r="I22">
        <v>264</v>
      </c>
      <c r="J22">
        <v>43</v>
      </c>
      <c r="K22">
        <v>0</v>
      </c>
      <c r="L22">
        <v>0</v>
      </c>
      <c r="M22">
        <v>0</v>
      </c>
      <c r="N22">
        <v>0</v>
      </c>
      <c r="O22">
        <v>0</v>
      </c>
    </row>
    <row r="23" spans="2:15" s="11" customFormat="1" x14ac:dyDescent="0.35">
      <c r="B23" s="11" t="s">
        <v>1632</v>
      </c>
      <c r="F23" s="11">
        <f t="shared" ref="F23" si="42">F22-F24</f>
        <v>0</v>
      </c>
      <c r="G23" s="11">
        <f t="shared" ref="G23" si="43">G22-G24</f>
        <v>0</v>
      </c>
      <c r="H23" s="11">
        <f>H22-H24-44</f>
        <v>578</v>
      </c>
      <c r="I23" s="11">
        <f>I22-I24-42</f>
        <v>459</v>
      </c>
      <c r="J23" s="11">
        <f>J22-J24-39</f>
        <v>604</v>
      </c>
      <c r="K23" s="11">
        <f>K22-K24-18</f>
        <v>862</v>
      </c>
      <c r="L23" s="11">
        <f t="shared" ref="L23" si="44">L22-L24</f>
        <v>864</v>
      </c>
      <c r="M23" s="11">
        <f t="shared" ref="M23" si="45">M22-M24</f>
        <v>1172</v>
      </c>
      <c r="N23" s="11">
        <f t="shared" ref="N23" si="46">N22-N24</f>
        <v>2628</v>
      </c>
      <c r="O23" s="11">
        <f t="shared" ref="O23" si="47">O22-O24</f>
        <v>-3049</v>
      </c>
    </row>
    <row r="24" spans="2:15" s="12" customFormat="1" x14ac:dyDescent="0.35">
      <c r="B24" s="12" t="s">
        <v>403</v>
      </c>
      <c r="H24" s="12">
        <v>-358</v>
      </c>
      <c r="I24" s="12">
        <v>-237</v>
      </c>
      <c r="J24" s="12">
        <v>-600</v>
      </c>
      <c r="K24" s="12">
        <v>-880</v>
      </c>
      <c r="L24" s="12">
        <v>-864</v>
      </c>
      <c r="M24" s="12">
        <v>-1172</v>
      </c>
      <c r="N24" s="12">
        <v>-2628</v>
      </c>
      <c r="O24" s="12">
        <v>3049</v>
      </c>
    </row>
    <row r="25" spans="2:15" x14ac:dyDescent="0.35">
      <c r="B25" t="s">
        <v>1633</v>
      </c>
      <c r="F25" t="e">
        <f>F24/F22</f>
        <v>#DIV/0!</v>
      </c>
      <c r="G25" t="e">
        <f t="shared" ref="G25:N25" si="48">G24/G22</f>
        <v>#DIV/0!</v>
      </c>
      <c r="H25">
        <f t="shared" si="48"/>
        <v>-1.356060606060606</v>
      </c>
      <c r="I25">
        <f t="shared" si="48"/>
        <v>-0.89772727272727271</v>
      </c>
      <c r="J25">
        <f t="shared" si="48"/>
        <v>-13.953488372093023</v>
      </c>
      <c r="K25" t="e">
        <f t="shared" si="48"/>
        <v>#DIV/0!</v>
      </c>
      <c r="L25" t="e">
        <f t="shared" si="48"/>
        <v>#DIV/0!</v>
      </c>
      <c r="M25" t="e">
        <f t="shared" si="48"/>
        <v>#DIV/0!</v>
      </c>
      <c r="N25" t="e">
        <f t="shared" si="48"/>
        <v>#DIV/0!</v>
      </c>
      <c r="O25" t="e">
        <f>O24/O22</f>
        <v>#DIV/0!</v>
      </c>
    </row>
    <row r="26" spans="2:15" s="7" customFormat="1" x14ac:dyDescent="0.35">
      <c r="B26" s="7" t="s">
        <v>1640</v>
      </c>
    </row>
    <row r="27" spans="2:15" s="3" customFormat="1" x14ac:dyDescent="0.35">
      <c r="B27" s="3" t="s">
        <v>1641</v>
      </c>
      <c r="H27" s="3">
        <v>2818</v>
      </c>
      <c r="I27" s="3">
        <v>4060</v>
      </c>
      <c r="J27" s="3">
        <v>5513</v>
      </c>
      <c r="K27" s="3">
        <v>6246</v>
      </c>
      <c r="L27" s="3">
        <v>6246</v>
      </c>
      <c r="M27" s="3">
        <v>5518</v>
      </c>
      <c r="N27" s="3">
        <v>7759</v>
      </c>
      <c r="O27" s="3">
        <v>12462</v>
      </c>
    </row>
    <row r="28" spans="2:15" s="3" customFormat="1" x14ac:dyDescent="0.35">
      <c r="B28" s="3" t="s">
        <v>1642</v>
      </c>
      <c r="H28" s="3">
        <v>750</v>
      </c>
      <c r="I28" s="3">
        <v>835</v>
      </c>
      <c r="J28" s="3">
        <v>934</v>
      </c>
      <c r="K28" s="3">
        <v>1130</v>
      </c>
      <c r="L28" s="3">
        <v>1130</v>
      </c>
      <c r="M28" s="3">
        <v>2983</v>
      </c>
      <c r="N28" s="3">
        <v>6696</v>
      </c>
      <c r="O28" s="3">
        <v>10613</v>
      </c>
    </row>
    <row r="29" spans="2:15" s="3" customFormat="1" x14ac:dyDescent="0.35">
      <c r="B29" s="3" t="s">
        <v>1643</v>
      </c>
      <c r="H29" s="3">
        <v>339</v>
      </c>
      <c r="I29" s="3">
        <v>830</v>
      </c>
      <c r="J29" s="3">
        <v>1932</v>
      </c>
      <c r="K29" s="3">
        <v>2932</v>
      </c>
      <c r="L29" s="3">
        <v>2932</v>
      </c>
      <c r="M29" s="3">
        <v>1212</v>
      </c>
      <c r="N29" s="3">
        <v>1053</v>
      </c>
      <c r="O29" s="3">
        <v>2111</v>
      </c>
    </row>
    <row r="30" spans="2:15" s="3" customFormat="1" x14ac:dyDescent="0.35">
      <c r="B30" s="3" t="s">
        <v>1644</v>
      </c>
      <c r="H30" s="3">
        <v>320</v>
      </c>
      <c r="I30" s="3">
        <v>487</v>
      </c>
      <c r="J30" s="3">
        <v>558</v>
      </c>
      <c r="K30" s="3">
        <v>641</v>
      </c>
      <c r="L30" s="3">
        <v>641</v>
      </c>
      <c r="M30" s="3">
        <v>700</v>
      </c>
      <c r="N30" s="3">
        <v>536</v>
      </c>
      <c r="O30" s="3">
        <v>566</v>
      </c>
    </row>
    <row r="31" spans="2:15" s="28" customFormat="1" x14ac:dyDescent="0.35">
      <c r="B31" s="28" t="s">
        <v>1645</v>
      </c>
      <c r="H31" s="28">
        <v>783</v>
      </c>
      <c r="I31" s="28">
        <v>698</v>
      </c>
      <c r="J31" s="28">
        <v>777</v>
      </c>
      <c r="K31" s="28">
        <v>767</v>
      </c>
      <c r="L31" s="28">
        <v>767</v>
      </c>
      <c r="M31" s="28">
        <v>505</v>
      </c>
      <c r="N31" s="28">
        <v>631</v>
      </c>
      <c r="O31" s="28">
        <v>1162</v>
      </c>
    </row>
    <row r="32" spans="2:15" s="29" customFormat="1" x14ac:dyDescent="0.35">
      <c r="B32" s="29" t="s">
        <v>1639</v>
      </c>
      <c r="F32" s="29">
        <f>SUM(F27:F31)</f>
        <v>0</v>
      </c>
      <c r="G32" s="29">
        <f t="shared" ref="G32:N32" si="49">SUM(G27:G31)</f>
        <v>0</v>
      </c>
      <c r="H32" s="29">
        <f t="shared" si="49"/>
        <v>5010</v>
      </c>
      <c r="I32" s="29">
        <f t="shared" si="49"/>
        <v>6910</v>
      </c>
      <c r="J32" s="29">
        <f t="shared" si="49"/>
        <v>9714</v>
      </c>
      <c r="K32" s="29">
        <f t="shared" si="49"/>
        <v>11716</v>
      </c>
      <c r="L32" s="29">
        <f t="shared" si="49"/>
        <v>11716</v>
      </c>
      <c r="M32" s="29">
        <f t="shared" si="49"/>
        <v>10918</v>
      </c>
      <c r="N32" s="29">
        <f t="shared" si="49"/>
        <v>16675</v>
      </c>
      <c r="O32" s="29">
        <f>SUM(O27:O31)</f>
        <v>26914</v>
      </c>
    </row>
    <row r="33" spans="1:19" s="20" customFormat="1" x14ac:dyDescent="0.35">
      <c r="B33" s="21" t="s">
        <v>1646</v>
      </c>
      <c r="F33" s="20" t="e">
        <f>F27/E27-1</f>
        <v>#DIV/0!</v>
      </c>
      <c r="G33" s="20" t="e">
        <f t="shared" ref="G33:M33" si="50">G27/F27-1</f>
        <v>#DIV/0!</v>
      </c>
      <c r="H33" s="20" t="e">
        <f t="shared" si="50"/>
        <v>#DIV/0!</v>
      </c>
      <c r="I33" s="20">
        <f t="shared" si="50"/>
        <v>0.44073811213626679</v>
      </c>
      <c r="J33" s="20">
        <f t="shared" si="50"/>
        <v>0.35788177339901472</v>
      </c>
      <c r="K33" s="20">
        <f t="shared" si="50"/>
        <v>0.13295846181752213</v>
      </c>
      <c r="L33" s="20">
        <f t="shared" si="50"/>
        <v>0</v>
      </c>
      <c r="M33" s="20">
        <f t="shared" si="50"/>
        <v>-0.11655459494076204</v>
      </c>
      <c r="N33" s="20">
        <f>N27/M27-1</f>
        <v>0.40612540775643358</v>
      </c>
      <c r="O33" s="20">
        <f>O27/N27-1</f>
        <v>0.60613481118700863</v>
      </c>
    </row>
    <row r="34" spans="1:19" s="20" customFormat="1" x14ac:dyDescent="0.35">
      <c r="A34" s="19"/>
      <c r="B34" s="19" t="s">
        <v>1647</v>
      </c>
      <c r="F34" s="20" t="e">
        <f t="shared" ref="F34:M38" si="51">F28/E28-1</f>
        <v>#DIV/0!</v>
      </c>
      <c r="G34" s="20" t="e">
        <f t="shared" si="51"/>
        <v>#DIV/0!</v>
      </c>
      <c r="H34" s="20" t="e">
        <f t="shared" si="51"/>
        <v>#DIV/0!</v>
      </c>
      <c r="I34" s="20">
        <f t="shared" si="51"/>
        <v>0.11333333333333329</v>
      </c>
      <c r="J34" s="20">
        <f t="shared" si="51"/>
        <v>0.11856287425149703</v>
      </c>
      <c r="K34" s="20">
        <f t="shared" si="51"/>
        <v>0.20985010706638119</v>
      </c>
      <c r="L34" s="20">
        <f t="shared" si="51"/>
        <v>0</v>
      </c>
      <c r="M34" s="20">
        <f t="shared" si="51"/>
        <v>1.6398230088495573</v>
      </c>
      <c r="N34" s="20">
        <f t="shared" ref="N34:N38" si="52">N28/M28-1</f>
        <v>1.2447200804559166</v>
      </c>
      <c r="O34" s="20">
        <f>O28/N28-1</f>
        <v>0.5849761051373954</v>
      </c>
    </row>
    <row r="35" spans="1:19" s="20" customFormat="1" x14ac:dyDescent="0.35">
      <c r="A35" s="19"/>
      <c r="B35" s="19" t="s">
        <v>1648</v>
      </c>
      <c r="F35" s="20" t="e">
        <f t="shared" si="51"/>
        <v>#DIV/0!</v>
      </c>
      <c r="G35" s="20" t="e">
        <f t="shared" si="51"/>
        <v>#DIV/0!</v>
      </c>
      <c r="H35" s="20" t="e">
        <f t="shared" si="51"/>
        <v>#DIV/0!</v>
      </c>
      <c r="I35" s="20">
        <f t="shared" si="51"/>
        <v>1.4483775811209441</v>
      </c>
      <c r="J35" s="20">
        <f t="shared" si="51"/>
        <v>1.3277108433734939</v>
      </c>
      <c r="K35" s="20">
        <f t="shared" si="51"/>
        <v>0.51759834368530022</v>
      </c>
      <c r="L35" s="20">
        <f t="shared" si="51"/>
        <v>0</v>
      </c>
      <c r="M35" s="20">
        <f t="shared" si="51"/>
        <v>-0.58663028649386084</v>
      </c>
      <c r="N35" s="20">
        <f t="shared" si="52"/>
        <v>-0.13118811881188119</v>
      </c>
      <c r="O35" s="20">
        <f>O29/N29-1</f>
        <v>1.0047483380816713</v>
      </c>
    </row>
    <row r="36" spans="1:19" s="20" customFormat="1" x14ac:dyDescent="0.35">
      <c r="A36" s="19"/>
      <c r="B36" s="19" t="s">
        <v>1649</v>
      </c>
      <c r="F36" s="20" t="e">
        <f t="shared" si="51"/>
        <v>#DIV/0!</v>
      </c>
      <c r="G36" s="20" t="e">
        <f t="shared" si="51"/>
        <v>#DIV/0!</v>
      </c>
      <c r="H36" s="20" t="e">
        <f t="shared" si="51"/>
        <v>#DIV/0!</v>
      </c>
      <c r="I36" s="20">
        <f t="shared" si="51"/>
        <v>0.52187500000000009</v>
      </c>
      <c r="J36" s="20">
        <f t="shared" si="51"/>
        <v>0.14579055441478439</v>
      </c>
      <c r="K36" s="20">
        <f t="shared" si="51"/>
        <v>0.14874551971326166</v>
      </c>
      <c r="L36" s="20">
        <f t="shared" si="51"/>
        <v>0</v>
      </c>
      <c r="M36" s="20">
        <f t="shared" si="51"/>
        <v>9.2043681747269845E-2</v>
      </c>
      <c r="N36" s="20">
        <f t="shared" si="52"/>
        <v>-0.23428571428571432</v>
      </c>
      <c r="O36" s="20">
        <f>O30/N30-1</f>
        <v>5.5970149253731449E-2</v>
      </c>
    </row>
    <row r="37" spans="1:19" s="23" customFormat="1" x14ac:dyDescent="0.35">
      <c r="A37" s="22"/>
      <c r="B37" s="22" t="s">
        <v>1650</v>
      </c>
      <c r="F37" s="23" t="s">
        <v>1652</v>
      </c>
      <c r="G37" s="23" t="e">
        <f t="shared" si="51"/>
        <v>#DIV/0!</v>
      </c>
      <c r="H37" s="23" t="e">
        <f t="shared" si="51"/>
        <v>#DIV/0!</v>
      </c>
      <c r="I37" s="23">
        <f t="shared" si="51"/>
        <v>-0.10855683269476368</v>
      </c>
      <c r="J37" s="23">
        <f t="shared" si="51"/>
        <v>0.11318051575931243</v>
      </c>
      <c r="K37" s="23">
        <f t="shared" si="51"/>
        <v>-1.2870012870012881E-2</v>
      </c>
      <c r="L37" s="23">
        <f t="shared" si="51"/>
        <v>0</v>
      </c>
      <c r="M37" s="23">
        <f t="shared" si="51"/>
        <v>-0.34159061277705349</v>
      </c>
      <c r="N37" s="23">
        <f t="shared" si="52"/>
        <v>0.2495049504950495</v>
      </c>
      <c r="O37" s="23">
        <f>O31/N31-1</f>
        <v>0.84152139461172748</v>
      </c>
    </row>
    <row r="38" spans="1:19" s="20" customFormat="1" x14ac:dyDescent="0.35">
      <c r="A38" s="24"/>
      <c r="B38" s="24" t="s">
        <v>1651</v>
      </c>
      <c r="F38" s="20" t="e">
        <f t="shared" si="51"/>
        <v>#DIV/0!</v>
      </c>
      <c r="G38" s="20" t="e">
        <f t="shared" si="51"/>
        <v>#DIV/0!</v>
      </c>
      <c r="H38" s="20" t="e">
        <f t="shared" si="51"/>
        <v>#DIV/0!</v>
      </c>
      <c r="I38" s="20">
        <f t="shared" si="51"/>
        <v>0.37924151696606789</v>
      </c>
      <c r="J38" s="20">
        <f t="shared" si="51"/>
        <v>0.40578871201157751</v>
      </c>
      <c r="K38" s="20">
        <f t="shared" si="51"/>
        <v>0.20609429689108505</v>
      </c>
      <c r="L38" s="20">
        <f t="shared" si="51"/>
        <v>0</v>
      </c>
      <c r="M38" s="20">
        <f t="shared" si="51"/>
        <v>-6.8111983612154314E-2</v>
      </c>
      <c r="N38" s="20">
        <f t="shared" si="52"/>
        <v>0.52729437625938824</v>
      </c>
      <c r="O38" s="20">
        <f>O32/N32-1</f>
        <v>0.61403298350824587</v>
      </c>
    </row>
    <row r="39" spans="1:19" s="7" customFormat="1" x14ac:dyDescent="0.35">
      <c r="B39" s="7" t="s">
        <v>1634</v>
      </c>
    </row>
    <row r="40" spans="1:19" x14ac:dyDescent="0.35">
      <c r="B40" t="s">
        <v>1635</v>
      </c>
      <c r="F40" s="3"/>
      <c r="G40" s="3"/>
      <c r="H40" s="3">
        <v>1912</v>
      </c>
      <c r="I40" s="3">
        <v>2546</v>
      </c>
      <c r="J40" s="3">
        <v>2991</v>
      </c>
      <c r="K40" s="3"/>
      <c r="L40" s="3">
        <v>3360</v>
      </c>
      <c r="M40" s="3">
        <v>3025</v>
      </c>
      <c r="N40" s="3">
        <v>4531</v>
      </c>
      <c r="O40" s="3">
        <v>8544</v>
      </c>
    </row>
    <row r="41" spans="1:19" x14ac:dyDescent="0.35">
      <c r="B41" t="s">
        <v>1636</v>
      </c>
      <c r="F41" s="3"/>
      <c r="G41" s="3"/>
      <c r="H41" s="3">
        <v>806</v>
      </c>
      <c r="I41" s="3">
        <v>1305</v>
      </c>
      <c r="J41" s="3">
        <v>1896</v>
      </c>
      <c r="K41" s="3"/>
      <c r="L41" s="3">
        <v>2801</v>
      </c>
      <c r="M41" s="3">
        <v>2731</v>
      </c>
      <c r="N41" s="3">
        <v>3886</v>
      </c>
      <c r="O41" s="3">
        <v>7111</v>
      </c>
    </row>
    <row r="42" spans="1:19" x14ac:dyDescent="0.35">
      <c r="B42" t="s">
        <v>1637</v>
      </c>
      <c r="F42" s="3"/>
      <c r="G42" s="3"/>
      <c r="H42" s="3">
        <v>643</v>
      </c>
      <c r="I42" s="3">
        <v>904</v>
      </c>
      <c r="J42" s="3">
        <v>1274</v>
      </c>
      <c r="K42" s="3"/>
      <c r="L42" s="3">
        <v>1506</v>
      </c>
      <c r="M42" s="3">
        <v>886</v>
      </c>
      <c r="N42" s="3">
        <v>3214</v>
      </c>
      <c r="O42" s="3">
        <v>4349</v>
      </c>
    </row>
    <row r="43" spans="1:19" s="11" customFormat="1" x14ac:dyDescent="0.35">
      <c r="B43" s="11" t="s">
        <v>1638</v>
      </c>
      <c r="F43" s="28"/>
      <c r="G43" s="28"/>
      <c r="H43" s="28">
        <f>749+482+418</f>
        <v>1649</v>
      </c>
      <c r="I43" s="28">
        <f>1010+659+486</f>
        <v>2155</v>
      </c>
      <c r="J43" s="28">
        <f>768+719+2066</f>
        <v>3553</v>
      </c>
      <c r="K43" s="28"/>
      <c r="L43" s="28">
        <f>2368+914+767</f>
        <v>4049</v>
      </c>
      <c r="M43" s="28">
        <v>4276</v>
      </c>
      <c r="N43" s="28">
        <v>5044</v>
      </c>
      <c r="O43" s="28">
        <v>6910</v>
      </c>
    </row>
    <row r="44" spans="1:19" s="12" customFormat="1" x14ac:dyDescent="0.35">
      <c r="B44" s="12" t="s">
        <v>1639</v>
      </c>
      <c r="F44" s="29">
        <f>SUM(F40:F43)</f>
        <v>0</v>
      </c>
      <c r="G44" s="29">
        <f t="shared" ref="G44:N44" si="53">SUM(G40:G43)</f>
        <v>0</v>
      </c>
      <c r="H44" s="29">
        <f t="shared" si="53"/>
        <v>5010</v>
      </c>
      <c r="I44" s="29">
        <f t="shared" si="53"/>
        <v>6910</v>
      </c>
      <c r="J44" s="29">
        <f t="shared" si="53"/>
        <v>9714</v>
      </c>
      <c r="K44" s="29">
        <f t="shared" si="53"/>
        <v>0</v>
      </c>
      <c r="L44" s="29">
        <f t="shared" si="53"/>
        <v>11716</v>
      </c>
      <c r="M44" s="29">
        <f t="shared" si="53"/>
        <v>10918</v>
      </c>
      <c r="N44" s="29">
        <f t="shared" si="53"/>
        <v>16675</v>
      </c>
      <c r="O44" s="29">
        <f>SUM(O40:O43)</f>
        <v>26914</v>
      </c>
    </row>
    <row r="45" spans="1:19" x14ac:dyDescent="0.35">
      <c r="F45" s="3"/>
      <c r="G45" s="3"/>
      <c r="H45" s="3"/>
      <c r="I45" s="3"/>
      <c r="J45" s="3"/>
      <c r="K45" s="3"/>
      <c r="L45" s="3"/>
      <c r="M45" s="3"/>
      <c r="N45" s="3"/>
      <c r="O45" s="3"/>
    </row>
    <row r="46" spans="1:19" x14ac:dyDescent="0.35">
      <c r="F46" s="3"/>
      <c r="G46" s="3"/>
      <c r="H46" s="3"/>
      <c r="I46" s="3"/>
      <c r="J46" s="3"/>
      <c r="K46" s="3"/>
      <c r="L46" s="3"/>
      <c r="M46" s="3"/>
      <c r="N46" s="3"/>
      <c r="O46" s="3"/>
    </row>
    <row r="47" spans="1:19" s="6" customFormat="1" x14ac:dyDescent="0.35">
      <c r="B47" s="7" t="s">
        <v>1665</v>
      </c>
      <c r="F47" s="31"/>
      <c r="G47" s="31"/>
      <c r="H47" s="31"/>
      <c r="I47" s="31"/>
      <c r="J47" s="31"/>
      <c r="K47" s="31"/>
      <c r="L47" s="31"/>
      <c r="M47" s="31"/>
      <c r="N47" s="31"/>
      <c r="O47" s="31"/>
      <c r="S47" s="8"/>
    </row>
    <row r="48" spans="1:19" x14ac:dyDescent="0.35">
      <c r="B48" t="s">
        <v>387</v>
      </c>
      <c r="F48" s="3"/>
      <c r="G48" s="3"/>
      <c r="H48" s="3">
        <v>5010</v>
      </c>
      <c r="I48" s="3">
        <v>6910</v>
      </c>
      <c r="J48" s="3">
        <v>9714</v>
      </c>
      <c r="K48" s="3">
        <v>11716</v>
      </c>
      <c r="L48" s="3"/>
      <c r="M48" s="3">
        <v>10918</v>
      </c>
      <c r="N48" s="3">
        <v>16675</v>
      </c>
      <c r="O48" s="3">
        <v>26914</v>
      </c>
    </row>
    <row r="49" spans="2:15" s="11" customFormat="1" x14ac:dyDescent="0.35">
      <c r="B49" s="11" t="s">
        <v>1608</v>
      </c>
      <c r="F49" s="28"/>
      <c r="G49" s="28"/>
      <c r="H49" s="28">
        <v>2199</v>
      </c>
      <c r="I49" s="28">
        <v>2847</v>
      </c>
      <c r="J49" s="28">
        <v>3892</v>
      </c>
      <c r="K49" s="28">
        <v>4545</v>
      </c>
      <c r="L49" s="28"/>
      <c r="M49" s="28">
        <v>4150</v>
      </c>
      <c r="N49" s="28">
        <v>6279</v>
      </c>
      <c r="O49" s="28">
        <v>9439</v>
      </c>
    </row>
    <row r="50" spans="2:15" s="12" customFormat="1" x14ac:dyDescent="0.35">
      <c r="B50" s="12" t="s">
        <v>389</v>
      </c>
      <c r="F50" s="29">
        <f>F48-F49</f>
        <v>0</v>
      </c>
      <c r="G50" s="29">
        <f t="shared" ref="G50:M50" si="54">G48-G49</f>
        <v>0</v>
      </c>
      <c r="H50" s="29">
        <f t="shared" si="54"/>
        <v>2811</v>
      </c>
      <c r="I50" s="29">
        <f t="shared" si="54"/>
        <v>4063</v>
      </c>
      <c r="J50" s="29">
        <f t="shared" si="54"/>
        <v>5822</v>
      </c>
      <c r="K50" s="29">
        <f t="shared" si="54"/>
        <v>7171</v>
      </c>
      <c r="L50" s="29"/>
      <c r="M50" s="29">
        <f t="shared" si="54"/>
        <v>6768</v>
      </c>
      <c r="N50" s="29">
        <f t="shared" ref="N50" si="55">N48-N49</f>
        <v>10396</v>
      </c>
      <c r="O50" s="29">
        <f t="shared" ref="O50" si="56">O48-O49</f>
        <v>17475</v>
      </c>
    </row>
    <row r="51" spans="2:15" s="9" customFormat="1" x14ac:dyDescent="0.35">
      <c r="B51" s="9" t="s">
        <v>391</v>
      </c>
      <c r="F51" s="32"/>
      <c r="G51" s="32"/>
      <c r="H51" s="32"/>
      <c r="I51" s="32"/>
      <c r="J51" s="32"/>
      <c r="K51" s="32"/>
      <c r="L51" s="32"/>
      <c r="M51" s="32"/>
      <c r="N51" s="32"/>
      <c r="O51" s="32"/>
    </row>
    <row r="52" spans="2:15" x14ac:dyDescent="0.35">
      <c r="B52" t="s">
        <v>1609</v>
      </c>
      <c r="F52" s="3"/>
      <c r="G52" s="3"/>
      <c r="H52" s="3">
        <v>1331</v>
      </c>
      <c r="I52" s="3">
        <v>1463</v>
      </c>
      <c r="J52" s="3">
        <v>1797</v>
      </c>
      <c r="K52" s="3">
        <v>2376</v>
      </c>
      <c r="L52" s="3"/>
      <c r="M52" s="3">
        <v>2829</v>
      </c>
      <c r="N52" s="3">
        <v>3924</v>
      </c>
      <c r="O52" s="3">
        <v>5268</v>
      </c>
    </row>
    <row r="53" spans="2:15" x14ac:dyDescent="0.35">
      <c r="B53" t="s">
        <v>1610</v>
      </c>
      <c r="F53" s="3"/>
      <c r="G53" s="3"/>
      <c r="H53" s="3">
        <v>602</v>
      </c>
      <c r="I53" s="3">
        <v>663</v>
      </c>
      <c r="J53" s="3">
        <v>815</v>
      </c>
      <c r="K53" s="3">
        <v>991</v>
      </c>
      <c r="L53" s="3"/>
      <c r="M53" s="3">
        <v>1093</v>
      </c>
      <c r="N53" s="3">
        <v>1940</v>
      </c>
      <c r="O53" s="3">
        <v>2166</v>
      </c>
    </row>
    <row r="54" spans="2:15" s="11" customFormat="1" x14ac:dyDescent="0.35">
      <c r="B54" s="11" t="s">
        <v>1611</v>
      </c>
      <c r="F54" s="28"/>
      <c r="G54" s="28"/>
      <c r="H54" s="28">
        <v>131</v>
      </c>
      <c r="I54" s="28">
        <v>3</v>
      </c>
      <c r="J54" s="28">
        <v>0</v>
      </c>
      <c r="K54" s="28">
        <v>0</v>
      </c>
      <c r="L54" s="28"/>
      <c r="M54" s="28">
        <v>0</v>
      </c>
      <c r="N54" s="28">
        <v>0</v>
      </c>
      <c r="O54" s="28">
        <v>0</v>
      </c>
    </row>
    <row r="55" spans="2:15" s="17" customFormat="1" x14ac:dyDescent="0.35">
      <c r="B55" s="17" t="s">
        <v>1612</v>
      </c>
      <c r="F55" s="30">
        <f>SUM(F52:F54)</f>
        <v>0</v>
      </c>
      <c r="G55" s="30">
        <f t="shared" ref="G55:M55" si="57">SUM(G52:G54)</f>
        <v>0</v>
      </c>
      <c r="H55" s="30">
        <f t="shared" si="57"/>
        <v>2064</v>
      </c>
      <c r="I55" s="30">
        <f t="shared" si="57"/>
        <v>2129</v>
      </c>
      <c r="J55" s="30">
        <f t="shared" si="57"/>
        <v>2612</v>
      </c>
      <c r="K55" s="30">
        <f t="shared" si="57"/>
        <v>3367</v>
      </c>
      <c r="L55" s="30"/>
      <c r="M55" s="30">
        <f t="shared" si="57"/>
        <v>3922</v>
      </c>
      <c r="N55" s="30">
        <f t="shared" ref="N55" si="58">SUM(N52:N54)</f>
        <v>5864</v>
      </c>
      <c r="O55" s="30">
        <f t="shared" ref="O55" si="59">SUM(O52:O54)</f>
        <v>7434</v>
      </c>
    </row>
    <row r="56" spans="2:15" s="12" customFormat="1" x14ac:dyDescent="0.35">
      <c r="B56" s="12" t="s">
        <v>403</v>
      </c>
      <c r="F56" s="29">
        <f>F50-F55</f>
        <v>0</v>
      </c>
      <c r="G56" s="29">
        <f t="shared" ref="G56:M56" si="60">G50-G55</f>
        <v>0</v>
      </c>
      <c r="H56" s="29">
        <f t="shared" si="60"/>
        <v>747</v>
      </c>
      <c r="I56" s="29">
        <f t="shared" si="60"/>
        <v>1934</v>
      </c>
      <c r="J56" s="29">
        <f t="shared" si="60"/>
        <v>3210</v>
      </c>
      <c r="K56" s="29">
        <f t="shared" si="60"/>
        <v>3804</v>
      </c>
      <c r="L56" s="29"/>
      <c r="M56" s="29">
        <f t="shared" si="60"/>
        <v>2846</v>
      </c>
      <c r="N56" s="29">
        <f t="shared" ref="N56" si="61">N50-N55</f>
        <v>4532</v>
      </c>
      <c r="O56" s="29">
        <f t="shared" ref="O56" si="62">O50-O55</f>
        <v>10041</v>
      </c>
    </row>
    <row r="57" spans="2:15" s="9" customFormat="1" x14ac:dyDescent="0.35">
      <c r="B57" s="9" t="s">
        <v>1615</v>
      </c>
      <c r="F57" s="32"/>
      <c r="G57" s="32"/>
      <c r="H57" s="32"/>
      <c r="I57" s="32"/>
      <c r="J57" s="32"/>
      <c r="K57" s="32"/>
      <c r="L57" s="32"/>
      <c r="M57" s="32"/>
      <c r="N57" s="32"/>
      <c r="O57" s="32"/>
    </row>
    <row r="58" spans="2:15" x14ac:dyDescent="0.35">
      <c r="B58" t="s">
        <v>398</v>
      </c>
      <c r="F58" s="3"/>
      <c r="G58" s="3"/>
      <c r="H58" s="3">
        <v>39</v>
      </c>
      <c r="I58" s="3">
        <v>54</v>
      </c>
      <c r="J58" s="3">
        <v>69</v>
      </c>
      <c r="K58" s="3">
        <v>136</v>
      </c>
      <c r="L58" s="3"/>
      <c r="M58" s="3">
        <v>178</v>
      </c>
      <c r="N58" s="3">
        <v>57</v>
      </c>
      <c r="O58" s="3">
        <v>29</v>
      </c>
    </row>
    <row r="59" spans="2:15" x14ac:dyDescent="0.35">
      <c r="B59" t="s">
        <v>399</v>
      </c>
      <c r="F59" s="3"/>
      <c r="G59" s="3"/>
      <c r="H59" s="3">
        <v>-47</v>
      </c>
      <c r="I59" s="3">
        <v>-58</v>
      </c>
      <c r="J59" s="3">
        <v>-61</v>
      </c>
      <c r="K59" s="3">
        <v>-58</v>
      </c>
      <c r="L59" s="3"/>
      <c r="M59" s="3">
        <v>-52</v>
      </c>
      <c r="N59" s="3">
        <v>-184</v>
      </c>
      <c r="O59" s="3">
        <v>-236</v>
      </c>
    </row>
    <row r="60" spans="2:15" s="14" customFormat="1" x14ac:dyDescent="0.35">
      <c r="B60" s="14" t="s">
        <v>1613</v>
      </c>
      <c r="F60" s="33"/>
      <c r="G60" s="33"/>
      <c r="H60" s="33">
        <v>4</v>
      </c>
      <c r="I60" s="33">
        <v>-25</v>
      </c>
      <c r="J60" s="33">
        <v>-22</v>
      </c>
      <c r="K60" s="33">
        <v>14</v>
      </c>
      <c r="L60" s="33"/>
      <c r="M60" s="33">
        <v>-2</v>
      </c>
      <c r="N60" s="33">
        <v>4</v>
      </c>
      <c r="O60" s="33">
        <v>107</v>
      </c>
    </row>
    <row r="61" spans="2:15" s="17" customFormat="1" x14ac:dyDescent="0.35">
      <c r="B61" s="17" t="s">
        <v>1614</v>
      </c>
      <c r="F61" s="30">
        <f>SUM(F58:F60)</f>
        <v>0</v>
      </c>
      <c r="G61" s="30">
        <f t="shared" ref="G61:M61" si="63">SUM(G58:G60)</f>
        <v>0</v>
      </c>
      <c r="H61" s="30">
        <f t="shared" si="63"/>
        <v>-4</v>
      </c>
      <c r="I61" s="30">
        <f t="shared" si="63"/>
        <v>-29</v>
      </c>
      <c r="J61" s="30">
        <f t="shared" si="63"/>
        <v>-14</v>
      </c>
      <c r="K61" s="30">
        <f t="shared" si="63"/>
        <v>92</v>
      </c>
      <c r="L61" s="30"/>
      <c r="M61" s="30">
        <f t="shared" si="63"/>
        <v>124</v>
      </c>
      <c r="N61" s="30">
        <f t="shared" ref="N61" si="64">SUM(N58:N60)</f>
        <v>-123</v>
      </c>
      <c r="O61" s="30">
        <f t="shared" ref="O61" si="65">SUM(O58:O60)</f>
        <v>-100</v>
      </c>
    </row>
    <row r="62" spans="2:15" s="12" customFormat="1" x14ac:dyDescent="0.35">
      <c r="B62" s="15" t="s">
        <v>1616</v>
      </c>
      <c r="F62" s="29">
        <f>F56+F61</f>
        <v>0</v>
      </c>
      <c r="G62" s="29">
        <f t="shared" ref="G62:M62" si="66">G56+G61</f>
        <v>0</v>
      </c>
      <c r="H62" s="29">
        <f t="shared" si="66"/>
        <v>743</v>
      </c>
      <c r="I62" s="29">
        <f t="shared" si="66"/>
        <v>1905</v>
      </c>
      <c r="J62" s="29">
        <f t="shared" si="66"/>
        <v>3196</v>
      </c>
      <c r="K62" s="29">
        <f t="shared" si="66"/>
        <v>3896</v>
      </c>
      <c r="L62" s="29"/>
      <c r="M62" s="29">
        <f t="shared" si="66"/>
        <v>2970</v>
      </c>
      <c r="N62" s="29">
        <f t="shared" ref="N62" si="67">N56+N61</f>
        <v>4409</v>
      </c>
      <c r="O62" s="29">
        <f t="shared" ref="O62" si="68">O56+O61</f>
        <v>9941</v>
      </c>
    </row>
    <row r="63" spans="2:15" s="11" customFormat="1" x14ac:dyDescent="0.35">
      <c r="B63" s="14" t="s">
        <v>1617</v>
      </c>
      <c r="F63" s="28"/>
      <c r="G63" s="28"/>
      <c r="H63" s="28">
        <v>129</v>
      </c>
      <c r="I63" s="28">
        <v>239</v>
      </c>
      <c r="J63" s="28">
        <v>149</v>
      </c>
      <c r="K63" s="28">
        <v>-245</v>
      </c>
      <c r="L63" s="28"/>
      <c r="M63" s="28">
        <v>174</v>
      </c>
      <c r="N63" s="28">
        <v>77</v>
      </c>
      <c r="O63" s="28">
        <v>189</v>
      </c>
    </row>
    <row r="64" spans="2:15" x14ac:dyDescent="0.35">
      <c r="B64" s="13" t="s">
        <v>409</v>
      </c>
      <c r="F64" s="3">
        <f>F62-F63</f>
        <v>0</v>
      </c>
      <c r="G64" s="3">
        <f t="shared" ref="G64:M64" si="69">G62-G63</f>
        <v>0</v>
      </c>
      <c r="H64" s="3">
        <f t="shared" si="69"/>
        <v>614</v>
      </c>
      <c r="I64" s="3">
        <f t="shared" si="69"/>
        <v>1666</v>
      </c>
      <c r="J64" s="3">
        <f t="shared" si="69"/>
        <v>3047</v>
      </c>
      <c r="K64" s="3">
        <f t="shared" si="69"/>
        <v>4141</v>
      </c>
      <c r="L64" s="3"/>
      <c r="M64" s="3">
        <f t="shared" si="69"/>
        <v>2796</v>
      </c>
      <c r="N64" s="3">
        <f t="shared" ref="N64" si="70">N62-N63</f>
        <v>4332</v>
      </c>
      <c r="O64" s="3">
        <f t="shared" ref="O64" si="71">O62-O63</f>
        <v>9752</v>
      </c>
    </row>
    <row r="66" spans="2:15" s="36" customFormat="1" x14ac:dyDescent="0.35">
      <c r="B66" s="36" t="s">
        <v>1618</v>
      </c>
      <c r="F66" s="36" t="e">
        <f>F64/F68</f>
        <v>#DIV/0!</v>
      </c>
      <c r="G66" s="36" t="e">
        <f t="shared" ref="G66:L66" si="72">G64/G68</f>
        <v>#DIV/0!</v>
      </c>
      <c r="H66" s="36">
        <f t="shared" si="72"/>
        <v>1.1307550644567219</v>
      </c>
      <c r="I66" s="36">
        <f t="shared" si="72"/>
        <v>3.0794824399260627</v>
      </c>
      <c r="J66" s="36">
        <f t="shared" si="72"/>
        <v>5.0868113522537559</v>
      </c>
      <c r="K66" s="36">
        <f t="shared" ref="K66" si="73">K64/K68</f>
        <v>6.8108552631578947</v>
      </c>
      <c r="M66" s="36">
        <f>M64/M68</f>
        <v>1.1463714637146372</v>
      </c>
      <c r="N66" s="36">
        <f t="shared" ref="N66:O66" si="74">N64/N68</f>
        <v>1.7559789217673287</v>
      </c>
      <c r="O66" s="36">
        <f t="shared" si="74"/>
        <v>3.9070512820512819</v>
      </c>
    </row>
    <row r="67" spans="2:15" s="18" customFormat="1" x14ac:dyDescent="0.35">
      <c r="B67" s="18" t="s">
        <v>1619</v>
      </c>
      <c r="F67" s="18" t="e">
        <f>F64/F69</f>
        <v>#DIV/0!</v>
      </c>
      <c r="G67" s="18" t="e">
        <f t="shared" ref="G67:L67" si="75">G64/G69</f>
        <v>#DIV/0!</v>
      </c>
      <c r="H67" s="18">
        <f t="shared" si="75"/>
        <v>1.0790861159929701</v>
      </c>
      <c r="I67" s="18">
        <f t="shared" si="75"/>
        <v>2.5670261941448382</v>
      </c>
      <c r="J67" s="18">
        <f t="shared" si="75"/>
        <v>4.8212025316455698</v>
      </c>
      <c r="K67" s="18">
        <f t="shared" ref="K67" si="76">K64/K69</f>
        <v>6.6256000000000004</v>
      </c>
      <c r="M67" s="18">
        <f>M64/M69</f>
        <v>1.1310679611650485</v>
      </c>
      <c r="N67" s="18">
        <f t="shared" ref="N67:O67" si="77">N64/N69</f>
        <v>1.7258964143426294</v>
      </c>
      <c r="O67" s="18">
        <f t="shared" si="77"/>
        <v>3.8469428007889546</v>
      </c>
    </row>
    <row r="68" spans="2:15" s="12" customFormat="1" x14ac:dyDescent="0.35">
      <c r="B68" s="12" t="s">
        <v>1620</v>
      </c>
      <c r="H68" s="12">
        <v>543</v>
      </c>
      <c r="I68" s="12">
        <v>541</v>
      </c>
      <c r="J68" s="12">
        <v>599</v>
      </c>
      <c r="K68" s="12">
        <v>608</v>
      </c>
      <c r="M68" s="12">
        <v>2439</v>
      </c>
      <c r="N68" s="12">
        <v>2467</v>
      </c>
      <c r="O68" s="12">
        <v>2496</v>
      </c>
    </row>
    <row r="69" spans="2:15" x14ac:dyDescent="0.35">
      <c r="B69" t="s">
        <v>1621</v>
      </c>
      <c r="H69">
        <v>569</v>
      </c>
      <c r="I69">
        <v>649</v>
      </c>
      <c r="J69">
        <v>632</v>
      </c>
      <c r="K69">
        <v>625</v>
      </c>
      <c r="M69">
        <v>2472</v>
      </c>
      <c r="N69">
        <v>2510</v>
      </c>
      <c r="O69">
        <v>2535</v>
      </c>
    </row>
    <row r="70" spans="2:15" s="35" customFormat="1" x14ac:dyDescent="0.35">
      <c r="B70" s="35" t="s">
        <v>20</v>
      </c>
      <c r="H70" s="35">
        <v>0.39500000000000002</v>
      </c>
      <c r="I70" s="35">
        <v>0.48499999999999999</v>
      </c>
      <c r="J70" s="35">
        <v>0.56999999999999995</v>
      </c>
      <c r="K70" s="35">
        <f t="shared" ref="K70" si="78">K129/K68</f>
        <v>0.61019736842105265</v>
      </c>
      <c r="M70" s="35">
        <f t="shared" ref="L70:O70" si="79">M129/M68</f>
        <v>0.16195161951619516</v>
      </c>
      <c r="N70" s="35">
        <f t="shared" si="79"/>
        <v>0.16173490068909607</v>
      </c>
      <c r="O70" s="35">
        <f t="shared" si="79"/>
        <v>0.15945512820512819</v>
      </c>
    </row>
    <row r="72" spans="2:15" s="9" customFormat="1" x14ac:dyDescent="0.35">
      <c r="B72" s="9" t="s">
        <v>1661</v>
      </c>
    </row>
    <row r="73" spans="2:15" s="27" customFormat="1" x14ac:dyDescent="0.35">
      <c r="B73" s="27" t="s">
        <v>1662</v>
      </c>
      <c r="F73" s="27" t="e">
        <f>F66/4</f>
        <v>#DIV/0!</v>
      </c>
      <c r="G73" s="27" t="e">
        <f t="shared" ref="G73:K73" si="80">G66/4</f>
        <v>#DIV/0!</v>
      </c>
      <c r="H73" s="27">
        <f t="shared" si="80"/>
        <v>0.28268876611418048</v>
      </c>
      <c r="I73" s="27">
        <f t="shared" si="80"/>
        <v>0.76987060998151569</v>
      </c>
      <c r="J73" s="27">
        <f t="shared" si="80"/>
        <v>1.271702838063439</v>
      </c>
      <c r="K73" s="27">
        <f t="shared" si="80"/>
        <v>1.7027138157894737</v>
      </c>
      <c r="L73" s="27">
        <f>L66/4</f>
        <v>0</v>
      </c>
    </row>
    <row r="74" spans="2:15" x14ac:dyDescent="0.35">
      <c r="B74" t="s">
        <v>1663</v>
      </c>
      <c r="F74">
        <f>F68*4</f>
        <v>0</v>
      </c>
      <c r="G74">
        <f t="shared" ref="G74:K74" si="81">G68*4</f>
        <v>0</v>
      </c>
      <c r="H74">
        <f t="shared" si="81"/>
        <v>2172</v>
      </c>
      <c r="I74">
        <f t="shared" si="81"/>
        <v>2164</v>
      </c>
      <c r="J74">
        <f t="shared" si="81"/>
        <v>2396</v>
      </c>
      <c r="K74">
        <f t="shared" si="81"/>
        <v>2432</v>
      </c>
      <c r="L74">
        <f>L68*4</f>
        <v>0</v>
      </c>
    </row>
    <row r="77" spans="2:15" s="9" customFormat="1" x14ac:dyDescent="0.35">
      <c r="B77" s="9" t="s">
        <v>1655</v>
      </c>
    </row>
    <row r="78" spans="2:15" s="19" customFormat="1" x14ac:dyDescent="0.35">
      <c r="B78" s="19" t="s">
        <v>1609</v>
      </c>
      <c r="F78" s="19" t="e">
        <f>F52/F50</f>
        <v>#DIV/0!</v>
      </c>
      <c r="G78" s="19" t="e">
        <f t="shared" ref="G78:N78" si="82">G52/G50</f>
        <v>#DIV/0!</v>
      </c>
      <c r="H78" s="19">
        <f t="shared" si="82"/>
        <v>0.47349697616506581</v>
      </c>
      <c r="I78" s="19">
        <f t="shared" si="82"/>
        <v>0.36007875953728774</v>
      </c>
      <c r="J78" s="19">
        <f t="shared" si="82"/>
        <v>0.30865681896255581</v>
      </c>
      <c r="K78" s="19">
        <f t="shared" si="82"/>
        <v>0.3313345419048947</v>
      </c>
      <c r="L78" s="19" t="e">
        <f t="shared" si="82"/>
        <v>#DIV/0!</v>
      </c>
      <c r="M78" s="19">
        <f t="shared" si="82"/>
        <v>0.41799645390070922</v>
      </c>
      <c r="N78" s="19">
        <f t="shared" si="82"/>
        <v>0.37745286648711041</v>
      </c>
      <c r="O78" s="19">
        <f>O52/O50</f>
        <v>0.30145922746781117</v>
      </c>
    </row>
    <row r="79" spans="2:15" s="19" customFormat="1" x14ac:dyDescent="0.35">
      <c r="B79" s="19" t="s">
        <v>1610</v>
      </c>
      <c r="F79" s="19" t="e">
        <f>F53/F50</f>
        <v>#DIV/0!</v>
      </c>
      <c r="G79" s="19" t="e">
        <f t="shared" ref="G79:N79" si="83">G53/G50</f>
        <v>#DIV/0!</v>
      </c>
      <c r="H79" s="19">
        <f t="shared" si="83"/>
        <v>0.21415866239772324</v>
      </c>
      <c r="I79" s="19">
        <f t="shared" si="83"/>
        <v>0.16317991631799164</v>
      </c>
      <c r="J79" s="19">
        <f t="shared" si="83"/>
        <v>0.13998625901751977</v>
      </c>
      <c r="K79" s="19">
        <f t="shared" si="83"/>
        <v>0.13819550969181424</v>
      </c>
      <c r="L79" s="19" t="e">
        <f t="shared" si="83"/>
        <v>#DIV/0!</v>
      </c>
      <c r="M79" s="19">
        <f t="shared" si="83"/>
        <v>0.16149527186761228</v>
      </c>
      <c r="N79" s="19">
        <f t="shared" si="83"/>
        <v>0.18661023470565602</v>
      </c>
      <c r="O79" s="19">
        <f>O53/O50</f>
        <v>0.12394849785407726</v>
      </c>
    </row>
    <row r="80" spans="2:15" s="22" customFormat="1" x14ac:dyDescent="0.35">
      <c r="B80" s="22" t="s">
        <v>1653</v>
      </c>
      <c r="F80" s="22" t="e">
        <f>F54/F50</f>
        <v>#DIV/0!</v>
      </c>
      <c r="G80" s="22" t="e">
        <f t="shared" ref="G80:N80" si="84">G54/G50</f>
        <v>#DIV/0!</v>
      </c>
      <c r="H80" s="22">
        <f t="shared" si="84"/>
        <v>4.6602632515119174E-2</v>
      </c>
      <c r="I80" s="22">
        <f t="shared" si="84"/>
        <v>7.3837066207236028E-4</v>
      </c>
      <c r="J80" s="22">
        <f t="shared" si="84"/>
        <v>0</v>
      </c>
      <c r="K80" s="22">
        <f t="shared" si="84"/>
        <v>0</v>
      </c>
      <c r="L80" s="22" t="e">
        <f t="shared" si="84"/>
        <v>#DIV/0!</v>
      </c>
      <c r="M80" s="22">
        <f t="shared" si="84"/>
        <v>0</v>
      </c>
      <c r="N80" s="22">
        <f t="shared" si="84"/>
        <v>0</v>
      </c>
      <c r="O80" s="22">
        <f>O54/O50</f>
        <v>0</v>
      </c>
    </row>
    <row r="81" spans="2:19" s="19" customFormat="1" x14ac:dyDescent="0.35">
      <c r="B81" s="25" t="s">
        <v>1654</v>
      </c>
      <c r="F81" s="19" t="e">
        <f>F55/F50</f>
        <v>#DIV/0!</v>
      </c>
      <c r="G81" s="19" t="e">
        <f t="shared" ref="G81:N81" si="85">G55/G50</f>
        <v>#DIV/0!</v>
      </c>
      <c r="H81" s="19">
        <f t="shared" si="85"/>
        <v>0.7342582710779082</v>
      </c>
      <c r="I81" s="19">
        <f t="shared" si="85"/>
        <v>0.52399704651735168</v>
      </c>
      <c r="J81" s="19">
        <f t="shared" si="85"/>
        <v>0.44864307798007558</v>
      </c>
      <c r="K81" s="19">
        <f t="shared" si="85"/>
        <v>0.46953005159670896</v>
      </c>
      <c r="L81" s="19" t="e">
        <f t="shared" si="85"/>
        <v>#DIV/0!</v>
      </c>
      <c r="M81" s="19">
        <f t="shared" si="85"/>
        <v>0.57949172576832153</v>
      </c>
      <c r="N81" s="19">
        <f t="shared" si="85"/>
        <v>0.56406310119276648</v>
      </c>
      <c r="O81" s="19">
        <f>O55/O50</f>
        <v>0.42540772532188842</v>
      </c>
    </row>
    <row r="82" spans="2:19" s="19" customFormat="1" x14ac:dyDescent="0.35"/>
    <row r="83" spans="2:19" s="26" customFormat="1" x14ac:dyDescent="0.35">
      <c r="B83" s="26" t="s">
        <v>1656</v>
      </c>
    </row>
    <row r="84" spans="2:19" s="19" customFormat="1" x14ac:dyDescent="0.35">
      <c r="B84" s="19" t="s">
        <v>1657</v>
      </c>
      <c r="F84" s="19" t="e">
        <f>F50/F48</f>
        <v>#DIV/0!</v>
      </c>
      <c r="G84" s="19" t="e">
        <f t="shared" ref="G84:N84" si="86">G50/G48</f>
        <v>#DIV/0!</v>
      </c>
      <c r="H84" s="19">
        <f t="shared" si="86"/>
        <v>0.56107784431137719</v>
      </c>
      <c r="I84" s="19">
        <f t="shared" si="86"/>
        <v>0.58798842257597683</v>
      </c>
      <c r="J84" s="19">
        <f t="shared" si="86"/>
        <v>0.59934115709285563</v>
      </c>
      <c r="K84" s="19">
        <f t="shared" si="86"/>
        <v>0.61206896551724133</v>
      </c>
      <c r="L84" s="19" t="e">
        <f t="shared" si="86"/>
        <v>#DIV/0!</v>
      </c>
      <c r="M84" s="19">
        <f t="shared" si="86"/>
        <v>0.61989375343469499</v>
      </c>
      <c r="N84" s="19">
        <f t="shared" si="86"/>
        <v>0.62344827586206897</v>
      </c>
      <c r="O84" s="19">
        <f>O50/O48</f>
        <v>0.64929033216913135</v>
      </c>
    </row>
    <row r="85" spans="2:19" s="19" customFormat="1" x14ac:dyDescent="0.35">
      <c r="B85" s="19" t="s">
        <v>1658</v>
      </c>
      <c r="F85" s="19" t="e">
        <f>F56/F48</f>
        <v>#DIV/0!</v>
      </c>
      <c r="G85" s="19" t="e">
        <f t="shared" ref="G85:N85" si="87">G56/G48</f>
        <v>#DIV/0!</v>
      </c>
      <c r="H85" s="19">
        <f t="shared" si="87"/>
        <v>0.14910179640718563</v>
      </c>
      <c r="I85" s="19">
        <f t="shared" si="87"/>
        <v>0.27988422575976846</v>
      </c>
      <c r="J85" s="19">
        <f t="shared" si="87"/>
        <v>0.33045089561457691</v>
      </c>
      <c r="K85" s="19">
        <f t="shared" si="87"/>
        <v>0.32468419255718678</v>
      </c>
      <c r="L85" s="19" t="e">
        <f t="shared" si="87"/>
        <v>#DIV/0!</v>
      </c>
      <c r="M85" s="19">
        <f t="shared" si="87"/>
        <v>0.2606704524638212</v>
      </c>
      <c r="N85" s="19">
        <f t="shared" si="87"/>
        <v>0.27178410794602698</v>
      </c>
      <c r="O85" s="19">
        <f>O56/O48</f>
        <v>0.37307720888756779</v>
      </c>
    </row>
    <row r="86" spans="2:19" x14ac:dyDescent="0.35">
      <c r="B86" s="19" t="s">
        <v>1659</v>
      </c>
      <c r="F86" s="20" t="e">
        <f>F62/F48</f>
        <v>#DIV/0!</v>
      </c>
      <c r="G86" s="20" t="e">
        <f t="shared" ref="G86:N86" si="88">G62/G48</f>
        <v>#DIV/0!</v>
      </c>
      <c r="H86" s="20">
        <f t="shared" si="88"/>
        <v>0.14830339321357286</v>
      </c>
      <c r="I86" s="20">
        <f t="shared" si="88"/>
        <v>0.27568740955137483</v>
      </c>
      <c r="J86" s="20">
        <f t="shared" si="88"/>
        <v>0.32900967675519871</v>
      </c>
      <c r="K86" s="20">
        <f t="shared" si="88"/>
        <v>0.33253670194605667</v>
      </c>
      <c r="L86" s="20" t="e">
        <f t="shared" si="88"/>
        <v>#DIV/0!</v>
      </c>
      <c r="M86" s="20">
        <f t="shared" si="88"/>
        <v>0.27202784392745927</v>
      </c>
      <c r="N86" s="20">
        <f t="shared" si="88"/>
        <v>0.26440779610194903</v>
      </c>
      <c r="O86" s="20">
        <f>O62/O48</f>
        <v>0.36936167050605634</v>
      </c>
    </row>
    <row r="88" spans="2:19" s="6" customFormat="1" x14ac:dyDescent="0.35">
      <c r="B88" s="7" t="s">
        <v>1666</v>
      </c>
      <c r="S88" s="8"/>
    </row>
    <row r="89" spans="2:19" s="9" customFormat="1" x14ac:dyDescent="0.35">
      <c r="B89" s="9" t="s">
        <v>1581</v>
      </c>
      <c r="S89" s="10"/>
    </row>
    <row r="90" spans="2:19" x14ac:dyDescent="0.35">
      <c r="B90" t="s">
        <v>1586</v>
      </c>
      <c r="F90" s="3"/>
      <c r="G90" s="3"/>
      <c r="H90" s="3"/>
      <c r="I90" s="3">
        <v>1766</v>
      </c>
      <c r="J90" s="3">
        <v>4002</v>
      </c>
      <c r="K90" s="3">
        <v>782</v>
      </c>
      <c r="L90" s="3">
        <v>10896</v>
      </c>
      <c r="M90" s="3">
        <v>847</v>
      </c>
      <c r="N90" s="3">
        <v>1990</v>
      </c>
      <c r="O90" s="3">
        <v>3389</v>
      </c>
    </row>
    <row r="91" spans="2:19" x14ac:dyDescent="0.35">
      <c r="B91" t="s">
        <v>1587</v>
      </c>
      <c r="F91" s="3"/>
      <c r="G91" s="3"/>
      <c r="H91" s="3"/>
      <c r="I91" s="3">
        <v>5032</v>
      </c>
      <c r="J91" s="3">
        <v>3106</v>
      </c>
      <c r="K91" s="3">
        <v>6640</v>
      </c>
      <c r="L91" s="3">
        <v>1</v>
      </c>
      <c r="M91" s="3">
        <v>10714</v>
      </c>
      <c r="N91" s="3">
        <v>19218</v>
      </c>
      <c r="O91" s="3">
        <v>9907</v>
      </c>
    </row>
    <row r="92" spans="2:19" x14ac:dyDescent="0.35">
      <c r="B92" t="s">
        <v>1588</v>
      </c>
      <c r="F92" s="3"/>
      <c r="G92" s="3"/>
      <c r="H92" s="3"/>
      <c r="I92" s="3">
        <v>826</v>
      </c>
      <c r="J92" s="3">
        <v>1265</v>
      </c>
      <c r="K92" s="3">
        <v>1424</v>
      </c>
      <c r="L92" s="3">
        <v>1657</v>
      </c>
      <c r="M92" s="3">
        <v>2429</v>
      </c>
      <c r="N92" s="3">
        <v>4650</v>
      </c>
      <c r="O92" s="3">
        <v>3827</v>
      </c>
    </row>
    <row r="93" spans="2:19" x14ac:dyDescent="0.35">
      <c r="B93" t="s">
        <v>1589</v>
      </c>
      <c r="F93" s="3"/>
      <c r="G93" s="3"/>
      <c r="H93" s="3"/>
      <c r="I93" s="3">
        <v>794</v>
      </c>
      <c r="J93" s="3">
        <v>796</v>
      </c>
      <c r="K93" s="3">
        <v>1575</v>
      </c>
      <c r="L93" s="3">
        <v>979</v>
      </c>
      <c r="M93" s="3">
        <v>1826</v>
      </c>
      <c r="N93" s="3">
        <v>2605</v>
      </c>
      <c r="O93" s="3">
        <v>5159</v>
      </c>
    </row>
    <row r="94" spans="2:19" s="11" customFormat="1" x14ac:dyDescent="0.35">
      <c r="B94" s="11" t="s">
        <v>1590</v>
      </c>
      <c r="F94" s="28"/>
      <c r="G94" s="28"/>
      <c r="H94" s="28"/>
      <c r="I94" s="28">
        <v>118</v>
      </c>
      <c r="J94" s="28">
        <v>86</v>
      </c>
      <c r="K94" s="28">
        <v>136</v>
      </c>
      <c r="L94" s="28">
        <v>157</v>
      </c>
      <c r="M94" s="28">
        <v>239</v>
      </c>
      <c r="N94" s="28">
        <v>366</v>
      </c>
      <c r="O94" s="28">
        <v>791</v>
      </c>
    </row>
    <row r="95" spans="2:19" s="12" customFormat="1" x14ac:dyDescent="0.35">
      <c r="B95" s="12" t="s">
        <v>850</v>
      </c>
      <c r="F95" s="29">
        <f>SUM(F90:F94)</f>
        <v>0</v>
      </c>
      <c r="G95" s="29">
        <f t="shared" ref="G95:N95" si="89">SUM(G90:G94)</f>
        <v>0</v>
      </c>
      <c r="H95" s="29">
        <f t="shared" si="89"/>
        <v>0</v>
      </c>
      <c r="I95" s="29">
        <f t="shared" ref="I95" si="90">SUM(I90:I94)</f>
        <v>8536</v>
      </c>
      <c r="J95" s="29">
        <f t="shared" ref="J95:K95" si="91">SUM(J90:J94)</f>
        <v>9255</v>
      </c>
      <c r="K95" s="29">
        <f t="shared" si="91"/>
        <v>10557</v>
      </c>
      <c r="L95" s="29">
        <f t="shared" si="89"/>
        <v>13690</v>
      </c>
      <c r="M95" s="29">
        <f t="shared" si="89"/>
        <v>16055</v>
      </c>
      <c r="N95" s="29">
        <f t="shared" si="89"/>
        <v>28829</v>
      </c>
      <c r="O95" s="29">
        <f>SUM(O90:O94)</f>
        <v>23073</v>
      </c>
    </row>
    <row r="96" spans="2:19" s="9" customFormat="1" x14ac:dyDescent="0.35">
      <c r="B96" s="9" t="s">
        <v>1582</v>
      </c>
      <c r="F96" s="32"/>
      <c r="G96" s="32"/>
      <c r="H96" s="32"/>
      <c r="I96" s="32"/>
      <c r="J96" s="32"/>
      <c r="K96" s="32"/>
      <c r="L96" s="32"/>
      <c r="M96" s="32"/>
      <c r="N96" s="32"/>
      <c r="O96" s="32"/>
      <c r="S96" s="10"/>
    </row>
    <row r="97" spans="2:19" x14ac:dyDescent="0.35">
      <c r="B97" s="13" t="s">
        <v>851</v>
      </c>
      <c r="F97" s="3"/>
      <c r="G97" s="3"/>
      <c r="H97" s="3"/>
      <c r="I97" s="3">
        <v>521</v>
      </c>
      <c r="J97" s="3">
        <v>997</v>
      </c>
      <c r="K97" s="3">
        <v>1404</v>
      </c>
      <c r="L97" s="3">
        <v>1674</v>
      </c>
      <c r="M97" s="3">
        <v>2149</v>
      </c>
      <c r="N97" s="34">
        <v>2778</v>
      </c>
      <c r="O97" s="34">
        <v>3807</v>
      </c>
    </row>
    <row r="98" spans="2:19" x14ac:dyDescent="0.35">
      <c r="B98" s="13" t="s">
        <v>1591</v>
      </c>
      <c r="F98" s="3"/>
      <c r="G98" s="3"/>
      <c r="H98" s="3"/>
      <c r="I98" s="3">
        <v>0</v>
      </c>
      <c r="J98" s="3">
        <v>0</v>
      </c>
      <c r="K98" s="3">
        <v>0</v>
      </c>
      <c r="L98" s="3">
        <v>618</v>
      </c>
      <c r="M98" s="3">
        <v>707</v>
      </c>
      <c r="N98" s="34">
        <v>829</v>
      </c>
      <c r="O98" s="34">
        <v>1038</v>
      </c>
    </row>
    <row r="99" spans="2:19" x14ac:dyDescent="0.35">
      <c r="B99" s="13" t="s">
        <v>852</v>
      </c>
      <c r="F99" s="3"/>
      <c r="G99" s="3"/>
      <c r="H99" s="3"/>
      <c r="I99" s="3">
        <v>618</v>
      </c>
      <c r="J99" s="3">
        <v>618</v>
      </c>
      <c r="K99" s="3">
        <v>618</v>
      </c>
      <c r="L99" s="3">
        <v>618</v>
      </c>
      <c r="M99" s="3">
        <v>4193</v>
      </c>
      <c r="N99" s="34">
        <v>4349</v>
      </c>
      <c r="O99" s="34">
        <v>4372</v>
      </c>
    </row>
    <row r="100" spans="2:19" x14ac:dyDescent="0.35">
      <c r="B100" s="13" t="s">
        <v>1592</v>
      </c>
      <c r="F100" s="3"/>
      <c r="G100" s="3"/>
      <c r="H100" s="3"/>
      <c r="I100" s="3">
        <v>104</v>
      </c>
      <c r="J100" s="3">
        <v>52</v>
      </c>
      <c r="K100" s="3">
        <v>45</v>
      </c>
      <c r="L100" s="3">
        <v>49</v>
      </c>
      <c r="M100" s="3">
        <v>2737</v>
      </c>
      <c r="N100" s="34">
        <v>2339</v>
      </c>
      <c r="O100" s="34">
        <v>1676</v>
      </c>
    </row>
    <row r="101" spans="2:19" x14ac:dyDescent="0.35">
      <c r="B101" s="13" t="s">
        <v>1593</v>
      </c>
      <c r="F101" s="3"/>
      <c r="G101" s="3"/>
      <c r="H101" s="3"/>
      <c r="I101" s="3">
        <v>0</v>
      </c>
      <c r="J101" s="3">
        <v>0</v>
      </c>
      <c r="K101" s="3">
        <v>0</v>
      </c>
      <c r="L101" s="3">
        <v>548</v>
      </c>
      <c r="M101" s="3">
        <v>806</v>
      </c>
      <c r="N101" s="34">
        <v>1222</v>
      </c>
      <c r="O101" s="34">
        <v>3396</v>
      </c>
    </row>
    <row r="102" spans="2:19" s="11" customFormat="1" x14ac:dyDescent="0.35">
      <c r="B102" s="14" t="s">
        <v>1594</v>
      </c>
      <c r="F102" s="28"/>
      <c r="G102" s="28"/>
      <c r="H102" s="28"/>
      <c r="I102" s="28">
        <v>62</v>
      </c>
      <c r="J102" s="28">
        <v>319</v>
      </c>
      <c r="K102" s="28">
        <v>668</v>
      </c>
      <c r="L102" s="28">
        <v>118</v>
      </c>
      <c r="M102" s="28">
        <v>2144</v>
      </c>
      <c r="N102" s="28">
        <v>3841</v>
      </c>
      <c r="O102" s="28">
        <v>3820</v>
      </c>
    </row>
    <row r="103" spans="2:19" s="12" customFormat="1" x14ac:dyDescent="0.35">
      <c r="B103" s="15" t="s">
        <v>860</v>
      </c>
      <c r="F103" s="29">
        <f>SUM(F97:F102)+F95</f>
        <v>0</v>
      </c>
      <c r="G103" s="29">
        <f t="shared" ref="G103:L103" si="92">SUM(G97:G102)+G95</f>
        <v>0</v>
      </c>
      <c r="H103" s="29">
        <f t="shared" si="92"/>
        <v>0</v>
      </c>
      <c r="I103" s="29">
        <f t="shared" ref="I103" si="93">SUM(I97:I102)+I95</f>
        <v>9841</v>
      </c>
      <c r="J103" s="29">
        <f t="shared" ref="J103:K103" si="94">SUM(J97:J102)+J95</f>
        <v>11241</v>
      </c>
      <c r="K103" s="29">
        <f t="shared" si="94"/>
        <v>13292</v>
      </c>
      <c r="L103" s="29">
        <f t="shared" si="92"/>
        <v>17315</v>
      </c>
      <c r="M103" s="29">
        <f>SUM(M97:M102)+M95</f>
        <v>28791</v>
      </c>
      <c r="N103" s="29">
        <f t="shared" ref="N103:O103" si="95">SUM(N97:N102)+N95</f>
        <v>44187</v>
      </c>
      <c r="O103" s="29">
        <f t="shared" si="95"/>
        <v>41182</v>
      </c>
    </row>
    <row r="104" spans="2:19" s="9" customFormat="1" x14ac:dyDescent="0.35">
      <c r="B104" s="9" t="s">
        <v>1583</v>
      </c>
      <c r="F104" s="32"/>
      <c r="G104" s="32"/>
      <c r="H104" s="32"/>
      <c r="I104" s="32"/>
      <c r="J104" s="32"/>
      <c r="K104" s="32"/>
      <c r="L104" s="32"/>
      <c r="M104" s="32"/>
      <c r="N104" s="32"/>
      <c r="O104" s="32"/>
      <c r="S104" s="10"/>
    </row>
    <row r="105" spans="2:19" x14ac:dyDescent="0.35">
      <c r="B105" s="13" t="s">
        <v>1595</v>
      </c>
      <c r="F105" s="3"/>
      <c r="G105" s="3"/>
      <c r="H105" s="3"/>
      <c r="I105" s="3">
        <v>485</v>
      </c>
      <c r="J105" s="3">
        <v>596</v>
      </c>
      <c r="K105" s="3">
        <v>511</v>
      </c>
      <c r="L105" s="3">
        <v>687</v>
      </c>
      <c r="M105" s="3">
        <v>1201</v>
      </c>
      <c r="N105" s="34">
        <v>1783</v>
      </c>
      <c r="O105" s="34">
        <v>1193</v>
      </c>
    </row>
    <row r="106" spans="2:19" x14ac:dyDescent="0.35">
      <c r="B106" s="13" t="s">
        <v>1596</v>
      </c>
      <c r="F106" s="3"/>
      <c r="G106" s="3"/>
      <c r="H106" s="3"/>
      <c r="I106" s="3">
        <v>507</v>
      </c>
      <c r="J106" s="3">
        <v>542</v>
      </c>
      <c r="K106" s="3">
        <v>818</v>
      </c>
      <c r="L106" s="3">
        <v>1097</v>
      </c>
      <c r="M106" s="3">
        <v>1725</v>
      </c>
      <c r="N106" s="34">
        <v>2552</v>
      </c>
      <c r="O106" s="34">
        <v>4120</v>
      </c>
    </row>
    <row r="107" spans="2:19" s="11" customFormat="1" x14ac:dyDescent="0.35">
      <c r="B107" s="14" t="s">
        <v>1597</v>
      </c>
      <c r="F107" s="28"/>
      <c r="G107" s="28"/>
      <c r="H107" s="28"/>
      <c r="I107" s="28">
        <v>796</v>
      </c>
      <c r="J107" s="28">
        <v>15</v>
      </c>
      <c r="K107" s="28">
        <v>0</v>
      </c>
      <c r="L107" s="28">
        <v>0</v>
      </c>
      <c r="M107" s="28">
        <v>999</v>
      </c>
      <c r="N107" s="28">
        <v>0</v>
      </c>
      <c r="O107" s="28">
        <v>1250</v>
      </c>
    </row>
    <row r="108" spans="2:19" s="12" customFormat="1" x14ac:dyDescent="0.35">
      <c r="B108" s="15" t="s">
        <v>866</v>
      </c>
      <c r="F108" s="29">
        <f>SUM(F105:F107)</f>
        <v>0</v>
      </c>
      <c r="G108" s="29">
        <f t="shared" ref="G108:N108" si="96">SUM(G105:G107)</f>
        <v>0</v>
      </c>
      <c r="H108" s="29">
        <f t="shared" si="96"/>
        <v>0</v>
      </c>
      <c r="I108" s="29">
        <f t="shared" ref="I108" si="97">SUM(I105:I107)</f>
        <v>1788</v>
      </c>
      <c r="J108" s="29">
        <f t="shared" ref="J108:K108" si="98">SUM(J105:J107)</f>
        <v>1153</v>
      </c>
      <c r="K108" s="29">
        <f t="shared" si="98"/>
        <v>1329</v>
      </c>
      <c r="L108" s="29">
        <f t="shared" si="96"/>
        <v>1784</v>
      </c>
      <c r="M108" s="29">
        <f t="shared" si="96"/>
        <v>3925</v>
      </c>
      <c r="N108" s="29">
        <f t="shared" si="96"/>
        <v>4335</v>
      </c>
      <c r="O108" s="29">
        <f>SUM(O105:O107)</f>
        <v>6563</v>
      </c>
    </row>
    <row r="109" spans="2:19" s="9" customFormat="1" x14ac:dyDescent="0.35">
      <c r="B109" s="9" t="s">
        <v>1584</v>
      </c>
      <c r="F109" s="32"/>
      <c r="G109" s="32"/>
      <c r="H109" s="32"/>
      <c r="I109" s="32"/>
      <c r="J109" s="32"/>
      <c r="K109" s="32"/>
      <c r="L109" s="32"/>
      <c r="M109" s="32"/>
      <c r="N109" s="32"/>
      <c r="O109" s="32"/>
      <c r="S109" s="10"/>
    </row>
    <row r="110" spans="2:19" x14ac:dyDescent="0.35">
      <c r="B110" s="13" t="s">
        <v>1598</v>
      </c>
      <c r="F110" s="3"/>
      <c r="G110" s="3"/>
      <c r="H110" s="3"/>
      <c r="I110" s="3">
        <v>1983</v>
      </c>
      <c r="J110" s="3">
        <v>1985</v>
      </c>
      <c r="K110" s="3">
        <v>1988</v>
      </c>
      <c r="L110" s="3">
        <v>1991</v>
      </c>
      <c r="M110" s="3">
        <v>5964</v>
      </c>
      <c r="N110" s="34">
        <v>10946</v>
      </c>
      <c r="O110" s="34">
        <v>9703</v>
      </c>
    </row>
    <row r="111" spans="2:19" x14ac:dyDescent="0.35">
      <c r="B111" s="13" t="s">
        <v>1599</v>
      </c>
      <c r="F111" s="3"/>
      <c r="G111" s="3"/>
      <c r="H111" s="3"/>
      <c r="I111" s="3">
        <v>0</v>
      </c>
      <c r="J111" s="3">
        <v>0</v>
      </c>
      <c r="K111" s="3">
        <v>0</v>
      </c>
      <c r="L111" s="3">
        <v>561</v>
      </c>
      <c r="M111" s="3">
        <v>634</v>
      </c>
      <c r="N111" s="34">
        <v>741</v>
      </c>
      <c r="O111" s="34">
        <v>902</v>
      </c>
    </row>
    <row r="112" spans="2:19" s="11" customFormat="1" x14ac:dyDescent="0.35">
      <c r="B112" s="14" t="s">
        <v>1600</v>
      </c>
      <c r="F112" s="28"/>
      <c r="G112" s="28"/>
      <c r="H112" s="28"/>
      <c r="I112" s="28">
        <v>277</v>
      </c>
      <c r="J112" s="28">
        <v>632</v>
      </c>
      <c r="K112" s="28">
        <v>633</v>
      </c>
      <c r="L112" s="28">
        <v>775</v>
      </c>
      <c r="M112" s="28">
        <v>1375</v>
      </c>
      <c r="N112" s="28">
        <v>1553</v>
      </c>
      <c r="O112" s="28">
        <v>1913</v>
      </c>
    </row>
    <row r="113" spans="2:19" s="12" customFormat="1" x14ac:dyDescent="0.35">
      <c r="B113" s="15" t="s">
        <v>873</v>
      </c>
      <c r="F113" s="29">
        <f>SUM(F110:F112)+F108</f>
        <v>0</v>
      </c>
      <c r="G113" s="29">
        <f t="shared" ref="G113:M113" si="99">SUM(G110:G112)+G108</f>
        <v>0</v>
      </c>
      <c r="H113" s="29">
        <f t="shared" si="99"/>
        <v>0</v>
      </c>
      <c r="I113" s="29">
        <f t="shared" ref="I113" si="100">SUM(I110:I112)+I108</f>
        <v>4048</v>
      </c>
      <c r="J113" s="29">
        <f t="shared" ref="J113:K113" si="101">SUM(J110:J112)+J108</f>
        <v>3770</v>
      </c>
      <c r="K113" s="29">
        <f t="shared" si="101"/>
        <v>3950</v>
      </c>
      <c r="L113" s="29">
        <f t="shared" si="99"/>
        <v>5111</v>
      </c>
      <c r="M113" s="29">
        <f t="shared" si="99"/>
        <v>11898</v>
      </c>
      <c r="N113" s="29">
        <f>SUM(N110:N112)+N108</f>
        <v>17575</v>
      </c>
      <c r="O113" s="29">
        <f>SUM(O110:O112)+O108</f>
        <v>19081</v>
      </c>
    </row>
    <row r="114" spans="2:19" s="9" customFormat="1" x14ac:dyDescent="0.35">
      <c r="B114" s="9" t="s">
        <v>1585</v>
      </c>
      <c r="F114" s="32"/>
      <c r="G114" s="32"/>
      <c r="H114" s="32"/>
      <c r="I114" s="32"/>
      <c r="J114" s="32"/>
      <c r="K114" s="32"/>
      <c r="L114" s="32"/>
      <c r="M114" s="32"/>
      <c r="N114" s="32"/>
      <c r="O114" s="32"/>
    </row>
    <row r="115" spans="2:19" x14ac:dyDescent="0.35">
      <c r="B115" s="13" t="s">
        <v>1601</v>
      </c>
      <c r="F115" s="3"/>
      <c r="G115" s="3"/>
      <c r="H115" s="3"/>
      <c r="I115" s="3">
        <v>31</v>
      </c>
      <c r="J115" s="3">
        <v>0</v>
      </c>
      <c r="K115" s="3">
        <v>0</v>
      </c>
      <c r="L115" s="3">
        <v>0</v>
      </c>
      <c r="M115" s="3">
        <v>0</v>
      </c>
      <c r="N115" s="34">
        <v>0</v>
      </c>
      <c r="O115" s="34">
        <v>0</v>
      </c>
    </row>
    <row r="116" spans="2:19" x14ac:dyDescent="0.35">
      <c r="B116" s="13" t="s">
        <v>1602</v>
      </c>
      <c r="F116" s="3"/>
      <c r="G116" s="3"/>
      <c r="H116" s="3"/>
      <c r="I116" s="3">
        <v>1</v>
      </c>
      <c r="J116" s="3">
        <v>1</v>
      </c>
      <c r="K116" s="3">
        <v>1</v>
      </c>
      <c r="L116" s="3">
        <v>1</v>
      </c>
      <c r="M116" s="3">
        <v>1</v>
      </c>
      <c r="N116" s="34">
        <v>3</v>
      </c>
      <c r="O116" s="34">
        <v>2</v>
      </c>
    </row>
    <row r="117" spans="2:19" x14ac:dyDescent="0.35">
      <c r="B117" s="13" t="s">
        <v>1603</v>
      </c>
      <c r="F117" s="3"/>
      <c r="G117" s="3"/>
      <c r="H117" s="3"/>
      <c r="I117" s="3">
        <v>4708</v>
      </c>
      <c r="J117" s="3">
        <v>5351</v>
      </c>
      <c r="K117" s="3">
        <v>6051</v>
      </c>
      <c r="L117" s="3">
        <v>7045</v>
      </c>
      <c r="M117" s="3">
        <v>8721</v>
      </c>
      <c r="N117" s="34">
        <v>10385</v>
      </c>
      <c r="O117" s="34">
        <v>11971</v>
      </c>
    </row>
    <row r="118" spans="2:19" x14ac:dyDescent="0.35">
      <c r="B118" s="13" t="s">
        <v>1660</v>
      </c>
      <c r="F118" s="3"/>
      <c r="G118" s="3"/>
      <c r="H118" s="3"/>
      <c r="I118" s="3">
        <v>-5039</v>
      </c>
      <c r="J118" s="3">
        <v>-6650</v>
      </c>
      <c r="K118" s="3">
        <v>-9263</v>
      </c>
      <c r="L118" s="3">
        <v>-9814</v>
      </c>
      <c r="M118" s="3">
        <v>-10756</v>
      </c>
      <c r="N118" s="34">
        <v>0</v>
      </c>
      <c r="O118" s="34">
        <v>0</v>
      </c>
    </row>
    <row r="119" spans="2:19" x14ac:dyDescent="0.35">
      <c r="B119" s="13" t="s">
        <v>1604</v>
      </c>
      <c r="F119" s="3"/>
      <c r="G119" s="3"/>
      <c r="H119" s="3"/>
      <c r="I119" s="3">
        <v>-16</v>
      </c>
      <c r="J119" s="3">
        <v>-18</v>
      </c>
      <c r="K119" s="3">
        <v>-12</v>
      </c>
      <c r="L119" s="3">
        <v>1</v>
      </c>
      <c r="M119" s="3">
        <v>19</v>
      </c>
      <c r="N119" s="34">
        <v>-11</v>
      </c>
      <c r="O119" s="34">
        <v>-43</v>
      </c>
    </row>
    <row r="120" spans="2:19" s="11" customFormat="1" x14ac:dyDescent="0.35">
      <c r="B120" s="14" t="s">
        <v>1605</v>
      </c>
      <c r="F120" s="28"/>
      <c r="G120" s="28"/>
      <c r="H120" s="28"/>
      <c r="I120" s="28">
        <v>6108</v>
      </c>
      <c r="J120" s="28">
        <v>8787</v>
      </c>
      <c r="K120" s="28">
        <v>12565</v>
      </c>
      <c r="L120" s="28">
        <v>14971</v>
      </c>
      <c r="M120" s="28">
        <v>18908</v>
      </c>
      <c r="N120" s="28">
        <v>16235</v>
      </c>
      <c r="O120" s="28">
        <v>10171</v>
      </c>
    </row>
    <row r="121" spans="2:19" s="17" customFormat="1" x14ac:dyDescent="0.35">
      <c r="B121" s="16" t="s">
        <v>1606</v>
      </c>
      <c r="F121" s="30">
        <f>SUM(F115:F120)</f>
        <v>0</v>
      </c>
      <c r="G121" s="30">
        <f t="shared" ref="G121:N121" si="102">SUM(G115:G120)</f>
        <v>0</v>
      </c>
      <c r="H121" s="30">
        <f t="shared" si="102"/>
        <v>0</v>
      </c>
      <c r="I121" s="30">
        <f t="shared" ref="I121" si="103">SUM(I115:I120)</f>
        <v>5793</v>
      </c>
      <c r="J121" s="30">
        <f t="shared" ref="J121:K121" si="104">SUM(J115:J120)</f>
        <v>7471</v>
      </c>
      <c r="K121" s="30">
        <f t="shared" si="104"/>
        <v>9342</v>
      </c>
      <c r="L121" s="30">
        <f t="shared" si="102"/>
        <v>12204</v>
      </c>
      <c r="M121" s="30">
        <f t="shared" si="102"/>
        <v>16893</v>
      </c>
      <c r="N121" s="30">
        <f t="shared" si="102"/>
        <v>26612</v>
      </c>
      <c r="O121" s="30">
        <f>SUM(O115:O120)</f>
        <v>22101</v>
      </c>
    </row>
    <row r="122" spans="2:19" s="12" customFormat="1" x14ac:dyDescent="0.35">
      <c r="B122" s="15" t="s">
        <v>1607</v>
      </c>
      <c r="F122" s="29">
        <f>F121+F113</f>
        <v>0</v>
      </c>
      <c r="G122" s="29">
        <f t="shared" ref="G122:N122" si="105">G121+G113</f>
        <v>0</v>
      </c>
      <c r="H122" s="29">
        <f t="shared" si="105"/>
        <v>0</v>
      </c>
      <c r="I122" s="29">
        <f t="shared" ref="I122" si="106">I121+I113</f>
        <v>9841</v>
      </c>
      <c r="J122" s="29">
        <f t="shared" ref="J122:K122" si="107">J121+J113</f>
        <v>11241</v>
      </c>
      <c r="K122" s="29">
        <f t="shared" si="107"/>
        <v>13292</v>
      </c>
      <c r="L122" s="29">
        <f t="shared" si="105"/>
        <v>17315</v>
      </c>
      <c r="M122" s="29">
        <f t="shared" si="105"/>
        <v>28791</v>
      </c>
      <c r="N122" s="29">
        <f t="shared" si="105"/>
        <v>44187</v>
      </c>
      <c r="O122" s="29">
        <f>O121+O113</f>
        <v>41182</v>
      </c>
    </row>
    <row r="123" spans="2:19" x14ac:dyDescent="0.35">
      <c r="F123" s="3"/>
      <c r="G123" s="3"/>
      <c r="H123" s="3"/>
      <c r="I123" s="3"/>
      <c r="J123" s="3"/>
      <c r="K123" s="3"/>
      <c r="L123" s="3"/>
      <c r="M123" s="3"/>
      <c r="N123" s="3"/>
      <c r="O123" s="3"/>
    </row>
    <row r="124" spans="2:19" s="6" customFormat="1" x14ac:dyDescent="0.35">
      <c r="B124" s="7" t="s">
        <v>1627</v>
      </c>
      <c r="F124" s="31"/>
      <c r="G124" s="31"/>
      <c r="H124" s="31"/>
      <c r="I124" s="31"/>
      <c r="J124" s="31"/>
      <c r="K124" s="31"/>
      <c r="L124" s="31"/>
      <c r="M124" s="31"/>
      <c r="N124" s="31"/>
      <c r="O124" s="31"/>
      <c r="S124" s="8"/>
    </row>
    <row r="125" spans="2:19" x14ac:dyDescent="0.35">
      <c r="B125" t="s">
        <v>1622</v>
      </c>
      <c r="F125" s="3"/>
      <c r="G125" s="3"/>
      <c r="H125" s="3">
        <v>1175</v>
      </c>
      <c r="I125" s="3">
        <v>1672</v>
      </c>
      <c r="J125" s="3">
        <v>3502</v>
      </c>
      <c r="K125" s="3">
        <v>3743</v>
      </c>
      <c r="L125" s="3">
        <v>4761</v>
      </c>
      <c r="M125" s="3">
        <v>5822</v>
      </c>
      <c r="N125" s="3">
        <v>9108</v>
      </c>
      <c r="O125" s="3">
        <v>5641</v>
      </c>
    </row>
    <row r="126" spans="2:19" s="11" customFormat="1" x14ac:dyDescent="0.35">
      <c r="B126" s="11" t="s">
        <v>1623</v>
      </c>
      <c r="F126" s="28"/>
      <c r="G126" s="28"/>
      <c r="H126" s="28">
        <v>-86</v>
      </c>
      <c r="I126" s="28">
        <v>-176</v>
      </c>
      <c r="J126" s="28">
        <v>-593</v>
      </c>
      <c r="K126" s="28">
        <v>-600</v>
      </c>
      <c r="L126" s="28">
        <v>-489</v>
      </c>
      <c r="M126" s="28">
        <v>-1128</v>
      </c>
      <c r="N126" s="28">
        <v>-976</v>
      </c>
      <c r="O126" s="28">
        <v>-1833</v>
      </c>
    </row>
    <row r="127" spans="2:19" s="12" customFormat="1" x14ac:dyDescent="0.35">
      <c r="B127" s="12" t="s">
        <v>1624</v>
      </c>
      <c r="F127" s="29">
        <f>SUM(F125:F126)</f>
        <v>0</v>
      </c>
      <c r="G127" s="29">
        <f t="shared" ref="G127:L127" si="108">SUM(G125:G126)</f>
        <v>0</v>
      </c>
      <c r="H127" s="29">
        <f t="shared" si="108"/>
        <v>1089</v>
      </c>
      <c r="I127" s="29">
        <f t="shared" si="108"/>
        <v>1496</v>
      </c>
      <c r="J127" s="29">
        <f t="shared" si="108"/>
        <v>2909</v>
      </c>
      <c r="K127" s="29">
        <f t="shared" si="108"/>
        <v>3143</v>
      </c>
      <c r="L127" s="29">
        <f t="shared" si="108"/>
        <v>4272</v>
      </c>
      <c r="M127" s="29">
        <f>SUM(M125:M126)</f>
        <v>4694</v>
      </c>
      <c r="N127" s="29">
        <f t="shared" ref="N127:O127" si="109">SUM(N125:N126)</f>
        <v>8132</v>
      </c>
      <c r="O127" s="29">
        <f t="shared" si="109"/>
        <v>3808</v>
      </c>
    </row>
    <row r="128" spans="2:19" x14ac:dyDescent="0.35">
      <c r="F128" s="3"/>
      <c r="G128" s="3"/>
      <c r="H128" s="3"/>
      <c r="I128" s="3"/>
      <c r="J128" s="3"/>
      <c r="K128" s="3"/>
      <c r="L128" s="3"/>
      <c r="M128" s="3"/>
      <c r="N128" s="3"/>
      <c r="O128" s="3"/>
    </row>
    <row r="129" spans="2:15" x14ac:dyDescent="0.35">
      <c r="B129" t="s">
        <v>1625</v>
      </c>
      <c r="F129" s="3"/>
      <c r="G129" s="3"/>
      <c r="H129" s="3">
        <v>213</v>
      </c>
      <c r="I129" s="3">
        <v>261</v>
      </c>
      <c r="J129" s="3">
        <v>341</v>
      </c>
      <c r="K129" s="3">
        <v>371</v>
      </c>
      <c r="L129" s="3">
        <v>390</v>
      </c>
      <c r="M129" s="3">
        <v>395</v>
      </c>
      <c r="N129" s="3">
        <v>399</v>
      </c>
      <c r="O129" s="3">
        <v>398</v>
      </c>
    </row>
    <row r="130" spans="2:15" x14ac:dyDescent="0.35">
      <c r="B130" t="s">
        <v>1626</v>
      </c>
      <c r="F130" s="3"/>
      <c r="G130" s="3"/>
      <c r="H130" s="3">
        <v>-587</v>
      </c>
      <c r="I130" s="3">
        <v>-739</v>
      </c>
      <c r="J130" s="3">
        <v>-909</v>
      </c>
      <c r="K130" s="3">
        <v>-1579</v>
      </c>
      <c r="L130" s="3">
        <v>0</v>
      </c>
      <c r="M130" s="3">
        <v>0</v>
      </c>
      <c r="N130" s="3">
        <v>0</v>
      </c>
      <c r="O130" s="3">
        <v>-10039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62</v>
      </c>
      <c r="D2" t="s">
        <v>82</v>
      </c>
      <c r="E2" t="s">
        <v>101</v>
      </c>
      <c r="F2" t="s">
        <v>119</v>
      </c>
      <c r="G2" t="s">
        <v>138</v>
      </c>
      <c r="H2" t="s">
        <v>158</v>
      </c>
      <c r="I2" t="s">
        <v>178</v>
      </c>
      <c r="J2" t="s">
        <v>196</v>
      </c>
      <c r="K2" t="s">
        <v>217</v>
      </c>
      <c r="L2" t="s">
        <v>234</v>
      </c>
      <c r="M2" t="s">
        <v>255</v>
      </c>
      <c r="N2" t="s">
        <v>276</v>
      </c>
      <c r="O2" t="s">
        <v>298</v>
      </c>
      <c r="P2" t="s">
        <v>320</v>
      </c>
      <c r="Q2" t="s">
        <v>339</v>
      </c>
      <c r="R2" t="s">
        <v>361</v>
      </c>
    </row>
    <row r="3" spans="1:18" x14ac:dyDescent="0.35">
      <c r="A3" s="1" t="s">
        <v>18</v>
      </c>
      <c r="B3" t="s">
        <v>42</v>
      </c>
      <c r="C3" t="s">
        <v>63</v>
      </c>
      <c r="D3" t="s">
        <v>83</v>
      </c>
      <c r="E3" t="s">
        <v>102</v>
      </c>
      <c r="F3" t="s">
        <v>120</v>
      </c>
      <c r="G3" t="s">
        <v>139</v>
      </c>
      <c r="H3" t="s">
        <v>159</v>
      </c>
      <c r="I3" t="s">
        <v>85</v>
      </c>
      <c r="J3" t="s">
        <v>197</v>
      </c>
      <c r="K3" t="s">
        <v>218</v>
      </c>
      <c r="L3" t="s">
        <v>235</v>
      </c>
      <c r="M3" t="s">
        <v>256</v>
      </c>
      <c r="N3" t="s">
        <v>277</v>
      </c>
      <c r="O3" t="s">
        <v>299</v>
      </c>
      <c r="P3" t="s">
        <v>178</v>
      </c>
      <c r="Q3" t="s">
        <v>340</v>
      </c>
      <c r="R3" t="s">
        <v>362</v>
      </c>
    </row>
    <row r="4" spans="1:18" x14ac:dyDescent="0.35">
      <c r="A4" s="1" t="s">
        <v>19</v>
      </c>
      <c r="B4" t="s">
        <v>42</v>
      </c>
      <c r="C4" t="s">
        <v>64</v>
      </c>
      <c r="D4" t="s">
        <v>84</v>
      </c>
      <c r="E4" t="s">
        <v>85</v>
      </c>
      <c r="F4" t="s">
        <v>121</v>
      </c>
      <c r="G4" t="s">
        <v>140</v>
      </c>
      <c r="H4" t="s">
        <v>160</v>
      </c>
      <c r="I4" t="s">
        <v>121</v>
      </c>
      <c r="J4" t="s">
        <v>198</v>
      </c>
      <c r="K4" t="s">
        <v>219</v>
      </c>
      <c r="L4" t="s">
        <v>236</v>
      </c>
      <c r="M4" t="s">
        <v>104</v>
      </c>
      <c r="N4" t="s">
        <v>278</v>
      </c>
      <c r="O4" t="s">
        <v>300</v>
      </c>
      <c r="P4" t="s">
        <v>180</v>
      </c>
      <c r="Q4" t="s">
        <v>341</v>
      </c>
      <c r="R4" t="s">
        <v>363</v>
      </c>
    </row>
    <row r="5" spans="1:18" x14ac:dyDescent="0.35">
      <c r="A5" s="1" t="s">
        <v>20</v>
      </c>
      <c r="B5" t="s">
        <v>43</v>
      </c>
      <c r="C5" t="s">
        <v>43</v>
      </c>
      <c r="D5" t="s">
        <v>43</v>
      </c>
      <c r="E5" t="s">
        <v>43</v>
      </c>
      <c r="F5" t="s">
        <v>43</v>
      </c>
      <c r="G5" t="s">
        <v>43</v>
      </c>
      <c r="H5" t="s">
        <v>161</v>
      </c>
      <c r="I5" t="s">
        <v>179</v>
      </c>
      <c r="J5" t="s">
        <v>179</v>
      </c>
      <c r="K5" t="s">
        <v>220</v>
      </c>
      <c r="L5" t="s">
        <v>237</v>
      </c>
      <c r="M5" t="s">
        <v>257</v>
      </c>
      <c r="N5" t="s">
        <v>279</v>
      </c>
      <c r="O5" t="s">
        <v>301</v>
      </c>
      <c r="P5" t="s">
        <v>301</v>
      </c>
      <c r="Q5" t="s">
        <v>301</v>
      </c>
      <c r="R5" t="s">
        <v>301</v>
      </c>
    </row>
    <row r="6" spans="1:18" x14ac:dyDescent="0.35">
      <c r="A6" s="1" t="s">
        <v>21</v>
      </c>
      <c r="B6" t="s">
        <v>44</v>
      </c>
      <c r="C6" t="s">
        <v>65</v>
      </c>
      <c r="D6" t="s">
        <v>85</v>
      </c>
      <c r="E6" t="s">
        <v>103</v>
      </c>
      <c r="F6" t="s">
        <v>103</v>
      </c>
      <c r="G6" t="s">
        <v>141</v>
      </c>
      <c r="H6" t="s">
        <v>44</v>
      </c>
      <c r="I6" t="s">
        <v>120</v>
      </c>
      <c r="J6" t="s">
        <v>141</v>
      </c>
      <c r="K6" t="s">
        <v>103</v>
      </c>
      <c r="L6" t="s">
        <v>179</v>
      </c>
      <c r="M6" t="s">
        <v>121</v>
      </c>
      <c r="N6" t="s">
        <v>121</v>
      </c>
      <c r="O6" t="s">
        <v>302</v>
      </c>
      <c r="P6" t="s">
        <v>321</v>
      </c>
      <c r="Q6" t="s">
        <v>342</v>
      </c>
      <c r="R6" t="s">
        <v>364</v>
      </c>
    </row>
    <row r="7" spans="1:18" x14ac:dyDescent="0.35">
      <c r="A7" s="1" t="s">
        <v>22</v>
      </c>
      <c r="B7" t="s">
        <v>45</v>
      </c>
      <c r="C7" t="s">
        <v>66</v>
      </c>
      <c r="D7" t="s">
        <v>86</v>
      </c>
      <c r="E7" t="s">
        <v>104</v>
      </c>
      <c r="F7" t="s">
        <v>122</v>
      </c>
      <c r="G7" t="s">
        <v>142</v>
      </c>
      <c r="H7" t="s">
        <v>162</v>
      </c>
      <c r="I7" t="s">
        <v>180</v>
      </c>
      <c r="J7" t="s">
        <v>199</v>
      </c>
      <c r="K7" t="s">
        <v>221</v>
      </c>
      <c r="L7" t="s">
        <v>238</v>
      </c>
      <c r="M7" t="s">
        <v>258</v>
      </c>
      <c r="N7" t="s">
        <v>280</v>
      </c>
      <c r="O7" t="s">
        <v>303</v>
      </c>
      <c r="P7" t="s">
        <v>322</v>
      </c>
      <c r="Q7" t="s">
        <v>343</v>
      </c>
      <c r="R7" t="s">
        <v>365</v>
      </c>
    </row>
    <row r="8" spans="1:18" x14ac:dyDescent="0.35">
      <c r="A8" s="1" t="s">
        <v>23</v>
      </c>
      <c r="B8" t="s">
        <v>46</v>
      </c>
      <c r="C8" t="s">
        <v>67</v>
      </c>
      <c r="D8" t="s">
        <v>87</v>
      </c>
      <c r="E8" t="s">
        <v>105</v>
      </c>
      <c r="F8" t="s">
        <v>123</v>
      </c>
      <c r="G8" t="s">
        <v>143</v>
      </c>
      <c r="H8" t="s">
        <v>163</v>
      </c>
      <c r="I8" t="s">
        <v>181</v>
      </c>
      <c r="J8" t="s">
        <v>200</v>
      </c>
      <c r="K8" t="s">
        <v>222</v>
      </c>
      <c r="L8" t="s">
        <v>239</v>
      </c>
      <c r="M8" t="s">
        <v>259</v>
      </c>
      <c r="N8" t="s">
        <v>281</v>
      </c>
      <c r="O8" t="s">
        <v>304</v>
      </c>
      <c r="P8" t="s">
        <v>323</v>
      </c>
      <c r="Q8" t="s">
        <v>344</v>
      </c>
      <c r="R8" t="s">
        <v>366</v>
      </c>
    </row>
    <row r="9" spans="1:18" x14ac:dyDescent="0.35">
      <c r="A9" s="1" t="s">
        <v>24</v>
      </c>
      <c r="B9" t="s">
        <v>47</v>
      </c>
      <c r="C9" t="s">
        <v>68</v>
      </c>
      <c r="D9" t="s">
        <v>88</v>
      </c>
      <c r="E9" t="s">
        <v>106</v>
      </c>
      <c r="F9" t="s">
        <v>124</v>
      </c>
      <c r="G9" t="s">
        <v>144</v>
      </c>
      <c r="H9" t="s">
        <v>164</v>
      </c>
      <c r="I9" t="s">
        <v>182</v>
      </c>
      <c r="J9" t="s">
        <v>201</v>
      </c>
      <c r="K9" t="s">
        <v>223</v>
      </c>
      <c r="L9" t="s">
        <v>240</v>
      </c>
      <c r="M9" t="s">
        <v>260</v>
      </c>
      <c r="N9" t="s">
        <v>282</v>
      </c>
      <c r="O9" t="s">
        <v>305</v>
      </c>
      <c r="P9" t="s">
        <v>324</v>
      </c>
      <c r="Q9" t="s">
        <v>345</v>
      </c>
      <c r="R9" t="s">
        <v>367</v>
      </c>
    </row>
    <row r="10" spans="1:18" x14ac:dyDescent="0.35">
      <c r="A10" s="1" t="s">
        <v>25</v>
      </c>
      <c r="B10" t="s">
        <v>48</v>
      </c>
      <c r="C10" t="s">
        <v>69</v>
      </c>
      <c r="D10" t="s">
        <v>89</v>
      </c>
      <c r="E10" t="s">
        <v>107</v>
      </c>
      <c r="F10" t="s">
        <v>125</v>
      </c>
      <c r="G10" t="s">
        <v>145</v>
      </c>
      <c r="H10" t="s">
        <v>145</v>
      </c>
      <c r="I10" t="s">
        <v>183</v>
      </c>
      <c r="J10" t="s">
        <v>202</v>
      </c>
      <c r="K10" t="s">
        <v>224</v>
      </c>
      <c r="L10" t="s">
        <v>241</v>
      </c>
      <c r="M10" t="s">
        <v>261</v>
      </c>
      <c r="N10" t="s">
        <v>283</v>
      </c>
      <c r="O10" t="s">
        <v>306</v>
      </c>
      <c r="P10" t="s">
        <v>325</v>
      </c>
      <c r="Q10" t="s">
        <v>346</v>
      </c>
      <c r="R10" t="s">
        <v>48</v>
      </c>
    </row>
    <row r="11" spans="1:18" x14ac:dyDescent="0.35">
      <c r="A11" s="1" t="s">
        <v>26</v>
      </c>
      <c r="B11" t="s">
        <v>43</v>
      </c>
      <c r="C11" t="s">
        <v>43</v>
      </c>
      <c r="D11" t="s">
        <v>43</v>
      </c>
      <c r="E11" t="s">
        <v>43</v>
      </c>
      <c r="F11" t="s">
        <v>43</v>
      </c>
      <c r="G11" t="s">
        <v>43</v>
      </c>
      <c r="H11" t="s">
        <v>165</v>
      </c>
      <c r="I11" t="s">
        <v>184</v>
      </c>
      <c r="J11" t="s">
        <v>203</v>
      </c>
      <c r="K11" t="s">
        <v>225</v>
      </c>
      <c r="L11" t="s">
        <v>242</v>
      </c>
      <c r="M11" t="s">
        <v>262</v>
      </c>
      <c r="N11" t="s">
        <v>284</v>
      </c>
      <c r="O11" t="s">
        <v>262</v>
      </c>
      <c r="P11" t="s">
        <v>326</v>
      </c>
      <c r="Q11" t="s">
        <v>326</v>
      </c>
      <c r="R11" t="s">
        <v>326</v>
      </c>
    </row>
    <row r="12" spans="1:18" x14ac:dyDescent="0.35">
      <c r="A12" s="1" t="s">
        <v>27</v>
      </c>
      <c r="B12" t="s">
        <v>49</v>
      </c>
      <c r="C12" t="s">
        <v>70</v>
      </c>
      <c r="D12" t="s">
        <v>90</v>
      </c>
      <c r="E12" t="s">
        <v>108</v>
      </c>
      <c r="F12" t="s">
        <v>126</v>
      </c>
      <c r="G12" t="s">
        <v>146</v>
      </c>
      <c r="H12" t="s">
        <v>166</v>
      </c>
      <c r="I12" t="s">
        <v>185</v>
      </c>
      <c r="J12" t="s">
        <v>204</v>
      </c>
      <c r="K12" t="s">
        <v>226</v>
      </c>
      <c r="L12" t="s">
        <v>243</v>
      </c>
      <c r="M12" t="s">
        <v>263</v>
      </c>
      <c r="N12" t="s">
        <v>285</v>
      </c>
      <c r="O12" t="s">
        <v>307</v>
      </c>
      <c r="P12" t="s">
        <v>327</v>
      </c>
      <c r="Q12" t="s">
        <v>347</v>
      </c>
      <c r="R12" t="s">
        <v>368</v>
      </c>
    </row>
    <row r="13" spans="1:18" x14ac:dyDescent="0.35">
      <c r="A13" s="1" t="s">
        <v>28</v>
      </c>
      <c r="B13" t="s">
        <v>50</v>
      </c>
      <c r="C13" t="s">
        <v>71</v>
      </c>
      <c r="D13" t="s">
        <v>91</v>
      </c>
      <c r="E13" t="s">
        <v>109</v>
      </c>
      <c r="F13" t="s">
        <v>127</v>
      </c>
      <c r="G13" t="s">
        <v>147</v>
      </c>
      <c r="H13" t="s">
        <v>167</v>
      </c>
      <c r="I13" t="s">
        <v>156</v>
      </c>
      <c r="J13" t="s">
        <v>147</v>
      </c>
      <c r="K13" t="s">
        <v>227</v>
      </c>
      <c r="L13" t="s">
        <v>244</v>
      </c>
      <c r="M13" t="s">
        <v>264</v>
      </c>
      <c r="N13" t="s">
        <v>286</v>
      </c>
      <c r="O13" t="s">
        <v>308</v>
      </c>
      <c r="P13" t="s">
        <v>328</v>
      </c>
      <c r="Q13" t="s">
        <v>348</v>
      </c>
      <c r="R13" t="s">
        <v>369</v>
      </c>
    </row>
    <row r="14" spans="1:18" x14ac:dyDescent="0.35">
      <c r="A14" s="1" t="s">
        <v>29</v>
      </c>
      <c r="B14" t="s">
        <v>51</v>
      </c>
      <c r="C14" t="s">
        <v>72</v>
      </c>
      <c r="D14" t="s">
        <v>92</v>
      </c>
      <c r="E14" t="s">
        <v>110</v>
      </c>
      <c r="F14" t="s">
        <v>128</v>
      </c>
      <c r="G14" t="s">
        <v>148</v>
      </c>
      <c r="H14" t="s">
        <v>168</v>
      </c>
      <c r="I14" t="s">
        <v>186</v>
      </c>
      <c r="J14" t="s">
        <v>205</v>
      </c>
      <c r="K14" t="s">
        <v>110</v>
      </c>
      <c r="L14" t="s">
        <v>128</v>
      </c>
      <c r="M14" t="s">
        <v>265</v>
      </c>
      <c r="N14" t="s">
        <v>287</v>
      </c>
      <c r="O14" t="s">
        <v>309</v>
      </c>
      <c r="P14" t="s">
        <v>329</v>
      </c>
      <c r="Q14" t="s">
        <v>349</v>
      </c>
      <c r="R14" t="s">
        <v>370</v>
      </c>
    </row>
    <row r="15" spans="1:18" x14ac:dyDescent="0.35">
      <c r="A15" s="1" t="s">
        <v>30</v>
      </c>
      <c r="B15" t="s">
        <v>52</v>
      </c>
      <c r="C15" t="s">
        <v>73</v>
      </c>
      <c r="D15" t="s">
        <v>93</v>
      </c>
      <c r="E15" t="s">
        <v>111</v>
      </c>
      <c r="F15" t="s">
        <v>129</v>
      </c>
      <c r="G15" t="s">
        <v>149</v>
      </c>
      <c r="H15" t="s">
        <v>169</v>
      </c>
      <c r="I15" t="s">
        <v>187</v>
      </c>
      <c r="J15" t="s">
        <v>206</v>
      </c>
      <c r="K15" t="s">
        <v>228</v>
      </c>
      <c r="L15" t="s">
        <v>245</v>
      </c>
      <c r="M15" t="s">
        <v>266</v>
      </c>
      <c r="N15" t="s">
        <v>288</v>
      </c>
      <c r="O15" t="s">
        <v>310</v>
      </c>
      <c r="P15" t="s">
        <v>330</v>
      </c>
      <c r="Q15" t="s">
        <v>350</v>
      </c>
      <c r="R15" t="s">
        <v>371</v>
      </c>
    </row>
    <row r="16" spans="1:18" x14ac:dyDescent="0.35">
      <c r="A16" s="1" t="s">
        <v>31</v>
      </c>
      <c r="B16" t="s">
        <v>53</v>
      </c>
      <c r="C16" t="s">
        <v>74</v>
      </c>
      <c r="D16" t="s">
        <v>94</v>
      </c>
      <c r="E16" t="s">
        <v>112</v>
      </c>
      <c r="F16" t="s">
        <v>130</v>
      </c>
      <c r="G16" t="s">
        <v>150</v>
      </c>
      <c r="H16" t="s">
        <v>167</v>
      </c>
      <c r="I16" t="s">
        <v>188</v>
      </c>
      <c r="J16" t="s">
        <v>207</v>
      </c>
      <c r="K16" t="s">
        <v>112</v>
      </c>
      <c r="L16" t="s">
        <v>246</v>
      </c>
      <c r="M16" t="s">
        <v>267</v>
      </c>
      <c r="N16" t="s">
        <v>289</v>
      </c>
      <c r="O16" t="s">
        <v>311</v>
      </c>
      <c r="P16" t="s">
        <v>184</v>
      </c>
      <c r="Q16" t="s">
        <v>351</v>
      </c>
      <c r="R16" t="s">
        <v>155</v>
      </c>
    </row>
    <row r="17" spans="1:18" x14ac:dyDescent="0.35">
      <c r="A17" s="1" t="s">
        <v>32</v>
      </c>
      <c r="B17" t="s">
        <v>54</v>
      </c>
      <c r="C17" t="s">
        <v>75</v>
      </c>
      <c r="D17" t="s">
        <v>95</v>
      </c>
      <c r="E17" t="s">
        <v>113</v>
      </c>
      <c r="F17" t="s">
        <v>131</v>
      </c>
      <c r="G17" t="s">
        <v>151</v>
      </c>
      <c r="H17" t="s">
        <v>170</v>
      </c>
      <c r="I17" t="s">
        <v>189</v>
      </c>
      <c r="J17" t="s">
        <v>208</v>
      </c>
      <c r="K17" t="s">
        <v>229</v>
      </c>
      <c r="L17" t="s">
        <v>79</v>
      </c>
      <c r="M17" t="s">
        <v>268</v>
      </c>
      <c r="N17" t="s">
        <v>290</v>
      </c>
      <c r="O17" t="s">
        <v>312</v>
      </c>
      <c r="P17" t="s">
        <v>331</v>
      </c>
      <c r="Q17" t="s">
        <v>352</v>
      </c>
      <c r="R17" t="s">
        <v>372</v>
      </c>
    </row>
    <row r="18" spans="1:18" x14ac:dyDescent="0.35">
      <c r="A18" s="1" t="s">
        <v>33</v>
      </c>
      <c r="B18" t="s">
        <v>55</v>
      </c>
      <c r="C18" t="s">
        <v>76</v>
      </c>
      <c r="D18" t="s">
        <v>96</v>
      </c>
      <c r="E18" t="s">
        <v>114</v>
      </c>
      <c r="F18" t="s">
        <v>132</v>
      </c>
      <c r="G18" t="s">
        <v>152</v>
      </c>
      <c r="H18" t="s">
        <v>171</v>
      </c>
      <c r="I18" t="s">
        <v>190</v>
      </c>
      <c r="J18" t="s">
        <v>209</v>
      </c>
      <c r="K18" t="s">
        <v>230</v>
      </c>
      <c r="L18" t="s">
        <v>247</v>
      </c>
      <c r="M18" t="s">
        <v>269</v>
      </c>
      <c r="N18" t="s">
        <v>291</v>
      </c>
      <c r="O18" t="s">
        <v>313</v>
      </c>
      <c r="P18" t="s">
        <v>332</v>
      </c>
      <c r="Q18" t="s">
        <v>353</v>
      </c>
      <c r="R18" t="s">
        <v>373</v>
      </c>
    </row>
    <row r="19" spans="1:18" x14ac:dyDescent="0.35">
      <c r="A19" s="1" t="s">
        <v>34</v>
      </c>
      <c r="B19" t="s">
        <v>43</v>
      </c>
      <c r="C19" t="s">
        <v>43</v>
      </c>
      <c r="D19" t="s">
        <v>97</v>
      </c>
      <c r="E19" t="s">
        <v>43</v>
      </c>
      <c r="F19" t="s">
        <v>133</v>
      </c>
      <c r="G19" t="s">
        <v>153</v>
      </c>
      <c r="H19" t="s">
        <v>172</v>
      </c>
      <c r="I19" t="s">
        <v>191</v>
      </c>
      <c r="J19" t="s">
        <v>210</v>
      </c>
      <c r="K19" t="s">
        <v>43</v>
      </c>
      <c r="L19" t="s">
        <v>248</v>
      </c>
      <c r="M19" t="s">
        <v>270</v>
      </c>
      <c r="N19" t="s">
        <v>292</v>
      </c>
      <c r="O19" t="s">
        <v>314</v>
      </c>
      <c r="P19" t="s">
        <v>333</v>
      </c>
      <c r="Q19" t="s">
        <v>354</v>
      </c>
      <c r="R19" t="s">
        <v>374</v>
      </c>
    </row>
    <row r="20" spans="1:18" x14ac:dyDescent="0.35">
      <c r="A20" s="1" t="s">
        <v>35</v>
      </c>
      <c r="B20" t="s">
        <v>56</v>
      </c>
      <c r="C20" t="s">
        <v>77</v>
      </c>
      <c r="D20" t="s">
        <v>98</v>
      </c>
      <c r="E20" t="s">
        <v>115</v>
      </c>
      <c r="F20" t="s">
        <v>134</v>
      </c>
      <c r="G20" t="s">
        <v>154</v>
      </c>
      <c r="H20" t="s">
        <v>173</v>
      </c>
      <c r="I20" t="s">
        <v>192</v>
      </c>
      <c r="J20" t="s">
        <v>211</v>
      </c>
      <c r="K20" t="s">
        <v>231</v>
      </c>
      <c r="L20" t="s">
        <v>249</v>
      </c>
      <c r="M20" t="s">
        <v>271</v>
      </c>
      <c r="N20" t="s">
        <v>293</v>
      </c>
      <c r="O20" t="s">
        <v>315</v>
      </c>
      <c r="P20" t="s">
        <v>334</v>
      </c>
      <c r="Q20" t="s">
        <v>355</v>
      </c>
      <c r="R20" t="s">
        <v>375</v>
      </c>
    </row>
    <row r="21" spans="1:18" x14ac:dyDescent="0.35">
      <c r="A21" s="1" t="s">
        <v>36</v>
      </c>
      <c r="B21" t="s">
        <v>57</v>
      </c>
      <c r="C21" t="s">
        <v>78</v>
      </c>
      <c r="D21" t="s">
        <v>99</v>
      </c>
      <c r="E21" t="s">
        <v>116</v>
      </c>
      <c r="F21" t="s">
        <v>127</v>
      </c>
      <c r="G21" t="s">
        <v>155</v>
      </c>
      <c r="H21" t="s">
        <v>174</v>
      </c>
      <c r="I21" t="s">
        <v>131</v>
      </c>
      <c r="J21" t="s">
        <v>212</v>
      </c>
      <c r="K21" t="s">
        <v>170</v>
      </c>
      <c r="L21" t="s">
        <v>250</v>
      </c>
      <c r="M21" t="s">
        <v>272</v>
      </c>
      <c r="N21" t="s">
        <v>294</v>
      </c>
      <c r="O21" t="s">
        <v>316</v>
      </c>
      <c r="P21" t="s">
        <v>335</v>
      </c>
      <c r="Q21" t="s">
        <v>356</v>
      </c>
      <c r="R21" t="s">
        <v>376</v>
      </c>
    </row>
    <row r="22" spans="1:18" x14ac:dyDescent="0.35">
      <c r="A22" s="1" t="s">
        <v>37</v>
      </c>
      <c r="B22" t="s">
        <v>58</v>
      </c>
      <c r="C22" t="s">
        <v>79</v>
      </c>
      <c r="D22" t="s">
        <v>100</v>
      </c>
      <c r="E22" t="s">
        <v>117</v>
      </c>
      <c r="F22" t="s">
        <v>135</v>
      </c>
      <c r="G22" t="s">
        <v>156</v>
      </c>
      <c r="H22" t="s">
        <v>174</v>
      </c>
      <c r="I22" t="s">
        <v>127</v>
      </c>
      <c r="J22" t="s">
        <v>213</v>
      </c>
      <c r="K22" t="s">
        <v>189</v>
      </c>
      <c r="L22" t="s">
        <v>251</v>
      </c>
      <c r="M22" t="s">
        <v>81</v>
      </c>
      <c r="N22" t="s">
        <v>286</v>
      </c>
      <c r="O22" t="s">
        <v>317</v>
      </c>
      <c r="P22" t="s">
        <v>336</v>
      </c>
      <c r="Q22" t="s">
        <v>357</v>
      </c>
      <c r="R22" t="s">
        <v>377</v>
      </c>
    </row>
    <row r="23" spans="1:18" x14ac:dyDescent="0.35">
      <c r="A23" s="1" t="s">
        <v>38</v>
      </c>
      <c r="B23" t="s">
        <v>59</v>
      </c>
      <c r="C23" t="s">
        <v>80</v>
      </c>
      <c r="D23" t="s">
        <v>100</v>
      </c>
      <c r="E23" t="s">
        <v>118</v>
      </c>
      <c r="F23" t="s">
        <v>136</v>
      </c>
      <c r="G23" t="s">
        <v>157</v>
      </c>
      <c r="H23" t="s">
        <v>175</v>
      </c>
      <c r="I23" t="s">
        <v>193</v>
      </c>
      <c r="J23" t="s">
        <v>214</v>
      </c>
      <c r="K23" t="s">
        <v>188</v>
      </c>
      <c r="L23" t="s">
        <v>252</v>
      </c>
      <c r="M23" t="s">
        <v>273</v>
      </c>
      <c r="N23" t="s">
        <v>295</v>
      </c>
      <c r="O23" t="s">
        <v>177</v>
      </c>
      <c r="P23" t="s">
        <v>312</v>
      </c>
      <c r="Q23" t="s">
        <v>358</v>
      </c>
      <c r="R23" t="s">
        <v>286</v>
      </c>
    </row>
    <row r="24" spans="1:18" x14ac:dyDescent="0.35">
      <c r="A24" s="1" t="s">
        <v>39</v>
      </c>
      <c r="B24" t="s">
        <v>60</v>
      </c>
      <c r="C24" t="s">
        <v>60</v>
      </c>
      <c r="D24" t="s">
        <v>60</v>
      </c>
      <c r="E24" t="s">
        <v>60</v>
      </c>
      <c r="F24" t="s">
        <v>60</v>
      </c>
      <c r="G24" t="s">
        <v>60</v>
      </c>
      <c r="H24" t="s">
        <v>176</v>
      </c>
      <c r="I24" t="s">
        <v>194</v>
      </c>
      <c r="J24" t="s">
        <v>215</v>
      </c>
      <c r="K24" t="s">
        <v>232</v>
      </c>
      <c r="L24" t="s">
        <v>253</v>
      </c>
      <c r="M24" t="s">
        <v>274</v>
      </c>
      <c r="N24" t="s">
        <v>296</v>
      </c>
      <c r="O24" t="s">
        <v>318</v>
      </c>
      <c r="P24" t="s">
        <v>337</v>
      </c>
      <c r="Q24" t="s">
        <v>359</v>
      </c>
      <c r="R24" t="s">
        <v>378</v>
      </c>
    </row>
    <row r="25" spans="1:18" x14ac:dyDescent="0.35">
      <c r="A25" s="1" t="s">
        <v>40</v>
      </c>
      <c r="B25" t="s">
        <v>61</v>
      </c>
      <c r="C25" t="s">
        <v>81</v>
      </c>
      <c r="D25" t="s">
        <v>43</v>
      </c>
      <c r="E25" t="s">
        <v>43</v>
      </c>
      <c r="F25" t="s">
        <v>137</v>
      </c>
      <c r="G25" t="s">
        <v>43</v>
      </c>
      <c r="H25" t="s">
        <v>177</v>
      </c>
      <c r="I25" t="s">
        <v>195</v>
      </c>
      <c r="J25" t="s">
        <v>216</v>
      </c>
      <c r="K25" t="s">
        <v>233</v>
      </c>
      <c r="L25" t="s">
        <v>254</v>
      </c>
      <c r="M25" t="s">
        <v>275</v>
      </c>
      <c r="N25" t="s">
        <v>297</v>
      </c>
      <c r="O25" t="s">
        <v>319</v>
      </c>
      <c r="P25" t="s">
        <v>338</v>
      </c>
      <c r="Q25" t="s">
        <v>360</v>
      </c>
      <c r="R25" t="s">
        <v>176</v>
      </c>
    </row>
    <row r="29" spans="1:18" x14ac:dyDescent="0.35">
      <c r="A29" t="s">
        <v>1561</v>
      </c>
      <c r="B29">
        <f>B3*B9</f>
        <v>6.8460000000000001</v>
      </c>
      <c r="C29">
        <f t="shared" ref="C29:R29" si="0">C3*C9</f>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9"/>
  <sheetViews>
    <sheetView workbookViewId="0"/>
  </sheetViews>
  <sheetFormatPr defaultRowHeight="14.5" x14ac:dyDescent="0.35"/>
  <sheetData>
    <row r="1" spans="1:25" x14ac:dyDescent="0.35">
      <c r="B1" s="1" t="s">
        <v>379</v>
      </c>
      <c r="C1" s="1" t="s">
        <v>380</v>
      </c>
      <c r="D1" s="1" t="s">
        <v>381</v>
      </c>
      <c r="E1" s="1" t="s">
        <v>382</v>
      </c>
      <c r="F1" s="1" t="s">
        <v>383</v>
      </c>
      <c r="G1" s="1" t="s">
        <v>384</v>
      </c>
      <c r="H1" s="1" t="s">
        <v>385</v>
      </c>
      <c r="I1" s="1" t="s">
        <v>386</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row>
    <row r="2" spans="1:25" x14ac:dyDescent="0.35">
      <c r="A2" s="1" t="s">
        <v>387</v>
      </c>
      <c r="B2" t="s">
        <v>415</v>
      </c>
      <c r="C2" t="s">
        <v>436</v>
      </c>
      <c r="D2" t="s">
        <v>459</v>
      </c>
      <c r="E2" t="s">
        <v>482</v>
      </c>
      <c r="F2" t="s">
        <v>502</v>
      </c>
      <c r="G2" t="s">
        <v>519</v>
      </c>
      <c r="H2" t="s">
        <v>539</v>
      </c>
      <c r="I2" t="s">
        <v>559</v>
      </c>
      <c r="J2" t="s">
        <v>49</v>
      </c>
      <c r="K2" t="s">
        <v>70</v>
      </c>
      <c r="L2" t="s">
        <v>90</v>
      </c>
      <c r="M2" t="s">
        <v>108</v>
      </c>
      <c r="N2" t="s">
        <v>126</v>
      </c>
      <c r="O2" t="s">
        <v>146</v>
      </c>
      <c r="P2" t="s">
        <v>166</v>
      </c>
      <c r="Q2" t="s">
        <v>185</v>
      </c>
      <c r="R2" t="s">
        <v>204</v>
      </c>
      <c r="S2" t="s">
        <v>226</v>
      </c>
      <c r="T2" t="s">
        <v>243</v>
      </c>
      <c r="U2" t="s">
        <v>263</v>
      </c>
      <c r="V2" t="s">
        <v>285</v>
      </c>
      <c r="W2" t="s">
        <v>307</v>
      </c>
      <c r="X2" t="s">
        <v>327</v>
      </c>
      <c r="Y2" t="s">
        <v>347</v>
      </c>
    </row>
    <row r="3" spans="1:25" x14ac:dyDescent="0.35">
      <c r="A3" s="1" t="s">
        <v>388</v>
      </c>
      <c r="B3" t="s">
        <v>416</v>
      </c>
      <c r="C3" t="s">
        <v>437</v>
      </c>
      <c r="D3" t="s">
        <v>460</v>
      </c>
      <c r="E3" t="s">
        <v>483</v>
      </c>
      <c r="F3" t="s">
        <v>503</v>
      </c>
      <c r="G3" t="s">
        <v>520</v>
      </c>
      <c r="H3" t="s">
        <v>540</v>
      </c>
      <c r="I3" t="s">
        <v>560</v>
      </c>
      <c r="J3" t="s">
        <v>578</v>
      </c>
      <c r="K3" t="s">
        <v>592</v>
      </c>
      <c r="L3" t="s">
        <v>610</v>
      </c>
      <c r="M3" t="s">
        <v>624</v>
      </c>
      <c r="N3" t="s">
        <v>639</v>
      </c>
      <c r="O3" t="s">
        <v>655</v>
      </c>
      <c r="P3" t="s">
        <v>669</v>
      </c>
      <c r="Q3" t="s">
        <v>686</v>
      </c>
      <c r="R3" t="s">
        <v>702</v>
      </c>
      <c r="S3" t="s">
        <v>719</v>
      </c>
      <c r="T3" t="s">
        <v>737</v>
      </c>
      <c r="U3" t="s">
        <v>752</v>
      </c>
      <c r="V3" t="s">
        <v>770</v>
      </c>
      <c r="W3" t="s">
        <v>786</v>
      </c>
      <c r="X3" t="s">
        <v>805</v>
      </c>
      <c r="Y3" t="s">
        <v>824</v>
      </c>
    </row>
    <row r="4" spans="1:25" x14ac:dyDescent="0.35">
      <c r="A4" s="1" t="s">
        <v>389</v>
      </c>
      <c r="B4" t="s">
        <v>417</v>
      </c>
      <c r="C4" t="s">
        <v>438</v>
      </c>
      <c r="D4" t="s">
        <v>461</v>
      </c>
      <c r="E4" t="s">
        <v>484</v>
      </c>
      <c r="F4" t="s">
        <v>504</v>
      </c>
      <c r="G4" t="s">
        <v>521</v>
      </c>
      <c r="H4" t="s">
        <v>541</v>
      </c>
      <c r="I4" t="s">
        <v>561</v>
      </c>
      <c r="J4" t="s">
        <v>579</v>
      </c>
      <c r="K4" t="s">
        <v>593</v>
      </c>
      <c r="L4" t="s">
        <v>349</v>
      </c>
      <c r="M4" t="s">
        <v>625</v>
      </c>
      <c r="N4" t="s">
        <v>640</v>
      </c>
      <c r="O4" t="s">
        <v>656</v>
      </c>
      <c r="P4" t="s">
        <v>670</v>
      </c>
      <c r="Q4" t="s">
        <v>687</v>
      </c>
      <c r="R4" t="s">
        <v>703</v>
      </c>
      <c r="S4" t="s">
        <v>720</v>
      </c>
      <c r="T4" t="s">
        <v>738</v>
      </c>
      <c r="U4" t="s">
        <v>753</v>
      </c>
      <c r="V4" t="s">
        <v>771</v>
      </c>
      <c r="W4" t="s">
        <v>787</v>
      </c>
      <c r="X4" t="s">
        <v>806</v>
      </c>
      <c r="Y4" t="s">
        <v>825</v>
      </c>
    </row>
    <row r="5" spans="1:25" x14ac:dyDescent="0.35">
      <c r="A5" s="1" t="s">
        <v>390</v>
      </c>
      <c r="B5" t="s">
        <v>418</v>
      </c>
      <c r="C5" t="s">
        <v>439</v>
      </c>
      <c r="D5" t="s">
        <v>462</v>
      </c>
      <c r="E5" t="s">
        <v>485</v>
      </c>
      <c r="F5" t="s">
        <v>505</v>
      </c>
      <c r="G5" t="s">
        <v>522</v>
      </c>
      <c r="H5" t="s">
        <v>542</v>
      </c>
      <c r="I5" t="s">
        <v>562</v>
      </c>
      <c r="J5" t="s">
        <v>580</v>
      </c>
      <c r="K5" t="s">
        <v>594</v>
      </c>
      <c r="L5" t="s">
        <v>611</v>
      </c>
      <c r="M5" t="s">
        <v>626</v>
      </c>
      <c r="N5" t="s">
        <v>641</v>
      </c>
      <c r="O5" t="s">
        <v>657</v>
      </c>
      <c r="P5" t="s">
        <v>671</v>
      </c>
      <c r="Q5" t="s">
        <v>688</v>
      </c>
      <c r="R5" t="s">
        <v>704</v>
      </c>
      <c r="S5" t="s">
        <v>721</v>
      </c>
      <c r="T5" t="s">
        <v>739</v>
      </c>
      <c r="U5" t="s">
        <v>754</v>
      </c>
      <c r="V5" t="s">
        <v>772</v>
      </c>
      <c r="W5" t="s">
        <v>788</v>
      </c>
      <c r="X5" t="s">
        <v>807</v>
      </c>
      <c r="Y5" t="s">
        <v>826</v>
      </c>
    </row>
    <row r="6" spans="1:25" x14ac:dyDescent="0.35">
      <c r="A6" s="1" t="s">
        <v>391</v>
      </c>
      <c r="B6" t="s">
        <v>419</v>
      </c>
      <c r="C6" t="s">
        <v>440</v>
      </c>
      <c r="D6" t="s">
        <v>463</v>
      </c>
      <c r="E6" t="s">
        <v>486</v>
      </c>
      <c r="F6" t="s">
        <v>506</v>
      </c>
      <c r="G6" t="s">
        <v>523</v>
      </c>
      <c r="H6" t="s">
        <v>543</v>
      </c>
      <c r="I6" t="s">
        <v>563</v>
      </c>
      <c r="J6" t="s">
        <v>581</v>
      </c>
      <c r="K6" t="s">
        <v>595</v>
      </c>
      <c r="L6" t="s">
        <v>612</v>
      </c>
      <c r="M6" t="s">
        <v>627</v>
      </c>
      <c r="N6" t="s">
        <v>642</v>
      </c>
      <c r="O6" t="s">
        <v>640</v>
      </c>
      <c r="P6" t="s">
        <v>672</v>
      </c>
      <c r="Q6" t="s">
        <v>689</v>
      </c>
      <c r="R6" t="s">
        <v>705</v>
      </c>
      <c r="S6" t="s">
        <v>722</v>
      </c>
      <c r="T6" t="s">
        <v>740</v>
      </c>
      <c r="U6" t="s">
        <v>755</v>
      </c>
      <c r="V6" t="s">
        <v>773</v>
      </c>
      <c r="W6" t="s">
        <v>789</v>
      </c>
      <c r="X6" t="s">
        <v>808</v>
      </c>
      <c r="Y6" t="s">
        <v>827</v>
      </c>
    </row>
    <row r="7" spans="1:25" x14ac:dyDescent="0.35">
      <c r="A7" s="1" t="s">
        <v>392</v>
      </c>
      <c r="B7" t="s">
        <v>420</v>
      </c>
      <c r="C7" t="s">
        <v>441</v>
      </c>
      <c r="D7" t="s">
        <v>464</v>
      </c>
      <c r="E7" t="s">
        <v>487</v>
      </c>
      <c r="F7" t="s">
        <v>507</v>
      </c>
      <c r="G7" t="s">
        <v>524</v>
      </c>
      <c r="H7" t="s">
        <v>544</v>
      </c>
      <c r="I7" t="s">
        <v>564</v>
      </c>
      <c r="J7" t="s">
        <v>543</v>
      </c>
      <c r="K7" t="s">
        <v>596</v>
      </c>
      <c r="L7" t="s">
        <v>613</v>
      </c>
      <c r="M7" t="s">
        <v>628</v>
      </c>
      <c r="N7" t="s">
        <v>643</v>
      </c>
      <c r="O7" t="s">
        <v>658</v>
      </c>
      <c r="P7" t="s">
        <v>673</v>
      </c>
      <c r="Q7" t="s">
        <v>690</v>
      </c>
      <c r="R7" t="s">
        <v>706</v>
      </c>
      <c r="S7" t="s">
        <v>723</v>
      </c>
      <c r="T7" t="s">
        <v>741</v>
      </c>
      <c r="U7" t="s">
        <v>756</v>
      </c>
      <c r="V7" t="s">
        <v>559</v>
      </c>
      <c r="W7" t="s">
        <v>790</v>
      </c>
      <c r="X7" t="s">
        <v>809</v>
      </c>
      <c r="Y7" t="s">
        <v>828</v>
      </c>
    </row>
    <row r="8" spans="1:25" x14ac:dyDescent="0.35">
      <c r="A8" s="1" t="s">
        <v>393</v>
      </c>
      <c r="B8" t="s">
        <v>172</v>
      </c>
      <c r="C8" t="s">
        <v>442</v>
      </c>
      <c r="D8" t="s">
        <v>465</v>
      </c>
      <c r="E8" t="s">
        <v>488</v>
      </c>
      <c r="F8" t="s">
        <v>508</v>
      </c>
      <c r="G8" t="s">
        <v>525</v>
      </c>
      <c r="H8" t="s">
        <v>545</v>
      </c>
      <c r="I8" t="s">
        <v>148</v>
      </c>
      <c r="J8" t="s">
        <v>582</v>
      </c>
      <c r="K8" t="s">
        <v>597</v>
      </c>
      <c r="L8" t="s">
        <v>614</v>
      </c>
      <c r="M8" t="s">
        <v>629</v>
      </c>
      <c r="N8" t="s">
        <v>644</v>
      </c>
      <c r="O8" t="s">
        <v>659</v>
      </c>
      <c r="P8" t="s">
        <v>674</v>
      </c>
      <c r="Q8" t="s">
        <v>691</v>
      </c>
      <c r="R8" t="s">
        <v>707</v>
      </c>
      <c r="S8" t="s">
        <v>724</v>
      </c>
      <c r="T8" t="s">
        <v>664</v>
      </c>
      <c r="U8" t="s">
        <v>757</v>
      </c>
      <c r="V8" t="s">
        <v>774</v>
      </c>
      <c r="W8" t="s">
        <v>791</v>
      </c>
      <c r="X8" t="s">
        <v>810</v>
      </c>
      <c r="Y8" t="s">
        <v>829</v>
      </c>
    </row>
    <row r="9" spans="1:25" x14ac:dyDescent="0.35">
      <c r="A9" s="1" t="s">
        <v>394</v>
      </c>
      <c r="B9" t="s">
        <v>172</v>
      </c>
      <c r="C9" t="s">
        <v>443</v>
      </c>
      <c r="D9" t="s">
        <v>466</v>
      </c>
      <c r="E9" t="s">
        <v>489</v>
      </c>
      <c r="F9" t="s">
        <v>415</v>
      </c>
      <c r="G9" t="s">
        <v>43</v>
      </c>
      <c r="H9" t="s">
        <v>148</v>
      </c>
      <c r="I9" t="s">
        <v>565</v>
      </c>
      <c r="J9" t="s">
        <v>582</v>
      </c>
      <c r="K9" t="s">
        <v>43</v>
      </c>
      <c r="L9" t="s">
        <v>43</v>
      </c>
      <c r="M9" t="s">
        <v>629</v>
      </c>
      <c r="N9" t="s">
        <v>614</v>
      </c>
      <c r="O9" t="s">
        <v>659</v>
      </c>
      <c r="P9" t="s">
        <v>674</v>
      </c>
      <c r="Q9" t="s">
        <v>691</v>
      </c>
      <c r="R9" t="s">
        <v>707</v>
      </c>
      <c r="S9" t="s">
        <v>724</v>
      </c>
      <c r="T9" t="s">
        <v>664</v>
      </c>
      <c r="U9" t="s">
        <v>757</v>
      </c>
      <c r="V9" t="s">
        <v>774</v>
      </c>
      <c r="W9" t="s">
        <v>791</v>
      </c>
      <c r="X9" t="s">
        <v>43</v>
      </c>
      <c r="Y9" t="s">
        <v>43</v>
      </c>
    </row>
    <row r="10" spans="1:25" x14ac:dyDescent="0.35">
      <c r="A10" s="1" t="s">
        <v>395</v>
      </c>
      <c r="B10" t="s">
        <v>43</v>
      </c>
      <c r="C10" t="s">
        <v>43</v>
      </c>
      <c r="D10" t="s">
        <v>43</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t="s">
        <v>43</v>
      </c>
      <c r="Y10" t="s">
        <v>43</v>
      </c>
    </row>
    <row r="11" spans="1:25" x14ac:dyDescent="0.35">
      <c r="A11" s="1" t="s">
        <v>396</v>
      </c>
      <c r="B11" t="s">
        <v>421</v>
      </c>
      <c r="C11" t="s">
        <v>444</v>
      </c>
      <c r="D11" t="s">
        <v>467</v>
      </c>
      <c r="E11" t="s">
        <v>97</v>
      </c>
      <c r="F11" t="s">
        <v>509</v>
      </c>
      <c r="G11" t="s">
        <v>43</v>
      </c>
      <c r="H11" t="s">
        <v>430</v>
      </c>
      <c r="I11" t="s">
        <v>534</v>
      </c>
      <c r="J11" t="s">
        <v>429</v>
      </c>
      <c r="K11" t="s">
        <v>43</v>
      </c>
      <c r="L11" t="s">
        <v>43</v>
      </c>
      <c r="M11" t="s">
        <v>43</v>
      </c>
      <c r="N11" t="s">
        <v>645</v>
      </c>
      <c r="O11" t="s">
        <v>429</v>
      </c>
      <c r="P11" t="s">
        <v>429</v>
      </c>
      <c r="Q11" t="s">
        <v>429</v>
      </c>
      <c r="R11" t="s">
        <v>509</v>
      </c>
      <c r="S11" t="s">
        <v>43</v>
      </c>
      <c r="T11" t="s">
        <v>630</v>
      </c>
      <c r="U11" t="s">
        <v>43</v>
      </c>
      <c r="V11" t="s">
        <v>43</v>
      </c>
      <c r="W11" t="s">
        <v>43</v>
      </c>
      <c r="X11" t="s">
        <v>43</v>
      </c>
      <c r="Y11" t="s">
        <v>43</v>
      </c>
    </row>
    <row r="12" spans="1:25" x14ac:dyDescent="0.35">
      <c r="A12" s="1" t="s">
        <v>397</v>
      </c>
      <c r="B12" t="s">
        <v>422</v>
      </c>
      <c r="C12" t="s">
        <v>445</v>
      </c>
      <c r="D12" t="s">
        <v>468</v>
      </c>
      <c r="E12" t="s">
        <v>490</v>
      </c>
      <c r="F12" t="s">
        <v>510</v>
      </c>
      <c r="G12" t="s">
        <v>526</v>
      </c>
      <c r="H12" t="s">
        <v>546</v>
      </c>
      <c r="I12" t="s">
        <v>566</v>
      </c>
      <c r="J12" t="s">
        <v>583</v>
      </c>
      <c r="K12" t="s">
        <v>598</v>
      </c>
      <c r="L12" t="s">
        <v>615</v>
      </c>
      <c r="M12" t="s">
        <v>90</v>
      </c>
      <c r="N12" t="s">
        <v>646</v>
      </c>
      <c r="O12" t="s">
        <v>660</v>
      </c>
      <c r="P12" t="s">
        <v>675</v>
      </c>
      <c r="Q12" t="s">
        <v>692</v>
      </c>
      <c r="R12" t="s">
        <v>708</v>
      </c>
      <c r="S12" t="s">
        <v>725</v>
      </c>
      <c r="T12" t="s">
        <v>742</v>
      </c>
      <c r="U12" t="s">
        <v>758</v>
      </c>
      <c r="V12" t="s">
        <v>775</v>
      </c>
      <c r="W12" t="s">
        <v>792</v>
      </c>
      <c r="X12" t="s">
        <v>811</v>
      </c>
      <c r="Y12" t="s">
        <v>830</v>
      </c>
    </row>
    <row r="13" spans="1:25" x14ac:dyDescent="0.35">
      <c r="A13" s="1" t="s">
        <v>398</v>
      </c>
      <c r="B13" t="s">
        <v>43</v>
      </c>
      <c r="C13" t="s">
        <v>43</v>
      </c>
      <c r="D13" t="s">
        <v>43</v>
      </c>
      <c r="E13" t="s">
        <v>43</v>
      </c>
      <c r="F13" t="s">
        <v>43</v>
      </c>
      <c r="G13" t="s">
        <v>43</v>
      </c>
      <c r="H13" t="s">
        <v>43</v>
      </c>
      <c r="I13" t="s">
        <v>43</v>
      </c>
      <c r="J13" t="s">
        <v>43</v>
      </c>
      <c r="K13" t="s">
        <v>43</v>
      </c>
      <c r="L13" t="s">
        <v>43</v>
      </c>
      <c r="M13" t="s">
        <v>133</v>
      </c>
      <c r="N13" t="s">
        <v>172</v>
      </c>
      <c r="O13" t="s">
        <v>172</v>
      </c>
      <c r="P13" t="s">
        <v>676</v>
      </c>
      <c r="Q13" t="s">
        <v>571</v>
      </c>
      <c r="R13" t="s">
        <v>619</v>
      </c>
      <c r="S13" t="s">
        <v>726</v>
      </c>
      <c r="T13" t="s">
        <v>449</v>
      </c>
      <c r="U13" t="s">
        <v>759</v>
      </c>
      <c r="V13" t="s">
        <v>776</v>
      </c>
      <c r="W13" t="s">
        <v>793</v>
      </c>
      <c r="X13" t="s">
        <v>812</v>
      </c>
      <c r="Y13" t="s">
        <v>831</v>
      </c>
    </row>
    <row r="14" spans="1:25" x14ac:dyDescent="0.35">
      <c r="A14" s="1" t="s">
        <v>399</v>
      </c>
      <c r="B14" t="s">
        <v>43</v>
      </c>
      <c r="C14" t="s">
        <v>43</v>
      </c>
      <c r="D14" t="s">
        <v>43</v>
      </c>
      <c r="E14" t="s">
        <v>43</v>
      </c>
      <c r="F14" t="s">
        <v>43</v>
      </c>
      <c r="G14" t="s">
        <v>43</v>
      </c>
      <c r="H14" t="s">
        <v>43</v>
      </c>
      <c r="I14" t="s">
        <v>43</v>
      </c>
      <c r="J14" t="s">
        <v>43</v>
      </c>
      <c r="K14" t="s">
        <v>43</v>
      </c>
      <c r="L14" t="s">
        <v>43</v>
      </c>
      <c r="M14" t="s">
        <v>630</v>
      </c>
      <c r="N14" t="s">
        <v>630</v>
      </c>
      <c r="O14" t="s">
        <v>630</v>
      </c>
      <c r="P14" t="s">
        <v>630</v>
      </c>
      <c r="Q14" t="s">
        <v>446</v>
      </c>
      <c r="R14" t="s">
        <v>476</v>
      </c>
      <c r="S14" t="s">
        <v>441</v>
      </c>
      <c r="T14" t="s">
        <v>465</v>
      </c>
      <c r="U14" t="s">
        <v>760</v>
      </c>
      <c r="V14" t="s">
        <v>465</v>
      </c>
      <c r="W14" t="s">
        <v>794</v>
      </c>
      <c r="X14" t="s">
        <v>813</v>
      </c>
      <c r="Y14" t="s">
        <v>832</v>
      </c>
    </row>
    <row r="15" spans="1:25" x14ac:dyDescent="0.35">
      <c r="A15" s="1" t="s">
        <v>400</v>
      </c>
      <c r="B15" t="s">
        <v>421</v>
      </c>
      <c r="C15" t="s">
        <v>446</v>
      </c>
      <c r="D15" t="s">
        <v>469</v>
      </c>
      <c r="E15" t="s">
        <v>491</v>
      </c>
      <c r="F15" t="s">
        <v>465</v>
      </c>
      <c r="G15" t="s">
        <v>440</v>
      </c>
      <c r="H15" t="s">
        <v>416</v>
      </c>
      <c r="I15" t="s">
        <v>477</v>
      </c>
      <c r="J15" t="s">
        <v>51</v>
      </c>
      <c r="K15" t="s">
        <v>72</v>
      </c>
      <c r="L15" t="s">
        <v>92</v>
      </c>
      <c r="M15" t="s">
        <v>110</v>
      </c>
      <c r="N15" t="s">
        <v>128</v>
      </c>
      <c r="O15" t="s">
        <v>148</v>
      </c>
      <c r="P15" t="s">
        <v>168</v>
      </c>
      <c r="Q15" t="s">
        <v>186</v>
      </c>
      <c r="R15" t="s">
        <v>205</v>
      </c>
      <c r="S15" t="s">
        <v>110</v>
      </c>
      <c r="T15" t="s">
        <v>128</v>
      </c>
      <c r="U15" t="s">
        <v>265</v>
      </c>
      <c r="V15" t="s">
        <v>287</v>
      </c>
      <c r="W15" t="s">
        <v>309</v>
      </c>
      <c r="X15" t="s">
        <v>329</v>
      </c>
      <c r="Y15" t="s">
        <v>349</v>
      </c>
    </row>
    <row r="16" spans="1:25" x14ac:dyDescent="0.35">
      <c r="A16" s="1" t="s">
        <v>401</v>
      </c>
      <c r="B16" t="s">
        <v>423</v>
      </c>
      <c r="C16" t="s">
        <v>447</v>
      </c>
      <c r="D16" t="s">
        <v>470</v>
      </c>
      <c r="E16" t="s">
        <v>492</v>
      </c>
      <c r="F16" t="s">
        <v>511</v>
      </c>
      <c r="G16" t="s">
        <v>527</v>
      </c>
      <c r="H16" t="s">
        <v>547</v>
      </c>
      <c r="I16" t="s">
        <v>567</v>
      </c>
      <c r="J16" t="s">
        <v>584</v>
      </c>
      <c r="K16" t="s">
        <v>599</v>
      </c>
      <c r="L16" t="s">
        <v>438</v>
      </c>
      <c r="M16" t="s">
        <v>631</v>
      </c>
      <c r="N16" t="s">
        <v>647</v>
      </c>
      <c r="O16" t="s">
        <v>661</v>
      </c>
      <c r="P16" t="s">
        <v>677</v>
      </c>
      <c r="Q16" t="s">
        <v>693</v>
      </c>
      <c r="R16" t="s">
        <v>709</v>
      </c>
      <c r="S16" t="s">
        <v>727</v>
      </c>
      <c r="T16" t="s">
        <v>624</v>
      </c>
      <c r="U16" t="s">
        <v>761</v>
      </c>
      <c r="V16" t="s">
        <v>777</v>
      </c>
      <c r="W16" t="s">
        <v>795</v>
      </c>
      <c r="X16" t="s">
        <v>814</v>
      </c>
      <c r="Y16" t="s">
        <v>833</v>
      </c>
    </row>
    <row r="17" spans="1:25" x14ac:dyDescent="0.35">
      <c r="A17" s="1" t="s">
        <v>402</v>
      </c>
      <c r="B17" t="s">
        <v>424</v>
      </c>
      <c r="C17" t="s">
        <v>448</v>
      </c>
      <c r="D17" t="s">
        <v>471</v>
      </c>
      <c r="E17" t="s">
        <v>493</v>
      </c>
      <c r="F17" t="s">
        <v>512</v>
      </c>
      <c r="G17" t="s">
        <v>528</v>
      </c>
      <c r="H17" t="s">
        <v>548</v>
      </c>
      <c r="I17" t="s">
        <v>568</v>
      </c>
      <c r="J17" t="s">
        <v>585</v>
      </c>
      <c r="K17" t="s">
        <v>600</v>
      </c>
      <c r="L17" t="s">
        <v>616</v>
      </c>
      <c r="M17" t="s">
        <v>632</v>
      </c>
      <c r="N17" t="s">
        <v>648</v>
      </c>
      <c r="O17" t="s">
        <v>662</v>
      </c>
      <c r="P17" t="s">
        <v>678</v>
      </c>
      <c r="Q17" t="s">
        <v>694</v>
      </c>
      <c r="R17" t="s">
        <v>710</v>
      </c>
      <c r="S17" t="s">
        <v>728</v>
      </c>
      <c r="T17" t="s">
        <v>743</v>
      </c>
      <c r="U17" t="s">
        <v>762</v>
      </c>
      <c r="V17" t="s">
        <v>778</v>
      </c>
      <c r="W17" t="s">
        <v>796</v>
      </c>
      <c r="X17" t="s">
        <v>815</v>
      </c>
      <c r="Y17" t="s">
        <v>834</v>
      </c>
    </row>
    <row r="18" spans="1:25" x14ac:dyDescent="0.35">
      <c r="A18" s="1" t="s">
        <v>403</v>
      </c>
      <c r="B18" t="s">
        <v>425</v>
      </c>
      <c r="C18" t="s">
        <v>449</v>
      </c>
      <c r="D18" t="s">
        <v>472</v>
      </c>
      <c r="E18" t="s">
        <v>494</v>
      </c>
      <c r="F18" t="s">
        <v>513</v>
      </c>
      <c r="G18" t="s">
        <v>529</v>
      </c>
      <c r="H18" t="s">
        <v>549</v>
      </c>
      <c r="I18" t="s">
        <v>569</v>
      </c>
      <c r="J18" t="s">
        <v>586</v>
      </c>
      <c r="K18" t="s">
        <v>601</v>
      </c>
      <c r="L18" t="s">
        <v>617</v>
      </c>
      <c r="M18" t="s">
        <v>633</v>
      </c>
      <c r="N18" t="s">
        <v>649</v>
      </c>
      <c r="O18" t="s">
        <v>541</v>
      </c>
      <c r="P18" t="s">
        <v>541</v>
      </c>
      <c r="Q18" t="s">
        <v>695</v>
      </c>
      <c r="R18" t="s">
        <v>711</v>
      </c>
      <c r="S18" t="s">
        <v>729</v>
      </c>
      <c r="T18" t="s">
        <v>744</v>
      </c>
      <c r="U18" t="s">
        <v>763</v>
      </c>
      <c r="V18" t="s">
        <v>779</v>
      </c>
      <c r="W18" t="s">
        <v>797</v>
      </c>
      <c r="X18" t="s">
        <v>816</v>
      </c>
      <c r="Y18" t="s">
        <v>835</v>
      </c>
    </row>
    <row r="19" spans="1:25" x14ac:dyDescent="0.35">
      <c r="A19" s="1" t="s">
        <v>404</v>
      </c>
      <c r="B19" t="s">
        <v>426</v>
      </c>
      <c r="C19" t="s">
        <v>450</v>
      </c>
      <c r="D19" t="s">
        <v>473</v>
      </c>
      <c r="E19" t="s">
        <v>495</v>
      </c>
      <c r="F19" t="s">
        <v>514</v>
      </c>
      <c r="G19" t="s">
        <v>530</v>
      </c>
      <c r="H19" t="s">
        <v>550</v>
      </c>
      <c r="I19" t="s">
        <v>570</v>
      </c>
      <c r="J19" t="s">
        <v>587</v>
      </c>
      <c r="K19" t="s">
        <v>602</v>
      </c>
      <c r="L19" t="s">
        <v>618</v>
      </c>
      <c r="M19" t="s">
        <v>634</v>
      </c>
      <c r="N19" t="s">
        <v>650</v>
      </c>
      <c r="O19" t="s">
        <v>663</v>
      </c>
      <c r="P19" t="s">
        <v>679</v>
      </c>
      <c r="Q19" t="s">
        <v>696</v>
      </c>
      <c r="R19" t="s">
        <v>712</v>
      </c>
      <c r="S19" t="s">
        <v>730</v>
      </c>
      <c r="T19" t="s">
        <v>745</v>
      </c>
      <c r="U19" t="s">
        <v>764</v>
      </c>
      <c r="V19" t="s">
        <v>780</v>
      </c>
      <c r="W19" t="s">
        <v>798</v>
      </c>
      <c r="X19" t="s">
        <v>817</v>
      </c>
      <c r="Y19" t="s">
        <v>836</v>
      </c>
    </row>
    <row r="20" spans="1:25" x14ac:dyDescent="0.35">
      <c r="A20" s="1" t="s">
        <v>405</v>
      </c>
      <c r="B20" t="s">
        <v>421</v>
      </c>
      <c r="C20" t="s">
        <v>451</v>
      </c>
      <c r="D20" t="s">
        <v>474</v>
      </c>
      <c r="E20" t="s">
        <v>423</v>
      </c>
      <c r="F20" t="s">
        <v>421</v>
      </c>
      <c r="G20" t="s">
        <v>531</v>
      </c>
      <c r="H20" t="s">
        <v>551</v>
      </c>
      <c r="I20" t="s">
        <v>571</v>
      </c>
      <c r="J20" t="s">
        <v>454</v>
      </c>
      <c r="K20" t="s">
        <v>603</v>
      </c>
      <c r="L20" t="s">
        <v>619</v>
      </c>
      <c r="M20" t="s">
        <v>571</v>
      </c>
      <c r="N20" t="s">
        <v>474</v>
      </c>
      <c r="O20" t="s">
        <v>474</v>
      </c>
      <c r="P20" t="s">
        <v>680</v>
      </c>
      <c r="Q20" t="s">
        <v>680</v>
      </c>
      <c r="R20" t="s">
        <v>713</v>
      </c>
      <c r="S20" t="s">
        <v>713</v>
      </c>
      <c r="T20" t="s">
        <v>746</v>
      </c>
      <c r="U20" t="s">
        <v>637</v>
      </c>
      <c r="V20" t="s">
        <v>781</v>
      </c>
      <c r="W20" t="s">
        <v>716</v>
      </c>
      <c r="X20" t="s">
        <v>818</v>
      </c>
      <c r="Y20" t="s">
        <v>837</v>
      </c>
    </row>
    <row r="21" spans="1:25" x14ac:dyDescent="0.35">
      <c r="A21" s="1" t="s">
        <v>406</v>
      </c>
      <c r="B21" t="s">
        <v>427</v>
      </c>
      <c r="C21" t="s">
        <v>452</v>
      </c>
      <c r="D21" t="s">
        <v>463</v>
      </c>
      <c r="E21" t="s">
        <v>129</v>
      </c>
      <c r="F21" t="s">
        <v>415</v>
      </c>
      <c r="G21" t="s">
        <v>532</v>
      </c>
      <c r="H21" t="s">
        <v>552</v>
      </c>
      <c r="I21" t="s">
        <v>564</v>
      </c>
      <c r="J21" t="s">
        <v>588</v>
      </c>
      <c r="K21" t="s">
        <v>604</v>
      </c>
      <c r="L21" t="s">
        <v>620</v>
      </c>
      <c r="M21" t="s">
        <v>635</v>
      </c>
      <c r="N21" t="s">
        <v>651</v>
      </c>
      <c r="O21" t="s">
        <v>664</v>
      </c>
      <c r="P21" t="s">
        <v>681</v>
      </c>
      <c r="Q21" t="s">
        <v>697</v>
      </c>
      <c r="R21" t="s">
        <v>714</v>
      </c>
      <c r="S21" t="s">
        <v>731</v>
      </c>
      <c r="T21" t="s">
        <v>747</v>
      </c>
      <c r="U21" t="s">
        <v>765</v>
      </c>
      <c r="V21" t="s">
        <v>782</v>
      </c>
      <c r="W21" t="s">
        <v>799</v>
      </c>
      <c r="X21" t="s">
        <v>819</v>
      </c>
      <c r="Y21" t="s">
        <v>838</v>
      </c>
    </row>
    <row r="22" spans="1:25" x14ac:dyDescent="0.35">
      <c r="A22" s="1" t="s">
        <v>407</v>
      </c>
      <c r="B22" t="s">
        <v>428</v>
      </c>
      <c r="C22" t="s">
        <v>453</v>
      </c>
      <c r="D22" t="s">
        <v>475</v>
      </c>
      <c r="E22" t="s">
        <v>496</v>
      </c>
      <c r="F22" t="s">
        <v>515</v>
      </c>
      <c r="G22" t="s">
        <v>533</v>
      </c>
      <c r="H22" t="s">
        <v>553</v>
      </c>
      <c r="I22" t="s">
        <v>572</v>
      </c>
      <c r="J22" t="s">
        <v>589</v>
      </c>
      <c r="K22" t="s">
        <v>605</v>
      </c>
      <c r="L22" t="s">
        <v>621</v>
      </c>
      <c r="M22" t="s">
        <v>636</v>
      </c>
      <c r="N22" t="s">
        <v>652</v>
      </c>
      <c r="O22" t="s">
        <v>665</v>
      </c>
      <c r="P22" t="s">
        <v>682</v>
      </c>
      <c r="Q22" t="s">
        <v>698</v>
      </c>
      <c r="R22" t="s">
        <v>715</v>
      </c>
      <c r="S22" t="s">
        <v>732</v>
      </c>
      <c r="T22" t="s">
        <v>748</v>
      </c>
      <c r="U22" t="s">
        <v>766</v>
      </c>
      <c r="V22" t="s">
        <v>783</v>
      </c>
      <c r="W22" t="s">
        <v>800</v>
      </c>
      <c r="X22" t="s">
        <v>820</v>
      </c>
      <c r="Y22" t="s">
        <v>839</v>
      </c>
    </row>
    <row r="23" spans="1:25" x14ac:dyDescent="0.35">
      <c r="A23" s="1" t="s">
        <v>408</v>
      </c>
      <c r="B23" t="s">
        <v>429</v>
      </c>
      <c r="C23" t="s">
        <v>172</v>
      </c>
      <c r="D23" t="s">
        <v>476</v>
      </c>
      <c r="E23" t="s">
        <v>497</v>
      </c>
      <c r="F23" t="s">
        <v>452</v>
      </c>
      <c r="G23" t="s">
        <v>534</v>
      </c>
      <c r="H23" t="s">
        <v>554</v>
      </c>
      <c r="I23" t="s">
        <v>573</v>
      </c>
      <c r="J23" t="s">
        <v>476</v>
      </c>
      <c r="K23" t="s">
        <v>606</v>
      </c>
      <c r="L23" t="s">
        <v>622</v>
      </c>
      <c r="M23" t="s">
        <v>637</v>
      </c>
      <c r="N23" t="s">
        <v>554</v>
      </c>
      <c r="O23" t="s">
        <v>666</v>
      </c>
      <c r="P23" t="s">
        <v>683</v>
      </c>
      <c r="Q23" t="s">
        <v>447</v>
      </c>
      <c r="R23" t="s">
        <v>716</v>
      </c>
      <c r="S23" t="s">
        <v>733</v>
      </c>
      <c r="T23" t="s">
        <v>186</v>
      </c>
      <c r="U23" t="s">
        <v>767</v>
      </c>
      <c r="V23" t="s">
        <v>784</v>
      </c>
      <c r="W23" t="s">
        <v>801</v>
      </c>
      <c r="X23" t="s">
        <v>821</v>
      </c>
      <c r="Y23" t="s">
        <v>840</v>
      </c>
    </row>
    <row r="24" spans="1:25" x14ac:dyDescent="0.35">
      <c r="A24" s="1" t="s">
        <v>409</v>
      </c>
      <c r="B24" t="s">
        <v>430</v>
      </c>
      <c r="C24" t="s">
        <v>454</v>
      </c>
      <c r="D24" t="s">
        <v>477</v>
      </c>
      <c r="E24" t="s">
        <v>498</v>
      </c>
      <c r="F24" t="s">
        <v>516</v>
      </c>
      <c r="G24" t="s">
        <v>535</v>
      </c>
      <c r="H24" t="s">
        <v>555</v>
      </c>
      <c r="I24" t="s">
        <v>574</v>
      </c>
      <c r="J24" t="s">
        <v>52</v>
      </c>
      <c r="K24" t="s">
        <v>73</v>
      </c>
      <c r="L24" t="s">
        <v>93</v>
      </c>
      <c r="M24" t="s">
        <v>111</v>
      </c>
      <c r="N24" t="s">
        <v>129</v>
      </c>
      <c r="O24" t="s">
        <v>149</v>
      </c>
      <c r="P24" t="s">
        <v>169</v>
      </c>
      <c r="Q24" t="s">
        <v>187</v>
      </c>
      <c r="R24" t="s">
        <v>206</v>
      </c>
      <c r="S24" t="s">
        <v>228</v>
      </c>
      <c r="T24" t="s">
        <v>245</v>
      </c>
      <c r="U24" t="s">
        <v>266</v>
      </c>
      <c r="V24" t="s">
        <v>288</v>
      </c>
      <c r="W24" t="s">
        <v>310</v>
      </c>
      <c r="X24" t="s">
        <v>330</v>
      </c>
      <c r="Y24" t="s">
        <v>350</v>
      </c>
    </row>
    <row r="25" spans="1:25" x14ac:dyDescent="0.35">
      <c r="A25" s="1" t="s">
        <v>410</v>
      </c>
      <c r="B25" t="s">
        <v>431</v>
      </c>
      <c r="C25" t="s">
        <v>455</v>
      </c>
      <c r="D25" t="s">
        <v>478</v>
      </c>
      <c r="E25" t="s">
        <v>499</v>
      </c>
      <c r="F25" t="s">
        <v>517</v>
      </c>
      <c r="G25" t="s">
        <v>536</v>
      </c>
      <c r="H25" t="s">
        <v>556</v>
      </c>
      <c r="I25" t="s">
        <v>575</v>
      </c>
      <c r="J25" t="s">
        <v>590</v>
      </c>
      <c r="K25" t="s">
        <v>607</v>
      </c>
      <c r="L25" t="s">
        <v>623</v>
      </c>
      <c r="M25" t="s">
        <v>638</v>
      </c>
      <c r="N25" t="s">
        <v>653</v>
      </c>
      <c r="O25" t="s">
        <v>667</v>
      </c>
      <c r="P25" t="s">
        <v>684</v>
      </c>
      <c r="Q25" t="s">
        <v>699</v>
      </c>
      <c r="R25" t="s">
        <v>717</v>
      </c>
      <c r="S25" t="s">
        <v>734</v>
      </c>
      <c r="T25" t="s">
        <v>749</v>
      </c>
      <c r="U25" t="s">
        <v>768</v>
      </c>
      <c r="V25" t="s">
        <v>785</v>
      </c>
      <c r="W25" t="s">
        <v>802</v>
      </c>
      <c r="X25" t="s">
        <v>822</v>
      </c>
      <c r="Y25" t="s">
        <v>841</v>
      </c>
    </row>
    <row r="26" spans="1:25" x14ac:dyDescent="0.35">
      <c r="A26" s="1" t="s">
        <v>411</v>
      </c>
      <c r="B26" t="s">
        <v>432</v>
      </c>
      <c r="C26" t="s">
        <v>456</v>
      </c>
      <c r="D26" t="s">
        <v>141</v>
      </c>
      <c r="E26" t="s">
        <v>220</v>
      </c>
      <c r="F26" t="s">
        <v>479</v>
      </c>
      <c r="G26" t="s">
        <v>103</v>
      </c>
      <c r="H26" t="s">
        <v>479</v>
      </c>
      <c r="I26" t="s">
        <v>279</v>
      </c>
      <c r="J26" t="s">
        <v>42</v>
      </c>
      <c r="K26" t="s">
        <v>63</v>
      </c>
      <c r="L26" t="s">
        <v>83</v>
      </c>
      <c r="M26" t="s">
        <v>102</v>
      </c>
      <c r="N26" t="s">
        <v>120</v>
      </c>
      <c r="O26" t="s">
        <v>139</v>
      </c>
      <c r="P26" t="s">
        <v>159</v>
      </c>
      <c r="Q26" t="s">
        <v>85</v>
      </c>
      <c r="R26" t="s">
        <v>218</v>
      </c>
      <c r="S26" t="s">
        <v>218</v>
      </c>
      <c r="T26" t="s">
        <v>235</v>
      </c>
      <c r="U26" t="s">
        <v>256</v>
      </c>
      <c r="V26" t="s">
        <v>277</v>
      </c>
      <c r="W26" t="s">
        <v>299</v>
      </c>
      <c r="X26" t="s">
        <v>300</v>
      </c>
      <c r="Y26" t="s">
        <v>842</v>
      </c>
    </row>
    <row r="27" spans="1:25" x14ac:dyDescent="0.35">
      <c r="A27" s="1" t="s">
        <v>412</v>
      </c>
      <c r="B27" t="s">
        <v>433</v>
      </c>
      <c r="C27" t="s">
        <v>161</v>
      </c>
      <c r="D27" t="s">
        <v>479</v>
      </c>
      <c r="E27" t="s">
        <v>65</v>
      </c>
      <c r="F27" t="s">
        <v>479</v>
      </c>
      <c r="G27" t="s">
        <v>103</v>
      </c>
      <c r="H27" t="s">
        <v>479</v>
      </c>
      <c r="I27" t="s">
        <v>257</v>
      </c>
      <c r="J27" t="s">
        <v>85</v>
      </c>
      <c r="K27" t="s">
        <v>608</v>
      </c>
      <c r="L27" t="s">
        <v>83</v>
      </c>
      <c r="M27" t="s">
        <v>102</v>
      </c>
      <c r="N27" t="s">
        <v>120</v>
      </c>
      <c r="O27" t="s">
        <v>159</v>
      </c>
      <c r="P27" t="s">
        <v>159</v>
      </c>
      <c r="Q27" t="s">
        <v>700</v>
      </c>
      <c r="R27" t="s">
        <v>218</v>
      </c>
      <c r="S27" t="s">
        <v>735</v>
      </c>
      <c r="T27" t="s">
        <v>750</v>
      </c>
      <c r="U27" t="s">
        <v>104</v>
      </c>
      <c r="V27" t="s">
        <v>138</v>
      </c>
      <c r="W27" t="s">
        <v>803</v>
      </c>
      <c r="X27" t="s">
        <v>158</v>
      </c>
      <c r="Y27" t="s">
        <v>280</v>
      </c>
    </row>
    <row r="28" spans="1:25" x14ac:dyDescent="0.35">
      <c r="A28" s="1" t="s">
        <v>413</v>
      </c>
      <c r="B28" t="s">
        <v>434</v>
      </c>
      <c r="C28" t="s">
        <v>457</v>
      </c>
      <c r="D28" t="s">
        <v>480</v>
      </c>
      <c r="E28" t="s">
        <v>500</v>
      </c>
      <c r="F28" t="s">
        <v>518</v>
      </c>
      <c r="G28" t="s">
        <v>537</v>
      </c>
      <c r="H28" t="s">
        <v>557</v>
      </c>
      <c r="I28" t="s">
        <v>576</v>
      </c>
      <c r="J28" t="s">
        <v>46</v>
      </c>
      <c r="K28" t="s">
        <v>67</v>
      </c>
      <c r="L28" t="s">
        <v>87</v>
      </c>
      <c r="M28" t="s">
        <v>105</v>
      </c>
      <c r="N28" t="s">
        <v>123</v>
      </c>
      <c r="O28" t="s">
        <v>143</v>
      </c>
      <c r="P28" t="s">
        <v>163</v>
      </c>
      <c r="Q28" t="s">
        <v>181</v>
      </c>
      <c r="R28" t="s">
        <v>200</v>
      </c>
      <c r="S28" t="s">
        <v>222</v>
      </c>
      <c r="T28" t="s">
        <v>239</v>
      </c>
      <c r="U28" t="s">
        <v>259</v>
      </c>
      <c r="V28" t="s">
        <v>281</v>
      </c>
      <c r="W28" t="s">
        <v>304</v>
      </c>
      <c r="X28" t="s">
        <v>323</v>
      </c>
      <c r="Y28" t="s">
        <v>344</v>
      </c>
    </row>
    <row r="29" spans="1:25" x14ac:dyDescent="0.35">
      <c r="A29" s="1" t="s">
        <v>414</v>
      </c>
      <c r="B29" t="s">
        <v>435</v>
      </c>
      <c r="C29" t="s">
        <v>458</v>
      </c>
      <c r="D29" t="s">
        <v>481</v>
      </c>
      <c r="E29" t="s">
        <v>501</v>
      </c>
      <c r="F29" t="s">
        <v>248</v>
      </c>
      <c r="G29" t="s">
        <v>538</v>
      </c>
      <c r="H29" t="s">
        <v>558</v>
      </c>
      <c r="I29" t="s">
        <v>577</v>
      </c>
      <c r="J29" t="s">
        <v>591</v>
      </c>
      <c r="K29" t="s">
        <v>609</v>
      </c>
      <c r="L29" t="s">
        <v>87</v>
      </c>
      <c r="M29" t="s">
        <v>105</v>
      </c>
      <c r="N29" t="s">
        <v>654</v>
      </c>
      <c r="O29" t="s">
        <v>668</v>
      </c>
      <c r="P29" t="s">
        <v>685</v>
      </c>
      <c r="Q29" t="s">
        <v>701</v>
      </c>
      <c r="R29" t="s">
        <v>718</v>
      </c>
      <c r="S29" t="s">
        <v>736</v>
      </c>
      <c r="T29" t="s">
        <v>751</v>
      </c>
      <c r="U29" t="s">
        <v>769</v>
      </c>
      <c r="V29" t="s">
        <v>685</v>
      </c>
      <c r="W29" t="s">
        <v>804</v>
      </c>
      <c r="X29" t="s">
        <v>823</v>
      </c>
      <c r="Y29" t="s">
        <v>843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0"/>
  <sheetViews>
    <sheetView workbookViewId="0"/>
  </sheetViews>
  <sheetFormatPr defaultRowHeight="14.5" x14ac:dyDescent="0.35"/>
  <sheetData>
    <row r="1" spans="1:25" x14ac:dyDescent="0.35">
      <c r="B1" s="1" t="s">
        <v>379</v>
      </c>
      <c r="C1" s="1" t="s">
        <v>380</v>
      </c>
      <c r="D1" s="1" t="s">
        <v>381</v>
      </c>
      <c r="E1" s="1" t="s">
        <v>382</v>
      </c>
      <c r="F1" s="1" t="s">
        <v>383</v>
      </c>
      <c r="G1" s="1" t="s">
        <v>384</v>
      </c>
      <c r="H1" s="1" t="s">
        <v>385</v>
      </c>
      <c r="I1" s="1" t="s">
        <v>386</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row>
    <row r="2" spans="1:25" x14ac:dyDescent="0.35">
      <c r="A2" s="1" t="s">
        <v>844</v>
      </c>
      <c r="B2" t="s">
        <v>883</v>
      </c>
      <c r="C2" t="s">
        <v>891</v>
      </c>
      <c r="D2" t="s">
        <v>900</v>
      </c>
      <c r="E2" t="s">
        <v>912</v>
      </c>
      <c r="F2" t="s">
        <v>930</v>
      </c>
      <c r="G2" t="s">
        <v>916</v>
      </c>
      <c r="H2" t="s">
        <v>511</v>
      </c>
      <c r="I2" t="s">
        <v>972</v>
      </c>
      <c r="J2" t="s">
        <v>987</v>
      </c>
      <c r="K2" t="s">
        <v>1001</v>
      </c>
      <c r="L2" t="s">
        <v>1017</v>
      </c>
      <c r="M2" t="s">
        <v>966</v>
      </c>
      <c r="N2" t="s">
        <v>1049</v>
      </c>
      <c r="O2" t="s">
        <v>998</v>
      </c>
      <c r="P2" t="s">
        <v>1082</v>
      </c>
      <c r="Q2" t="s">
        <v>1103</v>
      </c>
      <c r="R2" t="s">
        <v>1125</v>
      </c>
      <c r="S2" t="s">
        <v>1146</v>
      </c>
      <c r="T2" t="s">
        <v>1163</v>
      </c>
      <c r="U2" t="s">
        <v>1183</v>
      </c>
      <c r="V2" t="s">
        <v>1202</v>
      </c>
      <c r="W2" t="s">
        <v>1221</v>
      </c>
      <c r="X2" t="s">
        <v>581</v>
      </c>
      <c r="Y2" t="s">
        <v>1262</v>
      </c>
    </row>
    <row r="3" spans="1:25" x14ac:dyDescent="0.35">
      <c r="A3" s="1" t="s">
        <v>845</v>
      </c>
      <c r="B3" t="s">
        <v>43</v>
      </c>
      <c r="C3" t="s">
        <v>43</v>
      </c>
      <c r="D3" t="s">
        <v>43</v>
      </c>
      <c r="E3" t="s">
        <v>913</v>
      </c>
      <c r="F3" t="s">
        <v>931</v>
      </c>
      <c r="G3" t="s">
        <v>946</v>
      </c>
      <c r="H3" t="s">
        <v>460</v>
      </c>
      <c r="I3" t="s">
        <v>943</v>
      </c>
      <c r="J3" t="s">
        <v>563</v>
      </c>
      <c r="K3" t="s">
        <v>1002</v>
      </c>
      <c r="L3" t="s">
        <v>1018</v>
      </c>
      <c r="M3" t="s">
        <v>1034</v>
      </c>
      <c r="N3" t="s">
        <v>1050</v>
      </c>
      <c r="O3" t="s">
        <v>1065</v>
      </c>
      <c r="P3" t="s">
        <v>1083</v>
      </c>
      <c r="Q3" t="s">
        <v>1104</v>
      </c>
      <c r="R3" t="s">
        <v>1126</v>
      </c>
      <c r="S3" t="s">
        <v>1147</v>
      </c>
      <c r="T3" t="s">
        <v>1164</v>
      </c>
      <c r="U3" t="s">
        <v>1184</v>
      </c>
      <c r="V3" t="s">
        <v>1203</v>
      </c>
      <c r="W3" t="s">
        <v>467</v>
      </c>
      <c r="X3" t="s">
        <v>1239</v>
      </c>
      <c r="Y3" t="s">
        <v>1263</v>
      </c>
    </row>
    <row r="4" spans="1:25" x14ac:dyDescent="0.35">
      <c r="A4" s="1" t="s">
        <v>846</v>
      </c>
      <c r="B4" t="s">
        <v>883</v>
      </c>
      <c r="C4" t="s">
        <v>891</v>
      </c>
      <c r="D4" t="s">
        <v>900</v>
      </c>
      <c r="E4" t="s">
        <v>914</v>
      </c>
      <c r="F4" t="s">
        <v>932</v>
      </c>
      <c r="G4" t="s">
        <v>947</v>
      </c>
      <c r="H4" t="s">
        <v>958</v>
      </c>
      <c r="I4" t="s">
        <v>973</v>
      </c>
      <c r="J4" t="s">
        <v>988</v>
      </c>
      <c r="K4" t="s">
        <v>1003</v>
      </c>
      <c r="L4" t="s">
        <v>1019</v>
      </c>
      <c r="M4" t="s">
        <v>1035</v>
      </c>
      <c r="N4" t="s">
        <v>1051</v>
      </c>
      <c r="O4" t="s">
        <v>1066</v>
      </c>
      <c r="P4" t="s">
        <v>1084</v>
      </c>
      <c r="Q4" t="s">
        <v>1105</v>
      </c>
      <c r="R4" t="s">
        <v>1127</v>
      </c>
      <c r="S4" t="s">
        <v>1148</v>
      </c>
      <c r="T4" t="s">
        <v>1165</v>
      </c>
      <c r="U4" t="s">
        <v>1185</v>
      </c>
      <c r="V4" t="s">
        <v>1204</v>
      </c>
      <c r="W4" t="s">
        <v>1222</v>
      </c>
      <c r="X4" t="s">
        <v>1240</v>
      </c>
      <c r="Y4" t="s">
        <v>1264</v>
      </c>
    </row>
    <row r="5" spans="1:25" x14ac:dyDescent="0.35">
      <c r="A5" s="1" t="s">
        <v>847</v>
      </c>
      <c r="B5" t="s">
        <v>153</v>
      </c>
      <c r="C5" t="s">
        <v>892</v>
      </c>
      <c r="D5" t="s">
        <v>901</v>
      </c>
      <c r="E5" t="s">
        <v>915</v>
      </c>
      <c r="F5" t="s">
        <v>487</v>
      </c>
      <c r="G5" t="s">
        <v>110</v>
      </c>
      <c r="H5" t="s">
        <v>492</v>
      </c>
      <c r="I5" t="s">
        <v>974</v>
      </c>
      <c r="J5" t="s">
        <v>484</v>
      </c>
      <c r="K5" t="s">
        <v>1004</v>
      </c>
      <c r="L5" t="s">
        <v>974</v>
      </c>
      <c r="M5" t="s">
        <v>436</v>
      </c>
      <c r="N5" t="s">
        <v>1052</v>
      </c>
      <c r="O5" t="s">
        <v>1067</v>
      </c>
      <c r="P5" t="s">
        <v>1085</v>
      </c>
      <c r="Q5" t="s">
        <v>1106</v>
      </c>
      <c r="R5" t="s">
        <v>1128</v>
      </c>
      <c r="S5" t="s">
        <v>1149</v>
      </c>
      <c r="T5" t="s">
        <v>1166</v>
      </c>
      <c r="U5" t="s">
        <v>1186</v>
      </c>
      <c r="V5" t="s">
        <v>1205</v>
      </c>
      <c r="W5" t="s">
        <v>1223</v>
      </c>
      <c r="X5" t="s">
        <v>1241</v>
      </c>
      <c r="Y5" t="s">
        <v>1265</v>
      </c>
    </row>
    <row r="6" spans="1:25" x14ac:dyDescent="0.35">
      <c r="A6" s="1" t="s">
        <v>848</v>
      </c>
      <c r="B6" t="s">
        <v>831</v>
      </c>
      <c r="C6" t="s">
        <v>893</v>
      </c>
      <c r="D6" t="s">
        <v>529</v>
      </c>
      <c r="E6" t="s">
        <v>916</v>
      </c>
      <c r="F6" t="s">
        <v>463</v>
      </c>
      <c r="G6" t="s">
        <v>948</v>
      </c>
      <c r="H6" t="s">
        <v>445</v>
      </c>
      <c r="I6" t="s">
        <v>975</v>
      </c>
      <c r="J6" t="s">
        <v>989</v>
      </c>
      <c r="K6" t="s">
        <v>1005</v>
      </c>
      <c r="L6" t="s">
        <v>1020</v>
      </c>
      <c r="M6" t="s">
        <v>1036</v>
      </c>
      <c r="N6" t="s">
        <v>1053</v>
      </c>
      <c r="O6" t="s">
        <v>569</v>
      </c>
      <c r="P6" t="s">
        <v>1086</v>
      </c>
      <c r="Q6" t="s">
        <v>1107</v>
      </c>
      <c r="R6" t="s">
        <v>1129</v>
      </c>
      <c r="S6" t="s">
        <v>1017</v>
      </c>
      <c r="T6" t="s">
        <v>1167</v>
      </c>
      <c r="U6" t="s">
        <v>1187</v>
      </c>
      <c r="V6" t="s">
        <v>1206</v>
      </c>
      <c r="W6" t="s">
        <v>1224</v>
      </c>
      <c r="X6" t="s">
        <v>1242</v>
      </c>
      <c r="Y6" t="s">
        <v>1266</v>
      </c>
    </row>
    <row r="7" spans="1:25" x14ac:dyDescent="0.35">
      <c r="A7" s="1" t="s">
        <v>849</v>
      </c>
      <c r="B7" t="s">
        <v>884</v>
      </c>
      <c r="C7" t="s">
        <v>451</v>
      </c>
      <c r="D7" t="s">
        <v>891</v>
      </c>
      <c r="E7" t="s">
        <v>666</v>
      </c>
      <c r="F7" t="s">
        <v>903</v>
      </c>
      <c r="G7" t="s">
        <v>554</v>
      </c>
      <c r="H7" t="s">
        <v>903</v>
      </c>
      <c r="I7" t="s">
        <v>976</v>
      </c>
      <c r="J7" t="s">
        <v>454</v>
      </c>
      <c r="K7" t="s">
        <v>449</v>
      </c>
      <c r="L7" t="s">
        <v>573</v>
      </c>
      <c r="M7" t="s">
        <v>441</v>
      </c>
      <c r="N7" t="s">
        <v>961</v>
      </c>
      <c r="O7" t="s">
        <v>489</v>
      </c>
      <c r="P7" t="s">
        <v>1087</v>
      </c>
      <c r="Q7" t="s">
        <v>1108</v>
      </c>
      <c r="R7" t="s">
        <v>72</v>
      </c>
      <c r="S7" t="s">
        <v>1150</v>
      </c>
      <c r="T7" t="s">
        <v>631</v>
      </c>
      <c r="U7" t="s">
        <v>464</v>
      </c>
      <c r="V7" t="s">
        <v>776</v>
      </c>
      <c r="W7" t="s">
        <v>1225</v>
      </c>
      <c r="X7" t="s">
        <v>186</v>
      </c>
      <c r="Y7" t="s">
        <v>1267</v>
      </c>
    </row>
    <row r="8" spans="1:25" x14ac:dyDescent="0.35">
      <c r="A8" s="1" t="s">
        <v>850</v>
      </c>
      <c r="B8" t="s">
        <v>885</v>
      </c>
      <c r="C8" t="s">
        <v>894</v>
      </c>
      <c r="D8" t="s">
        <v>902</v>
      </c>
      <c r="E8" t="s">
        <v>917</v>
      </c>
      <c r="F8" t="s">
        <v>933</v>
      </c>
      <c r="G8" t="s">
        <v>949</v>
      </c>
      <c r="H8" t="s">
        <v>959</v>
      </c>
      <c r="I8" t="s">
        <v>977</v>
      </c>
      <c r="J8" t="s">
        <v>990</v>
      </c>
      <c r="K8" t="s">
        <v>1006</v>
      </c>
      <c r="L8" t="s">
        <v>1021</v>
      </c>
      <c r="M8" t="s">
        <v>1037</v>
      </c>
      <c r="N8" t="s">
        <v>1054</v>
      </c>
      <c r="O8" t="s">
        <v>1068</v>
      </c>
      <c r="P8" t="s">
        <v>1088</v>
      </c>
      <c r="Q8" t="s">
        <v>1109</v>
      </c>
      <c r="R8" t="s">
        <v>1130</v>
      </c>
      <c r="S8" t="s">
        <v>1151</v>
      </c>
      <c r="T8" t="s">
        <v>1168</v>
      </c>
      <c r="U8" t="s">
        <v>1188</v>
      </c>
      <c r="V8" t="s">
        <v>1207</v>
      </c>
      <c r="W8" t="s">
        <v>1226</v>
      </c>
      <c r="X8" t="s">
        <v>1243</v>
      </c>
      <c r="Y8" t="s">
        <v>1268</v>
      </c>
    </row>
    <row r="9" spans="1:25" x14ac:dyDescent="0.35">
      <c r="A9" s="1" t="s">
        <v>851</v>
      </c>
      <c r="B9" t="s">
        <v>534</v>
      </c>
      <c r="C9" t="s">
        <v>97</v>
      </c>
      <c r="D9" t="s">
        <v>441</v>
      </c>
      <c r="E9" t="s">
        <v>918</v>
      </c>
      <c r="F9" t="s">
        <v>934</v>
      </c>
      <c r="G9" t="s">
        <v>950</v>
      </c>
      <c r="H9" t="s">
        <v>960</v>
      </c>
      <c r="I9" t="s">
        <v>793</v>
      </c>
      <c r="J9" t="s">
        <v>991</v>
      </c>
      <c r="K9" t="s">
        <v>1007</v>
      </c>
      <c r="L9" t="s">
        <v>1022</v>
      </c>
      <c r="M9" t="s">
        <v>1038</v>
      </c>
      <c r="N9" t="s">
        <v>1055</v>
      </c>
      <c r="O9" t="s">
        <v>1029</v>
      </c>
      <c r="P9" t="s">
        <v>504</v>
      </c>
      <c r="Q9" t="s">
        <v>1110</v>
      </c>
      <c r="R9" t="s">
        <v>1131</v>
      </c>
      <c r="S9" t="s">
        <v>1152</v>
      </c>
      <c r="T9" t="s">
        <v>1169</v>
      </c>
      <c r="U9" t="s">
        <v>1189</v>
      </c>
      <c r="V9" t="s">
        <v>1081</v>
      </c>
      <c r="W9" t="s">
        <v>1227</v>
      </c>
      <c r="X9" t="s">
        <v>1244</v>
      </c>
      <c r="Y9" t="s">
        <v>1269</v>
      </c>
    </row>
    <row r="10" spans="1:25" x14ac:dyDescent="0.35">
      <c r="A10" s="1" t="s">
        <v>852</v>
      </c>
      <c r="B10" t="s">
        <v>43</v>
      </c>
      <c r="C10" t="s">
        <v>43</v>
      </c>
      <c r="D10" t="s">
        <v>903</v>
      </c>
      <c r="E10" t="s">
        <v>883</v>
      </c>
      <c r="F10" t="s">
        <v>449</v>
      </c>
      <c r="G10" t="s">
        <v>43</v>
      </c>
      <c r="H10" t="s">
        <v>51</v>
      </c>
      <c r="I10" t="s">
        <v>463</v>
      </c>
      <c r="J10" t="s">
        <v>574</v>
      </c>
      <c r="K10" t="s">
        <v>1008</v>
      </c>
      <c r="L10" t="s">
        <v>1023</v>
      </c>
      <c r="M10" t="s">
        <v>1023</v>
      </c>
      <c r="N10" t="s">
        <v>1023</v>
      </c>
      <c r="O10" t="s">
        <v>1069</v>
      </c>
      <c r="P10" t="s">
        <v>1069</v>
      </c>
      <c r="Q10" t="s">
        <v>993</v>
      </c>
      <c r="R10" t="s">
        <v>1132</v>
      </c>
      <c r="S10" t="s">
        <v>1132</v>
      </c>
      <c r="T10" t="s">
        <v>1132</v>
      </c>
      <c r="U10" t="s">
        <v>1132</v>
      </c>
      <c r="V10" t="s">
        <v>1132</v>
      </c>
      <c r="W10" t="s">
        <v>1132</v>
      </c>
      <c r="X10" t="s">
        <v>1245</v>
      </c>
      <c r="Y10" t="s">
        <v>1270</v>
      </c>
    </row>
    <row r="11" spans="1:25" x14ac:dyDescent="0.35">
      <c r="A11" s="1" t="s">
        <v>853</v>
      </c>
      <c r="B11" t="s">
        <v>43</v>
      </c>
      <c r="C11" t="s">
        <v>43</v>
      </c>
      <c r="D11" t="s">
        <v>43</v>
      </c>
      <c r="E11" t="s">
        <v>919</v>
      </c>
      <c r="F11" t="s">
        <v>935</v>
      </c>
      <c r="G11" t="s">
        <v>923</v>
      </c>
      <c r="H11" t="s">
        <v>619</v>
      </c>
      <c r="I11" t="s">
        <v>474</v>
      </c>
      <c r="J11" t="s">
        <v>476</v>
      </c>
      <c r="K11" t="s">
        <v>552</v>
      </c>
      <c r="L11" t="s">
        <v>915</v>
      </c>
      <c r="M11" t="s">
        <v>918</v>
      </c>
      <c r="N11" t="s">
        <v>1056</v>
      </c>
      <c r="O11" t="s">
        <v>1070</v>
      </c>
      <c r="P11" t="s">
        <v>1089</v>
      </c>
      <c r="Q11" t="s">
        <v>492</v>
      </c>
      <c r="R11" t="s">
        <v>1133</v>
      </c>
      <c r="S11" t="s">
        <v>1153</v>
      </c>
      <c r="T11" t="s">
        <v>606</v>
      </c>
      <c r="U11" t="s">
        <v>794</v>
      </c>
      <c r="V11" t="s">
        <v>1208</v>
      </c>
      <c r="W11" t="s">
        <v>887</v>
      </c>
      <c r="X11" t="s">
        <v>1246</v>
      </c>
      <c r="Y11" t="s">
        <v>1271</v>
      </c>
    </row>
    <row r="12" spans="1:25" x14ac:dyDescent="0.35">
      <c r="A12" s="1" t="s">
        <v>854</v>
      </c>
      <c r="B12" t="s">
        <v>43</v>
      </c>
      <c r="C12" t="s">
        <v>43</v>
      </c>
      <c r="D12" t="s">
        <v>903</v>
      </c>
      <c r="E12" t="s">
        <v>889</v>
      </c>
      <c r="F12" t="s">
        <v>497</v>
      </c>
      <c r="G12" t="s">
        <v>923</v>
      </c>
      <c r="H12" t="s">
        <v>776</v>
      </c>
      <c r="I12" t="s">
        <v>470</v>
      </c>
      <c r="J12" t="s">
        <v>930</v>
      </c>
      <c r="K12" t="s">
        <v>647</v>
      </c>
      <c r="L12" t="s">
        <v>1024</v>
      </c>
      <c r="M12" t="s">
        <v>1039</v>
      </c>
      <c r="N12" t="s">
        <v>1057</v>
      </c>
      <c r="O12" t="s">
        <v>1013</v>
      </c>
      <c r="P12" t="s">
        <v>1090</v>
      </c>
      <c r="Q12" t="s">
        <v>1111</v>
      </c>
      <c r="R12" t="s">
        <v>1134</v>
      </c>
      <c r="S12" t="s">
        <v>1044</v>
      </c>
      <c r="T12" t="s">
        <v>1170</v>
      </c>
      <c r="U12" t="s">
        <v>1190</v>
      </c>
      <c r="V12" t="s">
        <v>664</v>
      </c>
      <c r="W12" t="s">
        <v>1228</v>
      </c>
      <c r="X12" t="s">
        <v>1247</v>
      </c>
      <c r="Y12" t="s">
        <v>1272</v>
      </c>
    </row>
    <row r="13" spans="1:25" x14ac:dyDescent="0.35">
      <c r="A13" s="1" t="s">
        <v>855</v>
      </c>
      <c r="B13" t="s">
        <v>43</v>
      </c>
      <c r="C13" t="s">
        <v>43</v>
      </c>
      <c r="D13" t="s">
        <v>43</v>
      </c>
      <c r="E13" t="s">
        <v>43</v>
      </c>
      <c r="F13" t="s">
        <v>43</v>
      </c>
      <c r="G13" t="s">
        <v>43</v>
      </c>
      <c r="H13" t="s">
        <v>43</v>
      </c>
      <c r="I13" t="s">
        <v>43</v>
      </c>
      <c r="J13" t="s">
        <v>43</v>
      </c>
      <c r="K13" t="s">
        <v>43</v>
      </c>
      <c r="L13" t="s">
        <v>43</v>
      </c>
      <c r="M13" t="s">
        <v>421</v>
      </c>
      <c r="N13" t="s">
        <v>954</v>
      </c>
      <c r="O13" t="s">
        <v>446</v>
      </c>
      <c r="P13" t="s">
        <v>446</v>
      </c>
      <c r="Q13" t="s">
        <v>43</v>
      </c>
      <c r="R13" t="s">
        <v>43</v>
      </c>
      <c r="S13" t="s">
        <v>43</v>
      </c>
      <c r="T13" t="s">
        <v>43</v>
      </c>
      <c r="U13" t="s">
        <v>43</v>
      </c>
      <c r="V13" t="s">
        <v>43</v>
      </c>
      <c r="W13" t="s">
        <v>43</v>
      </c>
      <c r="X13" t="s">
        <v>513</v>
      </c>
      <c r="Y13" t="s">
        <v>1273</v>
      </c>
    </row>
    <row r="14" spans="1:25" x14ac:dyDescent="0.35">
      <c r="A14" s="1" t="s">
        <v>856</v>
      </c>
      <c r="B14" t="s">
        <v>43</v>
      </c>
      <c r="C14" t="s">
        <v>43</v>
      </c>
      <c r="D14" t="s">
        <v>43</v>
      </c>
      <c r="E14" t="s">
        <v>43</v>
      </c>
      <c r="F14" t="s">
        <v>43</v>
      </c>
      <c r="G14" t="s">
        <v>43</v>
      </c>
      <c r="H14" t="s">
        <v>43</v>
      </c>
      <c r="I14" t="s">
        <v>43</v>
      </c>
      <c r="J14" t="s">
        <v>43</v>
      </c>
      <c r="K14" t="s">
        <v>43</v>
      </c>
      <c r="L14" t="s">
        <v>43</v>
      </c>
      <c r="M14" t="s">
        <v>43</v>
      </c>
      <c r="N14" t="s">
        <v>476</v>
      </c>
      <c r="O14" t="s">
        <v>72</v>
      </c>
      <c r="P14" t="s">
        <v>1091</v>
      </c>
      <c r="Q14" t="s">
        <v>1112</v>
      </c>
      <c r="R14" t="s">
        <v>939</v>
      </c>
      <c r="S14" t="s">
        <v>43</v>
      </c>
      <c r="T14" t="s">
        <v>938</v>
      </c>
      <c r="U14" t="s">
        <v>554</v>
      </c>
      <c r="V14" t="s">
        <v>172</v>
      </c>
      <c r="W14" t="s">
        <v>831</v>
      </c>
      <c r="X14" t="s">
        <v>1248</v>
      </c>
      <c r="Y14" t="s">
        <v>1274</v>
      </c>
    </row>
    <row r="15" spans="1:25" x14ac:dyDescent="0.35">
      <c r="A15" s="1" t="s">
        <v>857</v>
      </c>
      <c r="B15" t="s">
        <v>467</v>
      </c>
      <c r="C15" t="s">
        <v>630</v>
      </c>
      <c r="D15" t="s">
        <v>474</v>
      </c>
      <c r="E15" t="s">
        <v>920</v>
      </c>
      <c r="F15" t="s">
        <v>449</v>
      </c>
      <c r="G15" t="s">
        <v>951</v>
      </c>
      <c r="H15" t="s">
        <v>961</v>
      </c>
      <c r="I15" t="s">
        <v>892</v>
      </c>
      <c r="J15" t="s">
        <v>992</v>
      </c>
      <c r="K15" t="s">
        <v>893</v>
      </c>
      <c r="L15" t="s">
        <v>1025</v>
      </c>
      <c r="M15" t="s">
        <v>443</v>
      </c>
      <c r="N15" t="s">
        <v>896</v>
      </c>
      <c r="O15" t="s">
        <v>1071</v>
      </c>
      <c r="P15" t="s">
        <v>1092</v>
      </c>
      <c r="Q15" t="s">
        <v>1113</v>
      </c>
      <c r="R15" t="s">
        <v>1135</v>
      </c>
      <c r="S15" t="s">
        <v>892</v>
      </c>
      <c r="T15" t="s">
        <v>1171</v>
      </c>
      <c r="U15" t="s">
        <v>574</v>
      </c>
      <c r="V15" t="s">
        <v>1209</v>
      </c>
      <c r="W15" t="s">
        <v>1229</v>
      </c>
      <c r="X15" t="s">
        <v>1249</v>
      </c>
      <c r="Y15" t="s">
        <v>1275</v>
      </c>
    </row>
    <row r="16" spans="1:25" x14ac:dyDescent="0.35">
      <c r="A16" s="1" t="s">
        <v>858</v>
      </c>
      <c r="B16" t="s">
        <v>534</v>
      </c>
      <c r="C16" t="s">
        <v>831</v>
      </c>
      <c r="D16" t="s">
        <v>464</v>
      </c>
      <c r="E16" t="s">
        <v>921</v>
      </c>
      <c r="F16" t="s">
        <v>936</v>
      </c>
      <c r="G16" t="s">
        <v>930</v>
      </c>
      <c r="H16" t="s">
        <v>564</v>
      </c>
      <c r="I16" t="s">
        <v>978</v>
      </c>
      <c r="J16" t="s">
        <v>993</v>
      </c>
      <c r="K16" t="s">
        <v>1009</v>
      </c>
      <c r="L16" t="s">
        <v>1026</v>
      </c>
      <c r="M16" t="s">
        <v>1040</v>
      </c>
      <c r="N16" t="s">
        <v>1058</v>
      </c>
      <c r="O16" t="s">
        <v>1072</v>
      </c>
      <c r="P16" t="s">
        <v>1093</v>
      </c>
      <c r="Q16" t="s">
        <v>1114</v>
      </c>
      <c r="R16" t="s">
        <v>1136</v>
      </c>
      <c r="S16" t="s">
        <v>1154</v>
      </c>
      <c r="T16" t="s">
        <v>1172</v>
      </c>
      <c r="U16" t="s">
        <v>1191</v>
      </c>
      <c r="V16" t="s">
        <v>1210</v>
      </c>
      <c r="W16" t="s">
        <v>1230</v>
      </c>
      <c r="X16" t="s">
        <v>1250</v>
      </c>
      <c r="Y16" t="s">
        <v>1276</v>
      </c>
    </row>
    <row r="17" spans="1:25" x14ac:dyDescent="0.35">
      <c r="A17" s="1" t="s">
        <v>859</v>
      </c>
      <c r="B17" t="s">
        <v>43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row>
    <row r="18" spans="1:25" x14ac:dyDescent="0.35">
      <c r="A18" s="1" t="s">
        <v>860</v>
      </c>
      <c r="B18" t="s">
        <v>886</v>
      </c>
      <c r="C18" t="s">
        <v>565</v>
      </c>
      <c r="D18" t="s">
        <v>904</v>
      </c>
      <c r="E18" t="s">
        <v>922</v>
      </c>
      <c r="F18" t="s">
        <v>937</v>
      </c>
      <c r="G18" t="s">
        <v>952</v>
      </c>
      <c r="H18" t="s">
        <v>962</v>
      </c>
      <c r="I18" t="s">
        <v>979</v>
      </c>
      <c r="J18" t="s">
        <v>994</v>
      </c>
      <c r="K18" t="s">
        <v>1010</v>
      </c>
      <c r="L18" t="s">
        <v>1027</v>
      </c>
      <c r="M18" t="s">
        <v>1041</v>
      </c>
      <c r="N18" t="s">
        <v>1059</v>
      </c>
      <c r="O18" t="s">
        <v>1073</v>
      </c>
      <c r="P18" t="s">
        <v>1094</v>
      </c>
      <c r="Q18" t="s">
        <v>1115</v>
      </c>
      <c r="R18" t="s">
        <v>1137</v>
      </c>
      <c r="S18" t="s">
        <v>1155</v>
      </c>
      <c r="T18" t="s">
        <v>1173</v>
      </c>
      <c r="U18" t="s">
        <v>1192</v>
      </c>
      <c r="V18" t="s">
        <v>1211</v>
      </c>
      <c r="W18" t="s">
        <v>1231</v>
      </c>
      <c r="X18" t="s">
        <v>1251</v>
      </c>
      <c r="Y18" t="s">
        <v>1277</v>
      </c>
    </row>
    <row r="19" spans="1:25" x14ac:dyDescent="0.35">
      <c r="A19" s="1" t="s">
        <v>861</v>
      </c>
      <c r="B19" t="s">
        <v>443</v>
      </c>
      <c r="C19" t="s">
        <v>603</v>
      </c>
      <c r="D19" t="s">
        <v>905</v>
      </c>
      <c r="E19" t="s">
        <v>916</v>
      </c>
      <c r="F19" t="s">
        <v>938</v>
      </c>
      <c r="G19" t="s">
        <v>92</v>
      </c>
      <c r="H19" t="s">
        <v>963</v>
      </c>
      <c r="I19" t="s">
        <v>960</v>
      </c>
      <c r="J19" t="s">
        <v>995</v>
      </c>
      <c r="K19" t="s">
        <v>1011</v>
      </c>
      <c r="L19" t="s">
        <v>1028</v>
      </c>
      <c r="M19" t="s">
        <v>1042</v>
      </c>
      <c r="N19" t="s">
        <v>1060</v>
      </c>
      <c r="O19" t="s">
        <v>1074</v>
      </c>
      <c r="P19" t="s">
        <v>1095</v>
      </c>
      <c r="Q19" t="s">
        <v>1116</v>
      </c>
      <c r="R19" t="s">
        <v>1138</v>
      </c>
      <c r="S19" t="s">
        <v>492</v>
      </c>
      <c r="T19" t="s">
        <v>1174</v>
      </c>
      <c r="U19" t="s">
        <v>1146</v>
      </c>
      <c r="V19" t="s">
        <v>1212</v>
      </c>
      <c r="W19" t="s">
        <v>1232</v>
      </c>
      <c r="X19" t="s">
        <v>1252</v>
      </c>
      <c r="Y19" t="s">
        <v>1278</v>
      </c>
    </row>
    <row r="20" spans="1:25" x14ac:dyDescent="0.35">
      <c r="A20" s="1" t="s">
        <v>862</v>
      </c>
      <c r="B20" t="s">
        <v>451</v>
      </c>
      <c r="C20" t="s">
        <v>43</v>
      </c>
      <c r="D20" t="s">
        <v>43</v>
      </c>
      <c r="E20" t="s">
        <v>43</v>
      </c>
      <c r="F20" t="s">
        <v>451</v>
      </c>
      <c r="G20" t="s">
        <v>430</v>
      </c>
      <c r="H20" t="s">
        <v>467</v>
      </c>
      <c r="I20" t="s">
        <v>43</v>
      </c>
      <c r="J20" t="s">
        <v>43</v>
      </c>
      <c r="K20" t="s">
        <v>43</v>
      </c>
      <c r="L20" t="s">
        <v>43</v>
      </c>
      <c r="M20" t="s">
        <v>43</v>
      </c>
      <c r="N20" t="s">
        <v>43</v>
      </c>
      <c r="O20" t="s">
        <v>43</v>
      </c>
      <c r="P20" t="s">
        <v>43</v>
      </c>
      <c r="Q20" t="s">
        <v>43</v>
      </c>
      <c r="R20" t="s">
        <v>43</v>
      </c>
      <c r="S20" t="s">
        <v>1156</v>
      </c>
      <c r="T20" t="s">
        <v>1175</v>
      </c>
      <c r="U20" t="s">
        <v>474</v>
      </c>
      <c r="V20" t="s">
        <v>43</v>
      </c>
      <c r="W20" t="s">
        <v>516</v>
      </c>
      <c r="X20" t="s">
        <v>1253</v>
      </c>
      <c r="Y20" t="s">
        <v>43</v>
      </c>
    </row>
    <row r="21" spans="1:25" x14ac:dyDescent="0.35">
      <c r="A21" s="1" t="s">
        <v>863</v>
      </c>
      <c r="B21" t="s">
        <v>43</v>
      </c>
      <c r="C21" t="s">
        <v>43</v>
      </c>
      <c r="D21" t="s">
        <v>43</v>
      </c>
      <c r="E21" t="s">
        <v>43</v>
      </c>
      <c r="F21" t="s">
        <v>43</v>
      </c>
      <c r="G21" t="s">
        <v>43</v>
      </c>
      <c r="H21" t="s">
        <v>43</v>
      </c>
      <c r="I21" t="s">
        <v>43</v>
      </c>
      <c r="J21" t="s">
        <v>43</v>
      </c>
      <c r="K21" t="s">
        <v>43</v>
      </c>
      <c r="L21" t="s">
        <v>43</v>
      </c>
      <c r="M21" t="s">
        <v>43</v>
      </c>
      <c r="N21" t="s">
        <v>427</v>
      </c>
      <c r="O21" t="s">
        <v>421</v>
      </c>
      <c r="P21" t="s">
        <v>630</v>
      </c>
      <c r="Q21" t="s">
        <v>884</v>
      </c>
      <c r="R21" t="s">
        <v>630</v>
      </c>
      <c r="S21" t="s">
        <v>884</v>
      </c>
      <c r="T21" t="s">
        <v>430</v>
      </c>
      <c r="U21" t="s">
        <v>1193</v>
      </c>
      <c r="V21" t="s">
        <v>516</v>
      </c>
      <c r="W21" t="s">
        <v>760</v>
      </c>
      <c r="X21" t="s">
        <v>760</v>
      </c>
      <c r="Y21" t="s">
        <v>43</v>
      </c>
    </row>
    <row r="22" spans="1:25" x14ac:dyDescent="0.35">
      <c r="A22" s="1" t="s">
        <v>864</v>
      </c>
      <c r="B22" t="s">
        <v>43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971</v>
      </c>
      <c r="T22" t="s">
        <v>43</v>
      </c>
      <c r="U22" t="s">
        <v>43</v>
      </c>
      <c r="V22" t="s">
        <v>43</v>
      </c>
      <c r="W22" t="s">
        <v>43</v>
      </c>
      <c r="X22" t="s">
        <v>1014</v>
      </c>
      <c r="Y22" t="s">
        <v>565</v>
      </c>
    </row>
    <row r="23" spans="1:25" x14ac:dyDescent="0.35">
      <c r="A23" s="1" t="s">
        <v>865</v>
      </c>
      <c r="B23" t="s">
        <v>427</v>
      </c>
      <c r="C23" t="s">
        <v>423</v>
      </c>
      <c r="D23" t="s">
        <v>906</v>
      </c>
      <c r="E23" t="s">
        <v>923</v>
      </c>
      <c r="F23" t="s">
        <v>939</v>
      </c>
      <c r="G23" t="s">
        <v>463</v>
      </c>
      <c r="H23" t="s">
        <v>960</v>
      </c>
      <c r="I23" t="s">
        <v>980</v>
      </c>
      <c r="J23" t="s">
        <v>996</v>
      </c>
      <c r="K23" t="s">
        <v>1012</v>
      </c>
      <c r="L23" t="s">
        <v>1029</v>
      </c>
      <c r="M23" t="s">
        <v>1043</v>
      </c>
      <c r="N23" t="s">
        <v>541</v>
      </c>
      <c r="O23" t="s">
        <v>1075</v>
      </c>
      <c r="P23" t="s">
        <v>1096</v>
      </c>
      <c r="Q23" t="s">
        <v>1117</v>
      </c>
      <c r="R23" t="s">
        <v>1139</v>
      </c>
      <c r="S23" t="s">
        <v>1157</v>
      </c>
      <c r="T23" t="s">
        <v>1176</v>
      </c>
      <c r="U23" t="s">
        <v>1194</v>
      </c>
      <c r="V23" t="s">
        <v>1213</v>
      </c>
      <c r="W23" t="s">
        <v>913</v>
      </c>
      <c r="X23" t="s">
        <v>1254</v>
      </c>
      <c r="Y23" t="s">
        <v>718</v>
      </c>
    </row>
    <row r="24" spans="1:25" x14ac:dyDescent="0.35">
      <c r="A24" s="1" t="s">
        <v>866</v>
      </c>
      <c r="B24" t="s">
        <v>441</v>
      </c>
      <c r="C24" t="s">
        <v>497</v>
      </c>
      <c r="D24" t="s">
        <v>907</v>
      </c>
      <c r="E24" t="s">
        <v>924</v>
      </c>
      <c r="F24" t="s">
        <v>940</v>
      </c>
      <c r="G24" t="s">
        <v>953</v>
      </c>
      <c r="H24" t="s">
        <v>964</v>
      </c>
      <c r="I24" t="s">
        <v>981</v>
      </c>
      <c r="J24" t="s">
        <v>997</v>
      </c>
      <c r="K24" t="s">
        <v>1013</v>
      </c>
      <c r="L24" t="s">
        <v>1030</v>
      </c>
      <c r="M24" t="s">
        <v>1044</v>
      </c>
      <c r="N24" t="s">
        <v>1061</v>
      </c>
      <c r="O24" t="s">
        <v>1076</v>
      </c>
      <c r="P24" t="s">
        <v>1097</v>
      </c>
      <c r="Q24" t="s">
        <v>1118</v>
      </c>
      <c r="R24" t="s">
        <v>1140</v>
      </c>
      <c r="S24" t="s">
        <v>1158</v>
      </c>
      <c r="T24" t="s">
        <v>1177</v>
      </c>
      <c r="U24" t="s">
        <v>1195</v>
      </c>
      <c r="V24" t="s">
        <v>1214</v>
      </c>
      <c r="W24" t="s">
        <v>1233</v>
      </c>
      <c r="X24" t="s">
        <v>1255</v>
      </c>
      <c r="Y24" t="s">
        <v>1279</v>
      </c>
    </row>
    <row r="25" spans="1:25" x14ac:dyDescent="0.35">
      <c r="A25" s="1" t="s">
        <v>867</v>
      </c>
      <c r="B25" t="s">
        <v>884</v>
      </c>
      <c r="C25" t="s">
        <v>467</v>
      </c>
      <c r="D25" t="s">
        <v>908</v>
      </c>
      <c r="E25" t="s">
        <v>910</v>
      </c>
      <c r="F25" t="s">
        <v>941</v>
      </c>
      <c r="G25" t="s">
        <v>467</v>
      </c>
      <c r="H25" t="s">
        <v>43</v>
      </c>
      <c r="I25" t="s">
        <v>43</v>
      </c>
      <c r="J25" t="s">
        <v>43</v>
      </c>
      <c r="K25" t="s">
        <v>43</v>
      </c>
      <c r="L25" t="s">
        <v>97</v>
      </c>
      <c r="M25" t="s">
        <v>43</v>
      </c>
      <c r="N25" t="s">
        <v>133</v>
      </c>
      <c r="O25" t="s">
        <v>153</v>
      </c>
      <c r="P25" t="s">
        <v>172</v>
      </c>
      <c r="Q25" t="s">
        <v>191</v>
      </c>
      <c r="R25" t="s">
        <v>210</v>
      </c>
      <c r="S25" t="s">
        <v>43</v>
      </c>
      <c r="T25" t="s">
        <v>248</v>
      </c>
      <c r="U25" t="s">
        <v>270</v>
      </c>
      <c r="V25" t="s">
        <v>292</v>
      </c>
      <c r="W25" t="s">
        <v>314</v>
      </c>
      <c r="X25" t="s">
        <v>333</v>
      </c>
      <c r="Y25" t="s">
        <v>354</v>
      </c>
    </row>
    <row r="26" spans="1:25" x14ac:dyDescent="0.35">
      <c r="A26" s="1" t="s">
        <v>868</v>
      </c>
      <c r="B26" t="s">
        <v>43</v>
      </c>
      <c r="C26" t="s">
        <v>43</v>
      </c>
      <c r="D26" t="s">
        <v>43</v>
      </c>
      <c r="E26" t="s">
        <v>43</v>
      </c>
      <c r="F26" t="s">
        <v>43</v>
      </c>
      <c r="G26" t="s">
        <v>954</v>
      </c>
      <c r="H26" t="s">
        <v>43</v>
      </c>
      <c r="I26" t="s">
        <v>43</v>
      </c>
      <c r="J26" t="s">
        <v>43</v>
      </c>
      <c r="K26" t="s">
        <v>532</v>
      </c>
      <c r="L26" t="s">
        <v>43</v>
      </c>
      <c r="M26" t="s">
        <v>554</v>
      </c>
      <c r="N26" t="s">
        <v>43</v>
      </c>
      <c r="O26" t="s">
        <v>43</v>
      </c>
      <c r="P26" t="s">
        <v>43</v>
      </c>
      <c r="Q26" t="s">
        <v>43</v>
      </c>
      <c r="R26" t="s">
        <v>43</v>
      </c>
      <c r="S26" t="s">
        <v>574</v>
      </c>
      <c r="T26" t="s">
        <v>43</v>
      </c>
      <c r="U26" t="s">
        <v>43</v>
      </c>
      <c r="V26" t="s">
        <v>43</v>
      </c>
      <c r="W26" t="s">
        <v>43</v>
      </c>
      <c r="X26" t="s">
        <v>1256</v>
      </c>
      <c r="Y26" t="s">
        <v>1280</v>
      </c>
    </row>
    <row r="27" spans="1:25" x14ac:dyDescent="0.35">
      <c r="A27" s="1" t="s">
        <v>869</v>
      </c>
      <c r="B27" t="s">
        <v>43</v>
      </c>
      <c r="C27" t="s">
        <v>467</v>
      </c>
      <c r="D27" t="s">
        <v>467</v>
      </c>
      <c r="E27" t="s">
        <v>43</v>
      </c>
      <c r="F27" t="s">
        <v>43</v>
      </c>
      <c r="G27" t="s">
        <v>427</v>
      </c>
      <c r="H27" t="s">
        <v>153</v>
      </c>
      <c r="I27" t="s">
        <v>676</v>
      </c>
      <c r="J27" t="s">
        <v>831</v>
      </c>
      <c r="K27" t="s">
        <v>497</v>
      </c>
      <c r="L27" t="s">
        <v>1031</v>
      </c>
      <c r="M27" t="s">
        <v>1045</v>
      </c>
      <c r="N27" t="s">
        <v>544</v>
      </c>
      <c r="O27" t="s">
        <v>1077</v>
      </c>
      <c r="P27" t="s">
        <v>1098</v>
      </c>
      <c r="Q27" t="s">
        <v>1119</v>
      </c>
      <c r="R27" t="s">
        <v>1141</v>
      </c>
      <c r="S27" t="s">
        <v>631</v>
      </c>
      <c r="T27" t="s">
        <v>651</v>
      </c>
      <c r="U27" t="s">
        <v>1196</v>
      </c>
      <c r="V27" t="s">
        <v>1215</v>
      </c>
      <c r="W27" t="s">
        <v>690</v>
      </c>
      <c r="X27" t="s">
        <v>1257</v>
      </c>
      <c r="Y27" t="s">
        <v>1281</v>
      </c>
    </row>
    <row r="28" spans="1:25" x14ac:dyDescent="0.35">
      <c r="A28" s="1" t="s">
        <v>870</v>
      </c>
      <c r="B28" t="s">
        <v>884</v>
      </c>
      <c r="C28" t="s">
        <v>884</v>
      </c>
      <c r="D28" t="s">
        <v>574</v>
      </c>
      <c r="E28" t="s">
        <v>910</v>
      </c>
      <c r="F28" t="s">
        <v>941</v>
      </c>
      <c r="G28" t="s">
        <v>680</v>
      </c>
      <c r="H28" t="s">
        <v>153</v>
      </c>
      <c r="I28" t="s">
        <v>676</v>
      </c>
      <c r="J28" t="s">
        <v>831</v>
      </c>
      <c r="K28" t="s">
        <v>1014</v>
      </c>
      <c r="L28" t="s">
        <v>498</v>
      </c>
      <c r="M28" t="s">
        <v>776</v>
      </c>
      <c r="N28" t="s">
        <v>1062</v>
      </c>
      <c r="O28" t="s">
        <v>1078</v>
      </c>
      <c r="P28" t="s">
        <v>1099</v>
      </c>
      <c r="Q28" t="s">
        <v>1120</v>
      </c>
      <c r="R28" t="s">
        <v>1142</v>
      </c>
      <c r="S28" t="s">
        <v>1159</v>
      </c>
      <c r="T28" t="s">
        <v>1178</v>
      </c>
      <c r="U28" t="s">
        <v>1197</v>
      </c>
      <c r="V28" t="s">
        <v>1216</v>
      </c>
      <c r="W28" t="s">
        <v>1234</v>
      </c>
      <c r="X28" t="s">
        <v>1258</v>
      </c>
      <c r="Y28" t="s">
        <v>1282</v>
      </c>
    </row>
    <row r="29" spans="1:25" x14ac:dyDescent="0.35">
      <c r="A29" s="1" t="s">
        <v>871</v>
      </c>
      <c r="B29" t="s">
        <v>43</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row>
    <row r="30" spans="1:25" x14ac:dyDescent="0.35">
      <c r="A30" s="1" t="s">
        <v>872</v>
      </c>
      <c r="B30" t="s">
        <v>43</v>
      </c>
      <c r="C30" t="s">
        <v>43</v>
      </c>
      <c r="D30" t="s">
        <v>43</v>
      </c>
      <c r="E30" t="s">
        <v>43</v>
      </c>
      <c r="F30" t="s">
        <v>427</v>
      </c>
      <c r="G30" t="s">
        <v>467</v>
      </c>
      <c r="H30" t="s">
        <v>43</v>
      </c>
      <c r="I30" t="s">
        <v>43</v>
      </c>
      <c r="J30" t="s">
        <v>43</v>
      </c>
      <c r="K30" t="s">
        <v>43</v>
      </c>
      <c r="L30" t="s">
        <v>97</v>
      </c>
      <c r="M30" t="s">
        <v>903</v>
      </c>
      <c r="N30" t="s">
        <v>133</v>
      </c>
      <c r="O30" t="s">
        <v>153</v>
      </c>
      <c r="P30" t="s">
        <v>172</v>
      </c>
      <c r="Q30" t="s">
        <v>554</v>
      </c>
      <c r="R30" t="s">
        <v>680</v>
      </c>
      <c r="S30" t="s">
        <v>446</v>
      </c>
      <c r="T30" t="s">
        <v>451</v>
      </c>
      <c r="U30" t="s">
        <v>43</v>
      </c>
      <c r="V30" t="s">
        <v>43</v>
      </c>
      <c r="W30" t="s">
        <v>1235</v>
      </c>
      <c r="X30" t="s">
        <v>714</v>
      </c>
      <c r="Y30" t="s">
        <v>1283</v>
      </c>
    </row>
    <row r="31" spans="1:25" x14ac:dyDescent="0.35">
      <c r="A31" s="1" t="s">
        <v>873</v>
      </c>
      <c r="B31" t="s">
        <v>887</v>
      </c>
      <c r="C31" t="s">
        <v>895</v>
      </c>
      <c r="D31" t="s">
        <v>909</v>
      </c>
      <c r="E31" t="s">
        <v>925</v>
      </c>
      <c r="F31" t="s">
        <v>942</v>
      </c>
      <c r="G31" t="s">
        <v>544</v>
      </c>
      <c r="H31" t="s">
        <v>965</v>
      </c>
      <c r="I31" t="s">
        <v>982</v>
      </c>
      <c r="J31" t="s">
        <v>998</v>
      </c>
      <c r="K31" t="s">
        <v>1015</v>
      </c>
      <c r="L31" t="s">
        <v>1032</v>
      </c>
      <c r="M31" t="s">
        <v>1046</v>
      </c>
      <c r="N31" t="s">
        <v>1063</v>
      </c>
      <c r="O31" t="s">
        <v>1079</v>
      </c>
      <c r="P31" t="s">
        <v>1100</v>
      </c>
      <c r="Q31" t="s">
        <v>1121</v>
      </c>
      <c r="R31" t="s">
        <v>1143</v>
      </c>
      <c r="S31" t="s">
        <v>1160</v>
      </c>
      <c r="T31" t="s">
        <v>1179</v>
      </c>
      <c r="U31" t="s">
        <v>1198</v>
      </c>
      <c r="V31" t="s">
        <v>1217</v>
      </c>
      <c r="W31" t="s">
        <v>1236</v>
      </c>
      <c r="X31" t="s">
        <v>1259</v>
      </c>
      <c r="Y31" t="s">
        <v>1284</v>
      </c>
    </row>
    <row r="32" spans="1:25" x14ac:dyDescent="0.35">
      <c r="A32" s="1" t="s">
        <v>874</v>
      </c>
      <c r="B32" t="s">
        <v>43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row>
    <row r="33" spans="1:25" x14ac:dyDescent="0.35">
      <c r="A33" s="1" t="s">
        <v>875</v>
      </c>
      <c r="B33" t="s">
        <v>43</v>
      </c>
      <c r="C33" t="s">
        <v>43</v>
      </c>
      <c r="D33" t="s">
        <v>43</v>
      </c>
      <c r="E33" t="s">
        <v>43</v>
      </c>
      <c r="F33" t="s">
        <v>43</v>
      </c>
      <c r="G33" t="s">
        <v>429</v>
      </c>
      <c r="H33" t="s">
        <v>43</v>
      </c>
      <c r="I33" t="s">
        <v>43</v>
      </c>
      <c r="J33" t="s">
        <v>467</v>
      </c>
      <c r="K33" t="s">
        <v>467</v>
      </c>
      <c r="L33" t="s">
        <v>467</v>
      </c>
      <c r="M33" t="s">
        <v>467</v>
      </c>
      <c r="N33" t="s">
        <v>467</v>
      </c>
      <c r="O33" t="s">
        <v>467</v>
      </c>
      <c r="P33" t="s">
        <v>467</v>
      </c>
      <c r="Q33" t="s">
        <v>467</v>
      </c>
      <c r="R33" t="s">
        <v>467</v>
      </c>
      <c r="S33" t="s">
        <v>467</v>
      </c>
      <c r="T33" t="s">
        <v>467</v>
      </c>
      <c r="U33" t="s">
        <v>467</v>
      </c>
      <c r="V33" t="s">
        <v>467</v>
      </c>
      <c r="W33" t="s">
        <v>467</v>
      </c>
      <c r="X33" t="s">
        <v>467</v>
      </c>
      <c r="Y33" t="s">
        <v>630</v>
      </c>
    </row>
    <row r="34" spans="1:25" x14ac:dyDescent="0.35">
      <c r="A34" s="1" t="s">
        <v>876</v>
      </c>
      <c r="B34" t="s">
        <v>888</v>
      </c>
      <c r="C34" t="s">
        <v>831</v>
      </c>
      <c r="D34" t="s">
        <v>472</v>
      </c>
      <c r="E34" t="s">
        <v>926</v>
      </c>
      <c r="F34" t="s">
        <v>943</v>
      </c>
      <c r="G34" t="s">
        <v>955</v>
      </c>
      <c r="H34" t="s">
        <v>966</v>
      </c>
      <c r="I34" t="s">
        <v>983</v>
      </c>
      <c r="J34" t="s">
        <v>999</v>
      </c>
      <c r="K34" t="s">
        <v>1016</v>
      </c>
      <c r="L34" t="s">
        <v>1033</v>
      </c>
      <c r="M34" t="s">
        <v>1047</v>
      </c>
      <c r="N34" t="s">
        <v>1064</v>
      </c>
      <c r="O34" t="s">
        <v>1080</v>
      </c>
      <c r="P34" t="s">
        <v>1101</v>
      </c>
      <c r="Q34" t="s">
        <v>1122</v>
      </c>
      <c r="R34" t="s">
        <v>1144</v>
      </c>
      <c r="S34" t="s">
        <v>1161</v>
      </c>
      <c r="T34" t="s">
        <v>1180</v>
      </c>
      <c r="U34" t="s">
        <v>1199</v>
      </c>
      <c r="V34" t="s">
        <v>1218</v>
      </c>
      <c r="W34" t="s">
        <v>1237</v>
      </c>
      <c r="X34" t="s">
        <v>1260</v>
      </c>
      <c r="Y34" t="s">
        <v>1285</v>
      </c>
    </row>
    <row r="35" spans="1:25" x14ac:dyDescent="0.35">
      <c r="A35" s="1" t="s">
        <v>877</v>
      </c>
      <c r="B35" t="s">
        <v>551</v>
      </c>
      <c r="C35" t="s">
        <v>896</v>
      </c>
      <c r="D35" t="s">
        <v>746</v>
      </c>
      <c r="E35" t="s">
        <v>927</v>
      </c>
      <c r="F35" t="s">
        <v>430</v>
      </c>
      <c r="G35" t="s">
        <v>956</v>
      </c>
      <c r="H35" t="s">
        <v>967</v>
      </c>
      <c r="I35" t="s">
        <v>713</v>
      </c>
      <c r="J35" t="s">
        <v>467</v>
      </c>
      <c r="K35" t="s">
        <v>951</v>
      </c>
      <c r="L35" t="s">
        <v>430</v>
      </c>
      <c r="M35" t="s">
        <v>534</v>
      </c>
      <c r="N35" t="s">
        <v>446</v>
      </c>
      <c r="O35" t="s">
        <v>423</v>
      </c>
      <c r="P35" t="s">
        <v>446</v>
      </c>
      <c r="Q35" t="s">
        <v>427</v>
      </c>
      <c r="R35" t="s">
        <v>951</v>
      </c>
      <c r="S35" t="s">
        <v>713</v>
      </c>
      <c r="T35" t="s">
        <v>1181</v>
      </c>
      <c r="U35" t="s">
        <v>1200</v>
      </c>
      <c r="V35" t="s">
        <v>1219</v>
      </c>
      <c r="W35" t="s">
        <v>467</v>
      </c>
      <c r="X35" t="s">
        <v>172</v>
      </c>
      <c r="Y35" t="s">
        <v>1286</v>
      </c>
    </row>
    <row r="36" spans="1:25" x14ac:dyDescent="0.35">
      <c r="A36" s="1" t="s">
        <v>878</v>
      </c>
      <c r="B36" t="s">
        <v>889</v>
      </c>
      <c r="C36" t="s">
        <v>897</v>
      </c>
      <c r="D36" t="s">
        <v>910</v>
      </c>
      <c r="E36" t="s">
        <v>928</v>
      </c>
      <c r="F36" t="s">
        <v>944</v>
      </c>
      <c r="G36" t="s">
        <v>43</v>
      </c>
      <c r="H36" t="s">
        <v>968</v>
      </c>
      <c r="I36" t="s">
        <v>984</v>
      </c>
      <c r="J36" t="s">
        <v>1000</v>
      </c>
      <c r="K36" t="s">
        <v>43</v>
      </c>
      <c r="L36" t="s">
        <v>43</v>
      </c>
      <c r="M36" t="s">
        <v>1048</v>
      </c>
      <c r="N36" t="s">
        <v>709</v>
      </c>
      <c r="O36" t="s">
        <v>1081</v>
      </c>
      <c r="P36" t="s">
        <v>480</v>
      </c>
      <c r="Q36" t="s">
        <v>1123</v>
      </c>
      <c r="R36" t="s">
        <v>1145</v>
      </c>
      <c r="S36" t="s">
        <v>1162</v>
      </c>
      <c r="T36" t="s">
        <v>1182</v>
      </c>
      <c r="U36" t="s">
        <v>1201</v>
      </c>
      <c r="V36" t="s">
        <v>1220</v>
      </c>
      <c r="W36" t="s">
        <v>1238</v>
      </c>
      <c r="X36" t="s">
        <v>1261</v>
      </c>
      <c r="Y36" t="s">
        <v>1287</v>
      </c>
    </row>
    <row r="37" spans="1:25" x14ac:dyDescent="0.35">
      <c r="A37" s="1" t="s">
        <v>879</v>
      </c>
      <c r="B37" t="s">
        <v>890</v>
      </c>
      <c r="C37" t="s">
        <v>898</v>
      </c>
      <c r="D37" t="s">
        <v>911</v>
      </c>
      <c r="E37" t="s">
        <v>929</v>
      </c>
      <c r="F37" t="s">
        <v>945</v>
      </c>
      <c r="G37" t="s">
        <v>957</v>
      </c>
      <c r="H37" t="s">
        <v>969</v>
      </c>
      <c r="I37" t="s">
        <v>985</v>
      </c>
      <c r="J37" t="s">
        <v>56</v>
      </c>
      <c r="K37" t="s">
        <v>77</v>
      </c>
      <c r="L37" t="s">
        <v>98</v>
      </c>
      <c r="M37" t="s">
        <v>115</v>
      </c>
      <c r="N37" t="s">
        <v>134</v>
      </c>
      <c r="O37" t="s">
        <v>154</v>
      </c>
      <c r="P37" t="s">
        <v>173</v>
      </c>
      <c r="Q37" t="s">
        <v>192</v>
      </c>
      <c r="R37" t="s">
        <v>211</v>
      </c>
      <c r="S37" t="s">
        <v>231</v>
      </c>
      <c r="T37" t="s">
        <v>249</v>
      </c>
      <c r="U37" t="s">
        <v>271</v>
      </c>
      <c r="V37" t="s">
        <v>293</v>
      </c>
      <c r="W37" t="s">
        <v>315</v>
      </c>
      <c r="X37" t="s">
        <v>334</v>
      </c>
      <c r="Y37" t="s">
        <v>355</v>
      </c>
    </row>
    <row r="38" spans="1:25" x14ac:dyDescent="0.35">
      <c r="A38" s="1" t="s">
        <v>880</v>
      </c>
      <c r="B38" t="s">
        <v>886</v>
      </c>
      <c r="C38" t="s">
        <v>899</v>
      </c>
      <c r="D38" t="s">
        <v>904</v>
      </c>
      <c r="E38" t="s">
        <v>922</v>
      </c>
      <c r="F38" t="s">
        <v>937</v>
      </c>
      <c r="G38" t="s">
        <v>952</v>
      </c>
      <c r="H38" t="s">
        <v>970</v>
      </c>
      <c r="I38" t="s">
        <v>986</v>
      </c>
      <c r="J38" t="s">
        <v>994</v>
      </c>
      <c r="K38" t="s">
        <v>1010</v>
      </c>
      <c r="L38" t="s">
        <v>1027</v>
      </c>
      <c r="M38" t="s">
        <v>1041</v>
      </c>
      <c r="N38" t="s">
        <v>1059</v>
      </c>
      <c r="O38" t="s">
        <v>1073</v>
      </c>
      <c r="P38" t="s">
        <v>1102</v>
      </c>
      <c r="Q38" t="s">
        <v>1124</v>
      </c>
      <c r="R38" t="s">
        <v>1137</v>
      </c>
      <c r="S38" t="s">
        <v>1155</v>
      </c>
      <c r="T38" t="s">
        <v>1173</v>
      </c>
      <c r="U38" t="s">
        <v>1192</v>
      </c>
      <c r="V38" t="s">
        <v>1211</v>
      </c>
      <c r="W38" t="s">
        <v>1231</v>
      </c>
      <c r="X38" t="s">
        <v>1251</v>
      </c>
      <c r="Y38" t="s">
        <v>1277</v>
      </c>
    </row>
    <row r="39" spans="1:25" x14ac:dyDescent="0.35">
      <c r="A39" s="1" t="s">
        <v>881</v>
      </c>
      <c r="B39" t="s">
        <v>43</v>
      </c>
      <c r="C39" t="s">
        <v>444</v>
      </c>
      <c r="D39" t="s">
        <v>43</v>
      </c>
      <c r="E39" t="s">
        <v>43</v>
      </c>
      <c r="F39" t="s">
        <v>429</v>
      </c>
      <c r="G39" t="s">
        <v>43</v>
      </c>
      <c r="H39" t="s">
        <v>971</v>
      </c>
      <c r="I39" t="s">
        <v>893</v>
      </c>
      <c r="J39" t="s">
        <v>429</v>
      </c>
      <c r="K39" t="s">
        <v>43</v>
      </c>
      <c r="L39" t="s">
        <v>43</v>
      </c>
      <c r="M39" t="s">
        <v>43</v>
      </c>
      <c r="N39" t="s">
        <v>509</v>
      </c>
      <c r="O39" t="s">
        <v>429</v>
      </c>
      <c r="P39" t="s">
        <v>444</v>
      </c>
      <c r="Q39" t="s">
        <v>467</v>
      </c>
      <c r="R39" t="s">
        <v>429</v>
      </c>
      <c r="S39" t="s">
        <v>43</v>
      </c>
      <c r="T39" t="s">
        <v>43</v>
      </c>
      <c r="U39" t="s">
        <v>43</v>
      </c>
      <c r="V39" t="s">
        <v>43</v>
      </c>
      <c r="W39" t="s">
        <v>43</v>
      </c>
      <c r="X39" t="s">
        <v>43</v>
      </c>
      <c r="Y39" t="s">
        <v>43</v>
      </c>
    </row>
    <row r="40" spans="1:25" x14ac:dyDescent="0.35">
      <c r="A40" s="1" t="s">
        <v>882</v>
      </c>
      <c r="B40" t="s">
        <v>886</v>
      </c>
      <c r="C40" t="s">
        <v>565</v>
      </c>
      <c r="D40" t="s">
        <v>904</v>
      </c>
      <c r="E40" t="s">
        <v>922</v>
      </c>
      <c r="F40" t="s">
        <v>937</v>
      </c>
      <c r="G40" t="s">
        <v>952</v>
      </c>
      <c r="H40" t="s">
        <v>962</v>
      </c>
      <c r="I40" t="s">
        <v>979</v>
      </c>
      <c r="J40" t="s">
        <v>994</v>
      </c>
      <c r="K40" t="s">
        <v>1010</v>
      </c>
      <c r="L40" t="s">
        <v>1027</v>
      </c>
      <c r="M40" t="s">
        <v>1041</v>
      </c>
      <c r="N40" t="s">
        <v>1059</v>
      </c>
      <c r="O40" t="s">
        <v>1073</v>
      </c>
      <c r="P40" t="s">
        <v>1094</v>
      </c>
      <c r="Q40" t="s">
        <v>1115</v>
      </c>
      <c r="R40" t="s">
        <v>1137</v>
      </c>
      <c r="S40" t="s">
        <v>1155</v>
      </c>
      <c r="T40" t="s">
        <v>1173</v>
      </c>
      <c r="U40" t="s">
        <v>1192</v>
      </c>
      <c r="V40" t="s">
        <v>1211</v>
      </c>
      <c r="W40" t="s">
        <v>1231</v>
      </c>
      <c r="X40" t="s">
        <v>1251</v>
      </c>
      <c r="Y40" t="s">
        <v>1277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heetViews>
  <sheetFormatPr defaultRowHeight="14.5" x14ac:dyDescent="0.35"/>
  <sheetData>
    <row r="1" spans="1:25" x14ac:dyDescent="0.35">
      <c r="B1" s="1" t="s">
        <v>379</v>
      </c>
      <c r="C1" s="1" t="s">
        <v>380</v>
      </c>
      <c r="D1" s="1" t="s">
        <v>381</v>
      </c>
      <c r="E1" s="1" t="s">
        <v>382</v>
      </c>
      <c r="F1" s="1" t="s">
        <v>383</v>
      </c>
      <c r="G1" s="1" t="s">
        <v>384</v>
      </c>
      <c r="H1" s="1" t="s">
        <v>385</v>
      </c>
      <c r="I1" s="1" t="s">
        <v>386</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row>
    <row r="2" spans="1:25" x14ac:dyDescent="0.35">
      <c r="A2" s="1" t="s">
        <v>409</v>
      </c>
      <c r="B2" t="s">
        <v>430</v>
      </c>
      <c r="C2" t="s">
        <v>454</v>
      </c>
      <c r="D2" t="s">
        <v>477</v>
      </c>
      <c r="E2" t="s">
        <v>498</v>
      </c>
      <c r="F2" t="s">
        <v>516</v>
      </c>
      <c r="G2" t="s">
        <v>535</v>
      </c>
      <c r="H2" t="s">
        <v>555</v>
      </c>
      <c r="I2" t="s">
        <v>574</v>
      </c>
      <c r="J2" t="s">
        <v>52</v>
      </c>
      <c r="K2" t="s">
        <v>73</v>
      </c>
      <c r="L2" t="s">
        <v>93</v>
      </c>
      <c r="M2" t="s">
        <v>111</v>
      </c>
      <c r="N2" t="s">
        <v>129</v>
      </c>
      <c r="O2" t="s">
        <v>149</v>
      </c>
      <c r="P2" t="s">
        <v>169</v>
      </c>
      <c r="Q2" t="s">
        <v>187</v>
      </c>
      <c r="R2" t="s">
        <v>206</v>
      </c>
      <c r="S2" t="s">
        <v>228</v>
      </c>
      <c r="T2" t="s">
        <v>245</v>
      </c>
      <c r="U2" t="s">
        <v>266</v>
      </c>
      <c r="V2" t="s">
        <v>288</v>
      </c>
      <c r="W2" t="s">
        <v>310</v>
      </c>
      <c r="X2" t="s">
        <v>330</v>
      </c>
      <c r="Y2" t="s">
        <v>350</v>
      </c>
    </row>
    <row r="3" spans="1:25" x14ac:dyDescent="0.35">
      <c r="A3" s="1" t="s">
        <v>400</v>
      </c>
      <c r="B3" t="s">
        <v>421</v>
      </c>
      <c r="C3" t="s">
        <v>446</v>
      </c>
      <c r="D3" t="s">
        <v>469</v>
      </c>
      <c r="E3" t="s">
        <v>491</v>
      </c>
      <c r="F3" t="s">
        <v>465</v>
      </c>
      <c r="G3" t="s">
        <v>440</v>
      </c>
      <c r="H3" t="s">
        <v>416</v>
      </c>
      <c r="I3" t="s">
        <v>477</v>
      </c>
      <c r="J3" t="s">
        <v>51</v>
      </c>
      <c r="K3" t="s">
        <v>72</v>
      </c>
      <c r="L3" t="s">
        <v>92</v>
      </c>
      <c r="M3" t="s">
        <v>110</v>
      </c>
      <c r="N3" t="s">
        <v>128</v>
      </c>
      <c r="O3" t="s">
        <v>148</v>
      </c>
      <c r="P3" t="s">
        <v>168</v>
      </c>
      <c r="Q3" t="s">
        <v>186</v>
      </c>
      <c r="R3" t="s">
        <v>205</v>
      </c>
      <c r="S3" t="s">
        <v>110</v>
      </c>
      <c r="T3" t="s">
        <v>128</v>
      </c>
      <c r="U3" t="s">
        <v>265</v>
      </c>
      <c r="V3" t="s">
        <v>287</v>
      </c>
      <c r="W3" t="s">
        <v>309</v>
      </c>
      <c r="X3" t="s">
        <v>329</v>
      </c>
      <c r="Y3" t="s">
        <v>349</v>
      </c>
    </row>
    <row r="4" spans="1:25" x14ac:dyDescent="0.35">
      <c r="A4" s="1" t="s">
        <v>1288</v>
      </c>
      <c r="B4" t="s">
        <v>43</v>
      </c>
      <c r="C4" t="s">
        <v>43</v>
      </c>
      <c r="D4" t="s">
        <v>1316</v>
      </c>
      <c r="E4" t="s">
        <v>1318</v>
      </c>
      <c r="F4" t="s">
        <v>1335</v>
      </c>
      <c r="G4" t="s">
        <v>1341</v>
      </c>
      <c r="H4" t="s">
        <v>534</v>
      </c>
      <c r="I4" t="s">
        <v>1286</v>
      </c>
      <c r="J4" t="s">
        <v>961</v>
      </c>
      <c r="K4" t="s">
        <v>529</v>
      </c>
      <c r="L4" t="s">
        <v>1388</v>
      </c>
      <c r="M4" t="s">
        <v>1400</v>
      </c>
      <c r="N4" t="s">
        <v>531</v>
      </c>
      <c r="O4" t="s">
        <v>172</v>
      </c>
      <c r="P4" t="s">
        <v>1327</v>
      </c>
      <c r="Q4" t="s">
        <v>474</v>
      </c>
      <c r="R4" t="s">
        <v>440</v>
      </c>
      <c r="S4" t="s">
        <v>1434</v>
      </c>
      <c r="T4" t="s">
        <v>110</v>
      </c>
      <c r="U4" t="s">
        <v>1484</v>
      </c>
      <c r="V4" t="s">
        <v>1497</v>
      </c>
      <c r="W4" t="s">
        <v>554</v>
      </c>
      <c r="X4" t="s">
        <v>1528</v>
      </c>
      <c r="Y4" t="s">
        <v>1543</v>
      </c>
    </row>
    <row r="5" spans="1:25" x14ac:dyDescent="0.35">
      <c r="A5" s="1" t="s">
        <v>1289</v>
      </c>
      <c r="B5" t="s">
        <v>43</v>
      </c>
      <c r="C5" t="s">
        <v>43</v>
      </c>
      <c r="D5" t="s">
        <v>43</v>
      </c>
      <c r="E5" t="s">
        <v>43</v>
      </c>
      <c r="F5" t="s">
        <v>43</v>
      </c>
      <c r="G5" t="s">
        <v>43</v>
      </c>
      <c r="H5" t="s">
        <v>43</v>
      </c>
      <c r="I5" t="s">
        <v>43</v>
      </c>
      <c r="J5" t="s">
        <v>43</v>
      </c>
      <c r="K5" t="s">
        <v>43</v>
      </c>
      <c r="L5" t="s">
        <v>43</v>
      </c>
      <c r="M5" t="s">
        <v>1401</v>
      </c>
      <c r="N5" t="s">
        <v>683</v>
      </c>
      <c r="O5" t="s">
        <v>776</v>
      </c>
      <c r="P5" t="s">
        <v>1425</v>
      </c>
      <c r="Q5" t="s">
        <v>776</v>
      </c>
      <c r="R5" t="s">
        <v>1112</v>
      </c>
      <c r="S5" t="s">
        <v>148</v>
      </c>
      <c r="T5" t="s">
        <v>1470</v>
      </c>
      <c r="U5" t="s">
        <v>1485</v>
      </c>
      <c r="V5" t="s">
        <v>1131</v>
      </c>
      <c r="W5" t="s">
        <v>1514</v>
      </c>
      <c r="X5" t="s">
        <v>1529</v>
      </c>
      <c r="Y5" t="s">
        <v>1544</v>
      </c>
    </row>
    <row r="6" spans="1:25" x14ac:dyDescent="0.35">
      <c r="A6" s="1" t="s">
        <v>1290</v>
      </c>
      <c r="B6" t="s">
        <v>622</v>
      </c>
      <c r="C6" t="s">
        <v>620</v>
      </c>
      <c r="D6" t="s">
        <v>1317</v>
      </c>
      <c r="E6" t="s">
        <v>1328</v>
      </c>
      <c r="F6" t="s">
        <v>992</v>
      </c>
      <c r="G6" t="s">
        <v>1342</v>
      </c>
      <c r="H6" t="s">
        <v>1092</v>
      </c>
      <c r="I6" t="s">
        <v>676</v>
      </c>
      <c r="J6" t="s">
        <v>1350</v>
      </c>
      <c r="K6" t="s">
        <v>1376</v>
      </c>
      <c r="L6" t="s">
        <v>1389</v>
      </c>
      <c r="M6" t="s">
        <v>776</v>
      </c>
      <c r="N6" t="s">
        <v>1031</v>
      </c>
      <c r="O6" t="s">
        <v>884</v>
      </c>
      <c r="P6" t="s">
        <v>1426</v>
      </c>
      <c r="Q6" t="s">
        <v>534</v>
      </c>
      <c r="R6" t="s">
        <v>1444</v>
      </c>
      <c r="S6" t="s">
        <v>1457</v>
      </c>
      <c r="T6" t="s">
        <v>1471</v>
      </c>
      <c r="U6" t="s">
        <v>92</v>
      </c>
      <c r="V6" t="s">
        <v>1498</v>
      </c>
      <c r="W6" t="s">
        <v>1515</v>
      </c>
      <c r="X6" t="s">
        <v>1530</v>
      </c>
      <c r="Y6" t="s">
        <v>1545</v>
      </c>
    </row>
    <row r="7" spans="1:25" x14ac:dyDescent="0.35">
      <c r="A7" s="1" t="s">
        <v>1291</v>
      </c>
      <c r="B7" t="s">
        <v>43</v>
      </c>
      <c r="C7" t="s">
        <v>43</v>
      </c>
      <c r="D7" t="s">
        <v>43</v>
      </c>
      <c r="E7" t="s">
        <v>43</v>
      </c>
      <c r="F7" t="s">
        <v>43</v>
      </c>
      <c r="G7" t="s">
        <v>43</v>
      </c>
      <c r="H7" t="s">
        <v>43</v>
      </c>
      <c r="I7" t="s">
        <v>43</v>
      </c>
      <c r="J7" t="s">
        <v>43</v>
      </c>
      <c r="K7" t="s">
        <v>43</v>
      </c>
      <c r="L7" t="s">
        <v>43</v>
      </c>
      <c r="M7" t="s">
        <v>1402</v>
      </c>
      <c r="N7" t="s">
        <v>97</v>
      </c>
      <c r="O7" t="s">
        <v>97</v>
      </c>
      <c r="P7" t="s">
        <v>1427</v>
      </c>
      <c r="Q7" t="s">
        <v>831</v>
      </c>
      <c r="R7" t="s">
        <v>1445</v>
      </c>
      <c r="S7" t="s">
        <v>1458</v>
      </c>
      <c r="T7" t="s">
        <v>1472</v>
      </c>
      <c r="U7" t="s">
        <v>1486</v>
      </c>
      <c r="V7" t="s">
        <v>1499</v>
      </c>
      <c r="W7" t="s">
        <v>1516</v>
      </c>
      <c r="X7" t="s">
        <v>1531</v>
      </c>
      <c r="Y7" t="s">
        <v>1546</v>
      </c>
    </row>
    <row r="8" spans="1:25" x14ac:dyDescent="0.35">
      <c r="A8" s="1" t="s">
        <v>848</v>
      </c>
      <c r="B8" t="s">
        <v>1312</v>
      </c>
      <c r="C8" t="s">
        <v>888</v>
      </c>
      <c r="D8" t="s">
        <v>1318</v>
      </c>
      <c r="E8" t="s">
        <v>818</v>
      </c>
      <c r="F8" t="s">
        <v>759</v>
      </c>
      <c r="G8" t="s">
        <v>1317</v>
      </c>
      <c r="H8" t="s">
        <v>1352</v>
      </c>
      <c r="I8" t="s">
        <v>760</v>
      </c>
      <c r="J8" t="s">
        <v>1367</v>
      </c>
      <c r="K8" t="s">
        <v>713</v>
      </c>
      <c r="L8" t="s">
        <v>1390</v>
      </c>
      <c r="M8" t="s">
        <v>1403</v>
      </c>
      <c r="N8" t="s">
        <v>637</v>
      </c>
      <c r="O8" t="s">
        <v>172</v>
      </c>
      <c r="P8" t="s">
        <v>1171</v>
      </c>
      <c r="Q8" t="s">
        <v>420</v>
      </c>
      <c r="R8" t="s">
        <v>1092</v>
      </c>
      <c r="S8" t="s">
        <v>1320</v>
      </c>
      <c r="T8" t="s">
        <v>1473</v>
      </c>
      <c r="U8" t="s">
        <v>43</v>
      </c>
      <c r="V8" t="s">
        <v>1500</v>
      </c>
      <c r="W8" t="s">
        <v>1517</v>
      </c>
      <c r="X8" t="s">
        <v>1532</v>
      </c>
      <c r="Y8" t="s">
        <v>1547</v>
      </c>
    </row>
    <row r="9" spans="1:25" x14ac:dyDescent="0.35">
      <c r="A9" s="1" t="s">
        <v>861</v>
      </c>
      <c r="B9" t="s">
        <v>43</v>
      </c>
      <c r="C9" t="s">
        <v>43</v>
      </c>
      <c r="D9" t="s">
        <v>43</v>
      </c>
      <c r="E9" t="s">
        <v>43</v>
      </c>
      <c r="F9" t="s">
        <v>43</v>
      </c>
      <c r="G9" t="s">
        <v>43</v>
      </c>
      <c r="H9" t="s">
        <v>43</v>
      </c>
      <c r="I9" t="s">
        <v>43</v>
      </c>
      <c r="J9" t="s">
        <v>43</v>
      </c>
      <c r="K9" t="s">
        <v>43</v>
      </c>
      <c r="L9" t="s">
        <v>43</v>
      </c>
      <c r="M9" t="s">
        <v>1045</v>
      </c>
      <c r="N9" t="s">
        <v>1411</v>
      </c>
      <c r="O9" t="s">
        <v>443</v>
      </c>
      <c r="P9" t="s">
        <v>423</v>
      </c>
      <c r="Q9" t="s">
        <v>1435</v>
      </c>
      <c r="R9" t="s">
        <v>1316</v>
      </c>
      <c r="S9" t="s">
        <v>1286</v>
      </c>
      <c r="T9" t="s">
        <v>813</v>
      </c>
      <c r="U9" t="s">
        <v>529</v>
      </c>
      <c r="V9" t="s">
        <v>1501</v>
      </c>
      <c r="W9" t="s">
        <v>1518</v>
      </c>
      <c r="X9" t="s">
        <v>1533</v>
      </c>
      <c r="Y9" t="s">
        <v>1548</v>
      </c>
    </row>
    <row r="10" spans="1:25" x14ac:dyDescent="0.35">
      <c r="A10" s="1" t="s">
        <v>1292</v>
      </c>
      <c r="B10" t="s">
        <v>449</v>
      </c>
      <c r="C10" t="s">
        <v>488</v>
      </c>
      <c r="D10" t="s">
        <v>1319</v>
      </c>
      <c r="E10" t="s">
        <v>1329</v>
      </c>
      <c r="F10" t="s">
        <v>1336</v>
      </c>
      <c r="G10" t="s">
        <v>1343</v>
      </c>
      <c r="H10" t="s">
        <v>1353</v>
      </c>
      <c r="I10" t="s">
        <v>1359</v>
      </c>
      <c r="J10" t="s">
        <v>421</v>
      </c>
      <c r="K10" t="s">
        <v>637</v>
      </c>
      <c r="L10" t="s">
        <v>425</v>
      </c>
      <c r="M10" t="s">
        <v>430</v>
      </c>
      <c r="N10" t="s">
        <v>430</v>
      </c>
      <c r="O10" t="s">
        <v>617</v>
      </c>
      <c r="P10" t="s">
        <v>954</v>
      </c>
      <c r="Q10" t="s">
        <v>427</v>
      </c>
      <c r="R10" t="s">
        <v>1446</v>
      </c>
      <c r="S10" t="s">
        <v>1459</v>
      </c>
      <c r="T10" t="s">
        <v>637</v>
      </c>
      <c r="U10" t="s">
        <v>707</v>
      </c>
      <c r="V10" t="s">
        <v>884</v>
      </c>
      <c r="W10" t="s">
        <v>619</v>
      </c>
      <c r="X10" t="s">
        <v>1014</v>
      </c>
      <c r="Y10" t="s">
        <v>43</v>
      </c>
    </row>
    <row r="11" spans="1:25" x14ac:dyDescent="0.35">
      <c r="A11" s="1" t="s">
        <v>1293</v>
      </c>
      <c r="B11" t="s">
        <v>429</v>
      </c>
      <c r="C11" t="s">
        <v>951</v>
      </c>
      <c r="D11" t="s">
        <v>1320</v>
      </c>
      <c r="E11" t="s">
        <v>516</v>
      </c>
      <c r="F11" t="s">
        <v>419</v>
      </c>
      <c r="G11" t="s">
        <v>554</v>
      </c>
      <c r="H11" t="s">
        <v>903</v>
      </c>
      <c r="I11" t="s">
        <v>893</v>
      </c>
      <c r="J11" t="s">
        <v>1162</v>
      </c>
      <c r="K11" t="s">
        <v>1377</v>
      </c>
      <c r="L11" t="s">
        <v>415</v>
      </c>
      <c r="M11" t="s">
        <v>467</v>
      </c>
      <c r="N11" t="s">
        <v>637</v>
      </c>
      <c r="O11" t="s">
        <v>1419</v>
      </c>
      <c r="P11" t="s">
        <v>1400</v>
      </c>
      <c r="Q11" t="s">
        <v>1313</v>
      </c>
      <c r="R11" t="s">
        <v>571</v>
      </c>
      <c r="S11" t="s">
        <v>821</v>
      </c>
      <c r="T11" t="s">
        <v>449</v>
      </c>
      <c r="U11" t="s">
        <v>726</v>
      </c>
      <c r="V11" t="s">
        <v>1502</v>
      </c>
      <c r="W11" t="s">
        <v>427</v>
      </c>
      <c r="X11" t="s">
        <v>1435</v>
      </c>
      <c r="Y11" t="s">
        <v>1549</v>
      </c>
    </row>
    <row r="12" spans="1:25" x14ac:dyDescent="0.35">
      <c r="A12" s="1" t="s">
        <v>1294</v>
      </c>
      <c r="B12" t="s">
        <v>425</v>
      </c>
      <c r="C12" t="s">
        <v>469</v>
      </c>
      <c r="D12" t="s">
        <v>920</v>
      </c>
      <c r="E12" t="s">
        <v>1330</v>
      </c>
      <c r="F12" t="s">
        <v>936</v>
      </c>
      <c r="G12" t="s">
        <v>883</v>
      </c>
      <c r="H12" t="s">
        <v>1354</v>
      </c>
      <c r="I12" t="s">
        <v>1360</v>
      </c>
      <c r="J12" t="s">
        <v>1368</v>
      </c>
      <c r="K12" t="s">
        <v>1378</v>
      </c>
      <c r="L12" t="s">
        <v>1391</v>
      </c>
      <c r="M12" t="s">
        <v>1404</v>
      </c>
      <c r="N12" t="s">
        <v>1412</v>
      </c>
      <c r="O12" t="s">
        <v>628</v>
      </c>
      <c r="P12" t="s">
        <v>1428</v>
      </c>
      <c r="Q12" t="s">
        <v>1436</v>
      </c>
      <c r="R12" t="s">
        <v>1447</v>
      </c>
      <c r="S12" t="s">
        <v>1460</v>
      </c>
      <c r="T12" t="s">
        <v>1474</v>
      </c>
      <c r="U12" t="s">
        <v>1487</v>
      </c>
      <c r="V12" t="s">
        <v>1503</v>
      </c>
      <c r="W12" t="s">
        <v>1519</v>
      </c>
      <c r="X12" t="s">
        <v>753</v>
      </c>
      <c r="Y12" t="s">
        <v>1550</v>
      </c>
    </row>
    <row r="13" spans="1:25" x14ac:dyDescent="0.35">
      <c r="A13" s="1" t="s">
        <v>1295</v>
      </c>
      <c r="B13" t="s">
        <v>1313</v>
      </c>
      <c r="C13" t="s">
        <v>1219</v>
      </c>
      <c r="D13" t="s">
        <v>1321</v>
      </c>
      <c r="E13" t="s">
        <v>1331</v>
      </c>
      <c r="F13" t="s">
        <v>1337</v>
      </c>
      <c r="G13" t="s">
        <v>1344</v>
      </c>
      <c r="H13" t="s">
        <v>1355</v>
      </c>
      <c r="I13" t="s">
        <v>1361</v>
      </c>
      <c r="J13" t="s">
        <v>1369</v>
      </c>
      <c r="K13" t="s">
        <v>1379</v>
      </c>
      <c r="L13" t="s">
        <v>1392</v>
      </c>
      <c r="M13" t="s">
        <v>1351</v>
      </c>
      <c r="N13" t="s">
        <v>1328</v>
      </c>
      <c r="O13" t="s">
        <v>1420</v>
      </c>
      <c r="P13" t="s">
        <v>1429</v>
      </c>
      <c r="Q13" t="s">
        <v>1437</v>
      </c>
      <c r="R13" t="s">
        <v>1448</v>
      </c>
      <c r="S13" t="s">
        <v>1461</v>
      </c>
      <c r="T13" t="s">
        <v>1475</v>
      </c>
      <c r="U13" t="s">
        <v>1488</v>
      </c>
      <c r="V13" t="s">
        <v>1504</v>
      </c>
      <c r="W13" t="s">
        <v>1520</v>
      </c>
      <c r="X13" t="s">
        <v>1534</v>
      </c>
      <c r="Y13" t="s">
        <v>1551</v>
      </c>
    </row>
    <row r="14" spans="1:25" x14ac:dyDescent="0.35">
      <c r="A14" s="1" t="s">
        <v>1296</v>
      </c>
      <c r="B14" t="s">
        <v>43</v>
      </c>
      <c r="C14" t="s">
        <v>43</v>
      </c>
      <c r="D14" t="s">
        <v>43</v>
      </c>
      <c r="E14" t="s">
        <v>43</v>
      </c>
      <c r="F14" t="s">
        <v>713</v>
      </c>
      <c r="G14" t="s">
        <v>617</v>
      </c>
      <c r="H14" t="s">
        <v>43</v>
      </c>
      <c r="I14" t="s">
        <v>1219</v>
      </c>
      <c r="J14" t="s">
        <v>1370</v>
      </c>
      <c r="K14" t="s">
        <v>1380</v>
      </c>
      <c r="L14" t="s">
        <v>1312</v>
      </c>
      <c r="M14" t="s">
        <v>43</v>
      </c>
      <c r="N14" t="s">
        <v>43</v>
      </c>
      <c r="O14" t="s">
        <v>1397</v>
      </c>
      <c r="P14" t="s">
        <v>43</v>
      </c>
      <c r="Q14" t="s">
        <v>1438</v>
      </c>
      <c r="R14" t="s">
        <v>43</v>
      </c>
      <c r="S14" t="s">
        <v>43</v>
      </c>
      <c r="T14" t="s">
        <v>43</v>
      </c>
      <c r="U14" t="s">
        <v>43</v>
      </c>
      <c r="V14" t="s">
        <v>43</v>
      </c>
      <c r="W14" t="s">
        <v>43</v>
      </c>
      <c r="X14" t="s">
        <v>1535</v>
      </c>
      <c r="Y14" t="s">
        <v>1552</v>
      </c>
    </row>
    <row r="15" spans="1:25" x14ac:dyDescent="0.35">
      <c r="A15" s="1" t="s">
        <v>1297</v>
      </c>
      <c r="B15" t="s">
        <v>43</v>
      </c>
      <c r="C15" t="s">
        <v>43</v>
      </c>
      <c r="D15" t="s">
        <v>43</v>
      </c>
      <c r="E15" t="s">
        <v>1332</v>
      </c>
      <c r="F15" t="s">
        <v>1338</v>
      </c>
      <c r="G15" t="s">
        <v>1345</v>
      </c>
      <c r="H15" t="s">
        <v>1356</v>
      </c>
      <c r="I15" t="s">
        <v>1362</v>
      </c>
      <c r="J15" t="s">
        <v>1371</v>
      </c>
      <c r="K15" t="s">
        <v>1381</v>
      </c>
      <c r="L15" t="s">
        <v>1393</v>
      </c>
      <c r="M15" t="s">
        <v>1405</v>
      </c>
      <c r="N15" t="s">
        <v>1413</v>
      </c>
      <c r="O15" t="s">
        <v>1421</v>
      </c>
      <c r="P15" t="s">
        <v>1430</v>
      </c>
      <c r="Q15" t="s">
        <v>1439</v>
      </c>
      <c r="R15" t="s">
        <v>1449</v>
      </c>
      <c r="S15" t="s">
        <v>1462</v>
      </c>
      <c r="T15" t="s">
        <v>1476</v>
      </c>
      <c r="U15" t="s">
        <v>1489</v>
      </c>
      <c r="V15" t="s">
        <v>1505</v>
      </c>
      <c r="W15" t="s">
        <v>1521</v>
      </c>
      <c r="X15" t="s">
        <v>1536</v>
      </c>
      <c r="Y15" t="s">
        <v>1553</v>
      </c>
    </row>
    <row r="16" spans="1:25" x14ac:dyDescent="0.35">
      <c r="A16" s="1" t="s">
        <v>1298</v>
      </c>
      <c r="B16" t="s">
        <v>43</v>
      </c>
      <c r="C16" t="s">
        <v>43</v>
      </c>
      <c r="D16" t="s">
        <v>43</v>
      </c>
      <c r="E16" t="s">
        <v>474</v>
      </c>
      <c r="F16" t="s">
        <v>1339</v>
      </c>
      <c r="G16" t="s">
        <v>1346</v>
      </c>
      <c r="H16" t="s">
        <v>1357</v>
      </c>
      <c r="I16" t="s">
        <v>943</v>
      </c>
      <c r="J16" t="s">
        <v>1372</v>
      </c>
      <c r="K16" t="s">
        <v>1382</v>
      </c>
      <c r="L16" t="s">
        <v>1394</v>
      </c>
      <c r="M16" t="s">
        <v>1406</v>
      </c>
      <c r="N16" t="s">
        <v>1414</v>
      </c>
      <c r="O16" t="s">
        <v>1422</v>
      </c>
      <c r="P16" t="s">
        <v>1431</v>
      </c>
      <c r="Q16" t="s">
        <v>823</v>
      </c>
      <c r="R16" t="s">
        <v>1450</v>
      </c>
      <c r="S16" t="s">
        <v>1463</v>
      </c>
      <c r="T16" t="s">
        <v>1477</v>
      </c>
      <c r="U16" t="s">
        <v>655</v>
      </c>
      <c r="V16" t="s">
        <v>1506</v>
      </c>
      <c r="W16" t="s">
        <v>1522</v>
      </c>
      <c r="X16" t="s">
        <v>1537</v>
      </c>
      <c r="Y16" t="s">
        <v>1554</v>
      </c>
    </row>
    <row r="17" spans="1:25" x14ac:dyDescent="0.35">
      <c r="A17" s="1" t="s">
        <v>1299</v>
      </c>
      <c r="B17" t="s">
        <v>43</v>
      </c>
      <c r="C17" t="s">
        <v>43</v>
      </c>
      <c r="D17" t="s">
        <v>1322</v>
      </c>
      <c r="E17" t="s">
        <v>554</v>
      </c>
      <c r="F17" t="s">
        <v>421</v>
      </c>
      <c r="G17" t="s">
        <v>43</v>
      </c>
      <c r="H17" t="s">
        <v>43</v>
      </c>
      <c r="I17" t="s">
        <v>1314</v>
      </c>
      <c r="J17" t="s">
        <v>43</v>
      </c>
      <c r="K17" t="s">
        <v>43</v>
      </c>
      <c r="L17" t="s">
        <v>509</v>
      </c>
      <c r="M17" t="s">
        <v>509</v>
      </c>
      <c r="N17" t="s">
        <v>425</v>
      </c>
      <c r="O17" t="s">
        <v>425</v>
      </c>
      <c r="P17" t="s">
        <v>429</v>
      </c>
      <c r="Q17" t="s">
        <v>676</v>
      </c>
      <c r="R17" t="s">
        <v>676</v>
      </c>
      <c r="S17" t="s">
        <v>420</v>
      </c>
      <c r="T17" t="s">
        <v>884</v>
      </c>
      <c r="U17" t="s">
        <v>884</v>
      </c>
      <c r="V17" t="s">
        <v>43</v>
      </c>
      <c r="W17" t="s">
        <v>43</v>
      </c>
      <c r="X17" t="s">
        <v>43</v>
      </c>
      <c r="Y17" t="s">
        <v>43</v>
      </c>
    </row>
    <row r="18" spans="1:25" x14ac:dyDescent="0.35">
      <c r="A18" s="1" t="s">
        <v>1300</v>
      </c>
      <c r="B18" t="s">
        <v>1313</v>
      </c>
      <c r="C18" t="s">
        <v>1219</v>
      </c>
      <c r="D18" t="s">
        <v>1323</v>
      </c>
      <c r="E18" t="s">
        <v>1333</v>
      </c>
      <c r="F18" t="s">
        <v>1340</v>
      </c>
      <c r="G18" t="s">
        <v>1347</v>
      </c>
      <c r="H18" t="s">
        <v>1358</v>
      </c>
      <c r="I18" t="s">
        <v>1363</v>
      </c>
      <c r="J18" t="s">
        <v>1373</v>
      </c>
      <c r="K18" t="s">
        <v>1383</v>
      </c>
      <c r="L18" t="s">
        <v>1395</v>
      </c>
      <c r="M18" t="s">
        <v>1407</v>
      </c>
      <c r="N18" t="s">
        <v>1415</v>
      </c>
      <c r="O18" t="s">
        <v>1423</v>
      </c>
      <c r="P18" t="s">
        <v>1432</v>
      </c>
      <c r="Q18" t="s">
        <v>1440</v>
      </c>
      <c r="R18" t="s">
        <v>1451</v>
      </c>
      <c r="S18" t="s">
        <v>1464</v>
      </c>
      <c r="T18" t="s">
        <v>1478</v>
      </c>
      <c r="U18" t="s">
        <v>1490</v>
      </c>
      <c r="V18" t="s">
        <v>1507</v>
      </c>
      <c r="W18" t="s">
        <v>1523</v>
      </c>
      <c r="X18" t="s">
        <v>1538</v>
      </c>
      <c r="Y18" t="s">
        <v>1555</v>
      </c>
    </row>
    <row r="19" spans="1:25" x14ac:dyDescent="0.35">
      <c r="A19" s="1" t="s">
        <v>1301</v>
      </c>
      <c r="B19" t="s">
        <v>43</v>
      </c>
      <c r="C19" t="s">
        <v>43</v>
      </c>
      <c r="D19" t="s">
        <v>43</v>
      </c>
      <c r="E19" t="s">
        <v>43</v>
      </c>
      <c r="F19" t="s">
        <v>43</v>
      </c>
      <c r="G19" t="s">
        <v>43</v>
      </c>
      <c r="H19" t="s">
        <v>43</v>
      </c>
      <c r="I19" t="s">
        <v>43</v>
      </c>
      <c r="J19" t="s">
        <v>43</v>
      </c>
      <c r="K19" t="s">
        <v>43</v>
      </c>
      <c r="L19" t="s">
        <v>43</v>
      </c>
      <c r="M19" t="s">
        <v>43</v>
      </c>
      <c r="N19" t="s">
        <v>43</v>
      </c>
      <c r="O19" t="s">
        <v>1219</v>
      </c>
      <c r="P19" t="s">
        <v>425</v>
      </c>
      <c r="Q19" t="s">
        <v>425</v>
      </c>
      <c r="R19" t="s">
        <v>531</v>
      </c>
      <c r="S19" t="s">
        <v>531</v>
      </c>
      <c r="T19" t="s">
        <v>1479</v>
      </c>
      <c r="U19" t="s">
        <v>1491</v>
      </c>
      <c r="V19" t="s">
        <v>1181</v>
      </c>
      <c r="W19" t="s">
        <v>43</v>
      </c>
      <c r="X19" t="s">
        <v>43</v>
      </c>
      <c r="Y19" t="s">
        <v>1393</v>
      </c>
    </row>
    <row r="20" spans="1:25" x14ac:dyDescent="0.35">
      <c r="A20" s="1" t="s">
        <v>1302</v>
      </c>
      <c r="B20" t="s">
        <v>893</v>
      </c>
      <c r="C20" t="s">
        <v>1315</v>
      </c>
      <c r="D20" t="s">
        <v>1324</v>
      </c>
      <c r="E20" t="s">
        <v>529</v>
      </c>
      <c r="F20" t="s">
        <v>420</v>
      </c>
      <c r="G20" t="s">
        <v>893</v>
      </c>
      <c r="H20" t="s">
        <v>491</v>
      </c>
      <c r="I20" t="s">
        <v>1364</v>
      </c>
      <c r="J20" t="s">
        <v>1374</v>
      </c>
      <c r="K20" t="s">
        <v>168</v>
      </c>
      <c r="L20" t="s">
        <v>535</v>
      </c>
      <c r="M20" t="s">
        <v>1408</v>
      </c>
      <c r="N20" t="s">
        <v>498</v>
      </c>
      <c r="O20" t="s">
        <v>43</v>
      </c>
      <c r="P20" t="s">
        <v>43</v>
      </c>
      <c r="Q20" t="s">
        <v>43</v>
      </c>
      <c r="R20" t="s">
        <v>43</v>
      </c>
      <c r="S20" t="s">
        <v>43</v>
      </c>
      <c r="T20" t="s">
        <v>43</v>
      </c>
      <c r="U20" t="s">
        <v>43</v>
      </c>
      <c r="V20" t="s">
        <v>43</v>
      </c>
      <c r="W20" t="s">
        <v>43</v>
      </c>
      <c r="X20" t="s">
        <v>43</v>
      </c>
      <c r="Y20" t="s">
        <v>43</v>
      </c>
    </row>
    <row r="21" spans="1:25" x14ac:dyDescent="0.35">
      <c r="A21" s="1" t="s">
        <v>1303</v>
      </c>
      <c r="B21" t="s">
        <v>43</v>
      </c>
      <c r="C21" t="s">
        <v>43</v>
      </c>
      <c r="D21" t="s">
        <v>43</v>
      </c>
      <c r="E21" t="s">
        <v>43</v>
      </c>
      <c r="F21" t="s">
        <v>43</v>
      </c>
      <c r="G21" t="s">
        <v>43</v>
      </c>
      <c r="H21" t="s">
        <v>1322</v>
      </c>
      <c r="I21" t="s">
        <v>1365</v>
      </c>
      <c r="J21" t="s">
        <v>1375</v>
      </c>
      <c r="K21" t="s">
        <v>1384</v>
      </c>
      <c r="L21" t="s">
        <v>1396</v>
      </c>
      <c r="M21" t="s">
        <v>43</v>
      </c>
      <c r="N21" t="s">
        <v>43</v>
      </c>
      <c r="O21" t="s">
        <v>43</v>
      </c>
      <c r="P21" t="s">
        <v>837</v>
      </c>
      <c r="Q21" t="s">
        <v>1441</v>
      </c>
      <c r="R21" t="s">
        <v>1452</v>
      </c>
      <c r="S21" t="s">
        <v>1465</v>
      </c>
      <c r="T21" t="s">
        <v>1480</v>
      </c>
      <c r="U21" t="s">
        <v>1492</v>
      </c>
      <c r="V21" t="s">
        <v>1508</v>
      </c>
      <c r="W21" t="s">
        <v>43</v>
      </c>
      <c r="X21" t="s">
        <v>43</v>
      </c>
      <c r="Y21" t="s">
        <v>43</v>
      </c>
    </row>
    <row r="22" spans="1:25" x14ac:dyDescent="0.35">
      <c r="A22" s="1" t="s">
        <v>1304</v>
      </c>
      <c r="B22" t="s">
        <v>43</v>
      </c>
      <c r="C22" t="s">
        <v>43</v>
      </c>
      <c r="D22" t="s">
        <v>43</v>
      </c>
      <c r="E22" t="s">
        <v>43</v>
      </c>
      <c r="F22" t="s">
        <v>43</v>
      </c>
      <c r="G22" t="s">
        <v>43</v>
      </c>
      <c r="H22" t="s">
        <v>43</v>
      </c>
      <c r="I22" t="s">
        <v>43</v>
      </c>
      <c r="J22" t="s">
        <v>43</v>
      </c>
      <c r="K22" t="s">
        <v>43</v>
      </c>
      <c r="L22" t="s">
        <v>43</v>
      </c>
      <c r="M22" t="s">
        <v>43</v>
      </c>
      <c r="N22" t="s">
        <v>43</v>
      </c>
      <c r="O22" t="s">
        <v>43</v>
      </c>
      <c r="P22" t="s">
        <v>1433</v>
      </c>
      <c r="Q22" t="s">
        <v>1342</v>
      </c>
      <c r="R22" t="s">
        <v>1453</v>
      </c>
      <c r="S22" t="s">
        <v>1466</v>
      </c>
      <c r="T22" t="s">
        <v>1481</v>
      </c>
      <c r="U22" t="s">
        <v>1334</v>
      </c>
      <c r="V22" t="s">
        <v>1509</v>
      </c>
      <c r="W22" t="s">
        <v>1524</v>
      </c>
      <c r="X22" t="s">
        <v>1539</v>
      </c>
      <c r="Y22" t="s">
        <v>1556</v>
      </c>
    </row>
    <row r="23" spans="1:25" x14ac:dyDescent="0.35">
      <c r="A23" s="1" t="s">
        <v>1305</v>
      </c>
      <c r="B23" t="s">
        <v>680</v>
      </c>
      <c r="C23" t="s">
        <v>967</v>
      </c>
      <c r="D23" t="s">
        <v>1141</v>
      </c>
      <c r="E23" t="s">
        <v>954</v>
      </c>
      <c r="F23" t="s">
        <v>467</v>
      </c>
      <c r="G23" t="s">
        <v>1348</v>
      </c>
      <c r="H23" t="s">
        <v>713</v>
      </c>
      <c r="I23" t="s">
        <v>444</v>
      </c>
      <c r="J23" t="s">
        <v>429</v>
      </c>
      <c r="K23" t="s">
        <v>429</v>
      </c>
      <c r="L23" t="s">
        <v>467</v>
      </c>
      <c r="M23" t="s">
        <v>1409</v>
      </c>
      <c r="N23" t="s">
        <v>474</v>
      </c>
      <c r="O23" t="s">
        <v>1391</v>
      </c>
      <c r="P23" t="s">
        <v>1434</v>
      </c>
      <c r="Q23" t="s">
        <v>1442</v>
      </c>
      <c r="R23" t="s">
        <v>527</v>
      </c>
      <c r="S23" t="s">
        <v>1467</v>
      </c>
      <c r="T23" t="s">
        <v>1033</v>
      </c>
      <c r="U23" t="s">
        <v>1493</v>
      </c>
      <c r="V23" t="s">
        <v>1510</v>
      </c>
      <c r="W23" t="s">
        <v>1370</v>
      </c>
      <c r="X23" t="s">
        <v>1540</v>
      </c>
      <c r="Y23" t="s">
        <v>1557</v>
      </c>
    </row>
    <row r="24" spans="1:25" x14ac:dyDescent="0.35">
      <c r="A24" s="1" t="s">
        <v>1306</v>
      </c>
      <c r="B24" t="s">
        <v>794</v>
      </c>
      <c r="C24" t="s">
        <v>421</v>
      </c>
      <c r="D24" t="s">
        <v>1325</v>
      </c>
      <c r="E24" t="s">
        <v>489</v>
      </c>
      <c r="F24" t="s">
        <v>97</v>
      </c>
      <c r="G24" t="s">
        <v>1349</v>
      </c>
      <c r="H24" t="s">
        <v>680</v>
      </c>
      <c r="I24" t="s">
        <v>1323</v>
      </c>
      <c r="J24" t="s">
        <v>1113</v>
      </c>
      <c r="K24" t="s">
        <v>1385</v>
      </c>
      <c r="L24" t="s">
        <v>1397</v>
      </c>
      <c r="M24" t="s">
        <v>760</v>
      </c>
      <c r="N24" t="s">
        <v>1416</v>
      </c>
      <c r="O24" t="s">
        <v>906</v>
      </c>
      <c r="P24" t="s">
        <v>896</v>
      </c>
      <c r="Q24" t="s">
        <v>946</v>
      </c>
      <c r="R24" t="s">
        <v>1454</v>
      </c>
      <c r="S24" t="s">
        <v>1468</v>
      </c>
      <c r="T24" t="s">
        <v>1482</v>
      </c>
      <c r="U24" t="s">
        <v>1494</v>
      </c>
      <c r="V24" t="s">
        <v>1511</v>
      </c>
      <c r="W24" t="s">
        <v>1525</v>
      </c>
      <c r="X24" t="s">
        <v>779</v>
      </c>
      <c r="Y24" t="s">
        <v>1558</v>
      </c>
    </row>
    <row r="25" spans="1:25" x14ac:dyDescent="0.35">
      <c r="A25" s="1" t="s">
        <v>1307</v>
      </c>
      <c r="B25" t="s">
        <v>43</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row>
    <row r="26" spans="1:25" x14ac:dyDescent="0.35">
      <c r="A26" s="1" t="s">
        <v>1308</v>
      </c>
      <c r="B26" t="s">
        <v>794</v>
      </c>
      <c r="C26" t="s">
        <v>423</v>
      </c>
      <c r="D26" t="s">
        <v>1326</v>
      </c>
      <c r="E26" t="s">
        <v>1334</v>
      </c>
      <c r="F26" t="s">
        <v>680</v>
      </c>
      <c r="G26" t="s">
        <v>1350</v>
      </c>
      <c r="H26" t="s">
        <v>967</v>
      </c>
      <c r="I26" t="s">
        <v>1366</v>
      </c>
      <c r="J26" t="s">
        <v>551</v>
      </c>
      <c r="K26" t="s">
        <v>1386</v>
      </c>
      <c r="L26" t="s">
        <v>1398</v>
      </c>
      <c r="M26" t="s">
        <v>1335</v>
      </c>
      <c r="N26" t="s">
        <v>1417</v>
      </c>
      <c r="O26" t="s">
        <v>630</v>
      </c>
      <c r="P26" t="s">
        <v>603</v>
      </c>
      <c r="Q26" t="s">
        <v>644</v>
      </c>
      <c r="R26" t="s">
        <v>1455</v>
      </c>
      <c r="S26" t="s">
        <v>489</v>
      </c>
      <c r="T26" t="s">
        <v>1414</v>
      </c>
      <c r="U26" t="s">
        <v>1495</v>
      </c>
      <c r="V26" t="s">
        <v>1512</v>
      </c>
      <c r="W26" t="s">
        <v>1526</v>
      </c>
      <c r="X26" t="s">
        <v>1541</v>
      </c>
      <c r="Y26" t="s">
        <v>1559</v>
      </c>
    </row>
    <row r="27" spans="1:25" x14ac:dyDescent="0.35">
      <c r="A27" s="1" t="s">
        <v>1309</v>
      </c>
      <c r="B27" t="s">
        <v>43</v>
      </c>
      <c r="C27" t="s">
        <v>891</v>
      </c>
      <c r="D27" t="s">
        <v>900</v>
      </c>
      <c r="E27" t="s">
        <v>912</v>
      </c>
      <c r="F27" t="s">
        <v>930</v>
      </c>
      <c r="G27" t="s">
        <v>916</v>
      </c>
      <c r="H27" t="s">
        <v>511</v>
      </c>
      <c r="I27" t="s">
        <v>972</v>
      </c>
      <c r="J27" t="s">
        <v>987</v>
      </c>
      <c r="K27" t="s">
        <v>1001</v>
      </c>
      <c r="L27" t="s">
        <v>1017</v>
      </c>
      <c r="M27" t="s">
        <v>966</v>
      </c>
      <c r="N27" t="s">
        <v>1049</v>
      </c>
      <c r="O27" t="s">
        <v>998</v>
      </c>
      <c r="P27" t="s">
        <v>1082</v>
      </c>
      <c r="Q27" t="s">
        <v>1103</v>
      </c>
      <c r="R27" t="s">
        <v>1125</v>
      </c>
      <c r="S27" t="s">
        <v>1146</v>
      </c>
      <c r="T27" t="s">
        <v>1163</v>
      </c>
      <c r="U27" t="s">
        <v>1183</v>
      </c>
      <c r="V27" t="s">
        <v>1202</v>
      </c>
      <c r="W27" t="s">
        <v>1221</v>
      </c>
      <c r="X27" t="s">
        <v>581</v>
      </c>
      <c r="Y27" t="s">
        <v>1262</v>
      </c>
    </row>
    <row r="28" spans="1:25" x14ac:dyDescent="0.35">
      <c r="A28" s="1" t="s">
        <v>1310</v>
      </c>
      <c r="B28" t="s">
        <v>951</v>
      </c>
      <c r="C28" t="s">
        <v>883</v>
      </c>
      <c r="D28" t="s">
        <v>891</v>
      </c>
      <c r="E28" t="s">
        <v>900</v>
      </c>
      <c r="F28" t="s">
        <v>912</v>
      </c>
      <c r="G28" t="s">
        <v>930</v>
      </c>
      <c r="H28" t="s">
        <v>916</v>
      </c>
      <c r="I28" t="s">
        <v>511</v>
      </c>
      <c r="J28" t="s">
        <v>972</v>
      </c>
      <c r="K28" t="s">
        <v>987</v>
      </c>
      <c r="L28" t="s">
        <v>1001</v>
      </c>
      <c r="M28" t="s">
        <v>1017</v>
      </c>
      <c r="N28" t="s">
        <v>966</v>
      </c>
      <c r="O28" t="s">
        <v>1049</v>
      </c>
      <c r="P28" t="s">
        <v>998</v>
      </c>
      <c r="Q28" t="s">
        <v>1082</v>
      </c>
      <c r="R28" t="s">
        <v>1103</v>
      </c>
      <c r="S28" t="s">
        <v>1125</v>
      </c>
      <c r="T28" t="s">
        <v>1146</v>
      </c>
      <c r="U28" t="s">
        <v>1163</v>
      </c>
      <c r="V28" t="s">
        <v>1183</v>
      </c>
      <c r="W28" t="s">
        <v>1202</v>
      </c>
      <c r="X28" t="s">
        <v>1221</v>
      </c>
      <c r="Y28" t="s">
        <v>581</v>
      </c>
    </row>
    <row r="29" spans="1:25" x14ac:dyDescent="0.35">
      <c r="A29" s="1" t="s">
        <v>1311</v>
      </c>
      <c r="B29" t="s">
        <v>1314</v>
      </c>
      <c r="C29" t="s">
        <v>430</v>
      </c>
      <c r="D29" t="s">
        <v>1327</v>
      </c>
      <c r="E29" t="s">
        <v>509</v>
      </c>
      <c r="F29" t="s">
        <v>565</v>
      </c>
      <c r="G29" t="s">
        <v>1351</v>
      </c>
      <c r="H29" t="s">
        <v>603</v>
      </c>
      <c r="I29" t="s">
        <v>629</v>
      </c>
      <c r="J29" t="s">
        <v>965</v>
      </c>
      <c r="K29" t="s">
        <v>1387</v>
      </c>
      <c r="L29" t="s">
        <v>1399</v>
      </c>
      <c r="M29" t="s">
        <v>1410</v>
      </c>
      <c r="N29" t="s">
        <v>1418</v>
      </c>
      <c r="O29" t="s">
        <v>1424</v>
      </c>
      <c r="P29" t="s">
        <v>1069</v>
      </c>
      <c r="Q29" t="s">
        <v>1443</v>
      </c>
      <c r="R29" t="s">
        <v>1456</v>
      </c>
      <c r="S29" t="s">
        <v>1469</v>
      </c>
      <c r="T29" t="s">
        <v>1483</v>
      </c>
      <c r="U29" t="s">
        <v>1496</v>
      </c>
      <c r="V29" t="s">
        <v>1513</v>
      </c>
      <c r="W29" t="s">
        <v>1527</v>
      </c>
      <c r="X29" t="s">
        <v>1542</v>
      </c>
      <c r="Y29"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2022-09-01T22:08:27Z</dcterms:created>
  <dcterms:modified xsi:type="dcterms:W3CDTF">2023-03-05T12:39:59Z</dcterms:modified>
</cp:coreProperties>
</file>