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https://d.docs.live.net/534a1defcf7f9d1a/Company Models CloudSave/PEP/"/>
    </mc:Choice>
  </mc:AlternateContent>
  <xr:revisionPtr revIDLastSave="1558" documentId="8_{71724D43-5A60-4000-92E0-C3F92C347C8B}" xr6:coauthVersionLast="47" xr6:coauthVersionMax="47" xr10:uidLastSave="{8866D375-2CD5-440B-A332-88B14DA0E156}"/>
  <bookViews>
    <workbookView xWindow="1860" yWindow="3630" windowWidth="28800" windowHeight="15460" activeTab="1" xr2:uid="{00000000-000D-0000-FFFF-FFFF00000000}"/>
  </bookViews>
  <sheets>
    <sheet name="Main" sheetId="5" r:id="rId1"/>
    <sheet name="Info" sheetId="6" r:id="rId2"/>
    <sheet name="Model" sheetId="7" r:id="rId3"/>
    <sheet name="Summary" sheetId="1" r:id="rId4"/>
    <sheet name="Income Statement" sheetId="2" r:id="rId5"/>
    <sheet name="Balance Sheet" sheetId="3" r:id="rId6"/>
    <sheet name="Cash Flow" sheetId="4"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Y83" i="7" l="1"/>
  <c r="Y79" i="7"/>
  <c r="Y95" i="7"/>
  <c r="Y94" i="7"/>
  <c r="Z95" i="7"/>
  <c r="Z94" i="7"/>
  <c r="Z79" i="7"/>
  <c r="Z117" i="7"/>
  <c r="AA117" i="7"/>
  <c r="AA94" i="7"/>
  <c r="AB94" i="7"/>
  <c r="AA95" i="7"/>
  <c r="AB95" i="7"/>
  <c r="AA89" i="7"/>
  <c r="AA79" i="7"/>
  <c r="AB79" i="7"/>
  <c r="AD95" i="7"/>
  <c r="AE95" i="7"/>
  <c r="AF95" i="7"/>
  <c r="AG95" i="7"/>
  <c r="AH95" i="7"/>
  <c r="AI95" i="7"/>
  <c r="AJ95" i="7"/>
  <c r="AK95" i="7"/>
  <c r="AC95" i="7"/>
  <c r="AC94" i="7"/>
  <c r="AD94" i="7"/>
  <c r="AE94" i="7"/>
  <c r="AF94" i="7"/>
  <c r="AG94" i="7"/>
  <c r="AH94" i="7"/>
  <c r="AI94" i="7"/>
  <c r="AJ94" i="7"/>
  <c r="AK94" i="7"/>
  <c r="AC79" i="7"/>
  <c r="AK79" i="7"/>
  <c r="AJ79" i="7"/>
  <c r="AI79" i="7"/>
  <c r="AH79" i="7"/>
  <c r="AG79" i="7"/>
  <c r="AF79" i="7"/>
  <c r="AE79" i="7"/>
  <c r="AD75" i="7"/>
  <c r="AE83" i="7"/>
  <c r="AF83" i="7"/>
  <c r="AG136" i="7"/>
  <c r="AH136" i="7"/>
  <c r="AI136" i="7"/>
  <c r="AF134" i="7"/>
  <c r="AF136" i="7" s="1"/>
  <c r="X134" i="7"/>
  <c r="X136" i="7" s="1"/>
  <c r="Y134" i="7"/>
  <c r="Y136" i="7" s="1"/>
  <c r="Z134" i="7"/>
  <c r="Z136" i="7" s="1"/>
  <c r="AA134" i="7"/>
  <c r="AA136" i="7" s="1"/>
  <c r="AB134" i="7"/>
  <c r="AB136" i="7" s="1"/>
  <c r="AC134" i="7"/>
  <c r="AC136" i="7" s="1"/>
  <c r="AD134" i="7"/>
  <c r="AD136" i="7" s="1"/>
  <c r="AE134" i="7"/>
  <c r="AE136" i="7" s="1"/>
  <c r="AG134" i="7"/>
  <c r="AH134" i="7"/>
  <c r="AI134" i="7"/>
  <c r="AJ134" i="7"/>
  <c r="AJ136" i="7" s="1"/>
  <c r="AK134" i="7"/>
  <c r="AK136" i="7" s="1"/>
  <c r="X53" i="7"/>
  <c r="Y53" i="7"/>
  <c r="Z53" i="7"/>
  <c r="AA53" i="7"/>
  <c r="AB53" i="7"/>
  <c r="AC53" i="7"/>
  <c r="AD53" i="7"/>
  <c r="AE53" i="7"/>
  <c r="AF53" i="7"/>
  <c r="AG53" i="7"/>
  <c r="AH53" i="7"/>
  <c r="X54" i="7"/>
  <c r="Y54" i="7"/>
  <c r="Z54" i="7"/>
  <c r="AA54" i="7"/>
  <c r="AB54" i="7"/>
  <c r="AC54" i="7"/>
  <c r="AD54" i="7"/>
  <c r="AE54" i="7"/>
  <c r="AF54" i="7"/>
  <c r="AG54" i="7"/>
  <c r="AH54" i="7"/>
  <c r="AJ53" i="7"/>
  <c r="AK53" i="7"/>
  <c r="AJ54" i="7"/>
  <c r="AK54" i="7"/>
  <c r="AI54" i="7"/>
  <c r="AI53" i="7"/>
  <c r="Y58" i="7"/>
  <c r="Z58" i="7"/>
  <c r="AA58" i="7"/>
  <c r="AB58" i="7"/>
  <c r="AC58" i="7"/>
  <c r="AD58" i="7"/>
  <c r="AE58" i="7"/>
  <c r="AF58" i="7"/>
  <c r="AG58" i="7"/>
  <c r="AH58" i="7"/>
  <c r="AI58" i="7"/>
  <c r="AJ58" i="7"/>
  <c r="X58" i="7"/>
  <c r="AK58" i="7"/>
  <c r="AJ44" i="7"/>
  <c r="AK44" i="7"/>
  <c r="AJ45" i="7"/>
  <c r="AK45" i="7"/>
  <c r="X44" i="7"/>
  <c r="Y44" i="7"/>
  <c r="Z44" i="7"/>
  <c r="AA44" i="7"/>
  <c r="AB44" i="7"/>
  <c r="AC44" i="7"/>
  <c r="AD44" i="7"/>
  <c r="AE44" i="7"/>
  <c r="AF44" i="7"/>
  <c r="AG44" i="7"/>
  <c r="AH44" i="7"/>
  <c r="X45" i="7"/>
  <c r="Y45" i="7"/>
  <c r="Z45" i="7"/>
  <c r="AA45" i="7"/>
  <c r="AB45" i="7"/>
  <c r="AC45" i="7"/>
  <c r="AD45" i="7"/>
  <c r="AE45" i="7"/>
  <c r="AF45" i="7"/>
  <c r="AG45" i="7"/>
  <c r="AH45" i="7"/>
  <c r="AI45" i="7"/>
  <c r="AI44" i="7"/>
  <c r="Y35" i="7"/>
  <c r="Z35" i="7"/>
  <c r="AA35" i="7"/>
  <c r="AB35" i="7"/>
  <c r="AC35" i="7"/>
  <c r="AD35" i="7"/>
  <c r="AE35" i="7"/>
  <c r="AF35" i="7"/>
  <c r="AG35" i="7"/>
  <c r="AH35" i="7"/>
  <c r="Y36" i="7"/>
  <c r="Z36" i="7"/>
  <c r="AA36" i="7"/>
  <c r="AB36" i="7"/>
  <c r="AC36" i="7"/>
  <c r="AD36" i="7"/>
  <c r="AE36" i="7"/>
  <c r="AF36" i="7"/>
  <c r="AG36" i="7"/>
  <c r="AH36" i="7"/>
  <c r="X36" i="7"/>
  <c r="X35" i="7"/>
  <c r="AK36" i="7"/>
  <c r="AK35" i="7"/>
  <c r="AJ36" i="7"/>
  <c r="AJ35" i="7"/>
  <c r="AI36" i="7"/>
  <c r="AI35" i="7"/>
  <c r="Y17" i="7"/>
  <c r="Z17" i="7"/>
  <c r="AA17" i="7"/>
  <c r="AB17" i="7"/>
  <c r="AC17" i="7"/>
  <c r="AD17" i="7"/>
  <c r="AE17" i="7"/>
  <c r="AF17" i="7"/>
  <c r="AG17" i="7"/>
  <c r="AH17" i="7"/>
  <c r="AI17" i="7"/>
  <c r="AJ17" i="7"/>
  <c r="Y18" i="7"/>
  <c r="Z18" i="7"/>
  <c r="AA18" i="7"/>
  <c r="AB18" i="7"/>
  <c r="AC18" i="7"/>
  <c r="AD18" i="7"/>
  <c r="AE18" i="7"/>
  <c r="AF18" i="7"/>
  <c r="AG18" i="7"/>
  <c r="AH18" i="7"/>
  <c r="AI18" i="7"/>
  <c r="AJ18" i="7"/>
  <c r="X18" i="7"/>
  <c r="X17" i="7"/>
  <c r="AK18" i="7"/>
  <c r="AK17" i="7"/>
  <c r="Y26" i="7"/>
  <c r="Z26" i="7"/>
  <c r="AA26" i="7"/>
  <c r="AB26" i="7"/>
  <c r="AC26" i="7"/>
  <c r="AD26" i="7"/>
  <c r="AE26" i="7"/>
  <c r="AF26" i="7"/>
  <c r="AG26" i="7"/>
  <c r="AH26" i="7"/>
  <c r="AI26" i="7"/>
  <c r="AJ26" i="7"/>
  <c r="Y27" i="7"/>
  <c r="Z27" i="7"/>
  <c r="AA27" i="7"/>
  <c r="AB27" i="7"/>
  <c r="AC27" i="7"/>
  <c r="AD27" i="7"/>
  <c r="AE27" i="7"/>
  <c r="AF27" i="7"/>
  <c r="AG27" i="7"/>
  <c r="AH27" i="7"/>
  <c r="AI27" i="7"/>
  <c r="AJ27" i="7"/>
  <c r="X27" i="7"/>
  <c r="X26" i="7"/>
  <c r="AK27" i="7"/>
  <c r="AK26" i="7"/>
  <c r="X62" i="7"/>
  <c r="Y62" i="7"/>
  <c r="Z62" i="7"/>
  <c r="AA62" i="7"/>
  <c r="AB62" i="7"/>
  <c r="AC62" i="7"/>
  <c r="AD62" i="7"/>
  <c r="AE62" i="7"/>
  <c r="AF62" i="7"/>
  <c r="AG62" i="7"/>
  <c r="AH62" i="7"/>
  <c r="AI62" i="7"/>
  <c r="AJ62" i="7"/>
  <c r="AK62" i="7"/>
  <c r="Y56" i="7"/>
  <c r="Z56" i="7"/>
  <c r="AA56" i="7"/>
  <c r="AB56" i="7"/>
  <c r="AC56" i="7"/>
  <c r="AD56" i="7"/>
  <c r="AE56" i="7"/>
  <c r="AF56" i="7"/>
  <c r="AG56" i="7"/>
  <c r="AH56" i="7"/>
  <c r="AI56" i="7"/>
  <c r="AJ56" i="7"/>
  <c r="X56" i="7"/>
  <c r="AK56" i="7"/>
  <c r="Y49" i="7"/>
  <c r="Z49" i="7"/>
  <c r="AA49" i="7"/>
  <c r="AB49" i="7"/>
  <c r="AC49" i="7"/>
  <c r="AD49" i="7"/>
  <c r="AE49" i="7"/>
  <c r="AF49" i="7"/>
  <c r="AG49" i="7"/>
  <c r="AH49" i="7"/>
  <c r="AI49" i="7"/>
  <c r="AJ49" i="7"/>
  <c r="X49" i="7"/>
  <c r="AK49" i="7"/>
  <c r="Y47" i="7"/>
  <c r="Z47" i="7"/>
  <c r="AA47" i="7"/>
  <c r="AB47" i="7"/>
  <c r="AC47" i="7"/>
  <c r="AD47" i="7"/>
  <c r="AE47" i="7"/>
  <c r="AF47" i="7"/>
  <c r="AG47" i="7"/>
  <c r="AH47" i="7"/>
  <c r="X47" i="7"/>
  <c r="AJ47" i="7"/>
  <c r="AI47" i="7"/>
  <c r="AK47" i="7"/>
  <c r="X40" i="7"/>
  <c r="Y40" i="7"/>
  <c r="Z40" i="7"/>
  <c r="AA40" i="7"/>
  <c r="AB40" i="7"/>
  <c r="AC40" i="7"/>
  <c r="AD40" i="7"/>
  <c r="AE40" i="7"/>
  <c r="AF40" i="7"/>
  <c r="AG40" i="7"/>
  <c r="AH40" i="7"/>
  <c r="AI40" i="7"/>
  <c r="AJ40" i="7"/>
  <c r="AK40" i="7"/>
  <c r="X38" i="7"/>
  <c r="Y38" i="7"/>
  <c r="Z38" i="7"/>
  <c r="AA38" i="7"/>
  <c r="AB38" i="7"/>
  <c r="AC38" i="7"/>
  <c r="AD38" i="7"/>
  <c r="AE38" i="7"/>
  <c r="AF38" i="7"/>
  <c r="AG38" i="7"/>
  <c r="AH38" i="7"/>
  <c r="AJ38" i="7"/>
  <c r="AK38" i="7"/>
  <c r="AI38" i="7"/>
  <c r="X31" i="7"/>
  <c r="Y31" i="7"/>
  <c r="Z31" i="7"/>
  <c r="AA31" i="7"/>
  <c r="AB31" i="7"/>
  <c r="AC31" i="7"/>
  <c r="AD31" i="7"/>
  <c r="AE31" i="7"/>
  <c r="AF31" i="7"/>
  <c r="AG31" i="7"/>
  <c r="AH31" i="7"/>
  <c r="AI31" i="7"/>
  <c r="AJ31" i="7"/>
  <c r="AK31" i="7"/>
  <c r="Y29" i="7"/>
  <c r="Z29" i="7"/>
  <c r="AA29" i="7"/>
  <c r="AB29" i="7"/>
  <c r="AC29" i="7"/>
  <c r="AD29" i="7"/>
  <c r="AE29" i="7"/>
  <c r="AF29" i="7"/>
  <c r="AG29" i="7"/>
  <c r="AH29" i="7"/>
  <c r="X29" i="7"/>
  <c r="AJ29" i="7"/>
  <c r="AK29" i="7"/>
  <c r="AI29" i="7"/>
  <c r="X22" i="7"/>
  <c r="Y22" i="7"/>
  <c r="Z22" i="7"/>
  <c r="AA22" i="7"/>
  <c r="AB22" i="7"/>
  <c r="AC22" i="7"/>
  <c r="AD22" i="7"/>
  <c r="AE22" i="7"/>
  <c r="AF22" i="7"/>
  <c r="AG22" i="7"/>
  <c r="AH22" i="7"/>
  <c r="AJ22" i="7"/>
  <c r="AK22" i="7"/>
  <c r="AI22" i="7"/>
  <c r="X8" i="7"/>
  <c r="Y8" i="7"/>
  <c r="Z8" i="7"/>
  <c r="AA8" i="7"/>
  <c r="AB8" i="7"/>
  <c r="AC8" i="7"/>
  <c r="AD8" i="7"/>
  <c r="AE8" i="7"/>
  <c r="AF8" i="7"/>
  <c r="AG8" i="7"/>
  <c r="AH8" i="7"/>
  <c r="AI8" i="7"/>
  <c r="AJ8" i="7"/>
  <c r="X13" i="7"/>
  <c r="Y13" i="7"/>
  <c r="Z13" i="7"/>
  <c r="AA13" i="7"/>
  <c r="AB13" i="7"/>
  <c r="AC13" i="7"/>
  <c r="AD13" i="7"/>
  <c r="AE13" i="7"/>
  <c r="AF13" i="7"/>
  <c r="AG13" i="7"/>
  <c r="AH13" i="7"/>
  <c r="AI13" i="7"/>
  <c r="AJ13" i="7"/>
  <c r="X20" i="7"/>
  <c r="Y20" i="7"/>
  <c r="Z20" i="7"/>
  <c r="AA20" i="7"/>
  <c r="AB20" i="7"/>
  <c r="AC20" i="7"/>
  <c r="AD20" i="7"/>
  <c r="AE20" i="7"/>
  <c r="AF20" i="7"/>
  <c r="AG20" i="7"/>
  <c r="AH20" i="7"/>
  <c r="AI20" i="7"/>
  <c r="AJ20" i="7"/>
  <c r="AK20" i="7"/>
  <c r="Y15" i="7"/>
  <c r="Z15" i="7"/>
  <c r="AA15" i="7"/>
  <c r="AB15" i="7"/>
  <c r="AC15" i="7"/>
  <c r="AD15" i="7"/>
  <c r="AE15" i="7"/>
  <c r="AF15" i="7"/>
  <c r="AG15" i="7"/>
  <c r="AH15" i="7"/>
  <c r="AI15" i="7"/>
  <c r="AJ15" i="7"/>
  <c r="X15" i="7"/>
  <c r="AK15" i="7"/>
  <c r="AK13" i="7"/>
  <c r="AK8" i="7"/>
  <c r="AI10" i="7"/>
  <c r="AJ10" i="7"/>
  <c r="AK10" i="7"/>
  <c r="AD79" i="7"/>
  <c r="X79" i="7"/>
  <c r="Y73" i="7"/>
  <c r="Z73" i="7"/>
  <c r="AA73" i="7"/>
  <c r="AB73" i="7"/>
  <c r="AC73" i="7"/>
  <c r="AD73" i="7"/>
  <c r="AE73" i="7"/>
  <c r="AF73" i="7"/>
  <c r="AG73" i="7"/>
  <c r="AH73" i="7"/>
  <c r="AI73" i="7"/>
  <c r="AJ73" i="7"/>
  <c r="X73" i="7"/>
  <c r="AK73" i="7"/>
  <c r="Y142" i="7"/>
  <c r="Z142" i="7"/>
  <c r="AA142" i="7"/>
  <c r="AB142" i="7"/>
  <c r="AC142" i="7"/>
  <c r="AD142" i="7"/>
  <c r="AE142" i="7"/>
  <c r="AF142" i="7"/>
  <c r="AG142" i="7"/>
  <c r="AH142" i="7"/>
  <c r="AI142" i="7"/>
  <c r="AJ142" i="7"/>
  <c r="X142" i="7"/>
  <c r="AK142" i="7"/>
  <c r="Y120" i="7"/>
  <c r="Y125" i="7" s="1"/>
  <c r="Z120" i="7"/>
  <c r="Z125" i="7" s="1"/>
  <c r="AA120" i="7"/>
  <c r="AA125" i="7" s="1"/>
  <c r="AB120" i="7"/>
  <c r="AB125" i="7" s="1"/>
  <c r="AC120" i="7"/>
  <c r="AC125" i="7" s="1"/>
  <c r="AD120" i="7"/>
  <c r="AD125" i="7" s="1"/>
  <c r="AE120" i="7"/>
  <c r="AE125" i="7" s="1"/>
  <c r="AF120" i="7"/>
  <c r="AF125" i="7" s="1"/>
  <c r="AG120" i="7"/>
  <c r="AG125" i="7" s="1"/>
  <c r="AH120" i="7"/>
  <c r="AH125" i="7" s="1"/>
  <c r="AI120" i="7"/>
  <c r="AI125" i="7" s="1"/>
  <c r="AJ120" i="7"/>
  <c r="AJ125" i="7" s="1"/>
  <c r="X120" i="7"/>
  <c r="X125" i="7" s="1"/>
  <c r="AK120" i="7"/>
  <c r="AK125" i="7" s="1"/>
  <c r="Y106" i="7"/>
  <c r="Y115" i="7" s="1"/>
  <c r="Z106" i="7"/>
  <c r="Z115" i="7" s="1"/>
  <c r="AA106" i="7"/>
  <c r="AA115" i="7" s="1"/>
  <c r="AB106" i="7"/>
  <c r="AB115" i="7" s="1"/>
  <c r="AC106" i="7"/>
  <c r="AC115" i="7" s="1"/>
  <c r="AD106" i="7"/>
  <c r="AD115" i="7" s="1"/>
  <c r="AE106" i="7"/>
  <c r="AE115" i="7" s="1"/>
  <c r="AF106" i="7"/>
  <c r="AF115" i="7" s="1"/>
  <c r="AG106" i="7"/>
  <c r="AG115" i="7" s="1"/>
  <c r="AH106" i="7"/>
  <c r="AH115" i="7" s="1"/>
  <c r="AI106" i="7"/>
  <c r="AI115" i="7" s="1"/>
  <c r="AJ106" i="7"/>
  <c r="AJ115" i="7" s="1"/>
  <c r="X106" i="7"/>
  <c r="X115" i="7" s="1"/>
  <c r="AK106" i="7"/>
  <c r="AK115" i="7" s="1"/>
  <c r="AL3" i="7"/>
  <c r="AM3" i="7" s="1"/>
  <c r="AN3" i="7" s="1"/>
  <c r="AO3" i="7" s="1"/>
  <c r="AP3" i="7" s="1"/>
  <c r="AQ3" i="7" s="1"/>
  <c r="AR3" i="7" s="1"/>
  <c r="AS3" i="7" s="1"/>
  <c r="AT3" i="7" s="1"/>
  <c r="AJ3" i="7"/>
  <c r="AI3" i="7" s="1"/>
  <c r="AH3" i="7" s="1"/>
  <c r="AG3" i="7" s="1"/>
  <c r="AF3" i="7" s="1"/>
  <c r="AE3" i="7" s="1"/>
  <c r="AD3" i="7" s="1"/>
  <c r="AC3" i="7" s="1"/>
  <c r="AB3" i="7" s="1"/>
  <c r="AA3" i="7" s="1"/>
  <c r="Z3" i="7" s="1"/>
  <c r="Y3" i="7" s="1"/>
  <c r="X3" i="7" s="1"/>
  <c r="B3" i="5" a="1"/>
  <c r="B3" i="5" s="1"/>
  <c r="B2" i="5" a="1"/>
  <c r="B2" i="5" s="1"/>
  <c r="C37" i="2"/>
  <c r="D37" i="2"/>
  <c r="E37" i="2"/>
  <c r="F37" i="2"/>
  <c r="G37" i="2"/>
  <c r="H37" i="2"/>
  <c r="I37" i="2"/>
  <c r="J37" i="2"/>
  <c r="K37" i="2"/>
  <c r="L37" i="2"/>
  <c r="M37" i="2"/>
  <c r="N37" i="2"/>
  <c r="O37" i="2"/>
  <c r="P37" i="2"/>
  <c r="Q37" i="2"/>
  <c r="R37" i="2"/>
  <c r="S37" i="2"/>
  <c r="T37" i="2"/>
  <c r="U37" i="2"/>
  <c r="V37" i="2"/>
  <c r="W37" i="2"/>
  <c r="X37" i="2"/>
  <c r="Y37" i="2"/>
  <c r="Z37" i="2"/>
  <c r="AA37" i="2"/>
  <c r="AB37" i="2"/>
  <c r="AC37" i="2"/>
  <c r="AD37" i="2"/>
  <c r="AE37" i="2"/>
  <c r="AF37" i="2"/>
  <c r="AG37" i="2"/>
  <c r="AH37" i="2"/>
  <c r="AI37" i="2"/>
  <c r="AJ37" i="2"/>
  <c r="AK37" i="2"/>
  <c r="AL37" i="2"/>
  <c r="B37" i="2"/>
  <c r="C36" i="2"/>
  <c r="D36" i="2"/>
  <c r="E36" i="2"/>
  <c r="F36" i="2"/>
  <c r="G36" i="2"/>
  <c r="H36" i="2"/>
  <c r="I36" i="2"/>
  <c r="J36" i="2"/>
  <c r="K36" i="2"/>
  <c r="L36" i="2"/>
  <c r="M36" i="2"/>
  <c r="N36" i="2"/>
  <c r="O36" i="2"/>
  <c r="P36" i="2"/>
  <c r="Q36" i="2"/>
  <c r="R36" i="2"/>
  <c r="S36" i="2"/>
  <c r="T36" i="2"/>
  <c r="U36" i="2"/>
  <c r="V36" i="2"/>
  <c r="W36" i="2"/>
  <c r="X36" i="2"/>
  <c r="Y36" i="2"/>
  <c r="Z36" i="2"/>
  <c r="AA36" i="2"/>
  <c r="AB36" i="2"/>
  <c r="AC36" i="2"/>
  <c r="AD36" i="2"/>
  <c r="AE36" i="2"/>
  <c r="AF36" i="2"/>
  <c r="AG36" i="2"/>
  <c r="AH36" i="2"/>
  <c r="AI36" i="2"/>
  <c r="AJ36" i="2"/>
  <c r="AK36" i="2"/>
  <c r="AL36" i="2"/>
  <c r="B36" i="2"/>
  <c r="C35" i="2"/>
  <c r="D35" i="2"/>
  <c r="E35" i="2"/>
  <c r="F35" i="2"/>
  <c r="G35" i="2"/>
  <c r="H35" i="2"/>
  <c r="I35" i="2"/>
  <c r="J35" i="2"/>
  <c r="K35" i="2"/>
  <c r="L35" i="2"/>
  <c r="M35" i="2"/>
  <c r="N35" i="2"/>
  <c r="O35" i="2"/>
  <c r="P35" i="2"/>
  <c r="Q35" i="2"/>
  <c r="R35" i="2"/>
  <c r="S35" i="2"/>
  <c r="T35" i="2"/>
  <c r="U35" i="2"/>
  <c r="V35" i="2"/>
  <c r="W35" i="2"/>
  <c r="X35" i="2"/>
  <c r="Y35" i="2"/>
  <c r="Z35" i="2"/>
  <c r="AA35" i="2"/>
  <c r="AB35" i="2"/>
  <c r="AC35" i="2"/>
  <c r="AD35" i="2"/>
  <c r="AE35" i="2"/>
  <c r="AF35" i="2"/>
  <c r="AG35" i="2"/>
  <c r="AH35" i="2"/>
  <c r="AI35" i="2"/>
  <c r="AJ35" i="2"/>
  <c r="AK35" i="2"/>
  <c r="AL35" i="2"/>
  <c r="B35" i="2"/>
  <c r="D33" i="2"/>
  <c r="E33" i="2"/>
  <c r="F33" i="2"/>
  <c r="G33" i="2"/>
  <c r="H33" i="2"/>
  <c r="I33" i="2"/>
  <c r="J33" i="2"/>
  <c r="K33" i="2"/>
  <c r="L33" i="2"/>
  <c r="M33" i="2"/>
  <c r="N33" i="2"/>
  <c r="O33" i="2"/>
  <c r="P33" i="2"/>
  <c r="Q33" i="2"/>
  <c r="R33" i="2"/>
  <c r="S33" i="2"/>
  <c r="T33" i="2"/>
  <c r="U33" i="2"/>
  <c r="V33" i="2"/>
  <c r="W33" i="2"/>
  <c r="X33" i="2"/>
  <c r="Y33" i="2"/>
  <c r="Z33" i="2"/>
  <c r="AA33" i="2"/>
  <c r="AB33" i="2"/>
  <c r="AC33" i="2"/>
  <c r="AD33" i="2"/>
  <c r="AE33" i="2"/>
  <c r="AF33" i="2"/>
  <c r="AG33" i="2"/>
  <c r="AH33" i="2"/>
  <c r="AI33" i="2"/>
  <c r="AJ33" i="2"/>
  <c r="AK33" i="2"/>
  <c r="AL33" i="2"/>
  <c r="C33" i="2"/>
  <c r="D32" i="2"/>
  <c r="E32" i="2"/>
  <c r="F32" i="2"/>
  <c r="G32" i="2"/>
  <c r="H32" i="2"/>
  <c r="I32" i="2"/>
  <c r="J32" i="2"/>
  <c r="K32" i="2"/>
  <c r="L32" i="2"/>
  <c r="M32" i="2"/>
  <c r="N32" i="2"/>
  <c r="O32" i="2"/>
  <c r="P32" i="2"/>
  <c r="Q32" i="2"/>
  <c r="R32" i="2"/>
  <c r="S32" i="2"/>
  <c r="T32" i="2"/>
  <c r="U32" i="2"/>
  <c r="V32" i="2"/>
  <c r="W32" i="2"/>
  <c r="X32" i="2"/>
  <c r="Y32" i="2"/>
  <c r="Z32" i="2"/>
  <c r="AA32" i="2"/>
  <c r="AB32" i="2"/>
  <c r="AC32" i="2"/>
  <c r="AD32" i="2"/>
  <c r="AE32" i="2"/>
  <c r="AF32" i="2"/>
  <c r="AG32" i="2"/>
  <c r="AH32" i="2"/>
  <c r="AI32" i="2"/>
  <c r="AJ32" i="2"/>
  <c r="AK32" i="2"/>
  <c r="AL32" i="2"/>
  <c r="C32" i="2"/>
  <c r="C28" i="1"/>
  <c r="D28" i="1"/>
  <c r="E28" i="1"/>
  <c r="F28" i="1"/>
  <c r="G28" i="1"/>
  <c r="H28" i="1"/>
  <c r="I28" i="1"/>
  <c r="J28" i="1"/>
  <c r="K28" i="1"/>
  <c r="L28" i="1"/>
  <c r="M28" i="1"/>
  <c r="N28" i="1"/>
  <c r="O28" i="1"/>
  <c r="P28" i="1"/>
  <c r="Q28" i="1"/>
  <c r="R28" i="1"/>
  <c r="B28" i="1"/>
  <c r="AJ63" i="7" l="1"/>
  <c r="AJ64" i="7" s="1"/>
  <c r="AJ66" i="7" s="1"/>
  <c r="AJ67" i="7" s="1"/>
  <c r="X63" i="7"/>
  <c r="X64" i="7" s="1"/>
  <c r="X66" i="7" s="1"/>
  <c r="X67" i="7" s="1"/>
  <c r="AA63" i="7"/>
  <c r="AA64" i="7" s="1"/>
  <c r="AA66" i="7" s="1"/>
  <c r="AA67" i="7" s="1"/>
  <c r="Y63" i="7"/>
  <c r="Y64" i="7" s="1"/>
  <c r="Y66" i="7" s="1"/>
  <c r="Y67" i="7" s="1"/>
  <c r="AG63" i="7"/>
  <c r="AG64" i="7" s="1"/>
  <c r="AG66" i="7" s="1"/>
  <c r="AG67" i="7" s="1"/>
  <c r="AK63" i="7"/>
  <c r="AK64" i="7" s="1"/>
  <c r="AK66" i="7" s="1"/>
  <c r="AK67" i="7" s="1"/>
  <c r="AI63" i="7"/>
  <c r="AI64" i="7" s="1"/>
  <c r="AI66" i="7" s="1"/>
  <c r="AI67" i="7" s="1"/>
  <c r="AH63" i="7"/>
  <c r="AH64" i="7" s="1"/>
  <c r="AH66" i="7" s="1"/>
  <c r="AH67" i="7" s="1"/>
  <c r="AF63" i="7"/>
  <c r="AF64" i="7" s="1"/>
  <c r="AF66" i="7" s="1"/>
  <c r="AF67" i="7" s="1"/>
  <c r="AE63" i="7"/>
  <c r="AE64" i="7" s="1"/>
  <c r="AE66" i="7" s="1"/>
  <c r="AE67" i="7" s="1"/>
  <c r="AD63" i="7"/>
  <c r="AD64" i="7" s="1"/>
  <c r="AD66" i="7" s="1"/>
  <c r="AD67" i="7" s="1"/>
  <c r="AC63" i="7"/>
  <c r="AC64" i="7" s="1"/>
  <c r="AC66" i="7" s="1"/>
  <c r="AC67" i="7" s="1"/>
  <c r="AB63" i="7"/>
  <c r="AB64" i="7" s="1"/>
  <c r="AB66" i="7" s="1"/>
  <c r="AB67" i="7" s="1"/>
  <c r="Z63" i="7"/>
  <c r="Z64" i="7" s="1"/>
  <c r="Z66" i="7" s="1"/>
  <c r="Z67" i="7" s="1"/>
  <c r="AF80" i="7"/>
  <c r="AF84" i="7" s="1"/>
  <c r="AF86" i="7" s="1"/>
  <c r="AA80" i="7"/>
  <c r="AA84" i="7" s="1"/>
  <c r="AA86" i="7" s="1"/>
  <c r="AK80" i="7"/>
  <c r="AK84" i="7" s="1"/>
  <c r="AK86" i="7" s="1"/>
  <c r="X80" i="7"/>
  <c r="X84" i="7" s="1"/>
  <c r="X86" i="7" s="1"/>
  <c r="AH80" i="7"/>
  <c r="AH84" i="7" s="1"/>
  <c r="AH86" i="7" s="1"/>
  <c r="AG80" i="7"/>
  <c r="AG84" i="7" s="1"/>
  <c r="AG86" i="7" s="1"/>
  <c r="AE80" i="7"/>
  <c r="AE84" i="7" s="1"/>
  <c r="AE86" i="7" s="1"/>
  <c r="AD80" i="7"/>
  <c r="AD84" i="7" s="1"/>
  <c r="AD86" i="7" s="1"/>
  <c r="AC80" i="7"/>
  <c r="AC84" i="7" s="1"/>
  <c r="AC86" i="7" s="1"/>
  <c r="AB80" i="7"/>
  <c r="AB84" i="7" s="1"/>
  <c r="AB86" i="7" s="1"/>
  <c r="AC137" i="7"/>
  <c r="Y80" i="7"/>
  <c r="Y84" i="7" s="1"/>
  <c r="Y86" i="7" s="1"/>
  <c r="Y137" i="7"/>
  <c r="AB137" i="7"/>
  <c r="AA137" i="7"/>
  <c r="Z137" i="7"/>
  <c r="Z80" i="7"/>
  <c r="Z84" i="7" s="1"/>
  <c r="Z86" i="7" s="1"/>
  <c r="Z88" i="7" s="1"/>
  <c r="X137" i="7"/>
  <c r="AK137" i="7"/>
  <c r="AI137" i="7"/>
  <c r="AH137" i="7"/>
  <c r="AG137" i="7"/>
  <c r="AE137" i="7"/>
  <c r="AJ80" i="7"/>
  <c r="AJ84" i="7" s="1"/>
  <c r="AJ86" i="7" s="1"/>
  <c r="AJ88" i="7" s="1"/>
  <c r="AJ137" i="7"/>
  <c r="AD137" i="7"/>
  <c r="AF137" i="7"/>
  <c r="AI80" i="7"/>
  <c r="AI84" i="7" s="1"/>
  <c r="AI86" i="7" s="1"/>
  <c r="AI88" i="7" s="1"/>
  <c r="B4" i="5"/>
  <c r="AF88" i="7" l="1"/>
  <c r="AF90" i="7" s="1"/>
  <c r="AA88" i="7"/>
  <c r="AA90" i="7" s="1"/>
  <c r="AB88" i="7"/>
  <c r="AB90" i="7" s="1"/>
  <c r="Y88" i="7"/>
  <c r="Y89" i="7" s="1"/>
  <c r="AE88" i="7"/>
  <c r="AE89" i="7" s="1"/>
  <c r="AG88" i="7"/>
  <c r="AG90" i="7" s="1"/>
  <c r="AH88" i="7"/>
  <c r="AH89" i="7" s="1"/>
  <c r="X88" i="7"/>
  <c r="X90" i="7" s="1"/>
  <c r="AK88" i="7"/>
  <c r="AK90" i="7" s="1"/>
  <c r="AC88" i="7"/>
  <c r="AC90" i="7" s="1"/>
  <c r="AD88" i="7"/>
  <c r="AD89" i="7" s="1"/>
  <c r="AF89" i="7"/>
  <c r="AE90" i="7"/>
  <c r="AK89" i="7"/>
  <c r="AJ89" i="7"/>
  <c r="AJ90" i="7"/>
  <c r="Z89" i="7"/>
  <c r="Z90" i="7"/>
  <c r="AI90" i="7"/>
  <c r="AI89" i="7"/>
  <c r="AB89" i="7" l="1"/>
  <c r="Y90" i="7"/>
  <c r="AC89" i="7"/>
  <c r="AH90" i="7"/>
  <c r="AG89" i="7"/>
  <c r="X89" i="7"/>
  <c r="AD90" i="7"/>
  <c r="X10" i="7" l="1"/>
  <c r="AH10" i="7"/>
  <c r="AG10" i="7"/>
  <c r="AF10" i="7"/>
  <c r="AE10" i="7"/>
  <c r="AD10" i="7"/>
  <c r="AC10" i="7"/>
  <c r="AB10" i="7"/>
  <c r="AA10" i="7"/>
  <c r="Z10" i="7"/>
  <c r="Y10"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D78" authorId="0" shapeId="0" xr:uid="{58B90337-4A1E-46AD-8159-D3B094CE6035}">
      <text>
        <r>
          <rPr>
            <b/>
            <sz val="9"/>
            <color indexed="81"/>
            <rFont val="Tahoma"/>
            <family val="2"/>
          </rPr>
          <t>William:</t>
        </r>
        <r>
          <rPr>
            <sz val="9"/>
            <color indexed="81"/>
            <rFont val="Tahoma"/>
            <family val="2"/>
          </rPr>
          <t xml:space="preserve">
Venezuela Impairment charge</t>
        </r>
      </text>
    </comment>
    <comment ref="Y83" authorId="0" shapeId="0" xr:uid="{E9EE390F-74EA-4BC1-809D-C81A95C12852}">
      <text>
        <r>
          <rPr>
            <b/>
            <sz val="9"/>
            <color indexed="81"/>
            <rFont val="Tahoma"/>
            <family val="2"/>
          </rPr>
          <t>William:</t>
        </r>
        <r>
          <rPr>
            <sz val="9"/>
            <color indexed="81"/>
            <rFont val="Tahoma"/>
            <family val="2"/>
          </rPr>
          <t xml:space="preserve">
Large increase due to Bottling equity income.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<sst xmlns="http://schemas.openxmlformats.org/spreadsheetml/2006/main" count="4331" uniqueCount="2665">
  <si>
    <t>2006</t>
  </si>
  <si>
    <t>2007</t>
  </si>
  <si>
    <t>2008</t>
  </si>
  <si>
    <t>2009</t>
  </si>
  <si>
    <t>2010</t>
  </si>
  <si>
    <t>2011</t>
  </si>
  <si>
    <t>2012</t>
  </si>
  <si>
    <t>2013</t>
  </si>
  <si>
    <t>2014</t>
  </si>
  <si>
    <t>2015</t>
  </si>
  <si>
    <t>2016</t>
  </si>
  <si>
    <t>2017</t>
  </si>
  <si>
    <t>2018</t>
  </si>
  <si>
    <t>2019</t>
  </si>
  <si>
    <t>2020</t>
  </si>
  <si>
    <t>2021</t>
  </si>
  <si>
    <t>TTM</t>
  </si>
  <si>
    <t>Revenue per share</t>
  </si>
  <si>
    <t>Earnings per share</t>
  </si>
  <si>
    <t>FCF per share</t>
  </si>
  <si>
    <t>Dividends per share</t>
  </si>
  <si>
    <t>CAPEX per share</t>
  </si>
  <si>
    <t>Book Value per sh.</t>
  </si>
  <si>
    <t>Comm.Shares outs.</t>
  </si>
  <si>
    <t>Avg. annual P/E ratio</t>
  </si>
  <si>
    <t>P/E to S&amp;P500</t>
  </si>
  <si>
    <t>Avg. annual div. yield</t>
  </si>
  <si>
    <t>Revenue (m)</t>
  </si>
  <si>
    <t>Operating margin</t>
  </si>
  <si>
    <t>Depreciation (m)</t>
  </si>
  <si>
    <t>Net profit (m)</t>
  </si>
  <si>
    <t>Income tax rate</t>
  </si>
  <si>
    <t>Net profit margin</t>
  </si>
  <si>
    <t>Working capital (m)</t>
  </si>
  <si>
    <t>Long-term debt (m)</t>
  </si>
  <si>
    <t>Equity (m)</t>
  </si>
  <si>
    <t>ROIC</t>
  </si>
  <si>
    <t>Return on capital</t>
  </si>
  <si>
    <t>Return on equity</t>
  </si>
  <si>
    <t>Plowback ratio</t>
  </si>
  <si>
    <t>Div.&amp;Repurch./FCF</t>
  </si>
  <si>
    <t>21.34</t>
  </si>
  <si>
    <t>3.43</t>
  </si>
  <si>
    <t>2.44</t>
  </si>
  <si>
    <t>1.13</t>
  </si>
  <si>
    <t>1.26</t>
  </si>
  <si>
    <t>9.38</t>
  </si>
  <si>
    <t>1,646</t>
  </si>
  <si>
    <t>17.8</t>
  </si>
  <si>
    <t>1.0</t>
  </si>
  <si>
    <t>1.8%</t>
  </si>
  <si>
    <t>35,137</t>
  </si>
  <si>
    <t>18.3%</t>
  </si>
  <si>
    <t>1,406</t>
  </si>
  <si>
    <t>5,642</t>
  </si>
  <si>
    <t>19.3%</t>
  </si>
  <si>
    <t>16.1%</t>
  </si>
  <si>
    <t>2,270</t>
  </si>
  <si>
    <t>2,550</t>
  </si>
  <si>
    <t>15,447</t>
  </si>
  <si>
    <t>24.4%</t>
  </si>
  <si>
    <t>23.3%</t>
  </si>
  <si>
    <t>36.5%</t>
  </si>
  <si>
    <t>67.1%</t>
  </si>
  <si>
    <t>91.4%</t>
  </si>
  <si>
    <t>24.33</t>
  </si>
  <si>
    <t>3.49</t>
  </si>
  <si>
    <t>2.78</t>
  </si>
  <si>
    <t>1.36</t>
  </si>
  <si>
    <t>1.50</t>
  </si>
  <si>
    <t>10.68</t>
  </si>
  <si>
    <t>1,622</t>
  </si>
  <si>
    <t>19.6</t>
  </si>
  <si>
    <t>1.1</t>
  </si>
  <si>
    <t>2.0%</t>
  </si>
  <si>
    <t>39,474</t>
  </si>
  <si>
    <t>18.2%</t>
  </si>
  <si>
    <t>1,426</t>
  </si>
  <si>
    <t>5,658</t>
  </si>
  <si>
    <t>25.9%</t>
  </si>
  <si>
    <t>14.3%</t>
  </si>
  <si>
    <t>2,398</t>
  </si>
  <si>
    <t>4,203</t>
  </si>
  <si>
    <t>17,325</t>
  </si>
  <si>
    <t>21.0%</t>
  </si>
  <si>
    <t>22.0%</t>
  </si>
  <si>
    <t>32.7%</t>
  </si>
  <si>
    <t>61.0%</t>
  </si>
  <si>
    <t>120.1%</t>
  </si>
  <si>
    <t>27.34</t>
  </si>
  <si>
    <t>3.25</t>
  </si>
  <si>
    <t>2.88</t>
  </si>
  <si>
    <t>1.61</t>
  </si>
  <si>
    <t>1.55</t>
  </si>
  <si>
    <t>7.65</t>
  </si>
  <si>
    <t>1,582</t>
  </si>
  <si>
    <t>20.3</t>
  </si>
  <si>
    <t>0.9</t>
  </si>
  <si>
    <t>2.4%</t>
  </si>
  <si>
    <t>43,251</t>
  </si>
  <si>
    <t>16.0%</t>
  </si>
  <si>
    <t>1,543</t>
  </si>
  <si>
    <t>5,142</t>
  </si>
  <si>
    <t>26.8%</t>
  </si>
  <si>
    <t>11.9%</t>
  </si>
  <si>
    <t>2,019</t>
  </si>
  <si>
    <t>7,858</t>
  </si>
  <si>
    <t>12,106</t>
  </si>
  <si>
    <t>19.8%</t>
  </si>
  <si>
    <t>20.4%</t>
  </si>
  <si>
    <t>42.5%</t>
  </si>
  <si>
    <t>50.6%</t>
  </si>
  <si>
    <t>159.6%</t>
  </si>
  <si>
    <t>27.77</t>
  </si>
  <si>
    <t>3.82</t>
  </si>
  <si>
    <t>3.00</t>
  </si>
  <si>
    <t>1.75</t>
  </si>
  <si>
    <t>1.37</t>
  </si>
  <si>
    <t>10.79</t>
  </si>
  <si>
    <t>1,557</t>
  </si>
  <si>
    <t>14.5</t>
  </si>
  <si>
    <t>0.2</t>
  </si>
  <si>
    <t>3.2%</t>
  </si>
  <si>
    <t>43,232</t>
  </si>
  <si>
    <t>18.6%</t>
  </si>
  <si>
    <t>1,635</t>
  </si>
  <si>
    <t>5,946</t>
  </si>
  <si>
    <t>26.0%</t>
  </si>
  <si>
    <t>13.8%</t>
  </si>
  <si>
    <t>3,815</t>
  </si>
  <si>
    <t>7,400</t>
  </si>
  <si>
    <t>16,804</t>
  </si>
  <si>
    <t>20.1%</t>
  </si>
  <si>
    <t>21.2%</t>
  </si>
  <si>
    <t>35.4%</t>
  </si>
  <si>
    <t>54.1%</t>
  </si>
  <si>
    <t>58.7%</t>
  </si>
  <si>
    <t>36.38</t>
  </si>
  <si>
    <t>3.97</t>
  </si>
  <si>
    <t>3.27</t>
  </si>
  <si>
    <t>1.87</t>
  </si>
  <si>
    <t>2.05</t>
  </si>
  <si>
    <t>13.31</t>
  </si>
  <si>
    <t>1,590</t>
  </si>
  <si>
    <t>16.1</t>
  </si>
  <si>
    <t>0.8</t>
  </si>
  <si>
    <t>2.9%</t>
  </si>
  <si>
    <t>57,838</t>
  </si>
  <si>
    <t>14.4%</t>
  </si>
  <si>
    <t>2,327</t>
  </si>
  <si>
    <t>6,320</t>
  </si>
  <si>
    <t>23.0%</t>
  </si>
  <si>
    <t>10.9%</t>
  </si>
  <si>
    <t>1,677</t>
  </si>
  <si>
    <t>19,999</t>
  </si>
  <si>
    <t>21,164</t>
  </si>
  <si>
    <t>13.4%</t>
  </si>
  <si>
    <t>29.9%</t>
  </si>
  <si>
    <t>52.9%</t>
  </si>
  <si>
    <t>153.2%</t>
  </si>
  <si>
    <t>42.52</t>
  </si>
  <si>
    <t>4.12</t>
  </si>
  <si>
    <t>3.58</t>
  </si>
  <si>
    <t>2.02</t>
  </si>
  <si>
    <t>2.13</t>
  </si>
  <si>
    <t>13.16</t>
  </si>
  <si>
    <t>1,564</t>
  </si>
  <si>
    <t>15.8</t>
  </si>
  <si>
    <t>3.1%</t>
  </si>
  <si>
    <t>66,504</t>
  </si>
  <si>
    <t>14.5%</t>
  </si>
  <si>
    <t>2,737</t>
  </si>
  <si>
    <t>6,443</t>
  </si>
  <si>
    <t>26.9%</t>
  </si>
  <si>
    <t>9.7%</t>
  </si>
  <si>
    <t>(713)</t>
  </si>
  <si>
    <t>20,568</t>
  </si>
  <si>
    <t>20,588</t>
  </si>
  <si>
    <t>13.0%</t>
  </si>
  <si>
    <t>13.3%</t>
  </si>
  <si>
    <t>31.3%</t>
  </si>
  <si>
    <t>51.0%</t>
  </si>
  <si>
    <t>100.9%</t>
  </si>
  <si>
    <t>42.42</t>
  </si>
  <si>
    <t>4.00</t>
  </si>
  <si>
    <t>3.73</t>
  </si>
  <si>
    <t>2.14</t>
  </si>
  <si>
    <t>1.76</t>
  </si>
  <si>
    <t>14.44</t>
  </si>
  <si>
    <t>1,544</t>
  </si>
  <si>
    <t>17.1</t>
  </si>
  <si>
    <t>65,492</t>
  </si>
  <si>
    <t>13.9%</t>
  </si>
  <si>
    <t>2,689</t>
  </si>
  <si>
    <t>6,178</t>
  </si>
  <si>
    <t>25.2%</t>
  </si>
  <si>
    <t>9.4%</t>
  </si>
  <si>
    <t>1,631</t>
  </si>
  <si>
    <t>23,544</t>
  </si>
  <si>
    <t>22,294</t>
  </si>
  <si>
    <t>12.3%</t>
  </si>
  <si>
    <t>27.7%</t>
  </si>
  <si>
    <t>46.5%</t>
  </si>
  <si>
    <t>113.3%</t>
  </si>
  <si>
    <t>43.44</t>
  </si>
  <si>
    <t>4.41</t>
  </si>
  <si>
    <t>4.51</t>
  </si>
  <si>
    <t>2.25</t>
  </si>
  <si>
    <t>1.83</t>
  </si>
  <si>
    <t>15.88</t>
  </si>
  <si>
    <t>1,529</t>
  </si>
  <si>
    <t>18.2</t>
  </si>
  <si>
    <t>2.8%</t>
  </si>
  <si>
    <t>66,415</t>
  </si>
  <si>
    <t>14.6%</t>
  </si>
  <si>
    <t>2,663</t>
  </si>
  <si>
    <t>6,740</t>
  </si>
  <si>
    <t>23.7%</t>
  </si>
  <si>
    <t>10.1%</t>
  </si>
  <si>
    <t>4,364</t>
  </si>
  <si>
    <t>24,333</t>
  </si>
  <si>
    <t>24,279</t>
  </si>
  <si>
    <t>12.5%</t>
  </si>
  <si>
    <t>12.6%</t>
  </si>
  <si>
    <t>27.8%</t>
  </si>
  <si>
    <t>49.1%</t>
  </si>
  <si>
    <t>93.5%</t>
  </si>
  <si>
    <t>44.81</t>
  </si>
  <si>
    <t>4.38</t>
  </si>
  <si>
    <t>5.14</t>
  </si>
  <si>
    <t>2.51</t>
  </si>
  <si>
    <t>1.92</t>
  </si>
  <si>
    <t>11.72</t>
  </si>
  <si>
    <t>1,488</t>
  </si>
  <si>
    <t>66,683</t>
  </si>
  <si>
    <t>2,625</t>
  </si>
  <si>
    <t>6,513</t>
  </si>
  <si>
    <t>25.1%</t>
  </si>
  <si>
    <t>9.8%</t>
  </si>
  <si>
    <t>2,571</t>
  </si>
  <si>
    <t>23,821</t>
  </si>
  <si>
    <t>17,438</t>
  </si>
  <si>
    <t>13.7%</t>
  </si>
  <si>
    <t>13.6%</t>
  </si>
  <si>
    <t>37.3%</t>
  </si>
  <si>
    <t>42.7%</t>
  </si>
  <si>
    <t>114.5%</t>
  </si>
  <si>
    <t>43.55</t>
  </si>
  <si>
    <t>3.77</t>
  </si>
  <si>
    <t>5.40</t>
  </si>
  <si>
    <t>2.79</t>
  </si>
  <si>
    <t>1.90</t>
  </si>
  <si>
    <t>8.23</t>
  </si>
  <si>
    <t>1,448</t>
  </si>
  <si>
    <t>25.4</t>
  </si>
  <si>
    <t>1.3</t>
  </si>
  <si>
    <t>63,056</t>
  </si>
  <si>
    <t>13.2%</t>
  </si>
  <si>
    <t>2,416</t>
  </si>
  <si>
    <t>5,452</t>
  </si>
  <si>
    <t>26.1%</t>
  </si>
  <si>
    <t>8.6%</t>
  </si>
  <si>
    <t>5,453</t>
  </si>
  <si>
    <t>29,213</t>
  </si>
  <si>
    <t>11,923</t>
  </si>
  <si>
    <t>12.0%</t>
  </si>
  <si>
    <t>45.7%</t>
  </si>
  <si>
    <t>115.6%</t>
  </si>
  <si>
    <t>43.98</t>
  </si>
  <si>
    <t>4.43</t>
  </si>
  <si>
    <t>5.16</t>
  </si>
  <si>
    <t>2.96</t>
  </si>
  <si>
    <t>7.77</t>
  </si>
  <si>
    <t>1,428</t>
  </si>
  <si>
    <t>23.4</t>
  </si>
  <si>
    <t>62,799</t>
  </si>
  <si>
    <t>15.6%</t>
  </si>
  <si>
    <t>2,368</t>
  </si>
  <si>
    <t>6,329</t>
  </si>
  <si>
    <t>25.4%</t>
  </si>
  <si>
    <t>5,954</t>
  </si>
  <si>
    <t>30,053</t>
  </si>
  <si>
    <t>11,095</t>
  </si>
  <si>
    <t>57.0%</t>
  </si>
  <si>
    <t>33.2%</t>
  </si>
  <si>
    <t>98.2%</t>
  </si>
  <si>
    <t>44.74</t>
  </si>
  <si>
    <t>3.42</t>
  </si>
  <si>
    <t>4.95</t>
  </si>
  <si>
    <t>3.15</t>
  </si>
  <si>
    <t>2.09</t>
  </si>
  <si>
    <t>7.67</t>
  </si>
  <si>
    <t>1,420</t>
  </si>
  <si>
    <t>32.9</t>
  </si>
  <si>
    <t>1.4</t>
  </si>
  <si>
    <t>63,525</t>
  </si>
  <si>
    <t>16.5%</t>
  </si>
  <si>
    <t>2,369</t>
  </si>
  <si>
    <t>4,857</t>
  </si>
  <si>
    <t>48.9%</t>
  </si>
  <si>
    <t>7.6%</t>
  </si>
  <si>
    <t>10,525</t>
  </si>
  <si>
    <t>33,796</t>
  </si>
  <si>
    <t>10,889</t>
  </si>
  <si>
    <t>9.2%</t>
  </si>
  <si>
    <t>44.6%</t>
  </si>
  <si>
    <t>7.9%</t>
  </si>
  <si>
    <t>92.2%</t>
  </si>
  <si>
    <t>45.70</t>
  </si>
  <si>
    <t>8.84</t>
  </si>
  <si>
    <t>4.33</t>
  </si>
  <si>
    <t>3.48</t>
  </si>
  <si>
    <t>2.32</t>
  </si>
  <si>
    <t>10.26</t>
  </si>
  <si>
    <t>1,415</t>
  </si>
  <si>
    <t>12.5</t>
  </si>
  <si>
    <t>0.5</t>
  </si>
  <si>
    <t>64,661</t>
  </si>
  <si>
    <t>2,399</t>
  </si>
  <si>
    <t>12,515</t>
  </si>
  <si>
    <t>(36.7)%</t>
  </si>
  <si>
    <t>19.4%</t>
  </si>
  <si>
    <t>(245)</t>
  </si>
  <si>
    <t>28,295</t>
  </si>
  <si>
    <t>14,518</t>
  </si>
  <si>
    <t>26.3%</t>
  </si>
  <si>
    <t>86.2%</t>
  </si>
  <si>
    <t>60.6%</t>
  </si>
  <si>
    <t>113.0%</t>
  </si>
  <si>
    <t>48.28</t>
  </si>
  <si>
    <t>5.26</t>
  </si>
  <si>
    <t>3.89</t>
  </si>
  <si>
    <t>3.81</t>
  </si>
  <si>
    <t>3.04</t>
  </si>
  <si>
    <t>10.63</t>
  </si>
  <si>
    <t>1,391</t>
  </si>
  <si>
    <t>24.3</t>
  </si>
  <si>
    <t>3.0%</t>
  </si>
  <si>
    <t>67,161</t>
  </si>
  <si>
    <t>15.3%</t>
  </si>
  <si>
    <t>2,432</t>
  </si>
  <si>
    <t>7,314</t>
  </si>
  <si>
    <t>21.1%</t>
  </si>
  <si>
    <t>(2,816)</t>
  </si>
  <si>
    <t>29,148</t>
  </si>
  <si>
    <t>14,786</t>
  </si>
  <si>
    <t>14.1%</t>
  </si>
  <si>
    <t>49.5%</t>
  </si>
  <si>
    <t>27.5%</t>
  </si>
  <si>
    <t>153.3%</t>
  </si>
  <si>
    <t>50.99</t>
  </si>
  <si>
    <t>4.62</t>
  </si>
  <si>
    <t>3.99</t>
  </si>
  <si>
    <t>3.07</t>
  </si>
  <si>
    <t>9.75</t>
  </si>
  <si>
    <t>1,380</t>
  </si>
  <si>
    <t>26.2</t>
  </si>
  <si>
    <t>0.7</t>
  </si>
  <si>
    <t>70,372</t>
  </si>
  <si>
    <t>2,548</t>
  </si>
  <si>
    <t>7,120</t>
  </si>
  <si>
    <t>20.9%</t>
  </si>
  <si>
    <t>(371)</t>
  </si>
  <si>
    <t>40,370</t>
  </si>
  <si>
    <t>13,454</t>
  </si>
  <si>
    <t>11.6%</t>
  </si>
  <si>
    <t>22.6%</t>
  </si>
  <si>
    <t>117.8%</t>
  </si>
  <si>
    <t>57.51</t>
  </si>
  <si>
    <t>5.51</t>
  </si>
  <si>
    <t>5.06</t>
  </si>
  <si>
    <t>4.21</t>
  </si>
  <si>
    <t>3.35</t>
  </si>
  <si>
    <t>11.61</t>
  </si>
  <si>
    <t>1,382</t>
  </si>
  <si>
    <t>27.2</t>
  </si>
  <si>
    <t>79,474</t>
  </si>
  <si>
    <t>14.0%</t>
  </si>
  <si>
    <t>3,215</t>
  </si>
  <si>
    <t>7,618</t>
  </si>
  <si>
    <t>21.8%</t>
  </si>
  <si>
    <t>9.6%</t>
  </si>
  <si>
    <t>(4,437)</t>
  </si>
  <si>
    <t>36,026</t>
  </si>
  <si>
    <t>16,043</t>
  </si>
  <si>
    <t>47.5%</t>
  </si>
  <si>
    <t>84.7%</t>
  </si>
  <si>
    <t>59.21</t>
  </si>
  <si>
    <t>6.68</t>
  </si>
  <si>
    <t>5.67</t>
  </si>
  <si>
    <t>3.24</t>
  </si>
  <si>
    <t>12.42</t>
  </si>
  <si>
    <t>1,383</t>
  </si>
  <si>
    <t>27.0</t>
  </si>
  <si>
    <t>1.9%</t>
  </si>
  <si>
    <t>81,862</t>
  </si>
  <si>
    <t>17.1%</t>
  </si>
  <si>
    <t>3,420</t>
  </si>
  <si>
    <t>9,236</t>
  </si>
  <si>
    <t>12.4%</t>
  </si>
  <si>
    <t>(4,590)</t>
  </si>
  <si>
    <t>33,247</t>
  </si>
  <si>
    <t>18,553</t>
  </si>
  <si>
    <t>16.3%</t>
  </si>
  <si>
    <t>49.8%</t>
  </si>
  <si>
    <t>51.7%</t>
  </si>
  <si>
    <t>59.6%</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</si>
  <si>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</si>
  <si>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</si>
  <si>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</si>
  <si>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</si>
  <si>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</si>
  <si>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</si>
  <si>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</si>
  <si>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</si>
  <si>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</si>
  <si>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</si>
  <si>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</si>
  <si>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</si>
  <si>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</si>
  <si>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</si>
  <si>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</si>
  <si>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</si>
  <si>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</si>
  <si>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</si>
  <si>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</si>
  <si>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</si>
  <si>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</si>
  <si>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Revenue</t>
  </si>
  <si>
    <t>COGS</t>
  </si>
  <si>
    <t>Gross Profit</t>
  </si>
  <si>
    <t>Gross Profit Ratio</t>
  </si>
  <si>
    <t>Operating Expenses</t>
  </si>
  <si>
    <t>R&amp;D Expenses</t>
  </si>
  <si>
    <t>Selling, G&amp;A Exp.</t>
  </si>
  <si>
    <t>General and Admin. Exp.</t>
  </si>
  <si>
    <t>Selling and Marketing Exp.</t>
  </si>
  <si>
    <t>Other Expenses</t>
  </si>
  <si>
    <t>COGS and Expenses</t>
  </si>
  <si>
    <t>Interest Income</t>
  </si>
  <si>
    <t>Interest Expense</t>
  </si>
  <si>
    <t>Depreciation and Amortization</t>
  </si>
  <si>
    <t>EBITDA</t>
  </si>
  <si>
    <t>EBITDA ratio</t>
  </si>
  <si>
    <t>Operating Income</t>
  </si>
  <si>
    <t>Operating Income ratio</t>
  </si>
  <si>
    <t>Total Other Income Exp.(Gains)</t>
  </si>
  <si>
    <t>Income Before Tax</t>
  </si>
  <si>
    <t>Income Before Tax ratio</t>
  </si>
  <si>
    <t>Income Tax Expense (Gain)</t>
  </si>
  <si>
    <t>Net Income</t>
  </si>
  <si>
    <t>Net Income Ratio</t>
  </si>
  <si>
    <t>EPS</t>
  </si>
  <si>
    <t>EPS Diluted</t>
  </si>
  <si>
    <t>Weighted Avg. Shares Outs.</t>
  </si>
  <si>
    <t>Weighted Avg. Shares Outs. Dil.</t>
  </si>
  <si>
    <t>8,057</t>
  </si>
  <si>
    <t>2,858</t>
  </si>
  <si>
    <t>5,199</t>
  </si>
  <si>
    <t>64.53%</t>
  </si>
  <si>
    <t>4,462</t>
  </si>
  <si>
    <t>- -</t>
  </si>
  <si>
    <t>4,171</t>
  </si>
  <si>
    <t>291</t>
  </si>
  <si>
    <t>7,320</t>
  </si>
  <si>
    <t>788</t>
  </si>
  <si>
    <t>9.78%</t>
  </si>
  <si>
    <t>737</t>
  </si>
  <si>
    <t>9.15%</t>
  </si>
  <si>
    <t>(73)</t>
  </si>
  <si>
    <t>664</t>
  </si>
  <si>
    <t>8.24%</t>
  </si>
  <si>
    <t>244</t>
  </si>
  <si>
    <t>544</t>
  </si>
  <si>
    <t>6.75%</t>
  </si>
  <si>
    <t>0.33</t>
  </si>
  <si>
    <t>1,648</t>
  </si>
  <si>
    <t>9,291</t>
  </si>
  <si>
    <t>3,331</t>
  </si>
  <si>
    <t>5,960</t>
  </si>
  <si>
    <t>64.15%</t>
  </si>
  <si>
    <t>5,139</t>
  </si>
  <si>
    <t>4,738</t>
  </si>
  <si>
    <t>401</t>
  </si>
  <si>
    <t>8,470</t>
  </si>
  <si>
    <t>680</t>
  </si>
  <si>
    <t>7.32%</t>
  </si>
  <si>
    <t>821</t>
  </si>
  <si>
    <t>8.83%</t>
  </si>
  <si>
    <t>(140)</t>
  </si>
  <si>
    <t>223</t>
  </si>
  <si>
    <t>458</t>
  </si>
  <si>
    <t>4.93%</t>
  </si>
  <si>
    <t>0.29</t>
  </si>
  <si>
    <t>1,579</t>
  </si>
  <si>
    <t>11,485</t>
  </si>
  <si>
    <t>3,896</t>
  </si>
  <si>
    <t>7,589</t>
  </si>
  <si>
    <t>66.08%</t>
  </si>
  <si>
    <t>6,446</t>
  </si>
  <si>
    <t>5,883</t>
  </si>
  <si>
    <t>563</t>
  </si>
  <si>
    <t>10,342</t>
  </si>
  <si>
    <t>950</t>
  </si>
  <si>
    <t>8.27%</t>
  </si>
  <si>
    <t>1,143</t>
  </si>
  <si>
    <t>9.95%</t>
  </si>
  <si>
    <t>(183)</t>
  </si>
  <si>
    <t>960</t>
  </si>
  <si>
    <t>8.36%</t>
  </si>
  <si>
    <t>355</t>
  </si>
  <si>
    <t>595</t>
  </si>
  <si>
    <t>5.18%</t>
  </si>
  <si>
    <t>0.38</t>
  </si>
  <si>
    <t>1,565</t>
  </si>
  <si>
    <t>13,007</t>
  </si>
  <si>
    <t>5,627</t>
  </si>
  <si>
    <t>7,381</t>
  </si>
  <si>
    <t>56.74%</t>
  </si>
  <si>
    <t>6,021</t>
  </si>
  <si>
    <t>5,391</t>
  </si>
  <si>
    <t>629</t>
  </si>
  <si>
    <t>11,647</t>
  </si>
  <si>
    <t>1,138</t>
  </si>
  <si>
    <t>8.75%</t>
  </si>
  <si>
    <t>1,360</t>
  </si>
  <si>
    <t>10.46%</t>
  </si>
  <si>
    <t>(222)</t>
  </si>
  <si>
    <t>375</t>
  </si>
  <si>
    <t>762</t>
  </si>
  <si>
    <t>5.86%</t>
  </si>
  <si>
    <t>0.49</t>
  </si>
  <si>
    <t>1,556</t>
  </si>
  <si>
    <t>15,242</t>
  </si>
  <si>
    <t>6,696</t>
  </si>
  <si>
    <t>8,547</t>
  </si>
  <si>
    <t>56.07%</t>
  </si>
  <si>
    <t>6,764</t>
  </si>
  <si>
    <t>5,992</t>
  </si>
  <si>
    <t>772</t>
  </si>
  <si>
    <t>13,460</t>
  </si>
  <si>
    <t>2,123</t>
  </si>
  <si>
    <t>13.92%</t>
  </si>
  <si>
    <t>1,783</t>
  </si>
  <si>
    <t>11.70%</t>
  </si>
  <si>
    <t>(432)</t>
  </si>
  <si>
    <t>1,351</t>
  </si>
  <si>
    <t>8.86%</t>
  </si>
  <si>
    <t>449</t>
  </si>
  <si>
    <t>901</t>
  </si>
  <si>
    <t>5.91%</t>
  </si>
  <si>
    <t>0.57</t>
  </si>
  <si>
    <t>1,581</t>
  </si>
  <si>
    <t>17,803</t>
  </si>
  <si>
    <t>7,726</t>
  </si>
  <si>
    <t>10,077</t>
  </si>
  <si>
    <t>56.60%</t>
  </si>
  <si>
    <t>7,832</t>
  </si>
  <si>
    <t>6,948</t>
  </si>
  <si>
    <t>884</t>
  </si>
  <si>
    <t>15,558</t>
  </si>
  <si>
    <t>2,538</t>
  </si>
  <si>
    <t>14.25%</t>
  </si>
  <si>
    <t>2,245</t>
  </si>
  <si>
    <t>12.61%</t>
  </si>
  <si>
    <t>(577)</t>
  </si>
  <si>
    <t>1,667</t>
  </si>
  <si>
    <t>9.37%</t>
  </si>
  <si>
    <t>577</t>
  </si>
  <si>
    <t>1,077</t>
  </si>
  <si>
    <t>6.05%</t>
  </si>
  <si>
    <t>0.68</t>
  </si>
  <si>
    <t>1,584</t>
  </si>
  <si>
    <t>19,608</t>
  </si>
  <si>
    <t>8,361</t>
  </si>
  <si>
    <t>11,247</t>
  </si>
  <si>
    <t>57.36%</t>
  </si>
  <si>
    <t>8,915</t>
  </si>
  <si>
    <t>7,881</t>
  </si>
  <si>
    <t>1,035</t>
  </si>
  <si>
    <t>17,276</t>
  </si>
  <si>
    <t>2,705</t>
  </si>
  <si>
    <t>13.79%</t>
  </si>
  <si>
    <t>2,332</t>
  </si>
  <si>
    <t>11.89%</t>
  </si>
  <si>
    <t>(661)</t>
  </si>
  <si>
    <t>1,670</t>
  </si>
  <si>
    <t>8.52%</t>
  </si>
  <si>
    <t>590</t>
  </si>
  <si>
    <t>1,080</t>
  </si>
  <si>
    <t>5.51%</t>
  </si>
  <si>
    <t>1,589</t>
  </si>
  <si>
    <t>21,970</t>
  </si>
  <si>
    <t>9,278</t>
  </si>
  <si>
    <t>12,692</t>
  </si>
  <si>
    <t>57.77%</t>
  </si>
  <si>
    <t>10,055</t>
  </si>
  <si>
    <t>8,840</t>
  </si>
  <si>
    <t>1,215</t>
  </si>
  <si>
    <t>19,333</t>
  </si>
  <si>
    <t>2,186</t>
  </si>
  <si>
    <t>2,637</t>
  </si>
  <si>
    <t>12.00%</t>
  </si>
  <si>
    <t>(738)</t>
  </si>
  <si>
    <t>1,899</t>
  </si>
  <si>
    <t>8.64%</t>
  </si>
  <si>
    <t>597</t>
  </si>
  <si>
    <t>374</t>
  </si>
  <si>
    <t>1.70%</t>
  </si>
  <si>
    <t>0.23</t>
  </si>
  <si>
    <t>1,627</t>
  </si>
  <si>
    <t>25,021</t>
  </si>
  <si>
    <t>10,806</t>
  </si>
  <si>
    <t>14,215</t>
  </si>
  <si>
    <t>56.81%</t>
  </si>
  <si>
    <t>11,309</t>
  </si>
  <si>
    <t>9,864</t>
  </si>
  <si>
    <t>1,444</t>
  </si>
  <si>
    <t>22,114</t>
  </si>
  <si>
    <t>3,867</t>
  </si>
  <si>
    <t>15.45%</t>
  </si>
  <si>
    <t>2,907</t>
  </si>
  <si>
    <t>11.62%</t>
  </si>
  <si>
    <t>(484)</t>
  </si>
  <si>
    <t>2,423</t>
  </si>
  <si>
    <t>9.68%</t>
  </si>
  <si>
    <t>835</t>
  </si>
  <si>
    <t>1,588</t>
  </si>
  <si>
    <t>6.35%</t>
  </si>
  <si>
    <t>0.71</t>
  </si>
  <si>
    <t>1,613</t>
  </si>
  <si>
    <t>28,472</t>
  </si>
  <si>
    <t>12,451</t>
  </si>
  <si>
    <t>16,021</t>
  </si>
  <si>
    <t>56.27%</t>
  </si>
  <si>
    <t>12,820</t>
  </si>
  <si>
    <t>11,244</t>
  </si>
  <si>
    <t>1,577</t>
  </si>
  <si>
    <t>25,271</t>
  </si>
  <si>
    <t>4,209</t>
  </si>
  <si>
    <t>14.78%</t>
  </si>
  <si>
    <t>3,201</t>
  </si>
  <si>
    <t>11.24%</t>
  </si>
  <si>
    <t>(537)</t>
  </si>
  <si>
    <t>2,664</t>
  </si>
  <si>
    <t>9.36%</t>
  </si>
  <si>
    <t>880</t>
  </si>
  <si>
    <t>1,752</t>
  </si>
  <si>
    <t>6.15%</t>
  </si>
  <si>
    <t>1.09</t>
  </si>
  <si>
    <t>1,607</t>
  </si>
  <si>
    <t>1,609</t>
  </si>
  <si>
    <t>30,421</t>
  </si>
  <si>
    <t>14,886</t>
  </si>
  <si>
    <t>15,535</t>
  </si>
  <si>
    <t>51.07%</t>
  </si>
  <si>
    <t>12,548</t>
  </si>
  <si>
    <t>11,712</t>
  </si>
  <si>
    <t>27,434</t>
  </si>
  <si>
    <t>1,740</t>
  </si>
  <si>
    <t>4,172</t>
  </si>
  <si>
    <t>13.71%</t>
  </si>
  <si>
    <t>2,987</t>
  </si>
  <si>
    <t>9.82%</t>
  </si>
  <si>
    <t>(555)</t>
  </si>
  <si>
    <t>7.99%</t>
  </si>
  <si>
    <t>826</t>
  </si>
  <si>
    <t>1,606</t>
  </si>
  <si>
    <t>5.28%</t>
  </si>
  <si>
    <t>1.00</t>
  </si>
  <si>
    <t>1,608</t>
  </si>
  <si>
    <t>31,645</t>
  </si>
  <si>
    <t>15,383</t>
  </si>
  <si>
    <t>16,262</t>
  </si>
  <si>
    <t>51.39%</t>
  </si>
  <si>
    <t>13,716</t>
  </si>
  <si>
    <t>12,593</t>
  </si>
  <si>
    <t>1,123</t>
  </si>
  <si>
    <t>29,099</t>
  </si>
  <si>
    <t>1,719</t>
  </si>
  <si>
    <t>3,766</t>
  </si>
  <si>
    <t>11.90%</t>
  </si>
  <si>
    <t>3,368</t>
  </si>
  <si>
    <t>10.64%</t>
  </si>
  <si>
    <t>(1,321)</t>
  </si>
  <si>
    <t>2,047</t>
  </si>
  <si>
    <t>6.47%</t>
  </si>
  <si>
    <t>898</t>
  </si>
  <si>
    <t>1,149</t>
  </si>
  <si>
    <t>3.63%</t>
  </si>
  <si>
    <t>0.72</t>
  </si>
  <si>
    <t>1,625</t>
  </si>
  <si>
    <t>20,917</t>
  </si>
  <si>
    <t>8,525</t>
  </si>
  <si>
    <t>12,392</t>
  </si>
  <si>
    <t>59.24%</t>
  </si>
  <si>
    <t>9,730</t>
  </si>
  <si>
    <t>9,241</t>
  </si>
  <si>
    <t>489</t>
  </si>
  <si>
    <t>18,255</t>
  </si>
  <si>
    <t>1,106</t>
  </si>
  <si>
    <t>4,066</t>
  </si>
  <si>
    <t>19.44%</t>
  </si>
  <si>
    <t>2,952</t>
  </si>
  <si>
    <t>14.11%</t>
  </si>
  <si>
    <t>(643)</t>
  </si>
  <si>
    <t>2,309</t>
  </si>
  <si>
    <t>11.04%</t>
  </si>
  <si>
    <t>818</t>
  </si>
  <si>
    <t>2,142</t>
  </si>
  <si>
    <t>10.24%</t>
  </si>
  <si>
    <t>1.40</t>
  </si>
  <si>
    <t>1,528</t>
  </si>
  <si>
    <t>1,570</t>
  </si>
  <si>
    <t>22,348</t>
  </si>
  <si>
    <t>9,330</t>
  </si>
  <si>
    <t>13,018</t>
  </si>
  <si>
    <t>58.25%</t>
  </si>
  <si>
    <t>10,434</t>
  </si>
  <si>
    <t>9,924</t>
  </si>
  <si>
    <t>510</t>
  </si>
  <si>
    <t>19,764</t>
  </si>
  <si>
    <t>1,234</t>
  </si>
  <si>
    <t>3,497</t>
  </si>
  <si>
    <t>15.65%</t>
  </si>
  <si>
    <t>2,872</t>
  </si>
  <si>
    <t>12.85%</t>
  </si>
  <si>
    <t>(609)</t>
  </si>
  <si>
    <t>2,263</t>
  </si>
  <si>
    <t>10.13%</t>
  </si>
  <si>
    <t>270</t>
  </si>
  <si>
    <t>1,993</t>
  </si>
  <si>
    <t>8.92%</t>
  </si>
  <si>
    <t>1.35</t>
  </si>
  <si>
    <t>1.31</t>
  </si>
  <si>
    <t>1,480</t>
  </si>
  <si>
    <t>1,519</t>
  </si>
  <si>
    <t>20,367</t>
  </si>
  <si>
    <t>8,198</t>
  </si>
  <si>
    <t>12,169</t>
  </si>
  <si>
    <t>59.75%</t>
  </si>
  <si>
    <t>9,351</t>
  </si>
  <si>
    <t>9,103</t>
  </si>
  <si>
    <t>248</t>
  </si>
  <si>
    <t>17,549</t>
  </si>
  <si>
    <t>1,032</t>
  </si>
  <si>
    <t>4,688</t>
  </si>
  <si>
    <t>23.02%</t>
  </si>
  <si>
    <t>2,883</t>
  </si>
  <si>
    <t>14.16%</t>
  </si>
  <si>
    <t>773</t>
  </si>
  <si>
    <t>3,656</t>
  </si>
  <si>
    <t>17.95%</t>
  </si>
  <si>
    <t>2,050</t>
  </si>
  <si>
    <t>10.07%</t>
  </si>
  <si>
    <t>1,466</t>
  </si>
  <si>
    <t>1,496</t>
  </si>
  <si>
    <t>20,438</t>
  </si>
  <si>
    <t>7,943</t>
  </si>
  <si>
    <t>12,495</t>
  </si>
  <si>
    <t>61.14%</t>
  </si>
  <si>
    <t>9,270</t>
  </si>
  <si>
    <t>9,132</t>
  </si>
  <si>
    <t>138</t>
  </si>
  <si>
    <t>17,213</t>
  </si>
  <si>
    <t>4,170</t>
  </si>
  <si>
    <t>20.40%</t>
  </si>
  <si>
    <t>3,225</t>
  </si>
  <si>
    <t>15.78%</t>
  </si>
  <si>
    <t>(15)</t>
  </si>
  <si>
    <t>3,210</t>
  </si>
  <si>
    <t>15.71%</t>
  </si>
  <si>
    <t>1,027</t>
  </si>
  <si>
    <t>2,183</t>
  </si>
  <si>
    <t>10.68%</t>
  </si>
  <si>
    <t>1.51</t>
  </si>
  <si>
    <t>1.48</t>
  </si>
  <si>
    <t>1,446</t>
  </si>
  <si>
    <t>1,475</t>
  </si>
  <si>
    <t>26,935</t>
  </si>
  <si>
    <t>10,754</t>
  </si>
  <si>
    <t>16,181</t>
  </si>
  <si>
    <t>60.07%</t>
  </si>
  <si>
    <t>12,160</t>
  </si>
  <si>
    <t>11,608</t>
  </si>
  <si>
    <t>552</t>
  </si>
  <si>
    <t>22,914</t>
  </si>
  <si>
    <t>1,082</t>
  </si>
  <si>
    <t>5,111</t>
  </si>
  <si>
    <t>18.98%</t>
  </si>
  <si>
    <t>4,021</t>
  </si>
  <si>
    <t>14.93%</t>
  </si>
  <si>
    <t>8</t>
  </si>
  <si>
    <t>4,029</t>
  </si>
  <si>
    <t>14.96%</t>
  </si>
  <si>
    <t>1,367</t>
  </si>
  <si>
    <t>2,662</t>
  </si>
  <si>
    <t>9.88%</t>
  </si>
  <si>
    <t>1.47</t>
  </si>
  <si>
    <t>1,763</t>
  </si>
  <si>
    <t>1,807</t>
  </si>
  <si>
    <t>25,112</t>
  </si>
  <si>
    <t>11,497</t>
  </si>
  <si>
    <t>13,615</t>
  </si>
  <si>
    <t>54.22%</t>
  </si>
  <si>
    <t>8,885</t>
  </si>
  <si>
    <t>8,523</t>
  </si>
  <si>
    <t>362</t>
  </si>
  <si>
    <t>20,382</t>
  </si>
  <si>
    <t>1,112</t>
  </si>
  <si>
    <t>5,980</t>
  </si>
  <si>
    <t>23.81%</t>
  </si>
  <si>
    <t>4,730</t>
  </si>
  <si>
    <t>18.84%</t>
  </si>
  <si>
    <t>4,868</t>
  </si>
  <si>
    <t>19.39%</t>
  </si>
  <si>
    <t>1,555</t>
  </si>
  <si>
    <t>3,313</t>
  </si>
  <si>
    <t>13.19%</t>
  </si>
  <si>
    <t>1.89</t>
  </si>
  <si>
    <t>1.85</t>
  </si>
  <si>
    <t>1,753</t>
  </si>
  <si>
    <t>1,789</t>
  </si>
  <si>
    <t>26,971</t>
  </si>
  <si>
    <t>12,379</t>
  </si>
  <si>
    <t>14,592</t>
  </si>
  <si>
    <t>54.10%</t>
  </si>
  <si>
    <t>9,605</t>
  </si>
  <si>
    <t>9,460</t>
  </si>
  <si>
    <t>145</t>
  </si>
  <si>
    <t>21,984</t>
  </si>
  <si>
    <t>1,221</t>
  </si>
  <si>
    <t>6,213</t>
  </si>
  <si>
    <t>23.04%</t>
  </si>
  <si>
    <t>4,781</t>
  </si>
  <si>
    <t>17.73%</t>
  </si>
  <si>
    <t>211</t>
  </si>
  <si>
    <t>4,992</t>
  </si>
  <si>
    <t>18.51%</t>
  </si>
  <si>
    <t>1,424</t>
  </si>
  <si>
    <t>3,568</t>
  </si>
  <si>
    <t>13.23%</t>
  </si>
  <si>
    <t>2.07</t>
  </si>
  <si>
    <t>1,718</t>
  </si>
  <si>
    <t>1,739</t>
  </si>
  <si>
    <t>29,261</t>
  </si>
  <si>
    <t>13,406</t>
  </si>
  <si>
    <t>15,855</t>
  </si>
  <si>
    <t>54.18%</t>
  </si>
  <si>
    <t>10,596</t>
  </si>
  <si>
    <t>10,299</t>
  </si>
  <si>
    <t>297</t>
  </si>
  <si>
    <t>24,002</t>
  </si>
  <si>
    <t>1,264</t>
  </si>
  <si>
    <t>6,848</t>
  </si>
  <si>
    <t>23.40%</t>
  </si>
  <si>
    <t>5,259</t>
  </si>
  <si>
    <t>17.97%</t>
  </si>
  <si>
    <t>287</t>
  </si>
  <si>
    <t>5,546</t>
  </si>
  <si>
    <t>18.95%</t>
  </si>
  <si>
    <t>1,372</t>
  </si>
  <si>
    <t>4,212</t>
  </si>
  <si>
    <t>14.39%</t>
  </si>
  <si>
    <t>2.47</t>
  </si>
  <si>
    <t>1,696</t>
  </si>
  <si>
    <t>1,729</t>
  </si>
  <si>
    <t>32,562</t>
  </si>
  <si>
    <t>14,176</t>
  </si>
  <si>
    <t>18,386</t>
  </si>
  <si>
    <t>56.46%</t>
  </si>
  <si>
    <t>12,464</t>
  </si>
  <si>
    <t>12,314</t>
  </si>
  <si>
    <t>150</t>
  </si>
  <si>
    <t>26,640</t>
  </si>
  <si>
    <t>1,308</t>
  </si>
  <si>
    <t>7,690</t>
  </si>
  <si>
    <t>23.62%</t>
  </si>
  <si>
    <t>5,922</t>
  </si>
  <si>
    <t>18.19%</t>
  </si>
  <si>
    <t>460</t>
  </si>
  <si>
    <t>6,382</t>
  </si>
  <si>
    <t>19.60%</t>
  </si>
  <si>
    <t>2,304</t>
  </si>
  <si>
    <t>4,078</t>
  </si>
  <si>
    <t>12.52%</t>
  </si>
  <si>
    <t>2.43</t>
  </si>
  <si>
    <t>2.39</t>
  </si>
  <si>
    <t>1,669</t>
  </si>
  <si>
    <t>1,705</t>
  </si>
  <si>
    <t>15,762</t>
  </si>
  <si>
    <t>19,375</t>
  </si>
  <si>
    <t>55.14%</t>
  </si>
  <si>
    <t>12,936</t>
  </si>
  <si>
    <t>12,774</t>
  </si>
  <si>
    <t>162</t>
  </si>
  <si>
    <t>28,698</t>
  </si>
  <si>
    <t>8,395</t>
  </si>
  <si>
    <t>23.89%</t>
  </si>
  <si>
    <t>6,439</t>
  </si>
  <si>
    <t>18.33%</t>
  </si>
  <si>
    <t>550</t>
  </si>
  <si>
    <t>6,989</t>
  </si>
  <si>
    <t>19.89%</t>
  </si>
  <si>
    <t>1,347</t>
  </si>
  <si>
    <t>16.06%</t>
  </si>
  <si>
    <t>3.34</t>
  </si>
  <si>
    <t>1,686</t>
  </si>
  <si>
    <t>18,038</t>
  </si>
  <si>
    <t>21,436</t>
  </si>
  <si>
    <t>54.30%</t>
  </si>
  <si>
    <t>14,266</t>
  </si>
  <si>
    <t>14,208</t>
  </si>
  <si>
    <t>58</t>
  </si>
  <si>
    <t>32,304</t>
  </si>
  <si>
    <t>9,057</t>
  </si>
  <si>
    <t>22.94%</t>
  </si>
  <si>
    <t>7,170</t>
  </si>
  <si>
    <t>18.16%</t>
  </si>
  <si>
    <t>461</t>
  </si>
  <si>
    <t>7,631</t>
  </si>
  <si>
    <t>19.33%</t>
  </si>
  <si>
    <t>1,973</t>
  </si>
  <si>
    <t>14.33%</t>
  </si>
  <si>
    <t>3.41</t>
  </si>
  <si>
    <t>1,656</t>
  </si>
  <si>
    <t>20,351</t>
  </si>
  <si>
    <t>22,900</t>
  </si>
  <si>
    <t>52.95%</t>
  </si>
  <si>
    <t>15,965</t>
  </si>
  <si>
    <t>364</t>
  </si>
  <si>
    <t>15,901</t>
  </si>
  <si>
    <t>15,537</t>
  </si>
  <si>
    <t>(300)</t>
  </si>
  <si>
    <t>36,316</t>
  </si>
  <si>
    <t>41</t>
  </si>
  <si>
    <t>329</t>
  </si>
  <si>
    <t>8,893</t>
  </si>
  <si>
    <t>20.56%</t>
  </si>
  <si>
    <t>6,935</t>
  </si>
  <si>
    <t>16.03%</t>
  </si>
  <si>
    <t>86</t>
  </si>
  <si>
    <t>7,021</t>
  </si>
  <si>
    <t>16.23%</t>
  </si>
  <si>
    <t>1,879</t>
  </si>
  <si>
    <t>3.31</t>
  </si>
  <si>
    <t>3.21</t>
  </si>
  <si>
    <t>1,602</t>
  </si>
  <si>
    <t>20,099</t>
  </si>
  <si>
    <t>23,133</t>
  </si>
  <si>
    <t>53.51%</t>
  </si>
  <si>
    <t>15,089</t>
  </si>
  <si>
    <t>414</t>
  </si>
  <si>
    <t>15,026</t>
  </si>
  <si>
    <t>14,612</t>
  </si>
  <si>
    <t>(351)</t>
  </si>
  <si>
    <t>35,188</t>
  </si>
  <si>
    <t>67</t>
  </si>
  <si>
    <t>397</t>
  </si>
  <si>
    <t>10,078</t>
  </si>
  <si>
    <t>23.31%</t>
  </si>
  <si>
    <t>8,044</t>
  </si>
  <si>
    <t>18.61%</t>
  </si>
  <si>
    <t>35</t>
  </si>
  <si>
    <t>8,079</t>
  </si>
  <si>
    <t>18.69%</t>
  </si>
  <si>
    <t>2,100</t>
  </si>
  <si>
    <t>13.75%</t>
  </si>
  <si>
    <t>3.80</t>
  </si>
  <si>
    <t>26,575</t>
  </si>
  <si>
    <t>31,263</t>
  </si>
  <si>
    <t>54.05%</t>
  </si>
  <si>
    <t>22,931</t>
  </si>
  <si>
    <t>488</t>
  </si>
  <si>
    <t>22,814</t>
  </si>
  <si>
    <t>22,326</t>
  </si>
  <si>
    <t>49,506</t>
  </si>
  <si>
    <t>68</t>
  </si>
  <si>
    <t>903</t>
  </si>
  <si>
    <t>11,444</t>
  </si>
  <si>
    <t>19.79%</t>
  </si>
  <si>
    <t>8,332</t>
  </si>
  <si>
    <t>14.41%</t>
  </si>
  <si>
    <t>(100)</t>
  </si>
  <si>
    <t>8,232</t>
  </si>
  <si>
    <t>14.23%</t>
  </si>
  <si>
    <t>1,894</t>
  </si>
  <si>
    <t>10.93%</t>
  </si>
  <si>
    <t>3.91</t>
  </si>
  <si>
    <t>1,614</t>
  </si>
  <si>
    <t>31,593</t>
  </si>
  <si>
    <t>34,911</t>
  </si>
  <si>
    <t>52.49%</t>
  </si>
  <si>
    <t>25,278</t>
  </si>
  <si>
    <t>25,145</t>
  </si>
  <si>
    <t>133</t>
  </si>
  <si>
    <t>56,871</t>
  </si>
  <si>
    <t>57</t>
  </si>
  <si>
    <t>856</t>
  </si>
  <si>
    <t>12,408</t>
  </si>
  <si>
    <t>18.66%</t>
  </si>
  <si>
    <t>9,633</t>
  </si>
  <si>
    <t>14.48%</t>
  </si>
  <si>
    <t>(799)</t>
  </si>
  <si>
    <t>8,834</t>
  </si>
  <si>
    <t>13.28%</t>
  </si>
  <si>
    <t>2,372</t>
  </si>
  <si>
    <t>9.69%</t>
  </si>
  <si>
    <t>4.03</t>
  </si>
  <si>
    <t>1,597</t>
  </si>
  <si>
    <t>31,291</t>
  </si>
  <si>
    <t>34,201</t>
  </si>
  <si>
    <t>52.22%</t>
  </si>
  <si>
    <t>25,089</t>
  </si>
  <si>
    <t>24,970</t>
  </si>
  <si>
    <t>24,675</t>
  </si>
  <si>
    <t>119</t>
  </si>
  <si>
    <t>56,380</t>
  </si>
  <si>
    <t>91</t>
  </si>
  <si>
    <t>899</t>
  </si>
  <si>
    <t>11,856</t>
  </si>
  <si>
    <t>18.10%</t>
  </si>
  <si>
    <t>9,112</t>
  </si>
  <si>
    <t>13.91%</t>
  </si>
  <si>
    <t>(808)</t>
  </si>
  <si>
    <t>8,304</t>
  </si>
  <si>
    <t>12.68%</t>
  </si>
  <si>
    <t>2,090</t>
  </si>
  <si>
    <t>9.43%</t>
  </si>
  <si>
    <t>3.92</t>
  </si>
  <si>
    <t>1,575</t>
  </si>
  <si>
    <t>31,075</t>
  </si>
  <si>
    <t>35,340</t>
  </si>
  <si>
    <t>53.21%</t>
  </si>
  <si>
    <t>25,635</t>
  </si>
  <si>
    <t>665</t>
  </si>
  <si>
    <t>25,357</t>
  </si>
  <si>
    <t>24,417</t>
  </si>
  <si>
    <t>(387)</t>
  </si>
  <si>
    <t>56,710</t>
  </si>
  <si>
    <t>97</t>
  </si>
  <si>
    <t>911</t>
  </si>
  <si>
    <t>12,418</t>
  </si>
  <si>
    <t>18.70%</t>
  </si>
  <si>
    <t>9,705</t>
  </si>
  <si>
    <t>14.61%</t>
  </si>
  <si>
    <t>(814)</t>
  </si>
  <si>
    <t>8,891</t>
  </si>
  <si>
    <t>13.39%</t>
  </si>
  <si>
    <t>2,104</t>
  </si>
  <si>
    <t>10.15%</t>
  </si>
  <si>
    <t>4.32</t>
  </si>
  <si>
    <t>1,560</t>
  </si>
  <si>
    <t>31,238</t>
  </si>
  <si>
    <t>35,445</t>
  </si>
  <si>
    <t>53.15%</t>
  </si>
  <si>
    <t>25,864</t>
  </si>
  <si>
    <t>718</t>
  </si>
  <si>
    <t>26,126</t>
  </si>
  <si>
    <t>24,636</t>
  </si>
  <si>
    <t>(980)</t>
  </si>
  <si>
    <t>57,102</t>
  </si>
  <si>
    <t>85</t>
  </si>
  <si>
    <t>909</t>
  </si>
  <si>
    <t>12,246</t>
  </si>
  <si>
    <t>18.36%</t>
  </si>
  <si>
    <t>9,581</t>
  </si>
  <si>
    <t>14.37%</t>
  </si>
  <si>
    <t>(824)</t>
  </si>
  <si>
    <t>8,757</t>
  </si>
  <si>
    <t>13.13%</t>
  </si>
  <si>
    <t>2,199</t>
  </si>
  <si>
    <t>9.77%</t>
  </si>
  <si>
    <t>4.27</t>
  </si>
  <si>
    <t>1,527</t>
  </si>
  <si>
    <t>28,731</t>
  </si>
  <si>
    <t>34,325</t>
  </si>
  <si>
    <t>54.44%</t>
  </si>
  <si>
    <t>25,972</t>
  </si>
  <si>
    <t>754</t>
  </si>
  <si>
    <t>24,885</t>
  </si>
  <si>
    <t>23,568</t>
  </si>
  <si>
    <t>333</t>
  </si>
  <si>
    <t>54,703</t>
  </si>
  <si>
    <t>59</t>
  </si>
  <si>
    <t>970</t>
  </si>
  <si>
    <t>10,779</t>
  </si>
  <si>
    <t>17.09%</t>
  </si>
  <si>
    <t>8,353</t>
  </si>
  <si>
    <t>13.25%</t>
  </si>
  <si>
    <t>(911)</t>
  </si>
  <si>
    <t>7,442</t>
  </si>
  <si>
    <t>11.80%</t>
  </si>
  <si>
    <t>1,941</t>
  </si>
  <si>
    <t>8.65%</t>
  </si>
  <si>
    <t>3.67</t>
  </si>
  <si>
    <t>1,485</t>
  </si>
  <si>
    <t>28,209</t>
  </si>
  <si>
    <t>34,590</t>
  </si>
  <si>
    <t>55.08%</t>
  </si>
  <si>
    <t>24,805</t>
  </si>
  <si>
    <t>24,735</t>
  </si>
  <si>
    <t>70</t>
  </si>
  <si>
    <t>53,014</t>
  </si>
  <si>
    <t>110</t>
  </si>
  <si>
    <t>1,342</t>
  </si>
  <si>
    <t>12,213</t>
  </si>
  <si>
    <t>19.45%</t>
  </si>
  <si>
    <t>9,785</t>
  </si>
  <si>
    <t>15.58%</t>
  </si>
  <si>
    <t>(1,232)</t>
  </si>
  <si>
    <t>8,553</t>
  </si>
  <si>
    <t>13.62%</t>
  </si>
  <si>
    <t>2,174</t>
  </si>
  <si>
    <t>10.08%</t>
  </si>
  <si>
    <t>4.36</t>
  </si>
  <si>
    <t>1,452</t>
  </si>
  <si>
    <t>28,796</t>
  </si>
  <si>
    <t>34,729</t>
  </si>
  <si>
    <t>54.67%</t>
  </si>
  <si>
    <t>24,453</t>
  </si>
  <si>
    <t>24,231</t>
  </si>
  <si>
    <t>23,502</t>
  </si>
  <si>
    <t>(515)</t>
  </si>
  <si>
    <t>53,249</t>
  </si>
  <si>
    <t>1,151</t>
  </si>
  <si>
    <t>13,071</t>
  </si>
  <si>
    <t>20.58%</t>
  </si>
  <si>
    <t>10,509</t>
  </si>
  <si>
    <t>16.54%</t>
  </si>
  <si>
    <t>(907)</t>
  </si>
  <si>
    <t>9,602</t>
  </si>
  <si>
    <t>15.12%</t>
  </si>
  <si>
    <t>4,694</t>
  </si>
  <si>
    <t>7.65%</t>
  </si>
  <si>
    <t>3.38</t>
  </si>
  <si>
    <t>1,438</t>
  </si>
  <si>
    <t>29,378</t>
  </si>
  <si>
    <t>35,283</t>
  </si>
  <si>
    <t>54.57%</t>
  </si>
  <si>
    <t>25,173</t>
  </si>
  <si>
    <t>25,170</t>
  </si>
  <si>
    <t>24,137</t>
  </si>
  <si>
    <t>(677)</t>
  </si>
  <si>
    <t>54,551</t>
  </si>
  <si>
    <t>306</t>
  </si>
  <si>
    <t>1,525</t>
  </si>
  <si>
    <t>13,069</t>
  </si>
  <si>
    <t>20.21%</t>
  </si>
  <si>
    <t>10,110</t>
  </si>
  <si>
    <t>15.64%</t>
  </si>
  <si>
    <t>(921)</t>
  </si>
  <si>
    <t>9,189</t>
  </si>
  <si>
    <t>14.21%</t>
  </si>
  <si>
    <t>(3,370)</t>
  </si>
  <si>
    <t>19.35%</t>
  </si>
  <si>
    <t>8.78</t>
  </si>
  <si>
    <t>1,425</t>
  </si>
  <si>
    <t>29,983</t>
  </si>
  <si>
    <t>37,178</t>
  </si>
  <si>
    <t>55.36%</t>
  </si>
  <si>
    <t>26,889</t>
  </si>
  <si>
    <t>711</t>
  </si>
  <si>
    <t>26,738</t>
  </si>
  <si>
    <t>25,809</t>
  </si>
  <si>
    <t>(560)</t>
  </si>
  <si>
    <t>56,872</t>
  </si>
  <si>
    <t>200</t>
  </si>
  <si>
    <t>1,135</t>
  </si>
  <si>
    <t>12,848</t>
  </si>
  <si>
    <t>19.13%</t>
  </si>
  <si>
    <t>10,291</t>
  </si>
  <si>
    <t>15.32%</t>
  </si>
  <si>
    <t>(979)</t>
  </si>
  <si>
    <t>9,312</t>
  </si>
  <si>
    <t>13.87%</t>
  </si>
  <si>
    <t>1,967</t>
  </si>
  <si>
    <t>10.89%</t>
  </si>
  <si>
    <t>5.20</t>
  </si>
  <si>
    <t>1,407</t>
  </si>
  <si>
    <t>31,797</t>
  </si>
  <si>
    <t>38,575</t>
  </si>
  <si>
    <t>54.82%</t>
  </si>
  <si>
    <t>28,495</t>
  </si>
  <si>
    <t>60,292</t>
  </si>
  <si>
    <t>1,128</t>
  </si>
  <si>
    <t>12,690</t>
  </si>
  <si>
    <t>18.03%</t>
  </si>
  <si>
    <t>10,080</t>
  </si>
  <si>
    <t>14.32%</t>
  </si>
  <si>
    <t>(1,011)</t>
  </si>
  <si>
    <t>9,069</t>
  </si>
  <si>
    <t>12.89%</t>
  </si>
  <si>
    <t>10.12%</t>
  </si>
  <si>
    <t>5.12</t>
  </si>
  <si>
    <t>1,392</t>
  </si>
  <si>
    <t>37,075</t>
  </si>
  <si>
    <t>42,399</t>
  </si>
  <si>
    <t>53.35%</t>
  </si>
  <si>
    <t>31,237</t>
  </si>
  <si>
    <t>68,312</t>
  </si>
  <si>
    <t>1,863</t>
  </si>
  <si>
    <t>14,838</t>
  </si>
  <si>
    <t>18.67%</t>
  </si>
  <si>
    <t>11,162</t>
  </si>
  <si>
    <t>14.04%</t>
  </si>
  <si>
    <t>(1,341)</t>
  </si>
  <si>
    <t>9,821</t>
  </si>
  <si>
    <t>12.36%</t>
  </si>
  <si>
    <t>9.59%</t>
  </si>
  <si>
    <t>5.56</t>
  </si>
  <si>
    <t>5.53</t>
  </si>
  <si>
    <t>1,389</t>
  </si>
  <si>
    <t>Cash and Cash Equivalents</t>
  </si>
  <si>
    <t>Short-Term Investments</t>
  </si>
  <si>
    <t>Cash &amp;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</si>
  <si>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</si>
  <si>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</si>
  <si>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</si>
  <si>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</si>
  <si>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</si>
  <si>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</si>
  <si>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</si>
  <si>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</si>
  <si>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</si>
  <si>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</si>
  <si>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</si>
  <si>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</si>
  <si>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</si>
  <si>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</si>
  <si>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</si>
  <si>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</si>
  <si>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</si>
  <si>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</si>
  <si>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</si>
  <si>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</si>
  <si>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</si>
  <si>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</si>
  <si>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</si>
  <si>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</si>
  <si>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</si>
  <si>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Capital Lease Obligations</t>
  </si>
  <si>
    <t>Total Liabilities</t>
  </si>
  <si>
    <t>Preferred Stock</t>
  </si>
  <si>
    <t>Common Stock</t>
  </si>
  <si>
    <t>Retained Earnings</t>
  </si>
  <si>
    <t>Other Compreh. Income(Loss)</t>
  </si>
  <si>
    <t>Other Total Stockhold. Equity</t>
  </si>
  <si>
    <t>Total Stockholders Equity</t>
  </si>
  <si>
    <t>Total Liab.&amp;Stockhold. Equity</t>
  </si>
  <si>
    <t>Minority Interest</t>
  </si>
  <si>
    <t>Total Liabilities &amp; Equity</t>
  </si>
  <si>
    <t>382</t>
  </si>
  <si>
    <t>1,116</t>
  </si>
  <si>
    <t>1,498</t>
  </si>
  <si>
    <t>2,407</t>
  </si>
  <si>
    <t>1,051</t>
  </si>
  <si>
    <t>9,870</t>
  </si>
  <si>
    <t>2,761</t>
  </si>
  <si>
    <t>4,823</t>
  </si>
  <si>
    <t>7,584</t>
  </si>
  <si>
    <t>1,885</t>
  </si>
  <si>
    <t>(1,088)</t>
  </si>
  <si>
    <t>19,886</t>
  </si>
  <si>
    <t>25,432</t>
  </si>
  <si>
    <t>3,674</t>
  </si>
  <si>
    <t>5,230</t>
  </si>
  <si>
    <t>8,509</t>
  </si>
  <si>
    <t>4,380</t>
  </si>
  <si>
    <t>12,889</t>
  </si>
  <si>
    <t>18,119</t>
  </si>
  <si>
    <t>29</t>
  </si>
  <si>
    <t>8,730</t>
  </si>
  <si>
    <t>(1,616)</t>
  </si>
  <si>
    <t>170</t>
  </si>
  <si>
    <t>7,313</t>
  </si>
  <si>
    <t>447</t>
  </si>
  <si>
    <t>339</t>
  </si>
  <si>
    <t>786</t>
  </si>
  <si>
    <t>2,516</t>
  </si>
  <si>
    <t>1,038</t>
  </si>
  <si>
    <t>799</t>
  </si>
  <si>
    <t>10,191</t>
  </si>
  <si>
    <t>2,490</t>
  </si>
  <si>
    <t>4,646</t>
  </si>
  <si>
    <t>7,136</t>
  </si>
  <si>
    <t>1,375</t>
  </si>
  <si>
    <t>1,778</t>
  </si>
  <si>
    <t>(1,107)</t>
  </si>
  <si>
    <t>19,373</t>
  </si>
  <si>
    <t>24,512</t>
  </si>
  <si>
    <t>4,626</t>
  </si>
  <si>
    <t>513</t>
  </si>
  <si>
    <t>8,439</t>
  </si>
  <si>
    <t>4,311</t>
  </si>
  <si>
    <t>12,750</t>
  </si>
  <si>
    <t>17,889</t>
  </si>
  <si>
    <t>9,184</t>
  </si>
  <si>
    <t>(1,536)</t>
  </si>
  <si>
    <t>6,623</t>
  </si>
  <si>
    <t>1,928</t>
  </si>
  <si>
    <t>955</t>
  </si>
  <si>
    <t>2,150</t>
  </si>
  <si>
    <t>732</t>
  </si>
  <si>
    <t>486</t>
  </si>
  <si>
    <t>6,251</t>
  </si>
  <si>
    <t>6,261</t>
  </si>
  <si>
    <t>2,298</t>
  </si>
  <si>
    <t>3,557</t>
  </si>
  <si>
    <t>5,855</t>
  </si>
  <si>
    <t>1,201</t>
  </si>
  <si>
    <t>1,697</t>
  </si>
  <si>
    <t>(1,164)</t>
  </si>
  <si>
    <t>13,850</t>
  </si>
  <si>
    <t>20,101</t>
  </si>
  <si>
    <t>1,047</t>
  </si>
  <si>
    <t>4,257</t>
  </si>
  <si>
    <t>4,946</t>
  </si>
  <si>
    <t>3,962</t>
  </si>
  <si>
    <t>8,908</t>
  </si>
  <si>
    <t>13,165</t>
  </si>
  <si>
    <t>11,567</t>
  </si>
  <si>
    <t>(1,976)</t>
  </si>
  <si>
    <t>6,936</t>
  </si>
  <si>
    <t>311</t>
  </si>
  <si>
    <t>83</t>
  </si>
  <si>
    <t>394</t>
  </si>
  <si>
    <t>2,453</t>
  </si>
  <si>
    <t>1,016</t>
  </si>
  <si>
    <t>499</t>
  </si>
  <si>
    <t>4,362</t>
  </si>
  <si>
    <t>7,318</t>
  </si>
  <si>
    <t>5,131</t>
  </si>
  <si>
    <t>3,865</t>
  </si>
  <si>
    <t>8,996</t>
  </si>
  <si>
    <t>1,396</t>
  </si>
  <si>
    <t>2,003</t>
  </si>
  <si>
    <t>(1,415)</t>
  </si>
  <si>
    <t>18,298</t>
  </si>
  <si>
    <t>22,660</t>
  </si>
  <si>
    <t>1,180</t>
  </si>
  <si>
    <t>6,734</t>
  </si>
  <si>
    <t>7,914</t>
  </si>
  <si>
    <t>4,028</t>
  </si>
  <si>
    <t>4,317</t>
  </si>
  <si>
    <t>8,345</t>
  </si>
  <si>
    <t>16,259</t>
  </si>
  <si>
    <t>12,800</t>
  </si>
  <si>
    <t>(2,118)</t>
  </si>
  <si>
    <t>6,401</t>
  </si>
  <si>
    <t>964</t>
  </si>
  <si>
    <t>92</t>
  </si>
  <si>
    <t>1,056</t>
  </si>
  <si>
    <t>1,704</t>
  </si>
  <si>
    <t>514</t>
  </si>
  <si>
    <t>4,173</t>
  </si>
  <si>
    <t>5,266</t>
  </si>
  <si>
    <t>3,808</t>
  </si>
  <si>
    <t>927</t>
  </si>
  <si>
    <t>4,735</t>
  </si>
  <si>
    <t>2,846</t>
  </si>
  <si>
    <t>1,209</t>
  </si>
  <si>
    <t>(678)</t>
  </si>
  <si>
    <t>13,378</t>
  </si>
  <si>
    <t>17,551</t>
  </si>
  <si>
    <t>1,121</t>
  </si>
  <si>
    <t>2,667</t>
  </si>
  <si>
    <t>3,788</t>
  </si>
  <si>
    <t>2,812</t>
  </si>
  <si>
    <t>4,070</t>
  </si>
  <si>
    <t>6,882</t>
  </si>
  <si>
    <t>10,670</t>
  </si>
  <si>
    <t>14,066</t>
  </si>
  <si>
    <t>(1,978)</t>
  </si>
  <si>
    <t>6,881</t>
  </si>
  <si>
    <t>864</t>
  </si>
  <si>
    <t>466</t>
  </si>
  <si>
    <t>1,330</t>
  </si>
  <si>
    <t>1,799</t>
  </si>
  <si>
    <t>905</t>
  </si>
  <si>
    <t>570</t>
  </si>
  <si>
    <t>4,604</t>
  </si>
  <si>
    <t>5,438</t>
  </si>
  <si>
    <t>3,576</t>
  </si>
  <si>
    <t>4,485</t>
  </si>
  <si>
    <t>2,978</t>
  </si>
  <si>
    <t>1,361</t>
  </si>
  <si>
    <t>(527)</t>
  </si>
  <si>
    <t>13,735</t>
  </si>
  <si>
    <t>18,339</t>
  </si>
  <si>
    <t>1,210</t>
  </si>
  <si>
    <t>2,725</t>
  </si>
  <si>
    <t>3,935</t>
  </si>
  <si>
    <t>2,346</t>
  </si>
  <si>
    <t>4,809</t>
  </si>
  <si>
    <t>7,155</t>
  </si>
  <si>
    <t>11,090</t>
  </si>
  <si>
    <t>15,448</t>
  </si>
  <si>
    <t>(2,526)</t>
  </si>
  <si>
    <t>7,249</t>
  </si>
  <si>
    <t>683</t>
  </si>
  <si>
    <t>966</t>
  </si>
  <si>
    <t>1,649</t>
  </si>
  <si>
    <t>1,310</t>
  </si>
  <si>
    <t>752</t>
  </si>
  <si>
    <t>5,853</t>
  </si>
  <si>
    <t>6,876</t>
  </si>
  <si>
    <t>3,374</t>
  </si>
  <si>
    <t>1,467</t>
  </si>
  <si>
    <t>4,841</t>
  </si>
  <si>
    <t>2,871</t>
  </si>
  <si>
    <t>(242)</t>
  </si>
  <si>
    <t>15,842</t>
  </si>
  <si>
    <t>21,695</t>
  </si>
  <si>
    <t>3,602</t>
  </si>
  <si>
    <t>4,998</t>
  </si>
  <si>
    <t>2,651</t>
  </si>
  <si>
    <t>5,372</t>
  </si>
  <si>
    <t>8,023</t>
  </si>
  <si>
    <t>13,021</t>
  </si>
  <si>
    <t>30</t>
  </si>
  <si>
    <t>11,519</t>
  </si>
  <si>
    <t>(3,292)</t>
  </si>
  <si>
    <t>417</t>
  </si>
  <si>
    <t>8,674</t>
  </si>
  <si>
    <t>1,638</t>
  </si>
  <si>
    <t>207</t>
  </si>
  <si>
    <t>1,845</t>
  </si>
  <si>
    <t>2,531</t>
  </si>
  <si>
    <t>695</t>
  </si>
  <si>
    <t>6,413</t>
  </si>
  <si>
    <t>7,390</t>
  </si>
  <si>
    <t>4,418</t>
  </si>
  <si>
    <t>801</t>
  </si>
  <si>
    <t>5,219</t>
  </si>
  <si>
    <t>2,611</t>
  </si>
  <si>
    <t>123</t>
  </si>
  <si>
    <t>17,061</t>
  </si>
  <si>
    <t>23,474</t>
  </si>
  <si>
    <t>1,711</t>
  </si>
  <si>
    <t>492</t>
  </si>
  <si>
    <t>2,623</t>
  </si>
  <si>
    <t>6,052</t>
  </si>
  <si>
    <t>2,187</t>
  </si>
  <si>
    <t>5,944</t>
  </si>
  <si>
    <t>8,131</t>
  </si>
  <si>
    <t>14,183</t>
  </si>
  <si>
    <t>13,464</t>
  </si>
  <si>
    <t>(3,344)</t>
  </si>
  <si>
    <t>(852)</t>
  </si>
  <si>
    <t>9,298</t>
  </si>
  <si>
    <t>23,481</t>
  </si>
  <si>
    <t>(7)</t>
  </si>
  <si>
    <t>820</t>
  </si>
  <si>
    <t>1,181</t>
  </si>
  <si>
    <t>2,001</t>
  </si>
  <si>
    <t>2,830</t>
  </si>
  <si>
    <t>1,412</t>
  </si>
  <si>
    <t>687</t>
  </si>
  <si>
    <t>6,930</t>
  </si>
  <si>
    <t>7,828</t>
  </si>
  <si>
    <t>5,383</t>
  </si>
  <si>
    <t>5,186</t>
  </si>
  <si>
    <t>18,397</t>
  </si>
  <si>
    <t>25,327</t>
  </si>
  <si>
    <t>5,213</t>
  </si>
  <si>
    <t>591</t>
  </si>
  <si>
    <t>611</t>
  </si>
  <si>
    <t>6,415</t>
  </si>
  <si>
    <t>1,702</t>
  </si>
  <si>
    <t>1,261</t>
  </si>
  <si>
    <t>4,053</t>
  </si>
  <si>
    <t>7,016</t>
  </si>
  <si>
    <t>13,431</t>
  </si>
  <si>
    <t>15,961</t>
  </si>
  <si>
    <t>(1,267)</t>
  </si>
  <si>
    <t>11,896</t>
  </si>
  <si>
    <t>1,280</t>
  </si>
  <si>
    <t>2,165</t>
  </si>
  <si>
    <t>3,445</t>
  </si>
  <si>
    <t>2,999</t>
  </si>
  <si>
    <t>1,541</t>
  </si>
  <si>
    <t>654</t>
  </si>
  <si>
    <t>8,639</t>
  </si>
  <si>
    <t>8,149</t>
  </si>
  <si>
    <t>4,842</t>
  </si>
  <si>
    <t>598</t>
  </si>
  <si>
    <t>5,440</t>
  </si>
  <si>
    <t>3,284</t>
  </si>
  <si>
    <t>1,216</t>
  </si>
  <si>
    <t>1,259</t>
  </si>
  <si>
    <t>19,348</t>
  </si>
  <si>
    <t>27,987</t>
  </si>
  <si>
    <t>1,862</t>
  </si>
  <si>
    <t>99</t>
  </si>
  <si>
    <t>6,752</t>
  </si>
  <si>
    <t>2,397</t>
  </si>
  <si>
    <t>5,315</t>
  </si>
  <si>
    <t>7,712</t>
  </si>
  <si>
    <t>14,464</t>
  </si>
  <si>
    <t>18,730</t>
  </si>
  <si>
    <t>(1,772)</t>
  </si>
  <si>
    <t>(3,416)</t>
  </si>
  <si>
    <t>13,572</t>
  </si>
  <si>
    <t>28,036</t>
  </si>
  <si>
    <t>(49)</t>
  </si>
  <si>
    <t>1,716</t>
  </si>
  <si>
    <t>3,166</t>
  </si>
  <si>
    <t>4,882</t>
  </si>
  <si>
    <t>3,261</t>
  </si>
  <si>
    <t>1,693</t>
  </si>
  <si>
    <t>618</t>
  </si>
  <si>
    <t>10,454</t>
  </si>
  <si>
    <t>8,681</t>
  </si>
  <si>
    <t>4,088</t>
  </si>
  <si>
    <t>1,616</t>
  </si>
  <si>
    <t>5,704</t>
  </si>
  <si>
    <t>3,485</t>
  </si>
  <si>
    <t>3,403</t>
  </si>
  <si>
    <t>21,273</t>
  </si>
  <si>
    <t>31,727</t>
  </si>
  <si>
    <t>5,971</t>
  </si>
  <si>
    <t>2,889</t>
  </si>
  <si>
    <t>546</t>
  </si>
  <si>
    <t>9,406</t>
  </si>
  <si>
    <t>2,313</t>
  </si>
  <si>
    <t>1,434</t>
  </si>
  <si>
    <t>4,254</t>
  </si>
  <si>
    <t>8,001</t>
  </si>
  <si>
    <t>17,407</t>
  </si>
  <si>
    <t>21,116</t>
  </si>
  <si>
    <t>(1,053)</t>
  </si>
  <si>
    <t>(5,773)</t>
  </si>
  <si>
    <t>14,320</t>
  </si>
  <si>
    <t>1,651</t>
  </si>
  <si>
    <t>1,171</t>
  </si>
  <si>
    <t>2,822</t>
  </si>
  <si>
    <t>3,725</t>
  </si>
  <si>
    <t>1,926</t>
  </si>
  <si>
    <t>657</t>
  </si>
  <si>
    <t>9,130</t>
  </si>
  <si>
    <t>9,687</t>
  </si>
  <si>
    <t>4,594</t>
  </si>
  <si>
    <t>1,849</t>
  </si>
  <si>
    <t>3,690</t>
  </si>
  <si>
    <t>528</t>
  </si>
  <si>
    <t>452</t>
  </si>
  <si>
    <t>20,800</t>
  </si>
  <si>
    <t>29,930</t>
  </si>
  <si>
    <t>2,102</t>
  </si>
  <si>
    <t>90</t>
  </si>
  <si>
    <t>4,230</t>
  </si>
  <si>
    <t>6,860</t>
  </si>
  <si>
    <t>5,152</t>
  </si>
  <si>
    <t>7,702</t>
  </si>
  <si>
    <t>14,562</t>
  </si>
  <si>
    <t>24,837</t>
  </si>
  <si>
    <t>(2,246)</t>
  </si>
  <si>
    <t>(7,174)</t>
  </si>
  <si>
    <t>30,009</t>
  </si>
  <si>
    <t>(79)</t>
  </si>
  <si>
    <t>910</t>
  </si>
  <si>
    <t>1,571</t>
  </si>
  <si>
    <t>2,481</t>
  </si>
  <si>
    <t>4,389</t>
  </si>
  <si>
    <t>2,290</t>
  </si>
  <si>
    <t>991</t>
  </si>
  <si>
    <t>10,151</t>
  </si>
  <si>
    <t>11,228</t>
  </si>
  <si>
    <t>5,169</t>
  </si>
  <si>
    <t>2,044</t>
  </si>
  <si>
    <t>7,213</t>
  </si>
  <si>
    <t>4,354</t>
  </si>
  <si>
    <t>646</t>
  </si>
  <si>
    <t>1,036</t>
  </si>
  <si>
    <t>24,477</t>
  </si>
  <si>
    <t>34,628</t>
  </si>
  <si>
    <t>2,562</t>
  </si>
  <si>
    <t>151</t>
  </si>
  <si>
    <t>4,545</t>
  </si>
  <si>
    <t>7,753</t>
  </si>
  <si>
    <t>9,641</t>
  </si>
  <si>
    <t>17,394</t>
  </si>
  <si>
    <t>28,184</t>
  </si>
  <si>
    <t>(952)</t>
  </si>
  <si>
    <t>(9,937)</t>
  </si>
  <si>
    <t>34,719</t>
  </si>
  <si>
    <t>(91)</t>
  </si>
  <si>
    <t>2,064</t>
  </si>
  <si>
    <t>213</t>
  </si>
  <si>
    <t>2,277</t>
  </si>
  <si>
    <t>4,683</t>
  </si>
  <si>
    <t>2,522</t>
  </si>
  <si>
    <t>1,324</t>
  </si>
  <si>
    <t>11,663</t>
  </si>
  <si>
    <t>5,124</t>
  </si>
  <si>
    <t>1,860</t>
  </si>
  <si>
    <t>6,984</t>
  </si>
  <si>
    <t>3,883</t>
  </si>
  <si>
    <t>226</t>
  </si>
  <si>
    <t>25,188</t>
  </si>
  <si>
    <t>35,994</t>
  </si>
  <si>
    <t>5,715</t>
  </si>
  <si>
    <t>8,787</t>
  </si>
  <si>
    <t>7,243</t>
  </si>
  <si>
    <t>15,101</t>
  </si>
  <si>
    <t>369</t>
  </si>
  <si>
    <t>23,888</t>
  </si>
  <si>
    <t>30,638</t>
  </si>
  <si>
    <t>(4,694)</t>
  </si>
  <si>
    <t>(13,909)</t>
  </si>
  <si>
    <t>3,943</t>
  </si>
  <si>
    <t>192</t>
  </si>
  <si>
    <t>4,135</t>
  </si>
  <si>
    <t>4,624</t>
  </si>
  <si>
    <t>2,618</t>
  </si>
  <si>
    <t>1,194</t>
  </si>
  <si>
    <t>12,571</t>
  </si>
  <si>
    <t>12,671</t>
  </si>
  <si>
    <t>6,534</t>
  </si>
  <si>
    <t>9,157</t>
  </si>
  <si>
    <t>4,484</t>
  </si>
  <si>
    <t>659</t>
  </si>
  <si>
    <t>27,277</t>
  </si>
  <si>
    <t>39,848</t>
  </si>
  <si>
    <t>2,881</t>
  </si>
  <si>
    <t>165</t>
  </si>
  <si>
    <t>5,216</t>
  </si>
  <si>
    <t>8,756</t>
  </si>
  <si>
    <t>6,888</t>
  </si>
  <si>
    <t>14,288</t>
  </si>
  <si>
    <t>23,044</t>
  </si>
  <si>
    <t>33,805</t>
  </si>
  <si>
    <t>(3,794)</t>
  </si>
  <si>
    <t>(13,278)</t>
  </si>
  <si>
    <t>5,943</t>
  </si>
  <si>
    <t>426</t>
  </si>
  <si>
    <t>6,369</t>
  </si>
  <si>
    <t>6,323</t>
  </si>
  <si>
    <t>3,372</t>
  </si>
  <si>
    <t>1,505</t>
  </si>
  <si>
    <t>17,569</t>
  </si>
  <si>
    <t>19,058</t>
  </si>
  <si>
    <t>14,661</t>
  </si>
  <si>
    <t>13,808</t>
  </si>
  <si>
    <t>28,469</t>
  </si>
  <si>
    <t>1,368</t>
  </si>
  <si>
    <t>4,057</t>
  </si>
  <si>
    <t>(2,368)</t>
  </si>
  <si>
    <t>50,584</t>
  </si>
  <si>
    <t>68,153</t>
  </si>
  <si>
    <t>71</t>
  </si>
  <si>
    <t>7,970</t>
  </si>
  <si>
    <t>15,892</t>
  </si>
  <si>
    <t>7,041</t>
  </si>
  <si>
    <t>31,097</t>
  </si>
  <si>
    <t>46,989</t>
  </si>
  <si>
    <t>31</t>
  </si>
  <si>
    <t>37,090</t>
  </si>
  <si>
    <t>(3,630)</t>
  </si>
  <si>
    <t>(12,368)</t>
  </si>
  <si>
    <t>4,067</t>
  </si>
  <si>
    <t>358</t>
  </si>
  <si>
    <t>4,425</t>
  </si>
  <si>
    <t>6,912</t>
  </si>
  <si>
    <t>3,827</t>
  </si>
  <si>
    <t>17,441</t>
  </si>
  <si>
    <t>19,698</t>
  </si>
  <si>
    <t>16,800</t>
  </si>
  <si>
    <t>16,445</t>
  </si>
  <si>
    <t>33,245</t>
  </si>
  <si>
    <t>1,566</t>
  </si>
  <si>
    <t>932</t>
  </si>
  <si>
    <t>55,441</t>
  </si>
  <si>
    <t>72,882</t>
  </si>
  <si>
    <t>4,083</t>
  </si>
  <si>
    <t>6,205</t>
  </si>
  <si>
    <t>7,866</t>
  </si>
  <si>
    <t>18,154</t>
  </si>
  <si>
    <t>4,995</t>
  </si>
  <si>
    <t>8,266</t>
  </si>
  <si>
    <t>33,829</t>
  </si>
  <si>
    <t>51,983</t>
  </si>
  <si>
    <t>40,316</t>
  </si>
  <si>
    <t>(6,229)</t>
  </si>
  <si>
    <t>(13,571)</t>
  </si>
  <si>
    <t>72,571</t>
  </si>
  <si>
    <t>6,297</t>
  </si>
  <si>
    <t>322</t>
  </si>
  <si>
    <t>6,619</t>
  </si>
  <si>
    <t>3,581</t>
  </si>
  <si>
    <t>1,479</t>
  </si>
  <si>
    <t>18,720</t>
  </si>
  <si>
    <t>19,136</t>
  </si>
  <si>
    <t>16,971</t>
  </si>
  <si>
    <t>16,525</t>
  </si>
  <si>
    <t>33,496</t>
  </si>
  <si>
    <t>2,351</t>
  </si>
  <si>
    <t>5,063</t>
  </si>
  <si>
    <t>(4,128)</t>
  </si>
  <si>
    <t>55,918</t>
  </si>
  <si>
    <t>74,638</t>
  </si>
  <si>
    <t>4,451</t>
  </si>
  <si>
    <t>371</t>
  </si>
  <si>
    <t>7,575</t>
  </si>
  <si>
    <t>17,089</t>
  </si>
  <si>
    <t>6,648</t>
  </si>
  <si>
    <t>35,255</t>
  </si>
  <si>
    <t>52,344</t>
  </si>
  <si>
    <t>26</t>
  </si>
  <si>
    <t>43,158</t>
  </si>
  <si>
    <t>(5,487)</t>
  </si>
  <si>
    <t>(15,444)</t>
  </si>
  <si>
    <t>9,375</t>
  </si>
  <si>
    <t>303</t>
  </si>
  <si>
    <t>9,678</t>
  </si>
  <si>
    <t>6,954</t>
  </si>
  <si>
    <t>3,409</t>
  </si>
  <si>
    <t>2,162</t>
  </si>
  <si>
    <t>22,203</t>
  </si>
  <si>
    <t>18,575</t>
  </si>
  <si>
    <t>16,613</t>
  </si>
  <si>
    <t>16,039</t>
  </si>
  <si>
    <t>32,652</t>
  </si>
  <si>
    <t>5,986</t>
  </si>
  <si>
    <t>(4,561)</t>
  </si>
  <si>
    <t>55,275</t>
  </si>
  <si>
    <t>77,478</t>
  </si>
  <si>
    <t>4,874</t>
  </si>
  <si>
    <t>3,082</t>
  </si>
  <si>
    <t>3,897</t>
  </si>
  <si>
    <t>17,839</t>
  </si>
  <si>
    <t>5,041</t>
  </si>
  <si>
    <t>35,360</t>
  </si>
  <si>
    <t>53,199</t>
  </si>
  <si>
    <t>25</t>
  </si>
  <si>
    <t>46,420</t>
  </si>
  <si>
    <t>(5,127)</t>
  </si>
  <si>
    <t>(17,080)</t>
  </si>
  <si>
    <t>6,134</t>
  </si>
  <si>
    <t>2,592</t>
  </si>
  <si>
    <t>8,726</t>
  </si>
  <si>
    <t>6,651</t>
  </si>
  <si>
    <t>3,143</t>
  </si>
  <si>
    <t>2,143</t>
  </si>
  <si>
    <t>20,663</t>
  </si>
  <si>
    <t>17,244</t>
  </si>
  <si>
    <t>14,965</t>
  </si>
  <si>
    <t>14,088</t>
  </si>
  <si>
    <t>29,053</t>
  </si>
  <si>
    <t>5,304</t>
  </si>
  <si>
    <t>(4,444)</t>
  </si>
  <si>
    <t>49,846</t>
  </si>
  <si>
    <t>70,509</t>
  </si>
  <si>
    <t>5,127</t>
  </si>
  <si>
    <t>980</t>
  </si>
  <si>
    <t>6,681</t>
  </si>
  <si>
    <t>18,092</t>
  </si>
  <si>
    <t>5,854</t>
  </si>
  <si>
    <t>34,979</t>
  </si>
  <si>
    <t>53,071</t>
  </si>
  <si>
    <t>49,092</t>
  </si>
  <si>
    <t>(10,669)</t>
  </si>
  <si>
    <t>(21,051)</t>
  </si>
  <si>
    <t>9,096</t>
  </si>
  <si>
    <t>2,913</t>
  </si>
  <si>
    <t>12,009</t>
  </si>
  <si>
    <t>6,437</t>
  </si>
  <si>
    <t>2,720</t>
  </si>
  <si>
    <t>1,865</t>
  </si>
  <si>
    <t>23,031</t>
  </si>
  <si>
    <t>16,317</t>
  </si>
  <si>
    <t>14,177</t>
  </si>
  <si>
    <t>13,081</t>
  </si>
  <si>
    <t>27,258</t>
  </si>
  <si>
    <t>2,311</t>
  </si>
  <si>
    <t>4,959</t>
  </si>
  <si>
    <t>(4,209)</t>
  </si>
  <si>
    <t>46,636</t>
  </si>
  <si>
    <t>69,667</t>
  </si>
  <si>
    <t>962</t>
  </si>
  <si>
    <t>6,111</t>
  </si>
  <si>
    <t>17,578</t>
  </si>
  <si>
    <t>5,994</t>
  </si>
  <si>
    <t>40,166</t>
  </si>
  <si>
    <t>57,744</t>
  </si>
  <si>
    <t>24</t>
  </si>
  <si>
    <t>50,472</t>
  </si>
  <si>
    <t>(13,319)</t>
  </si>
  <si>
    <t>(25,295)</t>
  </si>
  <si>
    <t>9,158</t>
  </si>
  <si>
    <t>6,967</t>
  </si>
  <si>
    <t>16,125</t>
  </si>
  <si>
    <t>6,694</t>
  </si>
  <si>
    <t>2,723</t>
  </si>
  <si>
    <t>1,547</t>
  </si>
  <si>
    <t>27,089</t>
  </si>
  <si>
    <t>16,591</t>
  </si>
  <si>
    <t>14,430</t>
  </si>
  <si>
    <t>13,433</t>
  </si>
  <si>
    <t>27,863</t>
  </si>
  <si>
    <t>1,950</t>
  </si>
  <si>
    <t>636</t>
  </si>
  <si>
    <t>47,040</t>
  </si>
  <si>
    <t>74,129</t>
  </si>
  <si>
    <t>6,158</t>
  </si>
  <si>
    <t>6,892</t>
  </si>
  <si>
    <t>8,085</t>
  </si>
  <si>
    <t>21,135</t>
  </si>
  <si>
    <t>5,073</t>
  </si>
  <si>
    <t>6,669</t>
  </si>
  <si>
    <t>41,795</t>
  </si>
  <si>
    <t>62,930</t>
  </si>
  <si>
    <t>52,518</t>
  </si>
  <si>
    <t>(13,919)</t>
  </si>
  <si>
    <t>(27,569)</t>
  </si>
  <si>
    <t>74,025</t>
  </si>
  <si>
    <t>104</t>
  </si>
  <si>
    <t>10,610</t>
  </si>
  <si>
    <t>8,900</t>
  </si>
  <si>
    <t>19,510</t>
  </si>
  <si>
    <t>7,024</t>
  </si>
  <si>
    <t>2,947</t>
  </si>
  <si>
    <t>1,546</t>
  </si>
  <si>
    <t>31,027</t>
  </si>
  <si>
    <t>17,240</t>
  </si>
  <si>
    <t>14,744</t>
  </si>
  <si>
    <t>13,838</t>
  </si>
  <si>
    <t>28,582</t>
  </si>
  <si>
    <t>2,042</t>
  </si>
  <si>
    <t>3,242</t>
  </si>
  <si>
    <t>(2,329)</t>
  </si>
  <si>
    <t>48,777</t>
  </si>
  <si>
    <t>79,804</t>
  </si>
  <si>
    <t>6,727</t>
  </si>
  <si>
    <t>1,465</t>
  </si>
  <si>
    <t>9,068</t>
  </si>
  <si>
    <t>20,502</t>
  </si>
  <si>
    <t>11,375</t>
  </si>
  <si>
    <t>48,413</t>
  </si>
  <si>
    <t>68,915</t>
  </si>
  <si>
    <t>(28,737)</t>
  </si>
  <si>
    <t>52,839</t>
  </si>
  <si>
    <t>(13,057)</t>
  </si>
  <si>
    <t>(197)</t>
  </si>
  <si>
    <t>8,721</t>
  </si>
  <si>
    <t>272</t>
  </si>
  <si>
    <t>8,993</t>
  </si>
  <si>
    <t>7,142</t>
  </si>
  <si>
    <t>3,128</t>
  </si>
  <si>
    <t>2,630</t>
  </si>
  <si>
    <t>21,893</t>
  </si>
  <si>
    <t>17,589</t>
  </si>
  <si>
    <t>14,808</t>
  </si>
  <si>
    <t>15,825</t>
  </si>
  <si>
    <t>30,633</t>
  </si>
  <si>
    <t>2,409</t>
  </si>
  <si>
    <t>3,499</t>
  </si>
  <si>
    <t>55,755</t>
  </si>
  <si>
    <t>77,648</t>
  </si>
  <si>
    <t>73</t>
  </si>
  <si>
    <t>10,488</t>
  </si>
  <si>
    <t>22,138</t>
  </si>
  <si>
    <t>9,198</t>
  </si>
  <si>
    <t>40,992</t>
  </si>
  <si>
    <t>63,130</t>
  </si>
  <si>
    <t>23</t>
  </si>
  <si>
    <t>59,947</t>
  </si>
  <si>
    <t>(15,119)</t>
  </si>
  <si>
    <t>(30,333)</t>
  </si>
  <si>
    <t>5,509</t>
  </si>
  <si>
    <t>229</t>
  </si>
  <si>
    <t>5,738</t>
  </si>
  <si>
    <t>7,822</t>
  </si>
  <si>
    <t>3,338</t>
  </si>
  <si>
    <t>747</t>
  </si>
  <si>
    <t>17,645</t>
  </si>
  <si>
    <t>20,853</t>
  </si>
  <si>
    <t>15,501</t>
  </si>
  <si>
    <t>31,544</t>
  </si>
  <si>
    <t>2,683</t>
  </si>
  <si>
    <t>4,091</t>
  </si>
  <si>
    <t>1,731</t>
  </si>
  <si>
    <t>60,902</t>
  </si>
  <si>
    <t>78,547</t>
  </si>
  <si>
    <t>8,013</t>
  </si>
  <si>
    <t>72</t>
  </si>
  <si>
    <t>8,017</t>
  </si>
  <si>
    <t>20,461</t>
  </si>
  <si>
    <t>10,061</t>
  </si>
  <si>
    <t>43,300</t>
  </si>
  <si>
    <t>442</t>
  </si>
  <si>
    <t>63,761</t>
  </si>
  <si>
    <t>61,946</t>
  </si>
  <si>
    <t>(14,300)</t>
  </si>
  <si>
    <t>(32,883)</t>
  </si>
  <si>
    <t>8,185</t>
  </si>
  <si>
    <t>1,366</t>
  </si>
  <si>
    <t>9,551</t>
  </si>
  <si>
    <t>8,404</t>
  </si>
  <si>
    <t>874</t>
  </si>
  <si>
    <t>23,001</t>
  </si>
  <si>
    <t>23,039</t>
  </si>
  <si>
    <t>18,757</t>
  </si>
  <si>
    <t>19,315</t>
  </si>
  <si>
    <t>38,072</t>
  </si>
  <si>
    <t>2,792</t>
  </si>
  <si>
    <t>4,372</t>
  </si>
  <si>
    <t>1,642</t>
  </si>
  <si>
    <t>69,917</t>
  </si>
  <si>
    <t>92,918</t>
  </si>
  <si>
    <t>8,853</t>
  </si>
  <si>
    <t>4,240</t>
  </si>
  <si>
    <t>10,279</t>
  </si>
  <si>
    <t>23,372</t>
  </si>
  <si>
    <t>4,284</t>
  </si>
  <si>
    <t>11,340</t>
  </si>
  <si>
    <t>55,994</t>
  </si>
  <si>
    <t>79,366</t>
  </si>
  <si>
    <t>63,443</t>
  </si>
  <si>
    <t>(15,476)</t>
  </si>
  <si>
    <t>(34,536)</t>
  </si>
  <si>
    <t>92,820</t>
  </si>
  <si>
    <t>98</t>
  </si>
  <si>
    <t>5,596</t>
  </si>
  <si>
    <t>392</t>
  </si>
  <si>
    <t>5,988</t>
  </si>
  <si>
    <t>8,680</t>
  </si>
  <si>
    <t>4,347</t>
  </si>
  <si>
    <t>2,768</t>
  </si>
  <si>
    <t>21,783</t>
  </si>
  <si>
    <t>24,427</t>
  </si>
  <si>
    <t>18,381</t>
  </si>
  <si>
    <t>18,665</t>
  </si>
  <si>
    <t>37,046</t>
  </si>
  <si>
    <t>2,627</t>
  </si>
  <si>
    <t>4,310</t>
  </si>
  <si>
    <t>2,184</t>
  </si>
  <si>
    <t>70,594</t>
  </si>
  <si>
    <t>92,377</t>
  </si>
  <si>
    <t>9,834</t>
  </si>
  <si>
    <t>4,754</t>
  </si>
  <si>
    <t>11,632</t>
  </si>
  <si>
    <t>26,220</t>
  </si>
  <si>
    <t>4,826</t>
  </si>
  <si>
    <t>9,154</t>
  </si>
  <si>
    <t>50,006</t>
  </si>
  <si>
    <t>446</t>
  </si>
  <si>
    <t>76,226</t>
  </si>
  <si>
    <t>65,165</t>
  </si>
  <si>
    <t>(14,898)</t>
  </si>
  <si>
    <t>92,269</t>
  </si>
  <si>
    <t>108</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</si>
  <si>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</si>
  <si>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</si>
  <si>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</si>
  <si>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</si>
  <si>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</si>
  <si>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</si>
  <si>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</si>
  <si>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</si>
  <si>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</si>
  <si>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</si>
  <si>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</si>
  <si>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Activities</t>
  </si>
  <si>
    <t>Cash Used for Investing Activities</t>
  </si>
  <si>
    <t>Debt Repayment</t>
  </si>
  <si>
    <t>Common Stock Issued</t>
  </si>
  <si>
    <t>Common Stock Repurchased</t>
  </si>
  <si>
    <t>Dividends Paid</t>
  </si>
  <si>
    <t>Other Financing Activities</t>
  </si>
  <si>
    <t>Cash Used/Provided by Financing Activities</t>
  </si>
  <si>
    <t>Effect of Forex Changes on Cash</t>
  </si>
  <si>
    <t>Net Change In Cash</t>
  </si>
  <si>
    <t>Cash at the End of Period</t>
  </si>
  <si>
    <t>Cash at the Beginning of Period</t>
  </si>
  <si>
    <t>Free Cash Flow</t>
  </si>
  <si>
    <t>13</t>
  </si>
  <si>
    <t>(50)</t>
  </si>
  <si>
    <t>128</t>
  </si>
  <si>
    <t>1,886</t>
  </si>
  <si>
    <t>(944)</t>
  </si>
  <si>
    <t>(2,131)</t>
  </si>
  <si>
    <t>(3,325)</t>
  </si>
  <si>
    <t>(4,256)</t>
  </si>
  <si>
    <t>2,563</t>
  </si>
  <si>
    <t>2,321</t>
  </si>
  <si>
    <t>(17)</t>
  </si>
  <si>
    <t>143</t>
  </si>
  <si>
    <t>942</t>
  </si>
  <si>
    <t>106</t>
  </si>
  <si>
    <t>27</t>
  </si>
  <si>
    <t>(21)</t>
  </si>
  <si>
    <t>16</t>
  </si>
  <si>
    <t>2,110</t>
  </si>
  <si>
    <t>(1,180)</t>
  </si>
  <si>
    <t>(2,321)</t>
  </si>
  <si>
    <t>2,139</t>
  </si>
  <si>
    <t>(575)</t>
  </si>
  <si>
    <t>(1,937)</t>
  </si>
  <si>
    <t>(294)</t>
  </si>
  <si>
    <t>217</t>
  </si>
  <si>
    <t>(77)</t>
  </si>
  <si>
    <t>(1)</t>
  </si>
  <si>
    <t>76</t>
  </si>
  <si>
    <t>930</t>
  </si>
  <si>
    <t>(34)</t>
  </si>
  <si>
    <t>(55)</t>
  </si>
  <si>
    <t>227</t>
  </si>
  <si>
    <t>2,430</t>
  </si>
  <si>
    <t>(1,458)</t>
  </si>
  <si>
    <t>(2,014)</t>
  </si>
  <si>
    <t>1,873</t>
  </si>
  <si>
    <t>(2,276)</t>
  </si>
  <si>
    <t>(195)</t>
  </si>
  <si>
    <t>(343)</t>
  </si>
  <si>
    <t>407</t>
  </si>
  <si>
    <t>(131)</t>
  </si>
  <si>
    <t>(8)</t>
  </si>
  <si>
    <t>171</t>
  </si>
  <si>
    <t>973</t>
  </si>
  <si>
    <t>(52)</t>
  </si>
  <si>
    <t>(69)</t>
  </si>
  <si>
    <t>(12)</t>
  </si>
  <si>
    <t>1,243</t>
  </si>
  <si>
    <t>2,712</t>
  </si>
  <si>
    <t>(1,550)</t>
  </si>
  <si>
    <t>(1,424)</t>
  </si>
  <si>
    <t>(1,152)</t>
  </si>
  <si>
    <t>(2,754)</t>
  </si>
  <si>
    <t>(32)</t>
  </si>
  <si>
    <t>(396)</t>
  </si>
  <si>
    <t>0</t>
  </si>
  <si>
    <t>187</t>
  </si>
  <si>
    <t>1,162</t>
  </si>
  <si>
    <t>(326)</t>
  </si>
  <si>
    <t>(90)</t>
  </si>
  <si>
    <t>345</t>
  </si>
  <si>
    <t>3,134</t>
  </si>
  <si>
    <t>(1,982)</t>
  </si>
  <si>
    <t>(587)</t>
  </si>
  <si>
    <t>846</t>
  </si>
  <si>
    <t>(1,048)</t>
  </si>
  <si>
    <t>(2,771)</t>
  </si>
  <si>
    <t>69</t>
  </si>
  <si>
    <t>(464)</t>
  </si>
  <si>
    <t>(462)</t>
  </si>
  <si>
    <t>553</t>
  </si>
  <si>
    <t>(303)</t>
  </si>
  <si>
    <t>(3)</t>
  </si>
  <si>
    <t>1,153</t>
  </si>
  <si>
    <t>(67)</t>
  </si>
  <si>
    <t>(102)</t>
  </si>
  <si>
    <t>423</t>
  </si>
  <si>
    <t>3,716</t>
  </si>
  <si>
    <t>(2,253)</t>
  </si>
  <si>
    <t>(229)</t>
  </si>
  <si>
    <t>650</t>
  </si>
  <si>
    <t>(529)</t>
  </si>
  <si>
    <t>(2,361)</t>
  </si>
  <si>
    <t>(549)</t>
  </si>
  <si>
    <t>(540)</t>
  </si>
  <si>
    <t>(248)</t>
  </si>
  <si>
    <t>(1,240)</t>
  </si>
  <si>
    <t>(11)</t>
  </si>
  <si>
    <t>1,463</t>
  </si>
  <si>
    <t>(111)</t>
  </si>
  <si>
    <t>(411)</t>
  </si>
  <si>
    <t>(129)</t>
  </si>
  <si>
    <t>316</t>
  </si>
  <si>
    <t>918</t>
  </si>
  <si>
    <t>3,742</t>
  </si>
  <si>
    <t>(2,104)</t>
  </si>
  <si>
    <t>(289)</t>
  </si>
  <si>
    <t>353</t>
  </si>
  <si>
    <t>(410)</t>
  </si>
  <si>
    <t>(2,450)</t>
  </si>
  <si>
    <t>252</t>
  </si>
  <si>
    <t>(541)</t>
  </si>
  <si>
    <t>(599)</t>
  </si>
  <si>
    <t>(345)</t>
  </si>
  <si>
    <t>(1,233)</t>
  </si>
  <si>
    <t>331</t>
  </si>
  <si>
    <t>11</t>
  </si>
  <si>
    <t>179</t>
  </si>
  <si>
    <t>(28)</t>
  </si>
  <si>
    <t>1,136</t>
  </si>
  <si>
    <t>4,194</t>
  </si>
  <si>
    <t>(2,287)</t>
  </si>
  <si>
    <t>(235)</t>
  </si>
  <si>
    <t>935</t>
  </si>
  <si>
    <t>312</t>
  </si>
  <si>
    <t>(1,275)</t>
  </si>
  <si>
    <t>323</t>
  </si>
  <si>
    <t>(1,651)</t>
  </si>
  <si>
    <t>(675)</t>
  </si>
  <si>
    <t>(847)</t>
  </si>
  <si>
    <t>(2,850)</t>
  </si>
  <si>
    <t>(4)</t>
  </si>
  <si>
    <t>1,907</t>
  </si>
  <si>
    <t>51</t>
  </si>
  <si>
    <t>196</t>
  </si>
  <si>
    <t>79</t>
  </si>
  <si>
    <t>1,994</t>
  </si>
  <si>
    <t>6,160</t>
  </si>
  <si>
    <t>9,655</t>
  </si>
  <si>
    <t>(1,506)</t>
  </si>
  <si>
    <t>(827)</t>
  </si>
  <si>
    <t>177</t>
  </si>
  <si>
    <t>(2,070)</t>
  </si>
  <si>
    <t>403</t>
  </si>
  <si>
    <t>(2,459)</t>
  </si>
  <si>
    <t>(736)</t>
  </si>
  <si>
    <t>(3,170)</t>
  </si>
  <si>
    <t>(5,962)</t>
  </si>
  <si>
    <t>(2)</t>
  </si>
  <si>
    <t>307</t>
  </si>
  <si>
    <t>(398)</t>
  </si>
  <si>
    <t>(3,552)</t>
  </si>
  <si>
    <t>232</t>
  </si>
  <si>
    <t>3,211</t>
  </si>
  <si>
    <t>(5,942)</t>
  </si>
  <si>
    <t>(525)</t>
  </si>
  <si>
    <t>1,423</t>
  </si>
  <si>
    <t>(5,019)</t>
  </si>
  <si>
    <t>415</t>
  </si>
  <si>
    <t>(2,230)</t>
  </si>
  <si>
    <t>(757)</t>
  </si>
  <si>
    <t>2,762</t>
  </si>
  <si>
    <t>190</t>
  </si>
  <si>
    <t>1</t>
  </si>
  <si>
    <t>(2,731)</t>
  </si>
  <si>
    <t>529</t>
  </si>
  <si>
    <t>(186)</t>
  </si>
  <si>
    <t>385</t>
  </si>
  <si>
    <t>(682)</t>
  </si>
  <si>
    <t>3,027</t>
  </si>
  <si>
    <t>(1,548)</t>
  </si>
  <si>
    <t>(2,025)</t>
  </si>
  <si>
    <t>2,020</t>
  </si>
  <si>
    <t>481</t>
  </si>
  <si>
    <t>(1,072)</t>
  </si>
  <si>
    <t>308</t>
  </si>
  <si>
    <t>(1,285)</t>
  </si>
  <si>
    <t>(778)</t>
  </si>
  <si>
    <t>451</t>
  </si>
  <si>
    <t>(1,304)</t>
  </si>
  <si>
    <t>2</t>
  </si>
  <si>
    <t>653</t>
  </si>
  <si>
    <t>63</t>
  </si>
  <si>
    <t>518</t>
  </si>
  <si>
    <t>(26)</t>
  </si>
  <si>
    <t>669</t>
  </si>
  <si>
    <t>3,911</t>
  </si>
  <si>
    <t>(1,067)</t>
  </si>
  <si>
    <t>(98)</t>
  </si>
  <si>
    <t>(4,545)</t>
  </si>
  <si>
    <t>(174)</t>
  </si>
  <si>
    <t>(1,713)</t>
  </si>
  <si>
    <t>559</t>
  </si>
  <si>
    <t>(1,430)</t>
  </si>
  <si>
    <t>(796)</t>
  </si>
  <si>
    <t>(631)</t>
  </si>
  <si>
    <t>(2,298)</t>
  </si>
  <si>
    <t>2,844</t>
  </si>
  <si>
    <t>84</t>
  </si>
  <si>
    <t>(75)</t>
  </si>
  <si>
    <t>855</t>
  </si>
  <si>
    <t>4,201</t>
  </si>
  <si>
    <t>(1,324)</t>
  </si>
  <si>
    <t>(2,578)</t>
  </si>
  <si>
    <t>2,078</t>
  </si>
  <si>
    <t>(381)</t>
  </si>
  <si>
    <t>(2,637)</t>
  </si>
  <si>
    <t>1,147</t>
  </si>
  <si>
    <t>(1,731)</t>
  </si>
  <si>
    <t>(994)</t>
  </si>
  <si>
    <t>(341)</t>
  </si>
  <si>
    <t>(1,919)</t>
  </si>
  <si>
    <t>(355)</t>
  </si>
  <si>
    <t>2,877</t>
  </si>
  <si>
    <t>288</t>
  </si>
  <si>
    <t>313</t>
  </si>
  <si>
    <t>(53)</t>
  </si>
  <si>
    <t>361</t>
  </si>
  <si>
    <t>(399)</t>
  </si>
  <si>
    <t>4,627</t>
  </si>
  <si>
    <t>(1,437)</t>
  </si>
  <si>
    <t>(76)</t>
  </si>
  <si>
    <t>833</t>
  </si>
  <si>
    <t>504</t>
  </si>
  <si>
    <t>456</t>
  </si>
  <si>
    <t>(2,190)</t>
  </si>
  <si>
    <t>(1,041)</t>
  </si>
  <si>
    <t>(404)</t>
  </si>
  <si>
    <t>(3,179)</t>
  </si>
  <si>
    <t>34</t>
  </si>
  <si>
    <t>3,190</t>
  </si>
  <si>
    <t>(323)</t>
  </si>
  <si>
    <t>515</t>
  </si>
  <si>
    <t>(63)</t>
  </si>
  <si>
    <t>4,328</t>
  </si>
  <si>
    <t>(1,345)</t>
  </si>
  <si>
    <t>(981)</t>
  </si>
  <si>
    <t>(2,271)</t>
  </si>
  <si>
    <t>689</t>
  </si>
  <si>
    <t>(1,945)</t>
  </si>
  <si>
    <t>(1,070)</t>
  </si>
  <si>
    <t>(576)</t>
  </si>
  <si>
    <t>(2,902)</t>
  </si>
  <si>
    <t>(818)</t>
  </si>
  <si>
    <t>2,983</t>
  </si>
  <si>
    <t>17</t>
  </si>
  <si>
    <t>(313)</t>
  </si>
  <si>
    <t>1,887</t>
  </si>
  <si>
    <t>(126)</t>
  </si>
  <si>
    <t>5,054</t>
  </si>
  <si>
    <t>(1,387)</t>
  </si>
  <si>
    <t>(969)</t>
  </si>
  <si>
    <t>52</t>
  </si>
  <si>
    <t>(2,330)</t>
  </si>
  <si>
    <t>965</t>
  </si>
  <si>
    <t>(3,055)</t>
  </si>
  <si>
    <t>(1,329)</t>
  </si>
  <si>
    <t>1,104</t>
  </si>
  <si>
    <t>(2,315)</t>
  </si>
  <si>
    <t>3,667</t>
  </si>
  <si>
    <t>440</t>
  </si>
  <si>
    <t>337</t>
  </si>
  <si>
    <t>(132)</t>
  </si>
  <si>
    <t>1,048</t>
  </si>
  <si>
    <t>(311)</t>
  </si>
  <si>
    <t>5,852</t>
  </si>
  <si>
    <t>(1,736)</t>
  </si>
  <si>
    <t>(1,095)</t>
  </si>
  <si>
    <t>(1,075)</t>
  </si>
  <si>
    <t>298</t>
  </si>
  <si>
    <t>(3,517)</t>
  </si>
  <si>
    <t>1,099</t>
  </si>
  <si>
    <t>(3,031)</t>
  </si>
  <si>
    <t>(1,642)</t>
  </si>
  <si>
    <t>(1,878)</t>
  </si>
  <si>
    <t>436</t>
  </si>
  <si>
    <t>4,116</t>
  </si>
  <si>
    <t>(510)</t>
  </si>
  <si>
    <t>(625)</t>
  </si>
  <si>
    <t>6,084</t>
  </si>
  <si>
    <t>(2,068)</t>
  </si>
  <si>
    <t>(485)</t>
  </si>
  <si>
    <t>(29)</t>
  </si>
  <si>
    <t>2,364</t>
  </si>
  <si>
    <t>(194)</t>
  </si>
  <si>
    <t>(3,010)</t>
  </si>
  <si>
    <t>(1,854)</t>
  </si>
  <si>
    <t>(2,313)</t>
  </si>
  <si>
    <t>(5,983)</t>
  </si>
  <si>
    <t>28</t>
  </si>
  <si>
    <t>(65)</t>
  </si>
  <si>
    <t>4,016</t>
  </si>
  <si>
    <t>118</t>
  </si>
  <si>
    <t>3</t>
  </si>
  <si>
    <t>(204)</t>
  </si>
  <si>
    <t>(271)</t>
  </si>
  <si>
    <t>6,934</t>
  </si>
  <si>
    <t>(2,430)</t>
  </si>
  <si>
    <t>(1,320)</t>
  </si>
  <si>
    <t>(496)</t>
  </si>
  <si>
    <t>455</t>
  </si>
  <si>
    <t>47</t>
  </si>
  <si>
    <t>(3,744)</t>
  </si>
  <si>
    <t>1,108</t>
  </si>
  <si>
    <t>(4,312)</t>
  </si>
  <si>
    <t>(2,204)</t>
  </si>
  <si>
    <t>1,402</t>
  </si>
  <si>
    <t>(4,006)</t>
  </si>
  <si>
    <t>75</t>
  </si>
  <si>
    <t>(741)</t>
  </si>
  <si>
    <t>4,504</t>
  </si>
  <si>
    <t>573</t>
  </si>
  <si>
    <t>238</t>
  </si>
  <si>
    <t>(791)</t>
  </si>
  <si>
    <t>(367)</t>
  </si>
  <si>
    <t>294</t>
  </si>
  <si>
    <t>6,999</t>
  </si>
  <si>
    <t>(2,446)</t>
  </si>
  <si>
    <t>(1,959)</t>
  </si>
  <si>
    <t>(156)</t>
  </si>
  <si>
    <t>1,796</t>
  </si>
  <si>
    <t>(2,348)</t>
  </si>
  <si>
    <t>(2,667)</t>
  </si>
  <si>
    <t>(918)</t>
  </si>
  <si>
    <t>(4,726)</t>
  </si>
  <si>
    <t>(2,541)</t>
  </si>
  <si>
    <t>5,160</t>
  </si>
  <si>
    <t>(3,025)</t>
  </si>
  <si>
    <t>(153)</t>
  </si>
  <si>
    <t>1,154</t>
  </si>
  <si>
    <t>4,553</t>
  </si>
  <si>
    <t>284</t>
  </si>
  <si>
    <t>(133)</t>
  </si>
  <si>
    <t>(281)</t>
  </si>
  <si>
    <t>(1,279)</t>
  </si>
  <si>
    <t>6,796</t>
  </si>
  <si>
    <t>(2,128)</t>
  </si>
  <si>
    <t>(386)</t>
  </si>
  <si>
    <t>(2,401)</t>
  </si>
  <si>
    <t>(1,270)</t>
  </si>
  <si>
    <t>(2,732)</t>
  </si>
  <si>
    <t>1,512</t>
  </si>
  <si>
    <t>(2,497)</t>
  </si>
  <si>
    <t>(19)</t>
  </si>
  <si>
    <t>4,668</t>
  </si>
  <si>
    <t>500</t>
  </si>
  <si>
    <t>299</t>
  </si>
  <si>
    <t>631</t>
  </si>
  <si>
    <t>(268)</t>
  </si>
  <si>
    <t>276</t>
  </si>
  <si>
    <t>(1,629)</t>
  </si>
  <si>
    <t>8,448</t>
  </si>
  <si>
    <t>(3,253)</t>
  </si>
  <si>
    <t>(3,804)</t>
  </si>
  <si>
    <t>(704)</t>
  </si>
  <si>
    <t>(3,189)</t>
  </si>
  <si>
    <t>(7,668)</t>
  </si>
  <si>
    <t>(155)</t>
  </si>
  <si>
    <t>(4,983)</t>
  </si>
  <si>
    <t>(2,978)</t>
  </si>
  <si>
    <t>9,502</t>
  </si>
  <si>
    <t>1,386</t>
  </si>
  <si>
    <t>(166)</t>
  </si>
  <si>
    <t>2,000</t>
  </si>
  <si>
    <t>5,195</t>
  </si>
  <si>
    <t>495</t>
  </si>
  <si>
    <t>326</t>
  </si>
  <si>
    <t>(844)</t>
  </si>
  <si>
    <t>(666)</t>
  </si>
  <si>
    <t>(331)</t>
  </si>
  <si>
    <t>520</t>
  </si>
  <si>
    <t>(688)</t>
  </si>
  <si>
    <t>(213)</t>
  </si>
  <si>
    <t>8,944</t>
  </si>
  <si>
    <t>(3,339)</t>
  </si>
  <si>
    <t>(2,413)</t>
  </si>
  <si>
    <t>66</t>
  </si>
  <si>
    <t>(3,271)</t>
  </si>
  <si>
    <t>(5,618)</t>
  </si>
  <si>
    <t>(2,926)</t>
  </si>
  <si>
    <t>(2,496)</t>
  </si>
  <si>
    <t>(3,157)</t>
  </si>
  <si>
    <t>3,444</t>
  </si>
  <si>
    <t>(5,135)</t>
  </si>
  <si>
    <t>(1,876)</t>
  </si>
  <si>
    <t>5,605</t>
  </si>
  <si>
    <t>321</t>
  </si>
  <si>
    <t>278</t>
  </si>
  <si>
    <t>434</t>
  </si>
  <si>
    <t>144</t>
  </si>
  <si>
    <t>548</t>
  </si>
  <si>
    <t>(1,421)</t>
  </si>
  <si>
    <t>8,479</t>
  </si>
  <si>
    <t>(2,714)</t>
  </si>
  <si>
    <t>(459)</t>
  </si>
  <si>
    <t>61</t>
  </si>
  <si>
    <t>(2,607)</t>
  </si>
  <si>
    <t>(3,005)</t>
  </si>
  <si>
    <t>(4,459)</t>
  </si>
  <si>
    <t>(3,226)</t>
  </si>
  <si>
    <t>(3,305)</t>
  </si>
  <si>
    <t>7,684</t>
  </si>
  <si>
    <t>(3,306)</t>
  </si>
  <si>
    <t>62</t>
  </si>
  <si>
    <t>2,230</t>
  </si>
  <si>
    <t>5,765</t>
  </si>
  <si>
    <t>(1,058)</t>
  </si>
  <si>
    <t>958</t>
  </si>
  <si>
    <t>4</t>
  </si>
  <si>
    <t>1,007</t>
  </si>
  <si>
    <t>82</t>
  </si>
  <si>
    <t>9,688</t>
  </si>
  <si>
    <t>(2,795)</t>
  </si>
  <si>
    <t>21</t>
  </si>
  <si>
    <t>(2,707)</t>
  </si>
  <si>
    <t>(2,625)</t>
  </si>
  <si>
    <t>(4,386)</t>
  </si>
  <si>
    <t>(3,008)</t>
  </si>
  <si>
    <t>(3,434)</t>
  </si>
  <si>
    <t>7,039</t>
  </si>
  <si>
    <t>(3,789)</t>
  </si>
  <si>
    <t>(196)</t>
  </si>
  <si>
    <t>3,078</t>
  </si>
  <si>
    <t>6,893</t>
  </si>
  <si>
    <t>1,159</t>
  </si>
  <si>
    <t>10,506</t>
  </si>
  <si>
    <t>(2,859)</t>
  </si>
  <si>
    <t>115</t>
  </si>
  <si>
    <t>(6,305)</t>
  </si>
  <si>
    <t>4,007</t>
  </si>
  <si>
    <t>(4,937)</t>
  </si>
  <si>
    <t>(4,236)</t>
  </si>
  <si>
    <t>(5,022)</t>
  </si>
  <si>
    <t>(3,730)</t>
  </si>
  <si>
    <t>4,724</t>
  </si>
  <si>
    <t>(8,264)</t>
  </si>
  <si>
    <t>(546)</t>
  </si>
  <si>
    <t>(3,241)</t>
  </si>
  <si>
    <t>7,647</t>
  </si>
  <si>
    <t>78</t>
  </si>
  <si>
    <t>295</t>
  </si>
  <si>
    <t>992</t>
  </si>
  <si>
    <t>(244)</t>
  </si>
  <si>
    <t>1,692</t>
  </si>
  <si>
    <t>10,580</t>
  </si>
  <si>
    <t>(2,758)</t>
  </si>
  <si>
    <t>(578)</t>
  </si>
  <si>
    <t>(4,428)</t>
  </si>
  <si>
    <t>4,114</t>
  </si>
  <si>
    <t>(2,677)</t>
  </si>
  <si>
    <t>(3,569)</t>
  </si>
  <si>
    <t>(4,138)</t>
  </si>
  <si>
    <t>(5,005)</t>
  </si>
  <si>
    <t>(4,040)</t>
  </si>
  <si>
    <t>9,355</t>
  </si>
  <si>
    <t>(3,828)</t>
  </si>
  <si>
    <t>(221)</t>
  </si>
  <si>
    <t>2,962</t>
  </si>
  <si>
    <t>912</t>
  </si>
  <si>
    <t>997</t>
  </si>
  <si>
    <t>10,404</t>
  </si>
  <si>
    <t>(3,040)</t>
  </si>
  <si>
    <t>(127)</t>
  </si>
  <si>
    <t>(12,504)</t>
  </si>
  <si>
    <t>8,415</t>
  </si>
  <si>
    <t>(2,932)</t>
  </si>
  <si>
    <t>(7,148)</t>
  </si>
  <si>
    <t>(5,636)</t>
  </si>
  <si>
    <t>(3,007)</t>
  </si>
  <si>
    <t>(4,227)</t>
  </si>
  <si>
    <t>9,928</t>
  </si>
  <si>
    <t>(2,942)</t>
  </si>
  <si>
    <t>(252)</t>
  </si>
  <si>
    <t>7,364</t>
  </si>
  <si>
    <t>3,070</t>
  </si>
  <si>
    <t>292</t>
  </si>
  <si>
    <t>(487)</t>
  </si>
  <si>
    <t>(168)</t>
  </si>
  <si>
    <t>201</t>
  </si>
  <si>
    <t>(107)</t>
  </si>
  <si>
    <t>9,994</t>
  </si>
  <si>
    <t>(2,969)</t>
  </si>
  <si>
    <t>206</t>
  </si>
  <si>
    <t>(18,385)</t>
  </si>
  <si>
    <t>16,536</t>
  </si>
  <si>
    <t>(2,760)</t>
  </si>
  <si>
    <t>(4,403)</t>
  </si>
  <si>
    <t>(5,550)</t>
  </si>
  <si>
    <t>(2,005)</t>
  </si>
  <si>
    <t>(4,472)</t>
  </si>
  <si>
    <t>7,841</t>
  </si>
  <si>
    <t>(4,186)</t>
  </si>
  <si>
    <t>7,025</t>
  </si>
  <si>
    <t>(559)</t>
  </si>
  <si>
    <t>256</t>
  </si>
  <si>
    <t>797</t>
  </si>
  <si>
    <t>882</t>
  </si>
  <si>
    <t>(5,993)</t>
  </si>
  <si>
    <t>9,415</t>
  </si>
  <si>
    <t>(3,282)</t>
  </si>
  <si>
    <t>(991)</t>
  </si>
  <si>
    <t>(5,637)</t>
  </si>
  <si>
    <t>14,338</t>
  </si>
  <si>
    <t>(3,146)</t>
  </si>
  <si>
    <t>4,564</t>
  </si>
  <si>
    <t>(6,965)</t>
  </si>
  <si>
    <t>(2,002)</t>
  </si>
  <si>
    <t>(4,930)</t>
  </si>
  <si>
    <t>(13,769)</t>
  </si>
  <si>
    <t>112</t>
  </si>
  <si>
    <t>10,769</t>
  </si>
  <si>
    <t>10,657</t>
  </si>
  <si>
    <t>6,133</t>
  </si>
  <si>
    <t>445</t>
  </si>
  <si>
    <t>237</t>
  </si>
  <si>
    <t>(479)</t>
  </si>
  <si>
    <t>(190)</t>
  </si>
  <si>
    <t>735</t>
  </si>
  <si>
    <t>9,649</t>
  </si>
  <si>
    <t>(4,232)</t>
  </si>
  <si>
    <t>(2,464)</t>
  </si>
  <si>
    <t>(4,070)</t>
  </si>
  <si>
    <t>(6,437)</t>
  </si>
  <si>
    <t>(4,982)</t>
  </si>
  <si>
    <t>(3,000)</t>
  </si>
  <si>
    <t>(5,304)</t>
  </si>
  <si>
    <t>4,797</t>
  </si>
  <si>
    <t>(8,489)</t>
  </si>
  <si>
    <t>(5,199)</t>
  </si>
  <si>
    <t>5,570</t>
  </si>
  <si>
    <t>5,417</t>
  </si>
  <si>
    <t>264</t>
  </si>
  <si>
    <t>(516)</t>
  </si>
  <si>
    <t>766</t>
  </si>
  <si>
    <t>623</t>
  </si>
  <si>
    <t>10,613</t>
  </si>
  <si>
    <t>(4,240)</t>
  </si>
  <si>
    <t>(6,368)</t>
  </si>
  <si>
    <t>(1,135)</t>
  </si>
  <si>
    <t>(4,143)</t>
  </si>
  <si>
    <t>(11,619)</t>
  </si>
  <si>
    <t>(6,593)</t>
  </si>
  <si>
    <t>(2,000)</t>
  </si>
  <si>
    <t>(5,509)</t>
  </si>
  <si>
    <t>17,921</t>
  </si>
  <si>
    <t>3,819</t>
  </si>
  <si>
    <t>2,684</t>
  </si>
  <si>
    <t>8,254</t>
  </si>
  <si>
    <t>6,373</t>
  </si>
  <si>
    <t>301</t>
  </si>
  <si>
    <t>(582)</t>
  </si>
  <si>
    <t>1,762</t>
  </si>
  <si>
    <t>(724)</t>
  </si>
  <si>
    <t>11,616</t>
  </si>
  <si>
    <t>(4,625)</t>
  </si>
  <si>
    <t>(58)</t>
  </si>
  <si>
    <t>(4,454)</t>
  </si>
  <si>
    <t>(3,269)</t>
  </si>
  <si>
    <t>(8,696)</t>
  </si>
  <si>
    <t>(106)</t>
  </si>
  <si>
    <t>(5,815)</t>
  </si>
  <si>
    <t>3,837</t>
  </si>
  <si>
    <t>(10,780)</t>
  </si>
  <si>
    <t>(114)</t>
  </si>
  <si>
    <t>(2,547)</t>
  </si>
  <si>
    <t>5,707</t>
  </si>
  <si>
    <t>6,991</t>
  </si>
  <si>
    <t>Market Price</t>
  </si>
  <si>
    <t>revenue y/y</t>
  </si>
  <si>
    <t>net profit y/y</t>
  </si>
  <si>
    <t xml:space="preserve">Gross Margin </t>
  </si>
  <si>
    <t>Operating Margin</t>
  </si>
  <si>
    <t>Net Margin</t>
  </si>
  <si>
    <t>Price</t>
  </si>
  <si>
    <t>Shares</t>
  </si>
  <si>
    <t>MC</t>
  </si>
  <si>
    <t>Cash</t>
  </si>
  <si>
    <t>Debt</t>
  </si>
  <si>
    <t>EV</t>
  </si>
  <si>
    <t>Company Name</t>
  </si>
  <si>
    <t>Ticker</t>
  </si>
  <si>
    <t>Country</t>
  </si>
  <si>
    <t>Sector</t>
  </si>
  <si>
    <t>Industry</t>
  </si>
  <si>
    <t>PepsiCo, Inc.</t>
  </si>
  <si>
    <t xml:space="preserve">PEP  </t>
  </si>
  <si>
    <t>USA</t>
  </si>
  <si>
    <t>Consumer Defensive</t>
  </si>
  <si>
    <t>Beverages - Non-Alcoholic</t>
  </si>
  <si>
    <t>Quarter</t>
  </si>
  <si>
    <t>Filing Date</t>
  </si>
  <si>
    <t>Period of Report</t>
  </si>
  <si>
    <t>Income Statement</t>
  </si>
  <si>
    <t xml:space="preserve">Revenue </t>
  </si>
  <si>
    <t>COGs</t>
  </si>
  <si>
    <t>G&amp;A</t>
  </si>
  <si>
    <t>Gain associated with Juice Transitions</t>
  </si>
  <si>
    <t>Impairment of intangible assets</t>
  </si>
  <si>
    <t>Total Operating Expenses</t>
  </si>
  <si>
    <t>Other expenses</t>
  </si>
  <si>
    <t>Other pension and retiree medical benefits income</t>
  </si>
  <si>
    <t>Net interest expense and other</t>
  </si>
  <si>
    <t>Income before taxes</t>
  </si>
  <si>
    <t>Taxes</t>
  </si>
  <si>
    <t>Net income attributable to noncontrolling interests</t>
  </si>
  <si>
    <t xml:space="preserve">Net Income attributable to PepsiCo </t>
  </si>
  <si>
    <t>EPS - Basic</t>
  </si>
  <si>
    <t>EPS - Diluted</t>
  </si>
  <si>
    <t>Shares - Basic</t>
  </si>
  <si>
    <t>Shares - Diluted</t>
  </si>
  <si>
    <t>Balance Sheet</t>
  </si>
  <si>
    <t>Current Assets</t>
  </si>
  <si>
    <t>Cash &amp; cash equivalents</t>
  </si>
  <si>
    <t>Short-term investments</t>
  </si>
  <si>
    <t>Accounts and notes recievable</t>
  </si>
  <si>
    <t>Inventories</t>
  </si>
  <si>
    <t>Prepaid expenses and other current assets</t>
  </si>
  <si>
    <t>Assets held for sale</t>
  </si>
  <si>
    <t>Non-current Assets</t>
  </si>
  <si>
    <t>Amortizable Intangible assets</t>
  </si>
  <si>
    <t>Other Indefinite-Lived Intangible Assets</t>
  </si>
  <si>
    <t>Investments in Noncontrolled Affiliates</t>
  </si>
  <si>
    <t>Deferred income taxes</t>
  </si>
  <si>
    <t>Other assets</t>
  </si>
  <si>
    <t>Current Liabilities</t>
  </si>
  <si>
    <t>Short-term debt obligations</t>
  </si>
  <si>
    <t>AP and accrued liabilities</t>
  </si>
  <si>
    <t>Liabilities held for sales</t>
  </si>
  <si>
    <t>Non-current Liabilities</t>
  </si>
  <si>
    <t>Long-term debt obligations</t>
  </si>
  <si>
    <t>Other liabilities</t>
  </si>
  <si>
    <t>Equity</t>
  </si>
  <si>
    <t>Common stock</t>
  </si>
  <si>
    <t>Capital in excess of par value</t>
  </si>
  <si>
    <t>Retained earnings</t>
  </si>
  <si>
    <t>Accumulated other comprehensive loss</t>
  </si>
  <si>
    <t>Repurchased common stock</t>
  </si>
  <si>
    <t>Total PepsiCo Common Shareholders' Equity</t>
  </si>
  <si>
    <t>Noncontrolling interests</t>
  </si>
  <si>
    <t>Total Equity</t>
  </si>
  <si>
    <t>Total Equity &amp; Liabilities</t>
  </si>
  <si>
    <t>CFFO</t>
  </si>
  <si>
    <t>CapEx</t>
  </si>
  <si>
    <t>FCF</t>
  </si>
  <si>
    <t>Dividends</t>
  </si>
  <si>
    <t>Cash Flow *in millions</t>
  </si>
  <si>
    <t>Revenue Breakdown</t>
  </si>
  <si>
    <t>Frito-lay North America</t>
  </si>
  <si>
    <t>FLNA Revenue</t>
  </si>
  <si>
    <t>FLNA Operating Expenses</t>
  </si>
  <si>
    <t>Quaker Foods North America</t>
  </si>
  <si>
    <t>QFNA Revenue</t>
  </si>
  <si>
    <t>QFNA Operating Expenses</t>
  </si>
  <si>
    <t>FLNA Operating Income</t>
  </si>
  <si>
    <t>QFNA Operating Income</t>
  </si>
  <si>
    <t>PepsiCo Beverages North America</t>
  </si>
  <si>
    <t>PBNA Revenue</t>
  </si>
  <si>
    <t>PBNA Operating Expenses</t>
  </si>
  <si>
    <t xml:space="preserve">PBNA Operating Income </t>
  </si>
  <si>
    <t>LatAm</t>
  </si>
  <si>
    <t>LatAm Revenue</t>
  </si>
  <si>
    <t>LatAm Operating Expenses</t>
  </si>
  <si>
    <t>LatAm Operating Income</t>
  </si>
  <si>
    <t>Europe</t>
  </si>
  <si>
    <t>Europe Revenue</t>
  </si>
  <si>
    <t>Europe Operating Expenses</t>
  </si>
  <si>
    <t>Europe Operating Income</t>
  </si>
  <si>
    <t>AMESA (Africa, Middle East, and South Asia Region)</t>
  </si>
  <si>
    <t>AMESA Revenue</t>
  </si>
  <si>
    <t>AMESA Operating Expenses</t>
  </si>
  <si>
    <t>AMESA Operating Income</t>
  </si>
  <si>
    <t>Asia-Pacific</t>
  </si>
  <si>
    <t>APAC Revenue</t>
  </si>
  <si>
    <t>APAC Operating Expenses</t>
  </si>
  <si>
    <t>APAC Operating Income</t>
  </si>
  <si>
    <t>Total Revenues</t>
  </si>
  <si>
    <t>Corporate unallocated expenses</t>
  </si>
  <si>
    <t>Total Division Revenue</t>
  </si>
  <si>
    <t>FLNA Op Margin</t>
  </si>
  <si>
    <t>QFNA Op Margin</t>
  </si>
  <si>
    <t>PBNA Op Margin</t>
  </si>
  <si>
    <t>LatAm Op Margin</t>
  </si>
  <si>
    <t>Europe Op Margin</t>
  </si>
  <si>
    <t>AMESA Op Margin</t>
  </si>
  <si>
    <t>OP Income before unallocated expenses</t>
  </si>
  <si>
    <t>Op Margin</t>
  </si>
  <si>
    <t>Beverages Revenue</t>
  </si>
  <si>
    <t>Convenient Foods Revenue</t>
  </si>
  <si>
    <t>Bev % Mix</t>
  </si>
  <si>
    <t>CF % Mix</t>
  </si>
  <si>
    <t>APAC Op Margin</t>
  </si>
  <si>
    <t>Total Expenses</t>
  </si>
  <si>
    <t>Shares repurchases</t>
  </si>
  <si>
    <t>Restricted cash</t>
  </si>
  <si>
    <t>Repurchased Preferred Stock</t>
  </si>
  <si>
    <t>Misc</t>
  </si>
  <si>
    <t>Cash div per share - Basic</t>
  </si>
  <si>
    <t>Cash div per share - Diluted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</si>
</sst>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6" x14ac:knownFonts="1">
    <font>
      <sz val="11"/>
      <color theme="1"/>
      <name val="Calibri"/>
      <family val="2"/>
      <scheme val="minor"/>
    </font>
    <font>
      <b/>
      <sz val="11"/>
      <color theme="1"/>
      <name val="Calibri"/>
      <family val="2"/>
      <scheme val="minor"/>
    </font>
    <font>
      <b/>
      <sz val="11"/>
      <color theme="0"/>
      <name val="Calibri"/>
      <family val="2"/>
      <scheme val="minor"/>
    </font>
    <font>
      <i/>
      <u/>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4">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xf numFmtId="9" fontId="0" fillId="0" borderId="0" xfId="0" applyNumberFormat="1"/>
    <xf numFmtId="9" fontId="1" fillId="0" borderId="0" xfId="0" applyNumberFormat="1" applyFont="1" applyAlignment="1">
      <alignment horizontal="center" vertical="top"/>
    </xf>
    <xf numFmtId="164" fontId="0" fillId="0" borderId="0" xfId="0" applyNumberFormat="1"/>
    <xf numFmtId="3" fontId="0" fillId="0" borderId="0" xfId="0" applyNumberFormat="1"/>
    <xf numFmtId="37" fontId="0" fillId="0" borderId="0" xfId="0" applyNumberFormat="1"/>
    <xf numFmtId="0" fontId="0" fillId="0" borderId="0" xfId="0" applyAlignment="1">
      <alignment wrapText="1"/>
    </xf>
    <xf numFmtId="0" fontId="2" fillId="2" borderId="0" xfId="0" applyFont="1" applyFill="1"/>
    <xf numFmtId="0" fontId="0" fillId="0" borderId="2" xfId="0" applyBorder="1"/>
    <xf numFmtId="0" fontId="0" fillId="3" borderId="0" xfId="0" applyFill="1"/>
    <xf numFmtId="0" fontId="3" fillId="3" borderId="0" xfId="0" applyFont="1" applyFill="1"/>
    <xf numFmtId="0" fontId="0" fillId="0" borderId="0" xfId="0" applyFill="1" applyBorder="1"/>
    <xf numFmtId="0" fontId="1" fillId="0" borderId="3" xfId="0" applyFont="1" applyFill="1" applyBorder="1"/>
    <xf numFmtId="0" fontId="1" fillId="0" borderId="3" xfId="0" applyFont="1" applyBorder="1"/>
    <xf numFmtId="0" fontId="1" fillId="0" borderId="0" xfId="0" applyFont="1" applyFill="1" applyBorder="1"/>
    <xf numFmtId="0" fontId="0" fillId="0" borderId="2" xfId="0" applyFill="1" applyBorder="1"/>
    <xf numFmtId="0" fontId="0" fillId="0" borderId="0" xfId="0" applyFont="1"/>
    <xf numFmtId="3" fontId="0" fillId="0" borderId="2" xfId="0" applyNumberFormat="1" applyBorder="1"/>
    <xf numFmtId="3" fontId="1" fillId="0" borderId="0" xfId="0" applyNumberFormat="1" applyFont="1"/>
    <xf numFmtId="3" fontId="3" fillId="3" borderId="0" xfId="0" applyNumberFormat="1" applyFont="1" applyFill="1"/>
    <xf numFmtId="3" fontId="1" fillId="0" borderId="3" xfId="0" applyNumberFormat="1" applyFont="1" applyBorder="1"/>
    <xf numFmtId="3" fontId="0" fillId="0" borderId="0" xfId="0" applyNumberFormat="1" applyFont="1"/>
    <xf numFmtId="3" fontId="2" fillId="2" borderId="0" xfId="0" applyNumberFormat="1" applyFont="1" applyFill="1"/>
    <xf numFmtId="3" fontId="0" fillId="3" borderId="0" xfId="0" applyNumberFormat="1" applyFill="1"/>
    <xf numFmtId="2" fontId="0" fillId="0" borderId="0" xfId="0" applyNumberFormat="1" applyFont="1"/>
    <xf numFmtId="2" fontId="0" fillId="0" borderId="0" xfId="0" applyNumberFormat="1"/>
    <xf numFmtId="0" fontId="2" fillId="2" borderId="0" xfId="0" applyFont="1" applyFill="1" applyAlignment="1">
      <alignment wrapText="1"/>
    </xf>
    <xf numFmtId="0" fontId="0" fillId="3" borderId="0" xfId="0" applyFill="1" applyAlignment="1">
      <alignment wrapText="1"/>
    </xf>
    <xf numFmtId="0" fontId="3" fillId="3" borderId="0" xfId="0" applyFont="1" applyFill="1" applyAlignment="1">
      <alignment wrapText="1"/>
    </xf>
    <xf numFmtId="9" fontId="0" fillId="0" borderId="0" xfId="0" applyNumberFormat="1" applyFont="1"/>
    <xf numFmtId="9" fontId="0" fillId="0" borderId="0" xfId="0" applyNumberFormat="1" applyFont="1" applyAlignment="1">
      <alignment wrapText="1"/>
    </xf>
    <xf numFmtId="9" fontId="1" fillId="0" borderId="0" xfId="0" applyNumberFormat="1" applyFont="1" applyAlignment="1">
      <alignment wrapText="1"/>
    </xf>
    <xf numFmtId="9" fontId="1" fillId="0" borderId="0" xfId="0" applyNumberFormat="1" applyFont="1"/>
    <xf numFmtId="3" fontId="0" fillId="0" borderId="0" xfId="0" applyNumberFormat="1" applyAlignment="1">
      <alignment wrapText="1"/>
    </xf>
    <xf numFmtId="3" fontId="0" fillId="0" borderId="2" xfId="0" applyNumberFormat="1" applyBorder="1" applyAlignment="1">
      <alignment wrapText="1"/>
    </xf>
    <xf numFmtId="3" fontId="1" fillId="0" borderId="0" xfId="0" applyNumberFormat="1" applyFont="1" applyAlignment="1">
      <alignment wrapText="1"/>
    </xf>
    <xf numFmtId="3" fontId="0" fillId="0" borderId="2" xfId="0" applyNumberFormat="1" applyFont="1" applyBorder="1"/>
    <xf numFmtId="3" fontId="0" fillId="0" borderId="2" xfId="0" applyNumberFormat="1" applyFont="1" applyBorder="1" applyAlignment="1">
      <alignment wrapText="1"/>
    </xf>
    <xf numFmtId="10" fontId="0" fillId="0" borderId="0" xfId="0" applyNumberFormat="1" applyFont="1" applyFill="1" applyBorder="1"/>
    <xf numFmtId="10" fontId="0" fillId="0" borderId="0" xfId="0" applyNumberFormat="1" applyAlignment="1">
      <alignment wrapText="1"/>
    </xf>
    <xf numFmtId="10" fontId="0" fillId="0" borderId="0" xfId="0" applyNumberFormat="1"/>
    <xf numFmtId="0" fontId="0" fillId="0" borderId="0" xfId="0" applyBorder="1"/>
    <xf numFmtId="0" fontId="1" fillId="0" borderId="0" xfId="0" applyFont="1" applyFill="1" applyBorder="1" applyAlignment="1">
      <alignment wrapText="1"/>
    </xf>
    <xf numFmtId="0" fontId="0" fillId="0" borderId="0" xfId="0" applyFont="1" applyFill="1"/>
    <xf numFmtId="3" fontId="0" fillId="0" borderId="0" xfId="0" applyNumberFormat="1" applyFont="1" applyFill="1" applyBorder="1"/>
    <xf numFmtId="3" fontId="0" fillId="0" borderId="0" xfId="0" applyNumberFormat="1" applyFont="1" applyFill="1" applyAlignment="1">
      <alignment wrapText="1"/>
    </xf>
    <xf numFmtId="3" fontId="0" fillId="0" borderId="0" xfId="0" applyNumberFormat="1" applyFont="1" applyFill="1"/>
    <xf numFmtId="3" fontId="0" fillId="0" borderId="2" xfId="0" applyNumberFormat="1" applyFont="1" applyFill="1" applyBorder="1"/>
    <xf numFmtId="3" fontId="0" fillId="0" borderId="2" xfId="0" applyNumberFormat="1" applyFont="1" applyFill="1" applyBorder="1" applyAlignment="1">
      <alignment wrapText="1"/>
    </xf>
    <xf numFmtId="3" fontId="0" fillId="0" borderId="0" xfId="0" applyNumberFormat="1" applyBorder="1"/>
    <xf numFmtId="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https://www.bing.com/financeapi/forcetrigger?t=axyhnm&amp;q=XNAS%3aPEP&amp;form=skydnc</v>
    <v>Learn more on Bing</v>
  </rv>
  <rv s="1">
    <v>en-US</v>
    <v>axyhnm</v>
    <v>268435456</v>
    <v>1</v>
    <v>Powered by Refinitiv</v>
    <v>0</v>
    <v>PEPSICO, INC. (XNAS:PEP)</v>
    <v>2</v>
    <v>3</v>
    <v>Finance</v>
    <v>4</v>
    <v>186.84</v>
    <v>153.37</v>
    <v>0.54400000000000004</v>
    <v>3.14</v>
    <v>1.8450999999999999E-2</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173.76</v>
    <v>Beverages</v>
    <v>Stock</v>
    <v>44987.94210194375</v>
    <v>0</v>
    <v>169.78</v>
    <v>235964500000</v>
    <v>PEPSICO, INC.</v>
    <v>PEPSICO, INC.</v>
    <v>170.51</v>
    <v>26.7224</v>
    <v>170.18</v>
    <v>173.32</v>
    <v>1377251000</v>
    <v>PEP</v>
    <v>PEPSICO, INC. (XNAS:PEP)</v>
    <v>7</v>
    <v>5047939</v>
    <v>1986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CFD82-1907-4C80-8F84-0F4587192408}">
  <dimension ref="A1:B7"/>
  <sheetViews>
    <sheetView workbookViewId="0">
      <selection activeCell="C27" sqref="C27"/>
    </sheetView>
  </sheetViews>
  <sheetFormatPr defaultRowHeight="14.5" x14ac:dyDescent="0.35"/>
  <sheetData>
    <row r="1" spans="1:2" x14ac:dyDescent="0.35">
      <c r="A1" t="e" vm="1">
        <v>#VALUE!</v>
      </c>
    </row>
    <row r="2" spans="1:2" x14ac:dyDescent="0.35">
      <c r="A2" s="1" t="s">
        <v>2540</v>
      </c>
      <c r="B2" s="6" cm="1">
        <f t="array" ref="B2">_FV(A1,"Price")</f>
        <v>173.32</v>
      </c>
    </row>
    <row r="3" spans="1:2" x14ac:dyDescent="0.35">
      <c r="A3" s="1" t="s">
        <v>2541</v>
      </c>
      <c r="B3" s="7" cm="1">
        <f t="array" ref="B3">_FV(A1,"Shares outstanding",TRUE)/1000000</f>
        <v>1377.251</v>
      </c>
    </row>
    <row r="4" spans="1:2" x14ac:dyDescent="0.35">
      <c r="A4" s="1" t="s">
        <v>2542</v>
      </c>
      <c r="B4" s="8">
        <f>B2*B3</f>
        <v>238705.14331999997</v>
      </c>
    </row>
    <row r="5" spans="1:2" x14ac:dyDescent="0.35">
      <c r="A5" s="1" t="s">
        <v>2543</v>
      </c>
      <c r="B5" s="7"/>
    </row>
    <row r="6" spans="1:2" x14ac:dyDescent="0.35">
      <c r="A6" s="1" t="s">
        <v>2544</v>
      </c>
      <c r="B6" s="7"/>
    </row>
    <row r="7" spans="1:2" x14ac:dyDescent="0.35">
      <c r="A7" s="1" t="s">
        <v>2545</v>
      </c>
      <c r="B7"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39C1F-AC85-4E3E-94F7-4639AC98C19D}">
  <dimension ref="A4:B8"/>
  <sheetViews>
    <sheetView tabSelected="1" workbookViewId="0">
      <selection activeCell="A4" sqref="A4:A8"/>
    </sheetView>
  </sheetViews>
  <sheetFormatPr defaultRowHeight="14.5" x14ac:dyDescent="0.35"/>
  <cols>
    <col min="1" max="1" width="17.81640625" customWidth="1"/>
  </cols>
  <sheetData>
    <row r="4" spans="1:2" x14ac:dyDescent="0.35">
      <c r="A4" t="s">
        <v>2546</v>
      </c>
      <c r="B4" t="s">
        <v>2551</v>
      </c>
    </row>
    <row r="5" spans="1:2" x14ac:dyDescent="0.35">
      <c r="A5" t="s">
        <v>2547</v>
      </c>
      <c r="B5" t="s">
        <v>2552</v>
      </c>
    </row>
    <row r="6" spans="1:2" x14ac:dyDescent="0.35">
      <c r="A6" t="s">
        <v>2548</v>
      </c>
      <c r="B6" t="s">
        <v>2553</v>
      </c>
    </row>
    <row r="7" spans="1:2" x14ac:dyDescent="0.35">
      <c r="A7" t="s">
        <v>2549</v>
      </c>
      <c r="B7" t="s">
        <v>2554</v>
      </c>
    </row>
    <row r="8" spans="1:2" x14ac:dyDescent="0.35">
      <c r="A8" t="s">
        <v>2550</v>
      </c>
      <c r="B8" t="s">
        <v>2555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F330A-0076-4BE1-BFBF-24BCE8F91D6D}">
  <dimension ref="B1:AU154"/>
  <sheetViews>
    <sheetView zoomScale="85" zoomScaleNormal="85" workbookViewId="0">
      <pane xSplit="2" ySplit="3" topLeftCell="C49" activePane="bottomRight" state="frozen"/>
      <selection pane="topRight" activeCell="C1" sqref="C1"/>
      <selection pane="bottomLeft" activeCell="A4" sqref="A4"/>
      <selection pane="bottomRight" activeCell="T90" sqref="T90"/>
    </sheetView>
  </sheetViews>
  <sheetFormatPr defaultRowHeight="14.5" x14ac:dyDescent="0.35"/>
  <cols>
    <col min="2" max="2" width="26.08984375" customWidth="1"/>
  </cols>
  <sheetData>
    <row r="1" spans="2:46" x14ac:dyDescent="0.35">
      <c r="B1" t="s">
        <v>2556</v>
      </c>
    </row>
    <row r="2" spans="2:46" x14ac:dyDescent="0.35">
      <c r="B2" t="s">
        <v>2557</v>
      </c>
    </row>
    <row r="3" spans="2:46" x14ac:dyDescent="0.35">
      <c r="B3" t="s">
        <v>2558</v>
      </c>
      <c r="X3">
        <f t="shared" ref="X3:AI3" si="0">Y3-1</f>
        <v>2009</v>
      </c>
      <c r="Y3">
        <f t="shared" si="0"/>
        <v>2010</v>
      </c>
      <c r="Z3">
        <f t="shared" si="0"/>
        <v>2011</v>
      </c>
      <c r="AA3">
        <f t="shared" si="0"/>
        <v>2012</v>
      </c>
      <c r="AB3">
        <f t="shared" si="0"/>
        <v>2013</v>
      </c>
      <c r="AC3">
        <f t="shared" si="0"/>
        <v>2014</v>
      </c>
      <c r="AD3">
        <f t="shared" si="0"/>
        <v>2015</v>
      </c>
      <c r="AE3">
        <f t="shared" si="0"/>
        <v>2016</v>
      </c>
      <c r="AF3">
        <f t="shared" si="0"/>
        <v>2017</v>
      </c>
      <c r="AG3">
        <f t="shared" si="0"/>
        <v>2018</v>
      </c>
      <c r="AH3">
        <f t="shared" si="0"/>
        <v>2019</v>
      </c>
      <c r="AI3">
        <f t="shared" si="0"/>
        <v>2020</v>
      </c>
      <c r="AJ3">
        <f>AK3-1</f>
        <v>2021</v>
      </c>
      <c r="AK3">
        <v>2022</v>
      </c>
      <c r="AL3">
        <f>AK3+1</f>
        <v>2023</v>
      </c>
      <c r="AM3">
        <f t="shared" ref="AM3:AT3" si="1">AL3+1</f>
        <v>2024</v>
      </c>
      <c r="AN3">
        <f t="shared" si="1"/>
        <v>2025</v>
      </c>
      <c r="AO3">
        <f t="shared" si="1"/>
        <v>2026</v>
      </c>
      <c r="AP3">
        <f t="shared" si="1"/>
        <v>2027</v>
      </c>
      <c r="AQ3">
        <f t="shared" si="1"/>
        <v>2028</v>
      </c>
      <c r="AR3">
        <f t="shared" si="1"/>
        <v>2029</v>
      </c>
      <c r="AS3">
        <f t="shared" si="1"/>
        <v>2030</v>
      </c>
      <c r="AT3">
        <f t="shared" si="1"/>
        <v>2031</v>
      </c>
    </row>
    <row r="4" spans="2:46" x14ac:dyDescent="0.35">
      <c r="C4" s="9"/>
    </row>
    <row r="5" spans="2:46" s="10" customFormat="1" x14ac:dyDescent="0.35">
      <c r="B5" s="10" t="s">
        <v>2613</v>
      </c>
      <c r="C5" s="29"/>
    </row>
    <row r="6" spans="2:46" s="13" customFormat="1" x14ac:dyDescent="0.35">
      <c r="B6" s="13" t="s">
        <v>2614</v>
      </c>
      <c r="C6" s="31"/>
    </row>
    <row r="7" spans="2:46" s="7" customFormat="1" x14ac:dyDescent="0.35">
      <c r="B7" s="7" t="s">
        <v>2615</v>
      </c>
      <c r="C7" s="36"/>
      <c r="AE7" s="7">
        <v>15549</v>
      </c>
      <c r="AF7" s="7">
        <v>15798</v>
      </c>
      <c r="AG7" s="7">
        <v>16346</v>
      </c>
      <c r="AH7" s="7">
        <v>17078</v>
      </c>
      <c r="AI7" s="7">
        <v>18189</v>
      </c>
      <c r="AJ7" s="7">
        <v>19608</v>
      </c>
      <c r="AK7" s="7">
        <v>23291</v>
      </c>
    </row>
    <row r="8" spans="2:46" s="20" customFormat="1" x14ac:dyDescent="0.35">
      <c r="B8" s="20" t="s">
        <v>2616</v>
      </c>
      <c r="C8" s="37"/>
      <c r="X8" s="20">
        <f>X7-X9</f>
        <v>0</v>
      </c>
      <c r="Y8" s="20">
        <f>Y7-Y9</f>
        <v>0</v>
      </c>
      <c r="Z8" s="20">
        <f>Z7-Z9</f>
        <v>0</v>
      </c>
      <c r="AA8" s="20">
        <f>AA7-AA9</f>
        <v>0</v>
      </c>
      <c r="AB8" s="20">
        <f>AB7-AB9</f>
        <v>0</v>
      </c>
      <c r="AC8" s="20">
        <f>AC7-AC9</f>
        <v>0</v>
      </c>
      <c r="AD8" s="20">
        <f>AD7-AD9</f>
        <v>0</v>
      </c>
      <c r="AE8" s="20">
        <f>AE7-AE9</f>
        <v>10937</v>
      </c>
      <c r="AF8" s="20">
        <f>AF7-AF9</f>
        <v>11005</v>
      </c>
      <c r="AG8" s="20">
        <f>AG7-AG9</f>
        <v>11338</v>
      </c>
      <c r="AH8" s="20">
        <f>AH7-AH9</f>
        <v>11820</v>
      </c>
      <c r="AI8" s="20">
        <f>AI7-AI9</f>
        <v>12849</v>
      </c>
      <c r="AJ8" s="20">
        <f>AJ7-AJ9</f>
        <v>13975</v>
      </c>
      <c r="AK8" s="20">
        <f>AK7-AK9</f>
        <v>17156</v>
      </c>
    </row>
    <row r="9" spans="2:46" s="21" customFormat="1" x14ac:dyDescent="0.35">
      <c r="B9" s="21" t="s">
        <v>2620</v>
      </c>
      <c r="C9" s="38"/>
      <c r="AE9" s="21">
        <v>4612</v>
      </c>
      <c r="AF9" s="21">
        <v>4793</v>
      </c>
      <c r="AG9" s="21">
        <v>5008</v>
      </c>
      <c r="AH9" s="21">
        <v>5258</v>
      </c>
      <c r="AI9" s="21">
        <v>5340</v>
      </c>
      <c r="AJ9" s="21">
        <v>5633</v>
      </c>
      <c r="AK9" s="21">
        <v>6135</v>
      </c>
    </row>
    <row r="10" spans="2:46" s="32" customFormat="1" x14ac:dyDescent="0.35">
      <c r="B10" s="32" t="s">
        <v>2645</v>
      </c>
      <c r="C10" s="33"/>
      <c r="X10" s="32" t="e">
        <f>X9/X7</f>
        <v>#DIV/0!</v>
      </c>
      <c r="Y10" s="32" t="e">
        <f t="shared" ref="Y10:AJ10" si="2">Y9/Y7</f>
        <v>#DIV/0!</v>
      </c>
      <c r="Z10" s="32" t="e">
        <f t="shared" si="2"/>
        <v>#DIV/0!</v>
      </c>
      <c r="AA10" s="32" t="e">
        <f t="shared" si="2"/>
        <v>#DIV/0!</v>
      </c>
      <c r="AB10" s="32" t="e">
        <f t="shared" si="2"/>
        <v>#DIV/0!</v>
      </c>
      <c r="AC10" s="32" t="e">
        <f t="shared" si="2"/>
        <v>#DIV/0!</v>
      </c>
      <c r="AD10" s="32" t="e">
        <f t="shared" si="2"/>
        <v>#DIV/0!</v>
      </c>
      <c r="AE10" s="32">
        <f t="shared" si="2"/>
        <v>0.29661071451540294</v>
      </c>
      <c r="AF10" s="32">
        <f t="shared" si="2"/>
        <v>0.30339283453601723</v>
      </c>
      <c r="AG10" s="32">
        <f t="shared" si="2"/>
        <v>0.30637464823198335</v>
      </c>
      <c r="AH10" s="32">
        <f t="shared" si="2"/>
        <v>0.30788148495139944</v>
      </c>
      <c r="AI10" s="32">
        <f t="shared" si="2"/>
        <v>0.29358403430644897</v>
      </c>
      <c r="AJ10" s="32">
        <f t="shared" si="2"/>
        <v>0.28728070175438597</v>
      </c>
      <c r="AK10" s="32">
        <f>AK9/AK7</f>
        <v>0.26340646601691642</v>
      </c>
    </row>
    <row r="11" spans="2:46" s="12" customFormat="1" x14ac:dyDescent="0.35">
      <c r="B11" s="13" t="s">
        <v>2617</v>
      </c>
      <c r="C11" s="30"/>
    </row>
    <row r="12" spans="2:46" s="7" customFormat="1" x14ac:dyDescent="0.35">
      <c r="B12" s="7" t="s">
        <v>2618</v>
      </c>
      <c r="C12" s="36"/>
      <c r="AE12" s="7">
        <v>2564</v>
      </c>
      <c r="AF12" s="7">
        <v>2503</v>
      </c>
      <c r="AG12" s="7">
        <v>2465</v>
      </c>
      <c r="AH12" s="7">
        <v>2482</v>
      </c>
      <c r="AI12" s="7">
        <v>2742</v>
      </c>
      <c r="AJ12" s="7">
        <v>2751</v>
      </c>
      <c r="AK12" s="7">
        <v>3160</v>
      </c>
    </row>
    <row r="13" spans="2:46" s="20" customFormat="1" x14ac:dyDescent="0.35">
      <c r="B13" s="20" t="s">
        <v>2619</v>
      </c>
      <c r="C13" s="37"/>
      <c r="X13" s="20">
        <f t="shared" ref="X13:AJ13" si="3">X12-X14</f>
        <v>0</v>
      </c>
      <c r="Y13" s="20">
        <f t="shared" si="3"/>
        <v>0</v>
      </c>
      <c r="Z13" s="20">
        <f t="shared" si="3"/>
        <v>0</v>
      </c>
      <c r="AA13" s="20">
        <f t="shared" si="3"/>
        <v>0</v>
      </c>
      <c r="AB13" s="20">
        <f t="shared" si="3"/>
        <v>0</v>
      </c>
      <c r="AC13" s="20">
        <f t="shared" si="3"/>
        <v>0</v>
      </c>
      <c r="AD13" s="20">
        <f t="shared" si="3"/>
        <v>0</v>
      </c>
      <c r="AE13" s="20">
        <f t="shared" si="3"/>
        <v>1915</v>
      </c>
      <c r="AF13" s="20">
        <f t="shared" si="3"/>
        <v>1863</v>
      </c>
      <c r="AG13" s="20">
        <f t="shared" si="3"/>
        <v>1828</v>
      </c>
      <c r="AH13" s="20">
        <f t="shared" si="3"/>
        <v>1938</v>
      </c>
      <c r="AI13" s="20">
        <f t="shared" si="3"/>
        <v>2073</v>
      </c>
      <c r="AJ13" s="20">
        <f t="shared" si="3"/>
        <v>2173</v>
      </c>
      <c r="AK13" s="20">
        <f>AK12-AK14</f>
        <v>2556</v>
      </c>
    </row>
    <row r="14" spans="2:46" s="21" customFormat="1" x14ac:dyDescent="0.35">
      <c r="B14" s="21" t="s">
        <v>2621</v>
      </c>
      <c r="C14" s="38"/>
      <c r="AE14" s="21">
        <v>649</v>
      </c>
      <c r="AF14" s="21">
        <v>640</v>
      </c>
      <c r="AG14" s="21">
        <v>637</v>
      </c>
      <c r="AH14" s="21">
        <v>544</v>
      </c>
      <c r="AI14" s="21">
        <v>669</v>
      </c>
      <c r="AJ14" s="21">
        <v>578</v>
      </c>
      <c r="AK14" s="21">
        <v>604</v>
      </c>
    </row>
    <row r="15" spans="2:46" s="32" customFormat="1" x14ac:dyDescent="0.35">
      <c r="B15" s="32" t="s">
        <v>2646</v>
      </c>
      <c r="C15" s="33"/>
      <c r="X15" s="32" t="e">
        <f>X14/X12</f>
        <v>#DIV/0!</v>
      </c>
      <c r="Y15" s="32" t="e">
        <f t="shared" ref="Y15:AJ15" si="4">Y14/Y12</f>
        <v>#DIV/0!</v>
      </c>
      <c r="Z15" s="32" t="e">
        <f t="shared" si="4"/>
        <v>#DIV/0!</v>
      </c>
      <c r="AA15" s="32" t="e">
        <f t="shared" si="4"/>
        <v>#DIV/0!</v>
      </c>
      <c r="AB15" s="32" t="e">
        <f t="shared" si="4"/>
        <v>#DIV/0!</v>
      </c>
      <c r="AC15" s="32" t="e">
        <f t="shared" si="4"/>
        <v>#DIV/0!</v>
      </c>
      <c r="AD15" s="32" t="e">
        <f t="shared" si="4"/>
        <v>#DIV/0!</v>
      </c>
      <c r="AE15" s="32">
        <f t="shared" si="4"/>
        <v>0.25312012480499219</v>
      </c>
      <c r="AF15" s="32">
        <f t="shared" si="4"/>
        <v>0.25569316819816218</v>
      </c>
      <c r="AG15" s="32">
        <f t="shared" si="4"/>
        <v>0.25841784989858013</v>
      </c>
      <c r="AH15" s="32">
        <f t="shared" si="4"/>
        <v>0.21917808219178081</v>
      </c>
      <c r="AI15" s="32">
        <f t="shared" si="4"/>
        <v>0.24398249452954049</v>
      </c>
      <c r="AJ15" s="32">
        <f t="shared" si="4"/>
        <v>0.21010541621228643</v>
      </c>
      <c r="AK15" s="32">
        <f>AK14/AK12</f>
        <v>0.19113924050632911</v>
      </c>
    </row>
    <row r="16" spans="2:46" s="13" customFormat="1" x14ac:dyDescent="0.35">
      <c r="B16" s="13" t="s">
        <v>2622</v>
      </c>
      <c r="C16" s="31"/>
    </row>
    <row r="17" spans="2:37" s="49" customFormat="1" x14ac:dyDescent="0.35">
      <c r="B17" s="47" t="s">
        <v>2653</v>
      </c>
      <c r="C17" s="48"/>
      <c r="X17" s="49">
        <f>X19*X23</f>
        <v>0</v>
      </c>
      <c r="Y17" s="49">
        <f t="shared" ref="Y17:AJ17" si="5">Y19*Y23</f>
        <v>0</v>
      </c>
      <c r="Z17" s="49">
        <f t="shared" si="5"/>
        <v>0</v>
      </c>
      <c r="AA17" s="49">
        <f t="shared" si="5"/>
        <v>0</v>
      </c>
      <c r="AB17" s="49">
        <f t="shared" si="5"/>
        <v>0</v>
      </c>
      <c r="AC17" s="49">
        <f t="shared" si="5"/>
        <v>0</v>
      </c>
      <c r="AD17" s="49">
        <f t="shared" si="5"/>
        <v>0</v>
      </c>
      <c r="AE17" s="49">
        <f t="shared" si="5"/>
        <v>0</v>
      </c>
      <c r="AF17" s="49">
        <f t="shared" si="5"/>
        <v>0</v>
      </c>
      <c r="AG17" s="49">
        <f t="shared" si="5"/>
        <v>9482.4</v>
      </c>
      <c r="AH17" s="49">
        <f t="shared" si="5"/>
        <v>9778.5</v>
      </c>
      <c r="AI17" s="49">
        <f t="shared" si="5"/>
        <v>10151.550000000001</v>
      </c>
      <c r="AJ17" s="49">
        <f t="shared" si="5"/>
        <v>11374.2</v>
      </c>
      <c r="AK17" s="49">
        <f>AK19*AK23</f>
        <v>10485.200000000001</v>
      </c>
    </row>
    <row r="18" spans="2:37" s="50" customFormat="1" x14ac:dyDescent="0.35">
      <c r="B18" s="50" t="s">
        <v>2654</v>
      </c>
      <c r="C18" s="51"/>
      <c r="X18" s="50">
        <f>X19*X24</f>
        <v>0</v>
      </c>
      <c r="Y18" s="50">
        <f t="shared" ref="Y18:AJ18" si="6">Y19*Y24</f>
        <v>0</v>
      </c>
      <c r="Z18" s="50">
        <f t="shared" si="6"/>
        <v>0</v>
      </c>
      <c r="AA18" s="50">
        <f t="shared" si="6"/>
        <v>0</v>
      </c>
      <c r="AB18" s="50">
        <f t="shared" si="6"/>
        <v>0</v>
      </c>
      <c r="AC18" s="50">
        <f t="shared" si="6"/>
        <v>0</v>
      </c>
      <c r="AD18" s="50">
        <f t="shared" si="6"/>
        <v>0</v>
      </c>
      <c r="AE18" s="50">
        <f t="shared" si="6"/>
        <v>0</v>
      </c>
      <c r="AF18" s="50">
        <f t="shared" si="6"/>
        <v>0</v>
      </c>
      <c r="AG18" s="50">
        <f t="shared" si="6"/>
        <v>11589.6</v>
      </c>
      <c r="AH18" s="50">
        <f t="shared" si="6"/>
        <v>11951.500000000002</v>
      </c>
      <c r="AI18" s="50">
        <f t="shared" si="6"/>
        <v>12407.45</v>
      </c>
      <c r="AJ18" s="50">
        <f t="shared" si="6"/>
        <v>13901.800000000001</v>
      </c>
      <c r="AK18" s="50">
        <f>AK19*AK24</f>
        <v>15727.8</v>
      </c>
    </row>
    <row r="19" spans="2:37" s="21" customFormat="1" x14ac:dyDescent="0.35">
      <c r="B19" s="21" t="s">
        <v>2623</v>
      </c>
      <c r="C19" s="38"/>
      <c r="AE19" s="21">
        <v>21312</v>
      </c>
      <c r="AF19" s="21">
        <v>20936</v>
      </c>
      <c r="AG19" s="21">
        <v>21072</v>
      </c>
      <c r="AH19" s="21">
        <v>21730</v>
      </c>
      <c r="AI19" s="21">
        <v>22559</v>
      </c>
      <c r="AJ19" s="21">
        <v>25276</v>
      </c>
      <c r="AK19" s="21">
        <v>26213</v>
      </c>
    </row>
    <row r="20" spans="2:37" s="20" customFormat="1" x14ac:dyDescent="0.35">
      <c r="B20" s="20" t="s">
        <v>2624</v>
      </c>
      <c r="C20" s="37"/>
      <c r="X20" s="20">
        <f t="shared" ref="X20:AJ20" si="7">X19-X21</f>
        <v>0</v>
      </c>
      <c r="Y20" s="20">
        <f t="shared" si="7"/>
        <v>0</v>
      </c>
      <c r="Z20" s="20">
        <f t="shared" si="7"/>
        <v>0</v>
      </c>
      <c r="AA20" s="20">
        <f t="shared" si="7"/>
        <v>0</v>
      </c>
      <c r="AB20" s="20">
        <f t="shared" si="7"/>
        <v>0</v>
      </c>
      <c r="AC20" s="20">
        <f t="shared" si="7"/>
        <v>0</v>
      </c>
      <c r="AD20" s="20">
        <f t="shared" si="7"/>
        <v>0</v>
      </c>
      <c r="AE20" s="20">
        <f t="shared" si="7"/>
        <v>18365</v>
      </c>
      <c r="AF20" s="20">
        <f t="shared" si="7"/>
        <v>18236</v>
      </c>
      <c r="AG20" s="20">
        <f t="shared" si="7"/>
        <v>18796</v>
      </c>
      <c r="AH20" s="20">
        <f t="shared" si="7"/>
        <v>19551</v>
      </c>
      <c r="AI20" s="20">
        <f t="shared" si="7"/>
        <v>20622</v>
      </c>
      <c r="AJ20" s="20">
        <f t="shared" si="7"/>
        <v>22834</v>
      </c>
      <c r="AK20" s="20">
        <f>AK19-AK21</f>
        <v>20787</v>
      </c>
    </row>
    <row r="21" spans="2:37" s="21" customFormat="1" x14ac:dyDescent="0.35">
      <c r="B21" s="21" t="s">
        <v>2625</v>
      </c>
      <c r="C21" s="38"/>
      <c r="AE21" s="21">
        <v>2947</v>
      </c>
      <c r="AF21" s="21">
        <v>2700</v>
      </c>
      <c r="AG21" s="21">
        <v>2276</v>
      </c>
      <c r="AH21" s="21">
        <v>2179</v>
      </c>
      <c r="AI21" s="21">
        <v>1937</v>
      </c>
      <c r="AJ21" s="21">
        <v>2442</v>
      </c>
      <c r="AK21" s="21">
        <v>5426</v>
      </c>
    </row>
    <row r="22" spans="2:37" s="35" customFormat="1" x14ac:dyDescent="0.35">
      <c r="B22" s="35" t="s">
        <v>2647</v>
      </c>
      <c r="C22" s="34"/>
      <c r="X22" s="35" t="e">
        <f t="shared" ref="X22:AH22" si="8">X21/X19</f>
        <v>#DIV/0!</v>
      </c>
      <c r="Y22" s="35" t="e">
        <f t="shared" si="8"/>
        <v>#DIV/0!</v>
      </c>
      <c r="Z22" s="35" t="e">
        <f t="shared" si="8"/>
        <v>#DIV/0!</v>
      </c>
      <c r="AA22" s="35" t="e">
        <f t="shared" si="8"/>
        <v>#DIV/0!</v>
      </c>
      <c r="AB22" s="35" t="e">
        <f t="shared" si="8"/>
        <v>#DIV/0!</v>
      </c>
      <c r="AC22" s="35" t="e">
        <f t="shared" si="8"/>
        <v>#DIV/0!</v>
      </c>
      <c r="AD22" s="35" t="e">
        <f t="shared" si="8"/>
        <v>#DIV/0!</v>
      </c>
      <c r="AE22" s="35">
        <f t="shared" si="8"/>
        <v>0.1382789039039039</v>
      </c>
      <c r="AF22" s="35">
        <f t="shared" si="8"/>
        <v>0.12896446312571647</v>
      </c>
      <c r="AG22" s="35">
        <f t="shared" si="8"/>
        <v>0.10801063022019741</v>
      </c>
      <c r="AH22" s="35">
        <f t="shared" si="8"/>
        <v>0.10027611596870686</v>
      </c>
      <c r="AI22" s="35">
        <f>AI21/AI19</f>
        <v>8.5863735094640722E-2</v>
      </c>
      <c r="AJ22" s="35">
        <f t="shared" ref="AJ22:AK22" si="9">AJ21/AJ19</f>
        <v>9.6613388194334543E-2</v>
      </c>
      <c r="AK22" s="35">
        <f t="shared" si="9"/>
        <v>0.20699652844008698</v>
      </c>
    </row>
    <row r="23" spans="2:37" s="32" customFormat="1" x14ac:dyDescent="0.35">
      <c r="B23" s="32" t="s">
        <v>2655</v>
      </c>
      <c r="C23" s="33"/>
      <c r="AG23" s="32">
        <v>0.45</v>
      </c>
      <c r="AH23" s="32">
        <v>0.45</v>
      </c>
      <c r="AI23" s="32">
        <v>0.45</v>
      </c>
      <c r="AJ23" s="32">
        <v>0.45</v>
      </c>
      <c r="AK23" s="32">
        <v>0.4</v>
      </c>
    </row>
    <row r="24" spans="2:37" s="32" customFormat="1" x14ac:dyDescent="0.35">
      <c r="B24" s="32" t="s">
        <v>2656</v>
      </c>
      <c r="C24" s="33"/>
      <c r="AG24" s="32">
        <v>0.55000000000000004</v>
      </c>
      <c r="AH24" s="32">
        <v>0.55000000000000004</v>
      </c>
      <c r="AI24" s="32">
        <v>0.55000000000000004</v>
      </c>
      <c r="AJ24" s="32">
        <v>0.55000000000000004</v>
      </c>
      <c r="AK24" s="32">
        <v>0.6</v>
      </c>
    </row>
    <row r="25" spans="2:37" s="13" customFormat="1" x14ac:dyDescent="0.35">
      <c r="B25" s="13" t="s">
        <v>2626</v>
      </c>
      <c r="C25" s="31"/>
    </row>
    <row r="26" spans="2:37" s="49" customFormat="1" x14ac:dyDescent="0.35">
      <c r="B26" s="47" t="s">
        <v>2653</v>
      </c>
      <c r="C26" s="48"/>
      <c r="X26" s="49">
        <f>X28*X32</f>
        <v>0</v>
      </c>
      <c r="Y26" s="49">
        <f t="shared" ref="Y26:AJ26" si="10">Y28*Y32</f>
        <v>0</v>
      </c>
      <c r="Z26" s="49">
        <f t="shared" si="10"/>
        <v>0</v>
      </c>
      <c r="AA26" s="49">
        <f t="shared" si="10"/>
        <v>0</v>
      </c>
      <c r="AB26" s="49">
        <f t="shared" si="10"/>
        <v>0</v>
      </c>
      <c r="AC26" s="49">
        <f t="shared" si="10"/>
        <v>0</v>
      </c>
      <c r="AD26" s="49">
        <f t="shared" si="10"/>
        <v>0</v>
      </c>
      <c r="AE26" s="49">
        <f t="shared" si="10"/>
        <v>0</v>
      </c>
      <c r="AF26" s="49">
        <f t="shared" si="10"/>
        <v>0</v>
      </c>
      <c r="AG26" s="49">
        <f t="shared" si="10"/>
        <v>735.40000000000009</v>
      </c>
      <c r="AH26" s="49">
        <f t="shared" si="10"/>
        <v>757.30000000000007</v>
      </c>
      <c r="AI26" s="49">
        <f t="shared" si="10"/>
        <v>694.2</v>
      </c>
      <c r="AJ26" s="49">
        <f t="shared" si="10"/>
        <v>810.80000000000007</v>
      </c>
      <c r="AK26" s="49">
        <f>AK28*AK32</f>
        <v>977.90000000000009</v>
      </c>
    </row>
    <row r="27" spans="2:37" s="50" customFormat="1" x14ac:dyDescent="0.35">
      <c r="B27" s="50" t="s">
        <v>2654</v>
      </c>
      <c r="C27" s="51"/>
      <c r="X27" s="50">
        <f>X28*X33</f>
        <v>0</v>
      </c>
      <c r="Y27" s="50">
        <f t="shared" ref="Y27:AJ27" si="11">Y28*Y33</f>
        <v>0</v>
      </c>
      <c r="Z27" s="50">
        <f t="shared" si="11"/>
        <v>0</v>
      </c>
      <c r="AA27" s="50">
        <f t="shared" si="11"/>
        <v>0</v>
      </c>
      <c r="AB27" s="50">
        <f t="shared" si="11"/>
        <v>0</v>
      </c>
      <c r="AC27" s="50">
        <f t="shared" si="11"/>
        <v>0</v>
      </c>
      <c r="AD27" s="50">
        <f t="shared" si="11"/>
        <v>0</v>
      </c>
      <c r="AE27" s="50">
        <f t="shared" si="11"/>
        <v>0</v>
      </c>
      <c r="AF27" s="50">
        <f t="shared" si="11"/>
        <v>0</v>
      </c>
      <c r="AG27" s="50">
        <f t="shared" si="11"/>
        <v>6618.6</v>
      </c>
      <c r="AH27" s="50">
        <f t="shared" si="11"/>
        <v>6815.7</v>
      </c>
      <c r="AI27" s="50">
        <f t="shared" si="11"/>
        <v>6247.8</v>
      </c>
      <c r="AJ27" s="50">
        <f t="shared" si="11"/>
        <v>7297.2</v>
      </c>
      <c r="AK27" s="50">
        <f>AK28*AK33</f>
        <v>8801.1</v>
      </c>
    </row>
    <row r="28" spans="2:37" s="21" customFormat="1" x14ac:dyDescent="0.35">
      <c r="B28" s="21" t="s">
        <v>2627</v>
      </c>
      <c r="C28" s="38"/>
      <c r="AE28" s="21">
        <v>6820</v>
      </c>
      <c r="AF28" s="21">
        <v>7208</v>
      </c>
      <c r="AG28" s="21">
        <v>7354</v>
      </c>
      <c r="AH28" s="21">
        <v>7573</v>
      </c>
      <c r="AI28" s="21">
        <v>6942</v>
      </c>
      <c r="AJ28" s="21">
        <v>8108</v>
      </c>
      <c r="AK28" s="21">
        <v>9779</v>
      </c>
    </row>
    <row r="29" spans="2:37" s="20" customFormat="1" x14ac:dyDescent="0.35">
      <c r="B29" s="20" t="s">
        <v>2628</v>
      </c>
      <c r="C29" s="37"/>
      <c r="X29" s="20">
        <f t="shared" ref="X29" si="12">X28-X30</f>
        <v>0</v>
      </c>
      <c r="Y29" s="20">
        <f t="shared" ref="Y29" si="13">Y28-Y30</f>
        <v>0</v>
      </c>
      <c r="Z29" s="20">
        <f t="shared" ref="Z29" si="14">Z28-Z30</f>
        <v>0</v>
      </c>
      <c r="AA29" s="20">
        <f t="shared" ref="AA29" si="15">AA28-AA30</f>
        <v>0</v>
      </c>
      <c r="AB29" s="20">
        <f t="shared" ref="AB29" si="16">AB28-AB30</f>
        <v>0</v>
      </c>
      <c r="AC29" s="20">
        <f t="shared" ref="AC29" si="17">AC28-AC30</f>
        <v>0</v>
      </c>
      <c r="AD29" s="20">
        <f t="shared" ref="AD29" si="18">AD28-AD30</f>
        <v>0</v>
      </c>
      <c r="AE29" s="20">
        <f t="shared" ref="AE29" si="19">AE28-AE30</f>
        <v>5916</v>
      </c>
      <c r="AF29" s="20">
        <f t="shared" ref="AF29" si="20">AF28-AF30</f>
        <v>6284</v>
      </c>
      <c r="AG29" s="20">
        <f t="shared" ref="AG29" si="21">AG28-AG30</f>
        <v>6305</v>
      </c>
      <c r="AH29" s="20">
        <f t="shared" ref="AH29" si="22">AH28-AH30</f>
        <v>6432</v>
      </c>
      <c r="AI29" s="20">
        <f t="shared" ref="AI29" si="23">AI28-AI30</f>
        <v>5909</v>
      </c>
      <c r="AJ29" s="20">
        <f t="shared" ref="AJ29" si="24">AJ28-AJ30</f>
        <v>6739</v>
      </c>
      <c r="AK29" s="20">
        <f t="shared" ref="AK29" si="25">AK28-AK30</f>
        <v>8152</v>
      </c>
    </row>
    <row r="30" spans="2:37" s="21" customFormat="1" x14ac:dyDescent="0.35">
      <c r="B30" s="21" t="s">
        <v>2629</v>
      </c>
      <c r="C30" s="38"/>
      <c r="AE30" s="21">
        <v>904</v>
      </c>
      <c r="AF30" s="21">
        <v>924</v>
      </c>
      <c r="AG30" s="21">
        <v>1049</v>
      </c>
      <c r="AH30" s="21">
        <v>1141</v>
      </c>
      <c r="AI30" s="21">
        <v>1033</v>
      </c>
      <c r="AJ30" s="21">
        <v>1369</v>
      </c>
      <c r="AK30" s="21">
        <v>1627</v>
      </c>
    </row>
    <row r="31" spans="2:37" s="35" customFormat="1" x14ac:dyDescent="0.35">
      <c r="B31" s="35" t="s">
        <v>2648</v>
      </c>
      <c r="C31" s="34"/>
      <c r="X31" s="35" t="e">
        <f t="shared" ref="X31:AJ31" si="26">X30/X28</f>
        <v>#DIV/0!</v>
      </c>
      <c r="Y31" s="35" t="e">
        <f t="shared" si="26"/>
        <v>#DIV/0!</v>
      </c>
      <c r="Z31" s="35" t="e">
        <f t="shared" si="26"/>
        <v>#DIV/0!</v>
      </c>
      <c r="AA31" s="35" t="e">
        <f t="shared" si="26"/>
        <v>#DIV/0!</v>
      </c>
      <c r="AB31" s="35" t="e">
        <f t="shared" si="26"/>
        <v>#DIV/0!</v>
      </c>
      <c r="AC31" s="35" t="e">
        <f t="shared" si="26"/>
        <v>#DIV/0!</v>
      </c>
      <c r="AD31" s="35" t="e">
        <f t="shared" si="26"/>
        <v>#DIV/0!</v>
      </c>
      <c r="AE31" s="35">
        <f t="shared" si="26"/>
        <v>0.13255131964809383</v>
      </c>
      <c r="AF31" s="35">
        <f t="shared" si="26"/>
        <v>0.12819089900110989</v>
      </c>
      <c r="AG31" s="35">
        <f t="shared" si="26"/>
        <v>0.14264345934185477</v>
      </c>
      <c r="AH31" s="35">
        <f t="shared" si="26"/>
        <v>0.15066684273075401</v>
      </c>
      <c r="AI31" s="35">
        <f t="shared" si="26"/>
        <v>0.1488043791414578</v>
      </c>
      <c r="AJ31" s="35">
        <f t="shared" si="26"/>
        <v>0.16884558460779478</v>
      </c>
      <c r="AK31" s="35">
        <f>AK30/AK28</f>
        <v>0.16637693015645771</v>
      </c>
    </row>
    <row r="32" spans="2:37" s="32" customFormat="1" x14ac:dyDescent="0.35">
      <c r="B32" s="32" t="s">
        <v>2655</v>
      </c>
      <c r="C32" s="33"/>
      <c r="AG32" s="32">
        <v>0.1</v>
      </c>
      <c r="AH32" s="32">
        <v>0.1</v>
      </c>
      <c r="AI32" s="32">
        <v>0.1</v>
      </c>
      <c r="AJ32" s="32">
        <v>0.1</v>
      </c>
      <c r="AK32" s="32">
        <v>0.1</v>
      </c>
    </row>
    <row r="33" spans="2:37" s="32" customFormat="1" x14ac:dyDescent="0.35">
      <c r="B33" s="32" t="s">
        <v>2656</v>
      </c>
      <c r="C33" s="33"/>
      <c r="AG33" s="32">
        <v>0.9</v>
      </c>
      <c r="AH33" s="32">
        <v>0.9</v>
      </c>
      <c r="AI33" s="32">
        <v>0.9</v>
      </c>
      <c r="AJ33" s="32">
        <v>0.9</v>
      </c>
      <c r="AK33" s="32">
        <v>0.9</v>
      </c>
    </row>
    <row r="34" spans="2:37" s="13" customFormat="1" x14ac:dyDescent="0.35">
      <c r="B34" s="13" t="s">
        <v>2630</v>
      </c>
      <c r="C34" s="31"/>
    </row>
    <row r="35" spans="2:37" s="49" customFormat="1" x14ac:dyDescent="0.35">
      <c r="B35" s="47" t="s">
        <v>2653</v>
      </c>
      <c r="C35" s="48"/>
      <c r="X35" s="49">
        <f>X37*X41</f>
        <v>0</v>
      </c>
      <c r="Y35" s="49">
        <f t="shared" ref="Y35:AH35" si="27">Y37*Y41</f>
        <v>0</v>
      </c>
      <c r="Z35" s="49">
        <f t="shared" si="27"/>
        <v>0</v>
      </c>
      <c r="AA35" s="49">
        <f t="shared" si="27"/>
        <v>0</v>
      </c>
      <c r="AB35" s="49">
        <f t="shared" si="27"/>
        <v>0</v>
      </c>
      <c r="AC35" s="49">
        <f t="shared" si="27"/>
        <v>0</v>
      </c>
      <c r="AD35" s="49">
        <f t="shared" si="27"/>
        <v>0</v>
      </c>
      <c r="AE35" s="49">
        <f t="shared" si="27"/>
        <v>0</v>
      </c>
      <c r="AF35" s="49">
        <f t="shared" si="27"/>
        <v>0</v>
      </c>
      <c r="AG35" s="49">
        <f t="shared" si="27"/>
        <v>5486.5</v>
      </c>
      <c r="AH35" s="49">
        <f t="shared" si="27"/>
        <v>6450.4000000000005</v>
      </c>
      <c r="AI35" s="49">
        <f>AI37*AI41</f>
        <v>6557.1</v>
      </c>
      <c r="AJ35" s="49">
        <f>AJ37*AJ41</f>
        <v>7170.9000000000005</v>
      </c>
      <c r="AK35" s="49">
        <f>AK37*AK41</f>
        <v>6362</v>
      </c>
    </row>
    <row r="36" spans="2:37" s="50" customFormat="1" x14ac:dyDescent="0.35">
      <c r="B36" s="50" t="s">
        <v>2654</v>
      </c>
      <c r="C36" s="51"/>
      <c r="X36" s="50">
        <f>X37*X42</f>
        <v>0</v>
      </c>
      <c r="Y36" s="50">
        <f t="shared" ref="Y36:AH36" si="28">Y37*Y42</f>
        <v>0</v>
      </c>
      <c r="Z36" s="50">
        <f t="shared" si="28"/>
        <v>0</v>
      </c>
      <c r="AA36" s="50">
        <f t="shared" si="28"/>
        <v>0</v>
      </c>
      <c r="AB36" s="50">
        <f t="shared" si="28"/>
        <v>0</v>
      </c>
      <c r="AC36" s="50">
        <f t="shared" si="28"/>
        <v>0</v>
      </c>
      <c r="AD36" s="50">
        <f t="shared" si="28"/>
        <v>0</v>
      </c>
      <c r="AE36" s="50">
        <f t="shared" si="28"/>
        <v>0</v>
      </c>
      <c r="AF36" s="50">
        <f t="shared" si="28"/>
        <v>0</v>
      </c>
      <c r="AG36" s="50">
        <f t="shared" si="28"/>
        <v>5486.5</v>
      </c>
      <c r="AH36" s="50">
        <f t="shared" si="28"/>
        <v>5277.6</v>
      </c>
      <c r="AI36" s="50">
        <f>AI37*AI42</f>
        <v>5364.9000000000005</v>
      </c>
      <c r="AJ36" s="50">
        <f>AJ37*AJ42</f>
        <v>5867.1</v>
      </c>
      <c r="AK36" s="50">
        <f>AK37*AK42</f>
        <v>6362</v>
      </c>
    </row>
    <row r="37" spans="2:37" s="21" customFormat="1" x14ac:dyDescent="0.35">
      <c r="B37" s="21" t="s">
        <v>2631</v>
      </c>
      <c r="C37" s="38"/>
      <c r="AG37" s="21">
        <v>10973</v>
      </c>
      <c r="AH37" s="21">
        <v>11728</v>
      </c>
      <c r="AI37" s="21">
        <v>11922</v>
      </c>
      <c r="AJ37" s="21">
        <v>13038</v>
      </c>
      <c r="AK37" s="21">
        <v>12724</v>
      </c>
    </row>
    <row r="38" spans="2:37" s="20" customFormat="1" x14ac:dyDescent="0.35">
      <c r="B38" s="20" t="s">
        <v>2632</v>
      </c>
      <c r="C38" s="37"/>
      <c r="X38" s="20">
        <f t="shared" ref="X38" si="29">X37-X39</f>
        <v>0</v>
      </c>
      <c r="Y38" s="20">
        <f t="shared" ref="Y38" si="30">Y37-Y39</f>
        <v>0</v>
      </c>
      <c r="Z38" s="20">
        <f t="shared" ref="Z38" si="31">Z37-Z39</f>
        <v>0</v>
      </c>
      <c r="AA38" s="20">
        <f t="shared" ref="AA38" si="32">AA37-AA39</f>
        <v>0</v>
      </c>
      <c r="AB38" s="20">
        <f t="shared" ref="AB38" si="33">AB37-AB39</f>
        <v>0</v>
      </c>
      <c r="AC38" s="20">
        <f t="shared" ref="AC38" si="34">AC37-AC39</f>
        <v>0</v>
      </c>
      <c r="AD38" s="20">
        <f t="shared" ref="AD38" si="35">AD37-AD39</f>
        <v>0</v>
      </c>
      <c r="AE38" s="20">
        <f t="shared" ref="AE38" si="36">AE37-AE39</f>
        <v>0</v>
      </c>
      <c r="AF38" s="20">
        <f t="shared" ref="AF38" si="37">AF37-AF39</f>
        <v>0</v>
      </c>
      <c r="AG38" s="20">
        <f t="shared" ref="AG38" si="38">AG37-AG39</f>
        <v>9717</v>
      </c>
      <c r="AH38" s="20">
        <f t="shared" ref="AH38" si="39">AH37-AH39</f>
        <v>10401</v>
      </c>
      <c r="AI38" s="20">
        <f t="shared" ref="AI38" si="40">AI37-AI39</f>
        <v>10569</v>
      </c>
      <c r="AJ38" s="20">
        <f t="shared" ref="AJ38" si="41">AJ37-AJ39</f>
        <v>11746</v>
      </c>
      <c r="AK38" s="20">
        <f t="shared" ref="AK38" si="42">AK37-AK39</f>
        <v>14104</v>
      </c>
    </row>
    <row r="39" spans="2:37" s="21" customFormat="1" x14ac:dyDescent="0.35">
      <c r="B39" s="21" t="s">
        <v>2633</v>
      </c>
      <c r="C39" s="38"/>
      <c r="AG39" s="21">
        <v>1256</v>
      </c>
      <c r="AH39" s="21">
        <v>1327</v>
      </c>
      <c r="AI39" s="21">
        <v>1353</v>
      </c>
      <c r="AJ39" s="21">
        <v>1292</v>
      </c>
      <c r="AK39" s="21">
        <v>-1380</v>
      </c>
    </row>
    <row r="40" spans="2:37" s="35" customFormat="1" x14ac:dyDescent="0.35">
      <c r="B40" s="35" t="s">
        <v>2649</v>
      </c>
      <c r="C40" s="34"/>
      <c r="X40" s="35" t="e">
        <f t="shared" ref="X40:AJ40" si="43">X39/X37</f>
        <v>#DIV/0!</v>
      </c>
      <c r="Y40" s="35" t="e">
        <f t="shared" si="43"/>
        <v>#DIV/0!</v>
      </c>
      <c r="Z40" s="35" t="e">
        <f t="shared" si="43"/>
        <v>#DIV/0!</v>
      </c>
      <c r="AA40" s="35" t="e">
        <f t="shared" si="43"/>
        <v>#DIV/0!</v>
      </c>
      <c r="AB40" s="35" t="e">
        <f t="shared" si="43"/>
        <v>#DIV/0!</v>
      </c>
      <c r="AC40" s="35" t="e">
        <f t="shared" si="43"/>
        <v>#DIV/0!</v>
      </c>
      <c r="AD40" s="35" t="e">
        <f t="shared" si="43"/>
        <v>#DIV/0!</v>
      </c>
      <c r="AE40" s="35" t="e">
        <f t="shared" si="43"/>
        <v>#DIV/0!</v>
      </c>
      <c r="AF40" s="35" t="e">
        <f t="shared" si="43"/>
        <v>#DIV/0!</v>
      </c>
      <c r="AG40" s="35">
        <f t="shared" si="43"/>
        <v>0.11446277225918162</v>
      </c>
      <c r="AH40" s="35">
        <f t="shared" si="43"/>
        <v>0.11314802182810368</v>
      </c>
      <c r="AI40" s="35">
        <f t="shared" si="43"/>
        <v>0.11348766985405133</v>
      </c>
      <c r="AJ40" s="35">
        <f t="shared" si="43"/>
        <v>9.9094953213683085E-2</v>
      </c>
      <c r="AK40" s="35">
        <f>AK39/AK37</f>
        <v>-0.10845646023263125</v>
      </c>
    </row>
    <row r="41" spans="2:37" s="32" customFormat="1" x14ac:dyDescent="0.35">
      <c r="B41" s="32" t="s">
        <v>2655</v>
      </c>
      <c r="C41" s="33"/>
      <c r="AG41" s="32">
        <v>0.5</v>
      </c>
      <c r="AH41" s="32">
        <v>0.55000000000000004</v>
      </c>
      <c r="AI41" s="32">
        <v>0.55000000000000004</v>
      </c>
      <c r="AJ41" s="32">
        <v>0.55000000000000004</v>
      </c>
      <c r="AK41" s="32">
        <v>0.5</v>
      </c>
    </row>
    <row r="42" spans="2:37" s="32" customFormat="1" x14ac:dyDescent="0.35">
      <c r="B42" s="32" t="s">
        <v>2656</v>
      </c>
      <c r="C42" s="33"/>
      <c r="AG42" s="32">
        <v>0.5</v>
      </c>
      <c r="AH42" s="32">
        <v>0.45</v>
      </c>
      <c r="AI42" s="32">
        <v>0.45</v>
      </c>
      <c r="AJ42" s="32">
        <v>0.45</v>
      </c>
      <c r="AK42" s="32">
        <v>0.5</v>
      </c>
    </row>
    <row r="43" spans="2:37" s="13" customFormat="1" x14ac:dyDescent="0.35">
      <c r="B43" s="13" t="s">
        <v>2634</v>
      </c>
      <c r="C43" s="31"/>
    </row>
    <row r="44" spans="2:37" s="49" customFormat="1" x14ac:dyDescent="0.35">
      <c r="B44" s="47" t="s">
        <v>2653</v>
      </c>
      <c r="C44" s="48"/>
      <c r="X44" s="49">
        <f t="shared" ref="X44:AH44" si="44">X46*X50</f>
        <v>0</v>
      </c>
      <c r="Y44" s="49">
        <f t="shared" si="44"/>
        <v>0</v>
      </c>
      <c r="Z44" s="49">
        <f t="shared" si="44"/>
        <v>0</v>
      </c>
      <c r="AA44" s="49">
        <f t="shared" si="44"/>
        <v>0</v>
      </c>
      <c r="AB44" s="49">
        <f t="shared" si="44"/>
        <v>0</v>
      </c>
      <c r="AC44" s="49">
        <f t="shared" si="44"/>
        <v>0</v>
      </c>
      <c r="AD44" s="49">
        <f t="shared" si="44"/>
        <v>0</v>
      </c>
      <c r="AE44" s="49">
        <f t="shared" si="44"/>
        <v>0</v>
      </c>
      <c r="AF44" s="49">
        <f t="shared" si="44"/>
        <v>0</v>
      </c>
      <c r="AG44" s="49">
        <f t="shared" si="44"/>
        <v>1645.65</v>
      </c>
      <c r="AH44" s="49">
        <f t="shared" si="44"/>
        <v>1460.4</v>
      </c>
      <c r="AI44" s="49">
        <f>AI46*AI50</f>
        <v>1371.8999999999999</v>
      </c>
      <c r="AJ44" s="49">
        <f t="shared" ref="AJ44:AK44" si="45">AJ46*AJ50</f>
        <v>1823.3999999999999</v>
      </c>
      <c r="AK44" s="49">
        <f t="shared" si="45"/>
        <v>1931.3999999999999</v>
      </c>
    </row>
    <row r="45" spans="2:37" s="50" customFormat="1" x14ac:dyDescent="0.35">
      <c r="B45" s="50" t="s">
        <v>2654</v>
      </c>
      <c r="C45" s="51"/>
      <c r="X45" s="50">
        <f t="shared" ref="X45:AH45" si="46">X46*X51</f>
        <v>0</v>
      </c>
      <c r="Y45" s="50">
        <f t="shared" si="46"/>
        <v>0</v>
      </c>
      <c r="Z45" s="50">
        <f t="shared" si="46"/>
        <v>0</v>
      </c>
      <c r="AA45" s="50">
        <f t="shared" si="46"/>
        <v>0</v>
      </c>
      <c r="AB45" s="50">
        <f t="shared" si="46"/>
        <v>0</v>
      </c>
      <c r="AC45" s="50">
        <f t="shared" si="46"/>
        <v>0</v>
      </c>
      <c r="AD45" s="50">
        <f t="shared" si="46"/>
        <v>0</v>
      </c>
      <c r="AE45" s="50">
        <f t="shared" si="46"/>
        <v>0</v>
      </c>
      <c r="AF45" s="50">
        <f t="shared" si="46"/>
        <v>0</v>
      </c>
      <c r="AG45" s="50">
        <f t="shared" si="46"/>
        <v>2011.3500000000001</v>
      </c>
      <c r="AH45" s="50">
        <f t="shared" si="46"/>
        <v>2190.6</v>
      </c>
      <c r="AI45" s="50">
        <f>AI46*AI51</f>
        <v>3201.1</v>
      </c>
      <c r="AJ45" s="50">
        <f t="shared" ref="AJ45:AK45" si="47">AJ46*AJ51</f>
        <v>4254.5999999999995</v>
      </c>
      <c r="AK45" s="50">
        <f t="shared" si="47"/>
        <v>4506.5999999999995</v>
      </c>
    </row>
    <row r="46" spans="2:37" s="21" customFormat="1" x14ac:dyDescent="0.35">
      <c r="B46" s="21" t="s">
        <v>2635</v>
      </c>
      <c r="C46" s="38"/>
      <c r="AG46" s="21">
        <v>3657</v>
      </c>
      <c r="AH46" s="21">
        <v>3651</v>
      </c>
      <c r="AI46" s="21">
        <v>4573</v>
      </c>
      <c r="AJ46" s="21">
        <v>6078</v>
      </c>
      <c r="AK46" s="21">
        <v>6438</v>
      </c>
    </row>
    <row r="47" spans="2:37" s="20" customFormat="1" x14ac:dyDescent="0.35">
      <c r="B47" s="20" t="s">
        <v>2636</v>
      </c>
      <c r="C47" s="37"/>
      <c r="X47" s="20">
        <f t="shared" ref="X47" si="48">X46-X48</f>
        <v>0</v>
      </c>
      <c r="Y47" s="20">
        <f t="shared" ref="Y47" si="49">Y46-Y48</f>
        <v>0</v>
      </c>
      <c r="Z47" s="20">
        <f t="shared" ref="Z47" si="50">Z46-Z48</f>
        <v>0</v>
      </c>
      <c r="AA47" s="20">
        <f t="shared" ref="AA47" si="51">AA46-AA48</f>
        <v>0</v>
      </c>
      <c r="AB47" s="20">
        <f t="shared" ref="AB47" si="52">AB46-AB48</f>
        <v>0</v>
      </c>
      <c r="AC47" s="20">
        <f t="shared" ref="AC47" si="53">AC46-AC48</f>
        <v>0</v>
      </c>
      <c r="AD47" s="20">
        <f t="shared" ref="AD47" si="54">AD46-AD48</f>
        <v>0</v>
      </c>
      <c r="AE47" s="20">
        <f t="shared" ref="AE47" si="55">AE46-AE48</f>
        <v>0</v>
      </c>
      <c r="AF47" s="20">
        <f t="shared" ref="AF47" si="56">AF46-AF48</f>
        <v>0</v>
      </c>
      <c r="AG47" s="20">
        <f t="shared" ref="AG47" si="57">AG46-AG48</f>
        <v>2996</v>
      </c>
      <c r="AH47" s="20">
        <f t="shared" ref="AH47" si="58">AH46-AH48</f>
        <v>2980</v>
      </c>
      <c r="AI47" s="20">
        <f t="shared" ref="AI47:AJ47" si="59">AI46-AI48</f>
        <v>3973</v>
      </c>
      <c r="AJ47" s="20">
        <f t="shared" si="59"/>
        <v>5220</v>
      </c>
      <c r="AK47" s="20">
        <f t="shared" ref="AK47" si="60">AK46-AK48</f>
        <v>5772</v>
      </c>
    </row>
    <row r="48" spans="2:37" s="21" customFormat="1" x14ac:dyDescent="0.35">
      <c r="B48" s="21" t="s">
        <v>2637</v>
      </c>
      <c r="C48" s="38"/>
      <c r="AG48" s="21">
        <v>661</v>
      </c>
      <c r="AH48" s="21">
        <v>671</v>
      </c>
      <c r="AI48" s="21">
        <v>600</v>
      </c>
      <c r="AJ48" s="21">
        <v>858</v>
      </c>
      <c r="AK48" s="21">
        <v>666</v>
      </c>
    </row>
    <row r="49" spans="2:37" s="35" customFormat="1" x14ac:dyDescent="0.35">
      <c r="B49" s="35" t="s">
        <v>2650</v>
      </c>
      <c r="C49" s="34"/>
      <c r="X49" s="35" t="e">
        <f>X48/X46</f>
        <v>#DIV/0!</v>
      </c>
      <c r="Y49" s="35" t="e">
        <f t="shared" ref="Y49:AJ49" si="61">Y48/Y46</f>
        <v>#DIV/0!</v>
      </c>
      <c r="Z49" s="35" t="e">
        <f t="shared" si="61"/>
        <v>#DIV/0!</v>
      </c>
      <c r="AA49" s="35" t="e">
        <f t="shared" si="61"/>
        <v>#DIV/0!</v>
      </c>
      <c r="AB49" s="35" t="e">
        <f t="shared" si="61"/>
        <v>#DIV/0!</v>
      </c>
      <c r="AC49" s="35" t="e">
        <f t="shared" si="61"/>
        <v>#DIV/0!</v>
      </c>
      <c r="AD49" s="35" t="e">
        <f t="shared" si="61"/>
        <v>#DIV/0!</v>
      </c>
      <c r="AE49" s="35" t="e">
        <f t="shared" si="61"/>
        <v>#DIV/0!</v>
      </c>
      <c r="AF49" s="35" t="e">
        <f t="shared" si="61"/>
        <v>#DIV/0!</v>
      </c>
      <c r="AG49" s="35">
        <f t="shared" si="61"/>
        <v>0.1807492480175007</v>
      </c>
      <c r="AH49" s="35">
        <f t="shared" si="61"/>
        <v>0.18378526431114764</v>
      </c>
      <c r="AI49" s="35">
        <f t="shared" si="61"/>
        <v>0.1312048983162038</v>
      </c>
      <c r="AJ49" s="35">
        <f t="shared" si="61"/>
        <v>0.14116485686080948</v>
      </c>
      <c r="AK49" s="35">
        <f>AK48/AK46</f>
        <v>0.10344827586206896</v>
      </c>
    </row>
    <row r="50" spans="2:37" s="32" customFormat="1" x14ac:dyDescent="0.35">
      <c r="B50" s="32" t="s">
        <v>2655</v>
      </c>
      <c r="C50" s="33"/>
      <c r="AG50" s="32">
        <v>0.45</v>
      </c>
      <c r="AH50" s="32">
        <v>0.4</v>
      </c>
      <c r="AI50" s="32">
        <v>0.3</v>
      </c>
      <c r="AJ50" s="32">
        <v>0.3</v>
      </c>
      <c r="AK50" s="32">
        <v>0.3</v>
      </c>
    </row>
    <row r="51" spans="2:37" s="32" customFormat="1" x14ac:dyDescent="0.35">
      <c r="B51" s="32" t="s">
        <v>2656</v>
      </c>
      <c r="C51" s="33"/>
      <c r="AG51" s="32">
        <v>0.55000000000000004</v>
      </c>
      <c r="AH51" s="32">
        <v>0.6</v>
      </c>
      <c r="AI51" s="32">
        <v>0.7</v>
      </c>
      <c r="AJ51" s="32">
        <v>0.7</v>
      </c>
      <c r="AK51" s="32">
        <v>0.7</v>
      </c>
    </row>
    <row r="52" spans="2:37" s="13" customFormat="1" x14ac:dyDescent="0.35">
      <c r="B52" s="13" t="s">
        <v>2638</v>
      </c>
      <c r="C52" s="31"/>
    </row>
    <row r="53" spans="2:37" s="49" customFormat="1" x14ac:dyDescent="0.35">
      <c r="B53" s="47" t="s">
        <v>2653</v>
      </c>
      <c r="C53" s="48"/>
      <c r="X53" s="49">
        <f t="shared" ref="X53:AH53" si="62">X55*X59</f>
        <v>0</v>
      </c>
      <c r="Y53" s="49">
        <f t="shared" si="62"/>
        <v>0</v>
      </c>
      <c r="Z53" s="49">
        <f t="shared" si="62"/>
        <v>0</v>
      </c>
      <c r="AA53" s="49">
        <f t="shared" si="62"/>
        <v>0</v>
      </c>
      <c r="AB53" s="49">
        <f t="shared" si="62"/>
        <v>0</v>
      </c>
      <c r="AC53" s="49">
        <f t="shared" si="62"/>
        <v>0</v>
      </c>
      <c r="AD53" s="49">
        <f t="shared" si="62"/>
        <v>0</v>
      </c>
      <c r="AE53" s="49">
        <f t="shared" si="62"/>
        <v>0</v>
      </c>
      <c r="AF53" s="49">
        <f t="shared" si="62"/>
        <v>0</v>
      </c>
      <c r="AG53" s="49">
        <f t="shared" si="62"/>
        <v>698.5</v>
      </c>
      <c r="AH53" s="49">
        <f t="shared" si="62"/>
        <v>729.75</v>
      </c>
      <c r="AI53" s="49">
        <f>AI55*AI59</f>
        <v>861.25</v>
      </c>
      <c r="AJ53" s="49">
        <f t="shared" ref="AJ53:AK53" si="63">AJ55*AJ59</f>
        <v>923</v>
      </c>
      <c r="AK53" s="49">
        <f t="shared" si="63"/>
        <v>1196.75</v>
      </c>
    </row>
    <row r="54" spans="2:37" s="50" customFormat="1" x14ac:dyDescent="0.35">
      <c r="B54" s="50" t="s">
        <v>2654</v>
      </c>
      <c r="C54" s="51"/>
      <c r="X54" s="50">
        <f t="shared" ref="X54:AH54" si="64">X55*X60</f>
        <v>0</v>
      </c>
      <c r="Y54" s="50">
        <f t="shared" si="64"/>
        <v>0</v>
      </c>
      <c r="Z54" s="50">
        <f t="shared" si="64"/>
        <v>0</v>
      </c>
      <c r="AA54" s="50">
        <f t="shared" si="64"/>
        <v>0</v>
      </c>
      <c r="AB54" s="50">
        <f t="shared" si="64"/>
        <v>0</v>
      </c>
      <c r="AC54" s="50">
        <f t="shared" si="64"/>
        <v>0</v>
      </c>
      <c r="AD54" s="50">
        <f t="shared" si="64"/>
        <v>0</v>
      </c>
      <c r="AE54" s="50">
        <f t="shared" si="64"/>
        <v>0</v>
      </c>
      <c r="AF54" s="50">
        <f t="shared" si="64"/>
        <v>0</v>
      </c>
      <c r="AG54" s="50">
        <f t="shared" si="64"/>
        <v>2095.5</v>
      </c>
      <c r="AH54" s="50">
        <f t="shared" si="64"/>
        <v>2189.25</v>
      </c>
      <c r="AI54" s="50">
        <f>AI55*AI60</f>
        <v>2583.75</v>
      </c>
      <c r="AJ54" s="50">
        <f t="shared" ref="AJ54:AK54" si="65">AJ55*AJ60</f>
        <v>3692</v>
      </c>
      <c r="AK54" s="50">
        <f t="shared" si="65"/>
        <v>3590.25</v>
      </c>
    </row>
    <row r="55" spans="2:37" s="21" customFormat="1" x14ac:dyDescent="0.35">
      <c r="B55" s="21" t="s">
        <v>2639</v>
      </c>
      <c r="C55" s="38"/>
      <c r="AG55" s="21">
        <v>2794</v>
      </c>
      <c r="AH55" s="21">
        <v>2919</v>
      </c>
      <c r="AI55" s="21">
        <v>3445</v>
      </c>
      <c r="AJ55" s="21">
        <v>4615</v>
      </c>
      <c r="AK55" s="21">
        <v>4787</v>
      </c>
    </row>
    <row r="56" spans="2:37" s="20" customFormat="1" x14ac:dyDescent="0.35">
      <c r="B56" s="20" t="s">
        <v>2640</v>
      </c>
      <c r="C56" s="37"/>
      <c r="X56" s="20">
        <f t="shared" ref="X56" si="66">X55-X57</f>
        <v>0</v>
      </c>
      <c r="Y56" s="20">
        <f t="shared" ref="Y56" si="67">Y55-Y57</f>
        <v>0</v>
      </c>
      <c r="Z56" s="20">
        <f t="shared" ref="Z56" si="68">Z55-Z57</f>
        <v>0</v>
      </c>
      <c r="AA56" s="20">
        <f t="shared" ref="AA56" si="69">AA55-AA57</f>
        <v>0</v>
      </c>
      <c r="AB56" s="20">
        <f t="shared" ref="AB56" si="70">AB55-AB57</f>
        <v>0</v>
      </c>
      <c r="AC56" s="20">
        <f t="shared" ref="AC56" si="71">AC55-AC57</f>
        <v>0</v>
      </c>
      <c r="AD56" s="20">
        <f t="shared" ref="AD56" si="72">AD55-AD57</f>
        <v>0</v>
      </c>
      <c r="AE56" s="20">
        <f t="shared" ref="AE56" si="73">AE55-AE57</f>
        <v>0</v>
      </c>
      <c r="AF56" s="20">
        <f t="shared" ref="AF56" si="74">AF55-AF57</f>
        <v>0</v>
      </c>
      <c r="AG56" s="20">
        <f t="shared" ref="AG56" si="75">AG55-AG57</f>
        <v>2175</v>
      </c>
      <c r="AH56" s="20">
        <f t="shared" ref="AH56" si="76">AH55-AH57</f>
        <v>2442</v>
      </c>
      <c r="AI56" s="20">
        <f t="shared" ref="AI56" si="77">AI55-AI57</f>
        <v>2855</v>
      </c>
      <c r="AJ56" s="20">
        <f t="shared" ref="AJ56" si="78">AJ55-AJ57</f>
        <v>3942</v>
      </c>
      <c r="AK56" s="20">
        <f t="shared" ref="AK56" si="79">AK55-AK57</f>
        <v>4250</v>
      </c>
    </row>
    <row r="57" spans="2:37" s="21" customFormat="1" x14ac:dyDescent="0.35">
      <c r="B57" s="21" t="s">
        <v>2641</v>
      </c>
      <c r="C57" s="38"/>
      <c r="AG57" s="21">
        <v>619</v>
      </c>
      <c r="AH57" s="21">
        <v>477</v>
      </c>
      <c r="AI57" s="21">
        <v>590</v>
      </c>
      <c r="AJ57" s="21">
        <v>673</v>
      </c>
      <c r="AK57" s="21">
        <v>537</v>
      </c>
    </row>
    <row r="58" spans="2:37" s="35" customFormat="1" x14ac:dyDescent="0.35">
      <c r="B58" s="35" t="s">
        <v>2657</v>
      </c>
      <c r="C58" s="34"/>
      <c r="X58" s="35" t="e">
        <f>X57/X55</f>
        <v>#DIV/0!</v>
      </c>
      <c r="Y58" s="35" t="e">
        <f t="shared" ref="Y58:AJ58" si="80">Y57/Y55</f>
        <v>#DIV/0!</v>
      </c>
      <c r="Z58" s="35" t="e">
        <f t="shared" si="80"/>
        <v>#DIV/0!</v>
      </c>
      <c r="AA58" s="35" t="e">
        <f t="shared" si="80"/>
        <v>#DIV/0!</v>
      </c>
      <c r="AB58" s="35" t="e">
        <f t="shared" si="80"/>
        <v>#DIV/0!</v>
      </c>
      <c r="AC58" s="35" t="e">
        <f t="shared" si="80"/>
        <v>#DIV/0!</v>
      </c>
      <c r="AD58" s="35" t="e">
        <f t="shared" si="80"/>
        <v>#DIV/0!</v>
      </c>
      <c r="AE58" s="35" t="e">
        <f t="shared" si="80"/>
        <v>#DIV/0!</v>
      </c>
      <c r="AF58" s="35" t="e">
        <f t="shared" si="80"/>
        <v>#DIV/0!</v>
      </c>
      <c r="AG58" s="35">
        <f t="shared" si="80"/>
        <v>0.22154617036506799</v>
      </c>
      <c r="AH58" s="35">
        <f t="shared" si="80"/>
        <v>0.16341212744090441</v>
      </c>
      <c r="AI58" s="35">
        <f t="shared" si="80"/>
        <v>0.17126269956458637</v>
      </c>
      <c r="AJ58" s="35">
        <f t="shared" si="80"/>
        <v>0.14582881906825568</v>
      </c>
      <c r="AK58" s="35">
        <f>AK57/AK55</f>
        <v>0.11217881763108419</v>
      </c>
    </row>
    <row r="59" spans="2:37" s="32" customFormat="1" x14ac:dyDescent="0.35">
      <c r="B59" s="32" t="s">
        <v>2655</v>
      </c>
      <c r="C59" s="33"/>
      <c r="AG59" s="32">
        <v>0.25</v>
      </c>
      <c r="AH59" s="32">
        <v>0.25</v>
      </c>
      <c r="AI59" s="32">
        <v>0.25</v>
      </c>
      <c r="AJ59" s="32">
        <v>0.2</v>
      </c>
      <c r="AK59" s="32">
        <v>0.25</v>
      </c>
    </row>
    <row r="60" spans="2:37" s="32" customFormat="1" x14ac:dyDescent="0.35">
      <c r="B60" s="32" t="s">
        <v>2656</v>
      </c>
      <c r="C60" s="33"/>
      <c r="AG60" s="32">
        <v>0.75</v>
      </c>
      <c r="AH60" s="32">
        <v>0.75</v>
      </c>
      <c r="AI60" s="32">
        <v>0.75</v>
      </c>
      <c r="AJ60" s="32">
        <v>0.8</v>
      </c>
      <c r="AK60" s="32">
        <v>0.75</v>
      </c>
    </row>
    <row r="61" spans="2:37" s="13" customFormat="1" x14ac:dyDescent="0.35">
      <c r="B61" s="13" t="s">
        <v>2642</v>
      </c>
      <c r="C61" s="31"/>
    </row>
    <row r="62" spans="2:37" s="21" customFormat="1" x14ac:dyDescent="0.35">
      <c r="B62" s="21" t="s">
        <v>2644</v>
      </c>
      <c r="C62" s="38"/>
      <c r="X62" s="21">
        <f t="shared" ref="X62:AH62" si="81">X55+X46+X37+X28+X19+X12+X7</f>
        <v>0</v>
      </c>
      <c r="Y62" s="21">
        <f t="shared" si="81"/>
        <v>0</v>
      </c>
      <c r="Z62" s="21">
        <f t="shared" si="81"/>
        <v>0</v>
      </c>
      <c r="AA62" s="21">
        <f t="shared" si="81"/>
        <v>0</v>
      </c>
      <c r="AB62" s="21">
        <f t="shared" si="81"/>
        <v>0</v>
      </c>
      <c r="AC62" s="21">
        <f t="shared" si="81"/>
        <v>0</v>
      </c>
      <c r="AD62" s="21">
        <f t="shared" si="81"/>
        <v>0</v>
      </c>
      <c r="AE62" s="21">
        <f t="shared" si="81"/>
        <v>46245</v>
      </c>
      <c r="AF62" s="21">
        <f t="shared" si="81"/>
        <v>46445</v>
      </c>
      <c r="AG62" s="21">
        <f t="shared" si="81"/>
        <v>64661</v>
      </c>
      <c r="AH62" s="21">
        <f t="shared" si="81"/>
        <v>67161</v>
      </c>
      <c r="AI62" s="21">
        <f>AI55+AI46+AI37+AI28+AI19+AI12+AI7</f>
        <v>70372</v>
      </c>
      <c r="AJ62" s="21">
        <f>AJ55+AJ46+AJ37+AJ28+AJ19+AJ12+AJ7</f>
        <v>79474</v>
      </c>
      <c r="AK62" s="21">
        <f>AK55+AK46+AK37+AK28+AK19+AK12+AK7</f>
        <v>86392</v>
      </c>
    </row>
    <row r="63" spans="2:37" s="20" customFormat="1" x14ac:dyDescent="0.35">
      <c r="B63" s="20" t="s">
        <v>2658</v>
      </c>
      <c r="C63" s="37"/>
      <c r="X63" s="20">
        <f t="shared" ref="X63:AJ63" si="82">X56+X47+X38+X29+X20+X13+X8</f>
        <v>0</v>
      </c>
      <c r="Y63" s="20">
        <f t="shared" si="82"/>
        <v>0</v>
      </c>
      <c r="Z63" s="20">
        <f t="shared" si="82"/>
        <v>0</v>
      </c>
      <c r="AA63" s="20">
        <f t="shared" si="82"/>
        <v>0</v>
      </c>
      <c r="AB63" s="20">
        <f t="shared" si="82"/>
        <v>0</v>
      </c>
      <c r="AC63" s="20">
        <f t="shared" si="82"/>
        <v>0</v>
      </c>
      <c r="AD63" s="20">
        <f t="shared" si="82"/>
        <v>0</v>
      </c>
      <c r="AE63" s="20">
        <f t="shared" si="82"/>
        <v>37133</v>
      </c>
      <c r="AF63" s="20">
        <f t="shared" si="82"/>
        <v>37388</v>
      </c>
      <c r="AG63" s="20">
        <f t="shared" si="82"/>
        <v>53155</v>
      </c>
      <c r="AH63" s="20">
        <f t="shared" si="82"/>
        <v>55564</v>
      </c>
      <c r="AI63" s="20">
        <f t="shared" si="82"/>
        <v>58850</v>
      </c>
      <c r="AJ63" s="20">
        <f t="shared" si="82"/>
        <v>66629</v>
      </c>
      <c r="AK63" s="20">
        <f>AK56+AK47+AK38+AK29+AK20+AK13+AK8</f>
        <v>72777</v>
      </c>
    </row>
    <row r="64" spans="2:37" s="21" customFormat="1" x14ac:dyDescent="0.35">
      <c r="B64" s="21" t="s">
        <v>2651</v>
      </c>
      <c r="C64" s="38"/>
      <c r="X64" s="21">
        <f>X62-X63</f>
        <v>0</v>
      </c>
      <c r="Y64" s="21">
        <f t="shared" ref="Y64:AJ64" si="83">Y62-Y63</f>
        <v>0</v>
      </c>
      <c r="Z64" s="21">
        <f t="shared" si="83"/>
        <v>0</v>
      </c>
      <c r="AA64" s="21">
        <f t="shared" si="83"/>
        <v>0</v>
      </c>
      <c r="AB64" s="21">
        <f t="shared" si="83"/>
        <v>0</v>
      </c>
      <c r="AC64" s="21">
        <f t="shared" si="83"/>
        <v>0</v>
      </c>
      <c r="AD64" s="21">
        <f t="shared" si="83"/>
        <v>0</v>
      </c>
      <c r="AE64" s="21">
        <f t="shared" si="83"/>
        <v>9112</v>
      </c>
      <c r="AF64" s="21">
        <f t="shared" si="83"/>
        <v>9057</v>
      </c>
      <c r="AG64" s="21">
        <f t="shared" si="83"/>
        <v>11506</v>
      </c>
      <c r="AH64" s="21">
        <f t="shared" si="83"/>
        <v>11597</v>
      </c>
      <c r="AI64" s="21">
        <f t="shared" si="83"/>
        <v>11522</v>
      </c>
      <c r="AJ64" s="21">
        <f t="shared" si="83"/>
        <v>12845</v>
      </c>
      <c r="AK64" s="21">
        <f>AK62-AK63</f>
        <v>13615</v>
      </c>
    </row>
    <row r="65" spans="2:47" s="39" customFormat="1" x14ac:dyDescent="0.35">
      <c r="B65" s="39" t="s">
        <v>2643</v>
      </c>
      <c r="C65" s="40"/>
      <c r="AI65" s="39">
        <v>-1442</v>
      </c>
      <c r="AJ65" s="39">
        <v>-1683</v>
      </c>
      <c r="AK65" s="39">
        <v>-2103</v>
      </c>
    </row>
    <row r="66" spans="2:47" s="21" customFormat="1" x14ac:dyDescent="0.35">
      <c r="B66" s="21" t="s">
        <v>444</v>
      </c>
      <c r="C66" s="38"/>
      <c r="X66" s="21">
        <f t="shared" ref="X66:AJ66" si="84">SUM(X64:X65)</f>
        <v>0</v>
      </c>
      <c r="Y66" s="21">
        <f t="shared" si="84"/>
        <v>0</v>
      </c>
      <c r="Z66" s="21">
        <f t="shared" si="84"/>
        <v>0</v>
      </c>
      <c r="AA66" s="21">
        <f t="shared" si="84"/>
        <v>0</v>
      </c>
      <c r="AB66" s="21">
        <f t="shared" si="84"/>
        <v>0</v>
      </c>
      <c r="AC66" s="21">
        <f t="shared" si="84"/>
        <v>0</v>
      </c>
      <c r="AD66" s="21">
        <f t="shared" si="84"/>
        <v>0</v>
      </c>
      <c r="AE66" s="21">
        <f t="shared" si="84"/>
        <v>9112</v>
      </c>
      <c r="AF66" s="21">
        <f t="shared" si="84"/>
        <v>9057</v>
      </c>
      <c r="AG66" s="21">
        <f t="shared" si="84"/>
        <v>11506</v>
      </c>
      <c r="AH66" s="21">
        <f t="shared" si="84"/>
        <v>11597</v>
      </c>
      <c r="AI66" s="21">
        <f t="shared" si="84"/>
        <v>10080</v>
      </c>
      <c r="AJ66" s="21">
        <f t="shared" si="84"/>
        <v>11162</v>
      </c>
      <c r="AK66" s="21">
        <f>SUM(AK64:AK65)</f>
        <v>11512</v>
      </c>
    </row>
    <row r="67" spans="2:47" s="43" customFormat="1" x14ac:dyDescent="0.35">
      <c r="B67" s="41" t="s">
        <v>2652</v>
      </c>
      <c r="C67" s="42"/>
      <c r="X67" s="4" t="e">
        <f t="shared" ref="X67:AJ67" si="85">X66/X62</f>
        <v>#DIV/0!</v>
      </c>
      <c r="Y67" s="4" t="e">
        <f t="shared" si="85"/>
        <v>#DIV/0!</v>
      </c>
      <c r="Z67" s="4" t="e">
        <f t="shared" si="85"/>
        <v>#DIV/0!</v>
      </c>
      <c r="AA67" s="4" t="e">
        <f t="shared" si="85"/>
        <v>#DIV/0!</v>
      </c>
      <c r="AB67" s="4" t="e">
        <f t="shared" si="85"/>
        <v>#DIV/0!</v>
      </c>
      <c r="AC67" s="4" t="e">
        <f t="shared" si="85"/>
        <v>#DIV/0!</v>
      </c>
      <c r="AD67" s="4" t="e">
        <f t="shared" si="85"/>
        <v>#DIV/0!</v>
      </c>
      <c r="AE67" s="4">
        <f t="shared" si="85"/>
        <v>0.19703751756946697</v>
      </c>
      <c r="AF67" s="4">
        <f t="shared" si="85"/>
        <v>0.19500484443965982</v>
      </c>
      <c r="AG67" s="4">
        <f t="shared" si="85"/>
        <v>0.17794342803235336</v>
      </c>
      <c r="AH67" s="4">
        <f t="shared" si="85"/>
        <v>0.1726746177096827</v>
      </c>
      <c r="AI67" s="4">
        <f t="shared" si="85"/>
        <v>0.14323878815437957</v>
      </c>
      <c r="AJ67" s="4">
        <f t="shared" si="85"/>
        <v>0.14044844854921107</v>
      </c>
      <c r="AK67" s="4">
        <f>AK66/AK62</f>
        <v>0.13325307898879526</v>
      </c>
    </row>
    <row r="68" spans="2:47" s="17" customFormat="1" x14ac:dyDescent="0.35">
      <c r="C68" s="45"/>
    </row>
    <row r="70" spans="2:47" s="10" customFormat="1" x14ac:dyDescent="0.35">
      <c r="B70" s="10" t="s">
        <v>2559</v>
      </c>
    </row>
    <row r="71" spans="2:47" x14ac:dyDescent="0.35">
      <c r="B71" t="s">
        <v>2560</v>
      </c>
      <c r="C71" s="7"/>
      <c r="D71" s="7"/>
      <c r="E71" s="7"/>
      <c r="F71" s="7"/>
      <c r="G71" s="7"/>
      <c r="H71" s="7"/>
      <c r="I71" s="7"/>
      <c r="J71" s="7"/>
      <c r="K71" s="7"/>
      <c r="L71" s="7"/>
      <c r="M71" s="7"/>
      <c r="N71" s="7"/>
      <c r="O71" s="7"/>
      <c r="P71" s="7"/>
      <c r="Q71" s="7"/>
      <c r="R71" s="7"/>
      <c r="S71" s="7"/>
      <c r="T71" s="7"/>
      <c r="U71" s="7"/>
      <c r="V71" s="7"/>
      <c r="W71" s="7"/>
      <c r="X71" s="7"/>
      <c r="Y71" s="7">
        <v>57838</v>
      </c>
      <c r="Z71" s="7">
        <v>66504</v>
      </c>
      <c r="AA71" s="7">
        <v>65492</v>
      </c>
      <c r="AB71" s="7">
        <v>66415</v>
      </c>
      <c r="AC71" s="7">
        <v>66683</v>
      </c>
      <c r="AD71" s="7">
        <v>63056</v>
      </c>
      <c r="AE71" s="7">
        <v>62799</v>
      </c>
      <c r="AF71" s="7">
        <v>63525</v>
      </c>
      <c r="AG71" s="7">
        <v>64661</v>
      </c>
      <c r="AH71" s="7">
        <v>67161</v>
      </c>
      <c r="AI71" s="7">
        <v>70372</v>
      </c>
      <c r="AJ71" s="7">
        <v>79474</v>
      </c>
      <c r="AK71" s="7">
        <v>86392</v>
      </c>
      <c r="AL71" s="7"/>
      <c r="AM71" s="7"/>
      <c r="AN71" s="7"/>
      <c r="AO71" s="7"/>
      <c r="AP71" s="7"/>
      <c r="AQ71" s="7"/>
      <c r="AR71" s="7"/>
      <c r="AS71" s="7"/>
      <c r="AT71" s="7"/>
      <c r="AU71" s="7"/>
    </row>
    <row r="72" spans="2:47" s="11" customFormat="1" x14ac:dyDescent="0.35">
      <c r="B72" s="11" t="s">
        <v>2561</v>
      </c>
      <c r="C72" s="20"/>
      <c r="D72" s="20"/>
      <c r="E72" s="20"/>
      <c r="F72" s="20"/>
      <c r="G72" s="20"/>
      <c r="H72" s="20"/>
      <c r="I72" s="20"/>
      <c r="J72" s="20"/>
      <c r="K72" s="20"/>
      <c r="L72" s="20"/>
      <c r="M72" s="20"/>
      <c r="N72" s="20"/>
      <c r="O72" s="20"/>
      <c r="P72" s="20"/>
      <c r="Q72" s="20"/>
      <c r="R72" s="20"/>
      <c r="S72" s="20"/>
      <c r="T72" s="20"/>
      <c r="U72" s="20"/>
      <c r="V72" s="20"/>
      <c r="W72" s="20"/>
      <c r="X72" s="20"/>
      <c r="Y72" s="20">
        <v>26575</v>
      </c>
      <c r="Z72" s="20">
        <v>31593</v>
      </c>
      <c r="AA72" s="20">
        <v>31291</v>
      </c>
      <c r="AB72" s="20">
        <v>31243</v>
      </c>
      <c r="AC72" s="20">
        <v>31238</v>
      </c>
      <c r="AD72" s="20">
        <v>28731</v>
      </c>
      <c r="AE72" s="20">
        <v>28222</v>
      </c>
      <c r="AF72" s="20">
        <v>28796</v>
      </c>
      <c r="AG72" s="20">
        <v>29381</v>
      </c>
      <c r="AH72" s="20">
        <v>30132</v>
      </c>
      <c r="AI72" s="20">
        <v>31797</v>
      </c>
      <c r="AJ72" s="20">
        <v>37075</v>
      </c>
      <c r="AK72" s="20">
        <v>40576</v>
      </c>
      <c r="AL72" s="20"/>
      <c r="AM72" s="20"/>
      <c r="AN72" s="20"/>
      <c r="AO72" s="20"/>
      <c r="AP72" s="20"/>
      <c r="AQ72" s="20"/>
      <c r="AR72" s="20"/>
      <c r="AS72" s="20"/>
      <c r="AT72" s="20"/>
      <c r="AU72" s="20"/>
    </row>
    <row r="73" spans="2:47" s="3" customFormat="1" x14ac:dyDescent="0.35">
      <c r="B73" s="3" t="s">
        <v>430</v>
      </c>
      <c r="C73" s="21"/>
      <c r="D73" s="21"/>
      <c r="E73" s="21"/>
      <c r="F73" s="21"/>
      <c r="G73" s="21"/>
      <c r="H73" s="21"/>
      <c r="I73" s="21"/>
      <c r="J73" s="21"/>
      <c r="K73" s="21"/>
      <c r="L73" s="21"/>
      <c r="M73" s="21"/>
      <c r="N73" s="21"/>
      <c r="O73" s="21"/>
      <c r="P73" s="21"/>
      <c r="Q73" s="21"/>
      <c r="R73" s="21"/>
      <c r="S73" s="21"/>
      <c r="T73" s="21"/>
      <c r="U73" s="21"/>
      <c r="V73" s="21"/>
      <c r="W73" s="21"/>
      <c r="X73" s="21">
        <f>X71-X72</f>
        <v>0</v>
      </c>
      <c r="Y73" s="21">
        <f t="shared" ref="Y73:AJ73" si="86">Y71-Y72</f>
        <v>31263</v>
      </c>
      <c r="Z73" s="21">
        <f t="shared" si="86"/>
        <v>34911</v>
      </c>
      <c r="AA73" s="21">
        <f t="shared" si="86"/>
        <v>34201</v>
      </c>
      <c r="AB73" s="21">
        <f t="shared" si="86"/>
        <v>35172</v>
      </c>
      <c r="AC73" s="21">
        <f t="shared" si="86"/>
        <v>35445</v>
      </c>
      <c r="AD73" s="21">
        <f t="shared" si="86"/>
        <v>34325</v>
      </c>
      <c r="AE73" s="21">
        <f t="shared" si="86"/>
        <v>34577</v>
      </c>
      <c r="AF73" s="21">
        <f t="shared" si="86"/>
        <v>34729</v>
      </c>
      <c r="AG73" s="21">
        <f t="shared" si="86"/>
        <v>35280</v>
      </c>
      <c r="AH73" s="21">
        <f t="shared" si="86"/>
        <v>37029</v>
      </c>
      <c r="AI73" s="21">
        <f t="shared" si="86"/>
        <v>38575</v>
      </c>
      <c r="AJ73" s="21">
        <f t="shared" si="86"/>
        <v>42399</v>
      </c>
      <c r="AK73" s="21">
        <f>AK71-AK72</f>
        <v>45816</v>
      </c>
      <c r="AL73" s="21"/>
      <c r="AM73" s="21"/>
      <c r="AN73" s="21"/>
      <c r="AO73" s="21"/>
      <c r="AP73" s="21"/>
      <c r="AQ73" s="21"/>
      <c r="AR73" s="21"/>
      <c r="AS73" s="21"/>
      <c r="AT73" s="21"/>
      <c r="AU73" s="21"/>
    </row>
    <row r="74" spans="2:47" s="13" customFormat="1" x14ac:dyDescent="0.35">
      <c r="B74" s="13" t="s">
        <v>432</v>
      </c>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row>
    <row r="75" spans="2:47" x14ac:dyDescent="0.35">
      <c r="B75" t="s">
        <v>2562</v>
      </c>
      <c r="C75" s="7"/>
      <c r="D75" s="7"/>
      <c r="E75" s="7"/>
      <c r="F75" s="7"/>
      <c r="G75" s="7"/>
      <c r="H75" s="7"/>
      <c r="I75" s="7"/>
      <c r="J75" s="7"/>
      <c r="K75" s="7"/>
      <c r="L75" s="7"/>
      <c r="M75" s="7"/>
      <c r="N75" s="7"/>
      <c r="O75" s="7"/>
      <c r="P75" s="7"/>
      <c r="Q75" s="7"/>
      <c r="R75" s="7"/>
      <c r="S75" s="7"/>
      <c r="T75" s="7"/>
      <c r="U75" s="7"/>
      <c r="V75" s="7"/>
      <c r="W75" s="7"/>
      <c r="X75" s="7"/>
      <c r="Y75" s="7">
        <v>22814</v>
      </c>
      <c r="Z75" s="7">
        <v>25145</v>
      </c>
      <c r="AA75" s="7">
        <v>24970</v>
      </c>
      <c r="AB75" s="7">
        <v>25357</v>
      </c>
      <c r="AC75" s="7">
        <v>25772</v>
      </c>
      <c r="AD75" s="7">
        <f>24538</f>
        <v>24538</v>
      </c>
      <c r="AE75" s="7">
        <v>24773</v>
      </c>
      <c r="AF75" s="7">
        <v>24453</v>
      </c>
      <c r="AG75" s="7">
        <v>25170</v>
      </c>
      <c r="AH75" s="7">
        <v>26738</v>
      </c>
      <c r="AI75" s="7">
        <v>28453</v>
      </c>
      <c r="AJ75" s="7">
        <v>31237</v>
      </c>
      <c r="AK75" s="7">
        <v>34459</v>
      </c>
      <c r="AL75" s="7"/>
      <c r="AM75" s="7"/>
      <c r="AN75" s="7"/>
      <c r="AO75" s="7"/>
      <c r="AP75" s="7"/>
      <c r="AQ75" s="7"/>
      <c r="AR75" s="7"/>
      <c r="AS75" s="7"/>
      <c r="AT75" s="7"/>
      <c r="AU75" s="7"/>
    </row>
    <row r="76" spans="2:47" x14ac:dyDescent="0.35">
      <c r="B76" t="s">
        <v>2563</v>
      </c>
      <c r="C76" s="7"/>
      <c r="D76" s="7"/>
      <c r="E76" s="7"/>
      <c r="F76" s="7"/>
      <c r="G76" s="7"/>
      <c r="H76" s="7"/>
      <c r="I76" s="7"/>
      <c r="J76" s="7"/>
      <c r="K76" s="7"/>
      <c r="L76" s="7"/>
      <c r="M76" s="7"/>
      <c r="N76" s="7"/>
      <c r="O76" s="7"/>
      <c r="P76" s="7"/>
      <c r="Q76" s="7"/>
      <c r="R76" s="7"/>
      <c r="S76" s="7"/>
      <c r="T76" s="7"/>
      <c r="U76" s="7"/>
      <c r="V76" s="7"/>
      <c r="W76" s="7"/>
      <c r="X76" s="7"/>
      <c r="Y76" s="7">
        <v>0</v>
      </c>
      <c r="Z76" s="7">
        <v>0</v>
      </c>
      <c r="AA76" s="7">
        <v>0</v>
      </c>
      <c r="AB76" s="7">
        <v>0</v>
      </c>
      <c r="AC76" s="7">
        <v>0</v>
      </c>
      <c r="AD76" s="7">
        <v>0</v>
      </c>
      <c r="AE76" s="7">
        <v>0</v>
      </c>
      <c r="AF76" s="7">
        <v>0</v>
      </c>
      <c r="AG76" s="7">
        <v>0</v>
      </c>
      <c r="AH76" s="7">
        <v>0</v>
      </c>
      <c r="AI76" s="7">
        <v>0</v>
      </c>
      <c r="AJ76" s="7">
        <v>0</v>
      </c>
      <c r="AK76" s="7">
        <v>-3321</v>
      </c>
      <c r="AL76" s="7"/>
      <c r="AM76" s="7"/>
      <c r="AN76" s="7"/>
      <c r="AO76" s="7"/>
      <c r="AP76" s="7"/>
      <c r="AQ76" s="7"/>
      <c r="AR76" s="7"/>
      <c r="AS76" s="7"/>
      <c r="AT76" s="7"/>
      <c r="AU76" s="7"/>
    </row>
    <row r="77" spans="2:47" s="44" customFormat="1" x14ac:dyDescent="0.35">
      <c r="B77" s="44" t="s">
        <v>2564</v>
      </c>
      <c r="C77" s="52"/>
      <c r="D77" s="52"/>
      <c r="E77" s="52"/>
      <c r="F77" s="52"/>
      <c r="G77" s="52"/>
      <c r="H77" s="52"/>
      <c r="I77" s="52"/>
      <c r="J77" s="52"/>
      <c r="K77" s="52"/>
      <c r="L77" s="52"/>
      <c r="M77" s="52"/>
      <c r="N77" s="52"/>
      <c r="O77" s="52"/>
      <c r="P77" s="52"/>
      <c r="Q77" s="52"/>
      <c r="R77" s="52"/>
      <c r="S77" s="52"/>
      <c r="T77" s="52"/>
      <c r="U77" s="52"/>
      <c r="V77" s="52"/>
      <c r="W77" s="52"/>
      <c r="X77" s="52"/>
      <c r="Y77" s="52">
        <v>117</v>
      </c>
      <c r="Z77" s="52">
        <v>133</v>
      </c>
      <c r="AA77" s="52">
        <v>119</v>
      </c>
      <c r="AB77" s="52">
        <v>110</v>
      </c>
      <c r="AC77" s="52">
        <v>92</v>
      </c>
      <c r="AD77" s="52">
        <v>75</v>
      </c>
      <c r="AE77" s="52">
        <v>0</v>
      </c>
      <c r="AF77" s="52">
        <v>0</v>
      </c>
      <c r="AG77" s="52">
        <v>0</v>
      </c>
      <c r="AH77" s="52">
        <v>0</v>
      </c>
      <c r="AI77" s="52">
        <v>42</v>
      </c>
      <c r="AJ77" s="52">
        <v>0</v>
      </c>
      <c r="AK77" s="52">
        <v>3166</v>
      </c>
      <c r="AL77" s="52"/>
      <c r="AM77" s="52"/>
      <c r="AN77" s="52"/>
      <c r="AO77" s="52"/>
      <c r="AP77" s="52"/>
      <c r="AQ77" s="52"/>
      <c r="AR77" s="52"/>
      <c r="AS77" s="52"/>
      <c r="AT77" s="52"/>
      <c r="AU77" s="52"/>
    </row>
    <row r="78" spans="2:47" s="11" customFormat="1" x14ac:dyDescent="0.35">
      <c r="B78" s="11" t="s">
        <v>2662</v>
      </c>
      <c r="C78" s="20"/>
      <c r="D78" s="20"/>
      <c r="E78" s="20"/>
      <c r="F78" s="20"/>
      <c r="G78" s="20"/>
      <c r="H78" s="20"/>
      <c r="I78" s="20"/>
      <c r="J78" s="20"/>
      <c r="K78" s="20"/>
      <c r="L78" s="20"/>
      <c r="M78" s="20"/>
      <c r="N78" s="20"/>
      <c r="O78" s="20"/>
      <c r="P78" s="20"/>
      <c r="Q78" s="20"/>
      <c r="R78" s="20"/>
      <c r="S78" s="20"/>
      <c r="T78" s="20"/>
      <c r="U78" s="20"/>
      <c r="V78" s="20"/>
      <c r="W78" s="20"/>
      <c r="X78" s="20"/>
      <c r="Y78" s="20">
        <v>0</v>
      </c>
      <c r="Z78" s="20">
        <v>0</v>
      </c>
      <c r="AA78" s="20">
        <v>0</v>
      </c>
      <c r="AB78" s="20">
        <v>0</v>
      </c>
      <c r="AC78" s="20">
        <v>0</v>
      </c>
      <c r="AD78" s="20">
        <v>1359</v>
      </c>
      <c r="AE78" s="20">
        <v>0</v>
      </c>
      <c r="AF78" s="20">
        <v>0</v>
      </c>
      <c r="AG78" s="20">
        <v>0</v>
      </c>
      <c r="AH78" s="20">
        <v>0</v>
      </c>
      <c r="AI78" s="20">
        <v>0</v>
      </c>
      <c r="AJ78" s="20">
        <v>0</v>
      </c>
      <c r="AK78" s="20">
        <v>0</v>
      </c>
      <c r="AL78" s="20"/>
      <c r="AM78" s="20"/>
      <c r="AN78" s="20"/>
      <c r="AO78" s="20"/>
      <c r="AP78" s="20"/>
      <c r="AQ78" s="20"/>
      <c r="AR78" s="20"/>
      <c r="AS78" s="20"/>
      <c r="AT78" s="20"/>
      <c r="AU78" s="20"/>
    </row>
    <row r="79" spans="2:47" s="16" customFormat="1" x14ac:dyDescent="0.35">
      <c r="B79" s="15" t="s">
        <v>2565</v>
      </c>
      <c r="C79" s="23"/>
      <c r="D79" s="23"/>
      <c r="E79" s="23"/>
      <c r="F79" s="23"/>
      <c r="G79" s="23"/>
      <c r="H79" s="23"/>
      <c r="I79" s="23"/>
      <c r="J79" s="23"/>
      <c r="K79" s="23"/>
      <c r="L79" s="23"/>
      <c r="M79" s="23"/>
      <c r="N79" s="23"/>
      <c r="O79" s="23"/>
      <c r="P79" s="23"/>
      <c r="Q79" s="23"/>
      <c r="R79" s="23"/>
      <c r="S79" s="23"/>
      <c r="T79" s="23"/>
      <c r="U79" s="23"/>
      <c r="V79" s="23"/>
      <c r="W79" s="23"/>
      <c r="X79" s="23">
        <f>SUM(X75:X77)</f>
        <v>0</v>
      </c>
      <c r="Y79" s="23">
        <f>SUM(Y75:Y78)</f>
        <v>22931</v>
      </c>
      <c r="Z79" s="23">
        <f>SUM(Z75:Z78)</f>
        <v>25278</v>
      </c>
      <c r="AA79" s="23">
        <f>SUM(AA75:AA78)</f>
        <v>25089</v>
      </c>
      <c r="AB79" s="23">
        <f>SUM(AB75:AB78)</f>
        <v>25467</v>
      </c>
      <c r="AC79" s="23">
        <f>SUM(AC75:AC78)</f>
        <v>25864</v>
      </c>
      <c r="AD79" s="23">
        <f t="shared" ref="Y79:AD79" si="87">SUM(AD75:AD77)</f>
        <v>24613</v>
      </c>
      <c r="AE79" s="23">
        <f>SUM(AE75:AE78)</f>
        <v>24773</v>
      </c>
      <c r="AF79" s="23">
        <f>SUM(AF75:AF78)</f>
        <v>24453</v>
      </c>
      <c r="AG79" s="23">
        <f>SUM(AG75:AG78)</f>
        <v>25170</v>
      </c>
      <c r="AH79" s="23">
        <f>SUM(AH75:AH78)</f>
        <v>26738</v>
      </c>
      <c r="AI79" s="23">
        <f>SUM(AI75:AI78)</f>
        <v>28495</v>
      </c>
      <c r="AJ79" s="23">
        <f>SUM(AJ75:AJ78)</f>
        <v>31237</v>
      </c>
      <c r="AK79" s="23">
        <f>SUM(AK75:AK78)</f>
        <v>34304</v>
      </c>
      <c r="AL79" s="23"/>
      <c r="AM79" s="23"/>
      <c r="AN79" s="23"/>
      <c r="AO79" s="23"/>
      <c r="AP79" s="23"/>
      <c r="AQ79" s="23"/>
      <c r="AR79" s="23"/>
      <c r="AS79" s="23"/>
      <c r="AT79" s="23"/>
      <c r="AU79" s="23"/>
    </row>
    <row r="80" spans="2:47" s="3" customFormat="1" x14ac:dyDescent="0.35">
      <c r="B80" s="17" t="s">
        <v>444</v>
      </c>
      <c r="C80" s="21"/>
      <c r="D80" s="21"/>
      <c r="E80" s="21"/>
      <c r="F80" s="21"/>
      <c r="G80" s="21"/>
      <c r="H80" s="21"/>
      <c r="I80" s="21"/>
      <c r="J80" s="21"/>
      <c r="K80" s="21"/>
      <c r="L80" s="21"/>
      <c r="M80" s="21"/>
      <c r="N80" s="21"/>
      <c r="O80" s="21"/>
      <c r="P80" s="21"/>
      <c r="Q80" s="21"/>
      <c r="R80" s="21"/>
      <c r="S80" s="21"/>
      <c r="T80" s="21"/>
      <c r="U80" s="21"/>
      <c r="V80" s="21"/>
      <c r="W80" s="21"/>
      <c r="X80" s="21">
        <f>X73-X79</f>
        <v>0</v>
      </c>
      <c r="Y80" s="21">
        <f t="shared" ref="Y80:AJ80" si="88">Y73-Y79</f>
        <v>8332</v>
      </c>
      <c r="Z80" s="21">
        <f t="shared" si="88"/>
        <v>9633</v>
      </c>
      <c r="AA80" s="21">
        <f t="shared" si="88"/>
        <v>9112</v>
      </c>
      <c r="AB80" s="21">
        <f t="shared" si="88"/>
        <v>9705</v>
      </c>
      <c r="AC80" s="21">
        <f t="shared" si="88"/>
        <v>9581</v>
      </c>
      <c r="AD80" s="21">
        <f t="shared" si="88"/>
        <v>9712</v>
      </c>
      <c r="AE80" s="21">
        <f t="shared" si="88"/>
        <v>9804</v>
      </c>
      <c r="AF80" s="21">
        <f t="shared" si="88"/>
        <v>10276</v>
      </c>
      <c r="AG80" s="21">
        <f t="shared" si="88"/>
        <v>10110</v>
      </c>
      <c r="AH80" s="21">
        <f t="shared" si="88"/>
        <v>10291</v>
      </c>
      <c r="AI80" s="21">
        <f t="shared" si="88"/>
        <v>10080</v>
      </c>
      <c r="AJ80" s="21">
        <f t="shared" si="88"/>
        <v>11162</v>
      </c>
      <c r="AK80" s="21">
        <f>AK73-AK79</f>
        <v>11512</v>
      </c>
      <c r="AL80" s="21"/>
      <c r="AM80" s="21"/>
      <c r="AN80" s="21"/>
      <c r="AO80" s="21"/>
      <c r="AP80" s="21"/>
      <c r="AQ80" s="21"/>
      <c r="AR80" s="21"/>
      <c r="AS80" s="21"/>
      <c r="AT80" s="21"/>
      <c r="AU80" s="21"/>
    </row>
    <row r="81" spans="2:47" s="13" customFormat="1" x14ac:dyDescent="0.35">
      <c r="B81" s="13" t="s">
        <v>2566</v>
      </c>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row>
    <row r="82" spans="2:47" x14ac:dyDescent="0.35">
      <c r="B82" t="s">
        <v>2567</v>
      </c>
      <c r="C82" s="7"/>
      <c r="D82" s="7"/>
      <c r="E82" s="7"/>
      <c r="F82" s="7"/>
      <c r="G82" s="7"/>
      <c r="H82" s="7"/>
      <c r="I82" s="7"/>
      <c r="J82" s="7"/>
      <c r="K82" s="7"/>
      <c r="L82" s="7"/>
      <c r="M82" s="7"/>
      <c r="N82" s="7"/>
      <c r="O82" s="7"/>
      <c r="P82" s="7"/>
      <c r="Q82" s="7"/>
      <c r="R82" s="7"/>
      <c r="S82" s="7"/>
      <c r="T82" s="7"/>
      <c r="U82" s="7"/>
      <c r="V82" s="7"/>
      <c r="W82" s="7"/>
      <c r="X82" s="7"/>
      <c r="Y82" s="7">
        <v>-903</v>
      </c>
      <c r="Z82" s="7">
        <v>-856</v>
      </c>
      <c r="AA82" s="7">
        <v>-899</v>
      </c>
      <c r="AB82" s="7">
        <v>-911</v>
      </c>
      <c r="AC82" s="7">
        <v>-909</v>
      </c>
      <c r="AD82" s="7">
        <v>-970</v>
      </c>
      <c r="AE82" s="7">
        <v>-19</v>
      </c>
      <c r="AF82" s="7">
        <v>233</v>
      </c>
      <c r="AG82" s="7">
        <v>298</v>
      </c>
      <c r="AH82" s="7">
        <v>-44</v>
      </c>
      <c r="AI82" s="7">
        <v>117</v>
      </c>
      <c r="AJ82" s="7">
        <v>522</v>
      </c>
      <c r="AK82" s="7">
        <v>132</v>
      </c>
      <c r="AL82" s="7"/>
      <c r="AM82" s="7"/>
      <c r="AN82" s="7"/>
      <c r="AO82" s="7"/>
      <c r="AP82" s="7"/>
      <c r="AQ82" s="7"/>
      <c r="AR82" s="7"/>
      <c r="AS82" s="7"/>
      <c r="AT82" s="7"/>
      <c r="AU82" s="7"/>
    </row>
    <row r="83" spans="2:47" s="11" customFormat="1" x14ac:dyDescent="0.35">
      <c r="B83" s="11" t="s">
        <v>2568</v>
      </c>
      <c r="C83" s="20"/>
      <c r="D83" s="20"/>
      <c r="E83" s="20"/>
      <c r="F83" s="20"/>
      <c r="G83" s="20"/>
      <c r="H83" s="20"/>
      <c r="I83" s="20"/>
      <c r="J83" s="20"/>
      <c r="K83" s="20"/>
      <c r="L83" s="20"/>
      <c r="M83" s="20"/>
      <c r="N83" s="20"/>
      <c r="O83" s="20"/>
      <c r="P83" s="20"/>
      <c r="Q83" s="20"/>
      <c r="R83" s="20"/>
      <c r="S83" s="20"/>
      <c r="T83" s="20"/>
      <c r="U83" s="20"/>
      <c r="V83" s="20"/>
      <c r="W83" s="20"/>
      <c r="X83" s="20"/>
      <c r="Y83" s="20">
        <f>68+735</f>
        <v>803</v>
      </c>
      <c r="Z83" s="20">
        <v>57</v>
      </c>
      <c r="AA83" s="20">
        <v>91</v>
      </c>
      <c r="AB83" s="20">
        <v>97</v>
      </c>
      <c r="AC83" s="20">
        <v>85</v>
      </c>
      <c r="AD83" s="20">
        <v>59</v>
      </c>
      <c r="AE83" s="20">
        <f>+-1342+110</f>
        <v>-1232</v>
      </c>
      <c r="AF83" s="20">
        <f>+-1151+244</f>
        <v>-907</v>
      </c>
      <c r="AG83" s="20">
        <v>-1219</v>
      </c>
      <c r="AH83" s="20">
        <v>-935</v>
      </c>
      <c r="AI83" s="20">
        <v>-1128</v>
      </c>
      <c r="AJ83" s="20">
        <v>-1863</v>
      </c>
      <c r="AK83" s="20">
        <v>-939</v>
      </c>
      <c r="AL83" s="20"/>
      <c r="AM83" s="20"/>
      <c r="AN83" s="20"/>
      <c r="AO83" s="20"/>
      <c r="AP83" s="20"/>
      <c r="AQ83" s="20"/>
      <c r="AR83" s="20"/>
      <c r="AS83" s="20"/>
      <c r="AT83" s="20"/>
      <c r="AU83" s="20"/>
    </row>
    <row r="84" spans="2:47" s="3" customFormat="1" x14ac:dyDescent="0.35">
      <c r="B84" s="3" t="s">
        <v>2569</v>
      </c>
      <c r="C84" s="21"/>
      <c r="D84" s="21"/>
      <c r="E84" s="21"/>
      <c r="F84" s="21"/>
      <c r="G84" s="21"/>
      <c r="H84" s="21"/>
      <c r="I84" s="21"/>
      <c r="J84" s="21"/>
      <c r="K84" s="21"/>
      <c r="L84" s="21"/>
      <c r="M84" s="21"/>
      <c r="N84" s="21"/>
      <c r="O84" s="21"/>
      <c r="P84" s="21"/>
      <c r="Q84" s="21"/>
      <c r="R84" s="21"/>
      <c r="S84" s="21"/>
      <c r="T84" s="21"/>
      <c r="U84" s="21"/>
      <c r="V84" s="21"/>
      <c r="W84" s="21"/>
      <c r="X84" s="21">
        <f>X80+SUM(X82:X83)</f>
        <v>0</v>
      </c>
      <c r="Y84" s="21">
        <f t="shared" ref="Y84:AJ84" si="89">Y80+SUM(Y82:Y83)</f>
        <v>8232</v>
      </c>
      <c r="Z84" s="21">
        <f t="shared" si="89"/>
        <v>8834</v>
      </c>
      <c r="AA84" s="21">
        <f t="shared" si="89"/>
        <v>8304</v>
      </c>
      <c r="AB84" s="21">
        <f t="shared" si="89"/>
        <v>8891</v>
      </c>
      <c r="AC84" s="21">
        <f t="shared" si="89"/>
        <v>8757</v>
      </c>
      <c r="AD84" s="21">
        <f t="shared" si="89"/>
        <v>8801</v>
      </c>
      <c r="AE84" s="21">
        <f t="shared" si="89"/>
        <v>8553</v>
      </c>
      <c r="AF84" s="21">
        <f t="shared" si="89"/>
        <v>9602</v>
      </c>
      <c r="AG84" s="21">
        <f t="shared" si="89"/>
        <v>9189</v>
      </c>
      <c r="AH84" s="21">
        <f t="shared" si="89"/>
        <v>9312</v>
      </c>
      <c r="AI84" s="21">
        <f t="shared" si="89"/>
        <v>9069</v>
      </c>
      <c r="AJ84" s="21">
        <f t="shared" si="89"/>
        <v>9821</v>
      </c>
      <c r="AK84" s="21">
        <f>AK80+SUM(AK82:AK83)</f>
        <v>10705</v>
      </c>
      <c r="AL84" s="21"/>
      <c r="AM84" s="21"/>
      <c r="AN84" s="21"/>
      <c r="AO84" s="21"/>
      <c r="AP84" s="21"/>
      <c r="AQ84" s="21"/>
      <c r="AR84" s="21"/>
      <c r="AS84" s="21"/>
      <c r="AT84" s="21"/>
      <c r="AU84" s="21"/>
    </row>
    <row r="85" spans="2:47" s="11" customFormat="1" x14ac:dyDescent="0.35">
      <c r="B85" s="11" t="s">
        <v>2570</v>
      </c>
      <c r="C85" s="20"/>
      <c r="D85" s="20"/>
      <c r="E85" s="20"/>
      <c r="F85" s="20"/>
      <c r="G85" s="20"/>
      <c r="H85" s="20"/>
      <c r="I85" s="20"/>
      <c r="J85" s="20"/>
      <c r="K85" s="20"/>
      <c r="L85" s="20"/>
      <c r="M85" s="20"/>
      <c r="N85" s="20"/>
      <c r="O85" s="20"/>
      <c r="P85" s="20"/>
      <c r="Q85" s="20"/>
      <c r="R85" s="20"/>
      <c r="S85" s="20"/>
      <c r="T85" s="20"/>
      <c r="U85" s="20"/>
      <c r="V85" s="20"/>
      <c r="W85" s="20"/>
      <c r="X85" s="20"/>
      <c r="Y85" s="20">
        <v>1894</v>
      </c>
      <c r="Z85" s="20">
        <v>2372</v>
      </c>
      <c r="AA85" s="20">
        <v>2090</v>
      </c>
      <c r="AB85" s="20">
        <v>2104</v>
      </c>
      <c r="AC85" s="20">
        <v>2199</v>
      </c>
      <c r="AD85" s="20">
        <v>1941</v>
      </c>
      <c r="AE85" s="20">
        <v>2174</v>
      </c>
      <c r="AF85" s="20">
        <v>4694</v>
      </c>
      <c r="AG85" s="20">
        <v>-3370</v>
      </c>
      <c r="AH85" s="20">
        <v>1959</v>
      </c>
      <c r="AI85" s="20">
        <v>1894</v>
      </c>
      <c r="AJ85" s="20">
        <v>2142</v>
      </c>
      <c r="AK85" s="20">
        <v>1727</v>
      </c>
      <c r="AL85" s="20"/>
      <c r="AM85" s="20"/>
      <c r="AN85" s="20"/>
      <c r="AO85" s="20"/>
      <c r="AP85" s="20"/>
      <c r="AQ85" s="20"/>
      <c r="AR85" s="20"/>
      <c r="AS85" s="20"/>
      <c r="AT85" s="20"/>
      <c r="AU85" s="20"/>
    </row>
    <row r="86" spans="2:47" s="3" customFormat="1" x14ac:dyDescent="0.35">
      <c r="B86" s="3" t="s">
        <v>450</v>
      </c>
      <c r="C86" s="21"/>
      <c r="D86" s="21"/>
      <c r="E86" s="21"/>
      <c r="F86" s="21"/>
      <c r="G86" s="21"/>
      <c r="H86" s="21"/>
      <c r="I86" s="21"/>
      <c r="J86" s="21"/>
      <c r="K86" s="21"/>
      <c r="L86" s="21"/>
      <c r="M86" s="21"/>
      <c r="N86" s="21"/>
      <c r="O86" s="21"/>
      <c r="P86" s="21"/>
      <c r="Q86" s="21"/>
      <c r="R86" s="21"/>
      <c r="S86" s="21"/>
      <c r="T86" s="21"/>
      <c r="U86" s="21"/>
      <c r="V86" s="21"/>
      <c r="W86" s="21"/>
      <c r="X86" s="21">
        <f>X84-X85</f>
        <v>0</v>
      </c>
      <c r="Y86" s="21">
        <f t="shared" ref="Y86:AJ86" si="90">Y84-Y85</f>
        <v>6338</v>
      </c>
      <c r="Z86" s="21">
        <f t="shared" si="90"/>
        <v>6462</v>
      </c>
      <c r="AA86" s="21">
        <f t="shared" si="90"/>
        <v>6214</v>
      </c>
      <c r="AB86" s="21">
        <f t="shared" si="90"/>
        <v>6787</v>
      </c>
      <c r="AC86" s="21">
        <f t="shared" si="90"/>
        <v>6558</v>
      </c>
      <c r="AD86" s="21">
        <f t="shared" si="90"/>
        <v>6860</v>
      </c>
      <c r="AE86" s="21">
        <f t="shared" si="90"/>
        <v>6379</v>
      </c>
      <c r="AF86" s="21">
        <f t="shared" si="90"/>
        <v>4908</v>
      </c>
      <c r="AG86" s="21">
        <f t="shared" si="90"/>
        <v>12559</v>
      </c>
      <c r="AH86" s="21">
        <f t="shared" si="90"/>
        <v>7353</v>
      </c>
      <c r="AI86" s="21">
        <f t="shared" si="90"/>
        <v>7175</v>
      </c>
      <c r="AJ86" s="21">
        <f t="shared" si="90"/>
        <v>7679</v>
      </c>
      <c r="AK86" s="21">
        <f>AK84-AK85</f>
        <v>8978</v>
      </c>
      <c r="AL86" s="21"/>
      <c r="AM86" s="21"/>
      <c r="AN86" s="21"/>
      <c r="AO86" s="21"/>
      <c r="AP86" s="21"/>
      <c r="AQ86" s="21"/>
      <c r="AR86" s="21"/>
      <c r="AS86" s="21"/>
      <c r="AT86" s="21"/>
      <c r="AU86" s="21"/>
    </row>
    <row r="87" spans="2:47" s="11" customFormat="1" x14ac:dyDescent="0.35">
      <c r="B87" s="18" t="s">
        <v>2571</v>
      </c>
      <c r="C87" s="20"/>
      <c r="D87" s="20"/>
      <c r="E87" s="20"/>
      <c r="F87" s="20"/>
      <c r="G87" s="20"/>
      <c r="H87" s="20"/>
      <c r="I87" s="20"/>
      <c r="J87" s="20"/>
      <c r="K87" s="20"/>
      <c r="L87" s="20"/>
      <c r="M87" s="20"/>
      <c r="N87" s="20"/>
      <c r="O87" s="20"/>
      <c r="P87" s="20"/>
      <c r="Q87" s="20"/>
      <c r="R87" s="20"/>
      <c r="S87" s="20"/>
      <c r="T87" s="20"/>
      <c r="U87" s="20"/>
      <c r="V87" s="20"/>
      <c r="W87" s="20"/>
      <c r="X87" s="20"/>
      <c r="Y87" s="20">
        <v>18</v>
      </c>
      <c r="Z87" s="20">
        <v>19</v>
      </c>
      <c r="AA87" s="20">
        <v>36</v>
      </c>
      <c r="AB87" s="20">
        <v>47</v>
      </c>
      <c r="AC87" s="20">
        <v>45</v>
      </c>
      <c r="AD87" s="20">
        <v>49</v>
      </c>
      <c r="AE87" s="20">
        <v>50</v>
      </c>
      <c r="AF87" s="20">
        <v>51</v>
      </c>
      <c r="AG87" s="20">
        <v>44</v>
      </c>
      <c r="AH87" s="20">
        <v>39</v>
      </c>
      <c r="AI87" s="20">
        <v>55</v>
      </c>
      <c r="AJ87" s="20">
        <v>61</v>
      </c>
      <c r="AK87" s="20">
        <v>68</v>
      </c>
      <c r="AL87" s="20"/>
      <c r="AM87" s="20"/>
      <c r="AN87" s="20"/>
      <c r="AO87" s="20"/>
      <c r="AP87" s="20"/>
      <c r="AQ87" s="20"/>
      <c r="AR87" s="20"/>
      <c r="AS87" s="20"/>
      <c r="AT87" s="20"/>
      <c r="AU87" s="20"/>
    </row>
    <row r="88" spans="2:47" s="3" customFormat="1" x14ac:dyDescent="0.35">
      <c r="B88" s="3" t="s">
        <v>2572</v>
      </c>
      <c r="C88" s="21"/>
      <c r="D88" s="21"/>
      <c r="E88" s="21"/>
      <c r="F88" s="21"/>
      <c r="G88" s="21"/>
      <c r="H88" s="21"/>
      <c r="I88" s="21"/>
      <c r="J88" s="21"/>
      <c r="K88" s="21"/>
      <c r="L88" s="21"/>
      <c r="M88" s="21"/>
      <c r="N88" s="21"/>
      <c r="O88" s="21"/>
      <c r="P88" s="21"/>
      <c r="Q88" s="21"/>
      <c r="R88" s="21"/>
      <c r="S88" s="21"/>
      <c r="T88" s="21"/>
      <c r="U88" s="21"/>
      <c r="V88" s="21"/>
      <c r="W88" s="21"/>
      <c r="X88" s="21">
        <f t="shared" ref="X88:AH88" si="91">X86-X87</f>
        <v>0</v>
      </c>
      <c r="Y88" s="21">
        <f t="shared" si="91"/>
        <v>6320</v>
      </c>
      <c r="Z88" s="21">
        <f t="shared" si="91"/>
        <v>6443</v>
      </c>
      <c r="AA88" s="21">
        <f t="shared" si="91"/>
        <v>6178</v>
      </c>
      <c r="AB88" s="21">
        <f t="shared" si="91"/>
        <v>6740</v>
      </c>
      <c r="AC88" s="21">
        <f t="shared" si="91"/>
        <v>6513</v>
      </c>
      <c r="AD88" s="21">
        <f t="shared" si="91"/>
        <v>6811</v>
      </c>
      <c r="AE88" s="21">
        <f t="shared" si="91"/>
        <v>6329</v>
      </c>
      <c r="AF88" s="21">
        <f t="shared" si="91"/>
        <v>4857</v>
      </c>
      <c r="AG88" s="21">
        <f t="shared" si="91"/>
        <v>12515</v>
      </c>
      <c r="AH88" s="21">
        <f t="shared" si="91"/>
        <v>7314</v>
      </c>
      <c r="AI88" s="21">
        <f>AI86-AI87</f>
        <v>7120</v>
      </c>
      <c r="AJ88" s="21">
        <f t="shared" ref="AJ88:AK88" si="92">AJ86-AJ87</f>
        <v>7618</v>
      </c>
      <c r="AK88" s="21">
        <f t="shared" si="92"/>
        <v>8910</v>
      </c>
      <c r="AL88" s="21"/>
      <c r="AM88" s="21"/>
      <c r="AN88" s="21"/>
      <c r="AO88" s="21"/>
      <c r="AP88" s="21"/>
      <c r="AQ88" s="21"/>
      <c r="AR88" s="21"/>
      <c r="AS88" s="21"/>
      <c r="AT88" s="21"/>
      <c r="AU88" s="21"/>
    </row>
    <row r="89" spans="2:47" s="27" customFormat="1" x14ac:dyDescent="0.35">
      <c r="B89" s="27" t="s">
        <v>2573</v>
      </c>
      <c r="X89" s="27" t="e">
        <f>X88/X91</f>
        <v>#DIV/0!</v>
      </c>
      <c r="Y89" s="27">
        <f t="shared" ref="Y89:AH89" si="93">Y88/Y91</f>
        <v>3.9748427672955975</v>
      </c>
      <c r="Z89" s="27">
        <f t="shared" si="93"/>
        <v>4.0881979695431472</v>
      </c>
      <c r="AA89" s="27">
        <f t="shared" si="93"/>
        <v>3.9678869621066153</v>
      </c>
      <c r="AB89" s="27">
        <f t="shared" si="93"/>
        <v>4.3737832576249192</v>
      </c>
      <c r="AC89" s="27">
        <f t="shared" si="93"/>
        <v>4.3161033797216701</v>
      </c>
      <c r="AD89" s="27">
        <f t="shared" si="93"/>
        <v>4.6364874063989108</v>
      </c>
      <c r="AE89" s="27">
        <f t="shared" si="93"/>
        <v>4.3981931897150801</v>
      </c>
      <c r="AF89" s="27">
        <f t="shared" si="93"/>
        <v>3.4084210526315788</v>
      </c>
      <c r="AG89" s="27">
        <f t="shared" si="93"/>
        <v>8.8445229681978805</v>
      </c>
      <c r="AH89" s="27">
        <f t="shared" si="93"/>
        <v>5.2280200142959252</v>
      </c>
      <c r="AI89" s="27">
        <f>AI88/AI91</f>
        <v>5.140794223826715</v>
      </c>
      <c r="AJ89" s="27">
        <f t="shared" ref="AJ89:AK89" si="94">AJ88/AJ91</f>
        <v>5.5123010130246017</v>
      </c>
      <c r="AK89" s="27">
        <f t="shared" si="94"/>
        <v>6.4565217391304346</v>
      </c>
    </row>
    <row r="90" spans="2:47" s="28" customFormat="1" x14ac:dyDescent="0.35">
      <c r="B90" s="28" t="s">
        <v>2574</v>
      </c>
      <c r="X90" s="28" t="e">
        <f>X88/X92</f>
        <v>#DIV/0!</v>
      </c>
      <c r="Y90" s="28">
        <f t="shared" ref="Y90:AH90" si="95">Y88/Y92</f>
        <v>3.9157372986369268</v>
      </c>
      <c r="Z90" s="28">
        <f t="shared" si="95"/>
        <v>4.0344395742016284</v>
      </c>
      <c r="AA90" s="28">
        <f t="shared" si="95"/>
        <v>3.9225396825396825</v>
      </c>
      <c r="AB90" s="28">
        <f t="shared" si="95"/>
        <v>4.3205128205128203</v>
      </c>
      <c r="AC90" s="28">
        <f t="shared" si="95"/>
        <v>4.2652259332023572</v>
      </c>
      <c r="AD90" s="28">
        <f t="shared" si="95"/>
        <v>4.5865319865319867</v>
      </c>
      <c r="AE90" s="28">
        <f t="shared" si="95"/>
        <v>4.3588154269972454</v>
      </c>
      <c r="AF90" s="28">
        <f t="shared" si="95"/>
        <v>3.3776077885952711</v>
      </c>
      <c r="AG90" s="28">
        <f t="shared" si="95"/>
        <v>8.7824561403508774</v>
      </c>
      <c r="AH90" s="28">
        <f t="shared" si="95"/>
        <v>5.1982942430703627</v>
      </c>
      <c r="AI90" s="28">
        <f>AI88/AI92</f>
        <v>5.1149425287356323</v>
      </c>
      <c r="AJ90" s="28">
        <f t="shared" ref="AJ90:AK90" si="96">AJ88/AJ92</f>
        <v>5.4845212383009363</v>
      </c>
      <c r="AK90" s="28">
        <f t="shared" si="96"/>
        <v>6.4239365537130499</v>
      </c>
    </row>
    <row r="91" spans="2:47" s="19" customFormat="1" x14ac:dyDescent="0.35">
      <c r="B91" s="19" t="s">
        <v>2575</v>
      </c>
      <c r="C91" s="24"/>
      <c r="D91" s="24"/>
      <c r="E91" s="24"/>
      <c r="F91" s="24"/>
      <c r="G91" s="24"/>
      <c r="H91" s="24"/>
      <c r="I91" s="24"/>
      <c r="J91" s="24"/>
      <c r="K91" s="24"/>
      <c r="L91" s="24"/>
      <c r="M91" s="24"/>
      <c r="N91" s="24"/>
      <c r="O91" s="24"/>
      <c r="P91" s="24"/>
      <c r="Q91" s="24"/>
      <c r="R91" s="24"/>
      <c r="S91" s="24"/>
      <c r="T91" s="24"/>
      <c r="U91" s="24"/>
      <c r="V91" s="24"/>
      <c r="W91" s="24"/>
      <c r="X91" s="24"/>
      <c r="Y91" s="24">
        <v>1590</v>
      </c>
      <c r="Z91" s="24">
        <v>1576</v>
      </c>
      <c r="AA91" s="24">
        <v>1557</v>
      </c>
      <c r="AB91" s="24">
        <v>1541</v>
      </c>
      <c r="AC91" s="24">
        <v>1509</v>
      </c>
      <c r="AD91" s="24">
        <v>1469</v>
      </c>
      <c r="AE91" s="24">
        <v>1439</v>
      </c>
      <c r="AF91" s="24">
        <v>1425</v>
      </c>
      <c r="AG91" s="24">
        <v>1415</v>
      </c>
      <c r="AH91" s="24">
        <v>1399</v>
      </c>
      <c r="AI91" s="24">
        <v>1385</v>
      </c>
      <c r="AJ91" s="24">
        <v>1382</v>
      </c>
      <c r="AK91" s="24">
        <v>1380</v>
      </c>
      <c r="AL91" s="24"/>
      <c r="AM91" s="24"/>
      <c r="AN91" s="24"/>
      <c r="AO91" s="24"/>
      <c r="AP91" s="24"/>
      <c r="AQ91" s="24"/>
      <c r="AR91" s="24"/>
      <c r="AS91" s="24"/>
      <c r="AT91" s="24"/>
      <c r="AU91" s="24"/>
    </row>
    <row r="92" spans="2:47" x14ac:dyDescent="0.35">
      <c r="B92" t="s">
        <v>2576</v>
      </c>
      <c r="C92" s="7"/>
      <c r="D92" s="7"/>
      <c r="E92" s="7"/>
      <c r="F92" s="7"/>
      <c r="G92" s="7"/>
      <c r="H92" s="7"/>
      <c r="I92" s="7"/>
      <c r="J92" s="7"/>
      <c r="K92" s="7"/>
      <c r="L92" s="7"/>
      <c r="M92" s="7"/>
      <c r="N92" s="7"/>
      <c r="O92" s="7"/>
      <c r="P92" s="7"/>
      <c r="Q92" s="7"/>
      <c r="R92" s="7"/>
      <c r="S92" s="7"/>
      <c r="T92" s="7"/>
      <c r="U92" s="7"/>
      <c r="V92" s="7"/>
      <c r="W92" s="7"/>
      <c r="X92" s="7"/>
      <c r="Y92" s="7">
        <v>1614</v>
      </c>
      <c r="Z92" s="7">
        <v>1597</v>
      </c>
      <c r="AA92" s="7">
        <v>1575</v>
      </c>
      <c r="AB92" s="7">
        <v>1560</v>
      </c>
      <c r="AC92" s="7">
        <v>1527</v>
      </c>
      <c r="AD92" s="7">
        <v>1485</v>
      </c>
      <c r="AE92" s="7">
        <v>1452</v>
      </c>
      <c r="AF92" s="7">
        <v>1438</v>
      </c>
      <c r="AG92" s="7">
        <v>1425</v>
      </c>
      <c r="AH92" s="7">
        <v>1407</v>
      </c>
      <c r="AI92" s="7">
        <v>1392</v>
      </c>
      <c r="AJ92" s="7">
        <v>1389</v>
      </c>
      <c r="AK92" s="7">
        <v>1387</v>
      </c>
      <c r="AL92" s="7"/>
      <c r="AM92" s="7"/>
      <c r="AN92" s="7"/>
      <c r="AO92" s="7"/>
      <c r="AP92" s="7"/>
      <c r="AQ92" s="7"/>
      <c r="AR92" s="7"/>
      <c r="AS92" s="7"/>
      <c r="AT92" s="7"/>
      <c r="AU92" s="7"/>
    </row>
    <row r="93" spans="2:47" x14ac:dyDescent="0.35">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row>
    <row r="94" spans="2:47" x14ac:dyDescent="0.35">
      <c r="B94" t="s">
        <v>2663</v>
      </c>
      <c r="C94" s="7"/>
      <c r="D94" s="7"/>
      <c r="E94" s="7"/>
      <c r="F94" s="7"/>
      <c r="G94" s="7"/>
      <c r="H94" s="7"/>
      <c r="I94" s="7"/>
      <c r="J94" s="7"/>
      <c r="K94" s="7"/>
      <c r="L94" s="7"/>
      <c r="M94" s="7"/>
      <c r="N94" s="7"/>
      <c r="O94" s="7"/>
      <c r="P94" s="7"/>
      <c r="Q94" s="7"/>
      <c r="R94" s="7"/>
      <c r="S94" s="7"/>
      <c r="T94" s="7"/>
      <c r="U94" s="7"/>
      <c r="V94" s="7"/>
      <c r="W94" s="7"/>
      <c r="X94" s="7"/>
      <c r="Y94" s="53">
        <f t="shared" ref="Y94" si="97">(Y144/Y91)*-1</f>
        <v>1.8729559748427673</v>
      </c>
      <c r="Z94" s="53">
        <f t="shared" ref="Z94" si="98">(Z144/Z91)*-1</f>
        <v>2.0031725888324874</v>
      </c>
      <c r="AA94" s="53">
        <f t="shared" ref="AA94:AB94" si="99">(AA144/AA91)*-1</f>
        <v>2.1226718047527298</v>
      </c>
      <c r="AB94" s="53">
        <f t="shared" si="99"/>
        <v>2.2284231018818947</v>
      </c>
      <c r="AC94" s="53">
        <f t="shared" ref="AC94:AJ94" si="100">(AC144/AC91)*-1</f>
        <v>2.4718356527501655</v>
      </c>
      <c r="AD94" s="53">
        <f t="shared" si="100"/>
        <v>2.7501701837985024</v>
      </c>
      <c r="AE94" s="53">
        <f t="shared" si="100"/>
        <v>2.9374565670604587</v>
      </c>
      <c r="AF94" s="53">
        <f t="shared" si="100"/>
        <v>3.1382456140350876</v>
      </c>
      <c r="AG94" s="53">
        <f t="shared" si="100"/>
        <v>3.4840989399293285</v>
      </c>
      <c r="AH94" s="53">
        <f t="shared" si="100"/>
        <v>3.791279485346676</v>
      </c>
      <c r="AI94" s="53">
        <f t="shared" si="100"/>
        <v>3.9776173285198557</v>
      </c>
      <c r="AJ94" s="53">
        <f t="shared" si="100"/>
        <v>4.20767004341534</v>
      </c>
      <c r="AK94" s="53">
        <f>(AK144/AK91)*-1</f>
        <v>4.4724637681159418</v>
      </c>
      <c r="AL94" s="7"/>
      <c r="AM94" s="7"/>
      <c r="AN94" s="7"/>
      <c r="AO94" s="7"/>
      <c r="AP94" s="7"/>
      <c r="AQ94" s="7"/>
      <c r="AR94" s="7"/>
      <c r="AS94" s="7"/>
      <c r="AT94" s="7"/>
      <c r="AU94" s="7"/>
    </row>
    <row r="95" spans="2:47" x14ac:dyDescent="0.35">
      <c r="B95" t="s">
        <v>2664</v>
      </c>
      <c r="C95" s="7"/>
      <c r="D95" s="7"/>
      <c r="E95" s="7"/>
      <c r="F95" s="7"/>
      <c r="G95" s="7"/>
      <c r="H95" s="7"/>
      <c r="I95" s="7"/>
      <c r="J95" s="7"/>
      <c r="K95" s="7"/>
      <c r="L95" s="7"/>
      <c r="M95" s="7"/>
      <c r="N95" s="7"/>
      <c r="O95" s="7"/>
      <c r="P95" s="7"/>
      <c r="Q95" s="7"/>
      <c r="R95" s="7"/>
      <c r="S95" s="7"/>
      <c r="T95" s="7"/>
      <c r="U95" s="7"/>
      <c r="V95" s="7"/>
      <c r="W95" s="7"/>
      <c r="X95" s="7"/>
      <c r="Y95" s="53">
        <f t="shared" ref="Y95" si="101">(Y144/Y92)*-1</f>
        <v>1.8451053283767038</v>
      </c>
      <c r="Z95" s="53">
        <f t="shared" ref="Z95" si="102">(Z144/Z92)*-1</f>
        <v>1.9768315591734502</v>
      </c>
      <c r="AA95" s="53">
        <f t="shared" ref="AA95:AB95" si="103">(AA144/AA92)*-1</f>
        <v>2.0984126984126985</v>
      </c>
      <c r="AB95" s="53">
        <f t="shared" si="103"/>
        <v>2.2012820512820515</v>
      </c>
      <c r="AC95" s="53">
        <f>(AC144/AC92)*-1</f>
        <v>2.4426981008513424</v>
      </c>
      <c r="AD95" s="53">
        <f t="shared" ref="AD95:AK95" si="104">(AD144/AD92)*-1</f>
        <v>2.7205387205387206</v>
      </c>
      <c r="AE95" s="53">
        <f t="shared" si="104"/>
        <v>2.9111570247933884</v>
      </c>
      <c r="AF95" s="53">
        <f t="shared" si="104"/>
        <v>3.1098748261474269</v>
      </c>
      <c r="AG95" s="53">
        <f t="shared" si="104"/>
        <v>3.4596491228070176</v>
      </c>
      <c r="AH95" s="53">
        <f t="shared" si="104"/>
        <v>3.7697228144989339</v>
      </c>
      <c r="AI95" s="53">
        <f t="shared" si="104"/>
        <v>3.9576149425287355</v>
      </c>
      <c r="AJ95" s="53">
        <f t="shared" si="104"/>
        <v>4.1864650827933767</v>
      </c>
      <c r="AK95" s="53">
        <f t="shared" si="104"/>
        <v>4.4498918529199711</v>
      </c>
      <c r="AL95" s="7"/>
      <c r="AM95" s="7"/>
      <c r="AN95" s="7"/>
      <c r="AO95" s="7"/>
      <c r="AP95" s="7"/>
      <c r="AQ95" s="7"/>
      <c r="AR95" s="7"/>
      <c r="AS95" s="7"/>
      <c r="AT95" s="7"/>
      <c r="AU95" s="7"/>
    </row>
    <row r="96" spans="2:47" x14ac:dyDescent="0.35">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row>
    <row r="97" spans="2:47" s="10" customFormat="1" x14ac:dyDescent="0.35">
      <c r="B97" s="10" t="s">
        <v>2577</v>
      </c>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row>
    <row r="98" spans="2:47" s="13" customFormat="1" x14ac:dyDescent="0.35">
      <c r="B98" s="13" t="s">
        <v>2578</v>
      </c>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row>
    <row r="99" spans="2:47" x14ac:dyDescent="0.35">
      <c r="B99" t="s">
        <v>2579</v>
      </c>
      <c r="C99" s="7"/>
      <c r="D99" s="7"/>
      <c r="E99" s="7"/>
      <c r="F99" s="7"/>
      <c r="G99" s="7"/>
      <c r="H99" s="7"/>
      <c r="I99" s="7"/>
      <c r="J99" s="7"/>
      <c r="K99" s="7"/>
      <c r="L99" s="7"/>
      <c r="M99" s="7"/>
      <c r="N99" s="7"/>
      <c r="O99" s="7"/>
      <c r="P99" s="7"/>
      <c r="Q99" s="7"/>
      <c r="R99" s="7"/>
      <c r="S99" s="7"/>
      <c r="T99" s="7"/>
      <c r="U99" s="7"/>
      <c r="V99" s="7"/>
      <c r="W99" s="7"/>
      <c r="X99" s="7"/>
      <c r="Y99" s="7"/>
      <c r="Z99" s="7">
        <v>4067</v>
      </c>
      <c r="AA99" s="7">
        <v>6297</v>
      </c>
      <c r="AB99" s="7">
        <v>9375</v>
      </c>
      <c r="AC99" s="7">
        <v>6134</v>
      </c>
      <c r="AD99" s="7">
        <v>9096</v>
      </c>
      <c r="AE99" s="7">
        <v>9158</v>
      </c>
      <c r="AF99" s="7">
        <v>10610</v>
      </c>
      <c r="AG99" s="7">
        <v>8721</v>
      </c>
      <c r="AH99" s="7">
        <v>5509</v>
      </c>
      <c r="AI99" s="7">
        <v>8185</v>
      </c>
      <c r="AJ99" s="7">
        <v>5596</v>
      </c>
      <c r="AK99" s="7">
        <v>4954</v>
      </c>
      <c r="AL99" s="7"/>
      <c r="AM99" s="7"/>
      <c r="AN99" s="7"/>
      <c r="AO99" s="7"/>
      <c r="AP99" s="7"/>
      <c r="AQ99" s="7"/>
      <c r="AR99" s="7"/>
      <c r="AS99" s="7"/>
      <c r="AT99" s="7"/>
      <c r="AU99" s="7"/>
    </row>
    <row r="100" spans="2:47" x14ac:dyDescent="0.35">
      <c r="B100" t="s">
        <v>2580</v>
      </c>
      <c r="C100" s="7"/>
      <c r="D100" s="7"/>
      <c r="E100" s="7"/>
      <c r="F100" s="7"/>
      <c r="G100" s="7"/>
      <c r="H100" s="7"/>
      <c r="I100" s="7"/>
      <c r="J100" s="7"/>
      <c r="K100" s="7"/>
      <c r="L100" s="7"/>
      <c r="M100" s="7"/>
      <c r="N100" s="7"/>
      <c r="O100" s="7"/>
      <c r="P100" s="7"/>
      <c r="Q100" s="7"/>
      <c r="R100" s="7"/>
      <c r="S100" s="7"/>
      <c r="T100" s="7"/>
      <c r="U100" s="7"/>
      <c r="V100" s="7"/>
      <c r="W100" s="7"/>
      <c r="X100" s="7"/>
      <c r="Y100" s="7"/>
      <c r="Z100" s="7">
        <v>358</v>
      </c>
      <c r="AA100" s="7">
        <v>322</v>
      </c>
      <c r="AB100" s="7">
        <v>303</v>
      </c>
      <c r="AC100" s="7">
        <v>2592</v>
      </c>
      <c r="AD100" s="7">
        <v>2913</v>
      </c>
      <c r="AE100" s="7">
        <v>6967</v>
      </c>
      <c r="AF100" s="7">
        <v>8900</v>
      </c>
      <c r="AG100" s="7">
        <v>272</v>
      </c>
      <c r="AH100" s="7">
        <v>229</v>
      </c>
      <c r="AI100" s="7">
        <v>1366</v>
      </c>
      <c r="AJ100" s="7">
        <v>392</v>
      </c>
      <c r="AK100" s="7">
        <v>394</v>
      </c>
      <c r="AL100" s="7"/>
      <c r="AM100" s="7"/>
      <c r="AN100" s="7"/>
      <c r="AO100" s="7"/>
      <c r="AP100" s="7"/>
      <c r="AQ100" s="7"/>
      <c r="AR100" s="7"/>
      <c r="AS100" s="7"/>
      <c r="AT100" s="7"/>
      <c r="AU100" s="7"/>
    </row>
    <row r="101" spans="2:47" x14ac:dyDescent="0.35">
      <c r="B101" t="s">
        <v>2660</v>
      </c>
      <c r="C101" s="7"/>
      <c r="D101" s="7"/>
      <c r="E101" s="7"/>
      <c r="F101" s="7"/>
      <c r="G101" s="7"/>
      <c r="H101" s="7"/>
      <c r="I101" s="7"/>
      <c r="J101" s="7"/>
      <c r="K101" s="7"/>
      <c r="L101" s="7"/>
      <c r="M101" s="7"/>
      <c r="N101" s="7"/>
      <c r="O101" s="7"/>
      <c r="P101" s="7"/>
      <c r="Q101" s="7"/>
      <c r="R101" s="7"/>
      <c r="S101" s="7"/>
      <c r="T101" s="7"/>
      <c r="U101" s="7"/>
      <c r="V101" s="7"/>
      <c r="W101" s="7"/>
      <c r="X101" s="7"/>
      <c r="Y101" s="7"/>
      <c r="Z101" s="7">
        <v>0</v>
      </c>
      <c r="AA101" s="7">
        <v>0</v>
      </c>
      <c r="AB101" s="7">
        <v>0</v>
      </c>
      <c r="AC101" s="7">
        <v>0</v>
      </c>
      <c r="AD101" s="7">
        <v>0</v>
      </c>
      <c r="AE101" s="7">
        <v>0</v>
      </c>
      <c r="AF101" s="7">
        <v>0</v>
      </c>
      <c r="AG101" s="7">
        <v>1997</v>
      </c>
      <c r="AH101" s="7">
        <v>0</v>
      </c>
      <c r="AI101" s="7">
        <v>0</v>
      </c>
      <c r="AJ101" s="7">
        <v>0</v>
      </c>
      <c r="AK101" s="7">
        <v>0</v>
      </c>
      <c r="AL101" s="7"/>
      <c r="AM101" s="7"/>
      <c r="AN101" s="7"/>
      <c r="AO101" s="7"/>
      <c r="AP101" s="7"/>
      <c r="AQ101" s="7"/>
      <c r="AR101" s="7"/>
      <c r="AS101" s="7"/>
      <c r="AT101" s="7"/>
      <c r="AU101" s="7"/>
    </row>
    <row r="102" spans="2:47" x14ac:dyDescent="0.35">
      <c r="B102" t="s">
        <v>2581</v>
      </c>
      <c r="C102" s="7"/>
      <c r="D102" s="7"/>
      <c r="E102" s="7"/>
      <c r="F102" s="7"/>
      <c r="G102" s="7"/>
      <c r="H102" s="7"/>
      <c r="I102" s="7"/>
      <c r="J102" s="7"/>
      <c r="K102" s="7"/>
      <c r="L102" s="7"/>
      <c r="M102" s="7"/>
      <c r="N102" s="7"/>
      <c r="O102" s="7"/>
      <c r="P102" s="7"/>
      <c r="Q102" s="7"/>
      <c r="R102" s="7"/>
      <c r="S102" s="7"/>
      <c r="T102" s="7"/>
      <c r="U102" s="7"/>
      <c r="V102" s="7"/>
      <c r="W102" s="7"/>
      <c r="X102" s="7"/>
      <c r="Y102" s="7"/>
      <c r="Z102" s="7">
        <v>6912</v>
      </c>
      <c r="AA102" s="7">
        <v>7041</v>
      </c>
      <c r="AB102" s="7">
        <v>6954</v>
      </c>
      <c r="AC102" s="7">
        <v>6651</v>
      </c>
      <c r="AD102" s="7">
        <v>6437</v>
      </c>
      <c r="AE102" s="7">
        <v>6694</v>
      </c>
      <c r="AF102" s="7">
        <v>7024</v>
      </c>
      <c r="AG102" s="7">
        <v>7142</v>
      </c>
      <c r="AH102" s="7">
        <v>7822</v>
      </c>
      <c r="AI102" s="7">
        <v>8404</v>
      </c>
      <c r="AJ102" s="7">
        <v>8680</v>
      </c>
      <c r="AK102" s="7">
        <v>10163</v>
      </c>
      <c r="AL102" s="7"/>
      <c r="AM102" s="7"/>
      <c r="AN102" s="7"/>
      <c r="AO102" s="7"/>
      <c r="AP102" s="7"/>
      <c r="AQ102" s="7"/>
      <c r="AR102" s="7"/>
      <c r="AS102" s="7"/>
      <c r="AT102" s="7"/>
      <c r="AU102" s="7"/>
    </row>
    <row r="103" spans="2:47" x14ac:dyDescent="0.35">
      <c r="B103" t="s">
        <v>2582</v>
      </c>
      <c r="C103" s="7"/>
      <c r="D103" s="7"/>
      <c r="E103" s="7"/>
      <c r="F103" s="7"/>
      <c r="G103" s="7"/>
      <c r="H103" s="7"/>
      <c r="I103" s="7"/>
      <c r="J103" s="7"/>
      <c r="K103" s="7"/>
      <c r="L103" s="7"/>
      <c r="M103" s="7"/>
      <c r="N103" s="7"/>
      <c r="O103" s="7"/>
      <c r="P103" s="7"/>
      <c r="Q103" s="7"/>
      <c r="R103" s="7"/>
      <c r="S103" s="7"/>
      <c r="T103" s="7"/>
      <c r="U103" s="7"/>
      <c r="V103" s="7"/>
      <c r="W103" s="7"/>
      <c r="X103" s="7"/>
      <c r="Y103" s="7"/>
      <c r="Z103" s="7">
        <v>3827</v>
      </c>
      <c r="AA103" s="7">
        <v>3581</v>
      </c>
      <c r="AB103" s="7">
        <v>3409</v>
      </c>
      <c r="AC103" s="7">
        <v>3143</v>
      </c>
      <c r="AD103" s="7">
        <v>2720</v>
      </c>
      <c r="AE103" s="7">
        <v>2723</v>
      </c>
      <c r="AF103" s="7">
        <v>2947</v>
      </c>
      <c r="AG103" s="7">
        <v>3128</v>
      </c>
      <c r="AH103" s="7">
        <v>3338</v>
      </c>
      <c r="AI103" s="7">
        <v>4172</v>
      </c>
      <c r="AJ103" s="7">
        <v>4347</v>
      </c>
      <c r="AK103" s="7">
        <v>5222</v>
      </c>
      <c r="AL103" s="7"/>
      <c r="AM103" s="7"/>
      <c r="AN103" s="7"/>
      <c r="AO103" s="7"/>
      <c r="AP103" s="7"/>
      <c r="AQ103" s="7"/>
      <c r="AR103" s="7"/>
      <c r="AS103" s="7"/>
      <c r="AT103" s="7"/>
      <c r="AU103" s="7"/>
    </row>
    <row r="104" spans="2:47" x14ac:dyDescent="0.35">
      <c r="B104" t="s">
        <v>2583</v>
      </c>
      <c r="C104" s="7"/>
      <c r="D104" s="7"/>
      <c r="E104" s="7"/>
      <c r="F104" s="7"/>
      <c r="G104" s="7"/>
      <c r="H104" s="7"/>
      <c r="I104" s="7"/>
      <c r="J104" s="7"/>
      <c r="K104" s="7"/>
      <c r="L104" s="7"/>
      <c r="M104" s="7"/>
      <c r="N104" s="7"/>
      <c r="O104" s="7"/>
      <c r="P104" s="7"/>
      <c r="Q104" s="7"/>
      <c r="R104" s="7"/>
      <c r="S104" s="7"/>
      <c r="T104" s="7"/>
      <c r="U104" s="7"/>
      <c r="V104" s="7"/>
      <c r="W104" s="7"/>
      <c r="X104" s="7"/>
      <c r="Y104" s="7"/>
      <c r="Z104" s="7">
        <v>2277</v>
      </c>
      <c r="AA104" s="7">
        <v>1479</v>
      </c>
      <c r="AB104" s="7">
        <v>2162</v>
      </c>
      <c r="AC104" s="7">
        <v>2143</v>
      </c>
      <c r="AD104" s="7">
        <v>1865</v>
      </c>
      <c r="AE104" s="7">
        <v>1547</v>
      </c>
      <c r="AF104" s="7">
        <v>1546</v>
      </c>
      <c r="AG104" s="52">
        <v>633</v>
      </c>
      <c r="AH104" s="7">
        <v>747</v>
      </c>
      <c r="AI104" s="7">
        <v>874</v>
      </c>
      <c r="AJ104" s="7">
        <v>980</v>
      </c>
      <c r="AK104" s="7">
        <v>806</v>
      </c>
      <c r="AL104" s="7"/>
      <c r="AM104" s="7"/>
      <c r="AN104" s="7"/>
      <c r="AO104" s="7"/>
      <c r="AP104" s="7"/>
      <c r="AQ104" s="7"/>
      <c r="AR104" s="7"/>
      <c r="AS104" s="7"/>
      <c r="AT104" s="7"/>
      <c r="AU104" s="7"/>
    </row>
    <row r="105" spans="2:47" s="11" customFormat="1" x14ac:dyDescent="0.35">
      <c r="B105" s="11" t="s">
        <v>2584</v>
      </c>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v>0</v>
      </c>
      <c r="AA105" s="20">
        <v>0</v>
      </c>
      <c r="AB105" s="20">
        <v>0</v>
      </c>
      <c r="AC105" s="20">
        <v>0</v>
      </c>
      <c r="AD105" s="20">
        <v>0</v>
      </c>
      <c r="AE105" s="20">
        <v>0</v>
      </c>
      <c r="AF105" s="20">
        <v>0</v>
      </c>
      <c r="AG105" s="20">
        <v>0</v>
      </c>
      <c r="AH105" s="20">
        <v>0</v>
      </c>
      <c r="AI105" s="20">
        <v>0</v>
      </c>
      <c r="AJ105" s="20">
        <v>1788</v>
      </c>
      <c r="AK105" s="20">
        <v>0</v>
      </c>
      <c r="AL105" s="20"/>
      <c r="AM105" s="20"/>
      <c r="AN105" s="20"/>
      <c r="AO105" s="20"/>
      <c r="AP105" s="20"/>
      <c r="AQ105" s="20"/>
      <c r="AR105" s="20"/>
      <c r="AS105" s="20"/>
      <c r="AT105" s="20"/>
      <c r="AU105" s="20"/>
    </row>
    <row r="106" spans="2:47" s="3" customFormat="1" x14ac:dyDescent="0.35">
      <c r="B106" s="3" t="s">
        <v>1219</v>
      </c>
      <c r="C106" s="21"/>
      <c r="D106" s="21"/>
      <c r="E106" s="21"/>
      <c r="F106" s="21"/>
      <c r="G106" s="21"/>
      <c r="H106" s="21"/>
      <c r="I106" s="21"/>
      <c r="J106" s="21"/>
      <c r="K106" s="21"/>
      <c r="L106" s="21"/>
      <c r="M106" s="21"/>
      <c r="N106" s="21"/>
      <c r="O106" s="21"/>
      <c r="P106" s="21"/>
      <c r="Q106" s="21"/>
      <c r="R106" s="21"/>
      <c r="S106" s="21"/>
      <c r="T106" s="21"/>
      <c r="U106" s="21"/>
      <c r="V106" s="21"/>
      <c r="W106" s="21"/>
      <c r="X106" s="21">
        <f>SUM(X99:X105)</f>
        <v>0</v>
      </c>
      <c r="Y106" s="21">
        <f t="shared" ref="Y106:AJ106" si="105">SUM(Y99:Y105)</f>
        <v>0</v>
      </c>
      <c r="Z106" s="21">
        <f t="shared" si="105"/>
        <v>17441</v>
      </c>
      <c r="AA106" s="21">
        <f t="shared" si="105"/>
        <v>18720</v>
      </c>
      <c r="AB106" s="21">
        <f t="shared" si="105"/>
        <v>22203</v>
      </c>
      <c r="AC106" s="21">
        <f t="shared" si="105"/>
        <v>20663</v>
      </c>
      <c r="AD106" s="21">
        <f t="shared" si="105"/>
        <v>23031</v>
      </c>
      <c r="AE106" s="21">
        <f t="shared" si="105"/>
        <v>27089</v>
      </c>
      <c r="AF106" s="21">
        <f t="shared" si="105"/>
        <v>31027</v>
      </c>
      <c r="AG106" s="21">
        <f t="shared" si="105"/>
        <v>21893</v>
      </c>
      <c r="AH106" s="21">
        <f t="shared" si="105"/>
        <v>17645</v>
      </c>
      <c r="AI106" s="21">
        <f t="shared" si="105"/>
        <v>23001</v>
      </c>
      <c r="AJ106" s="21">
        <f t="shared" si="105"/>
        <v>21783</v>
      </c>
      <c r="AK106" s="21">
        <f>SUM(AK99:AK105)</f>
        <v>21539</v>
      </c>
      <c r="AL106" s="21"/>
      <c r="AM106" s="21"/>
      <c r="AN106" s="21"/>
      <c r="AO106" s="21"/>
      <c r="AP106" s="21"/>
      <c r="AQ106" s="21"/>
      <c r="AR106" s="21"/>
      <c r="AS106" s="21"/>
      <c r="AT106" s="21"/>
      <c r="AU106" s="21"/>
    </row>
    <row r="107" spans="2:47" s="13" customFormat="1" x14ac:dyDescent="0.35">
      <c r="B107" s="13" t="s">
        <v>2585</v>
      </c>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row>
    <row r="108" spans="2:47" x14ac:dyDescent="0.35">
      <c r="B108" s="14" t="s">
        <v>1220</v>
      </c>
      <c r="C108" s="7"/>
      <c r="D108" s="7"/>
      <c r="E108" s="7"/>
      <c r="F108" s="7"/>
      <c r="G108" s="7"/>
      <c r="H108" s="7"/>
      <c r="I108" s="7"/>
      <c r="J108" s="7"/>
      <c r="K108" s="7"/>
      <c r="L108" s="7"/>
      <c r="M108" s="7"/>
      <c r="N108" s="7"/>
      <c r="O108" s="7"/>
      <c r="P108" s="7"/>
      <c r="Q108" s="7"/>
      <c r="R108" s="7"/>
      <c r="S108" s="7"/>
      <c r="T108" s="7"/>
      <c r="U108" s="7"/>
      <c r="V108" s="7"/>
      <c r="W108" s="7"/>
      <c r="X108" s="7"/>
      <c r="Y108" s="7"/>
      <c r="Z108" s="7">
        <v>19698</v>
      </c>
      <c r="AA108" s="7">
        <v>19136</v>
      </c>
      <c r="AB108" s="7">
        <v>18575</v>
      </c>
      <c r="AC108" s="7">
        <v>17244</v>
      </c>
      <c r="AD108" s="7">
        <v>16317</v>
      </c>
      <c r="AE108" s="7">
        <v>16591</v>
      </c>
      <c r="AF108" s="7">
        <v>17240</v>
      </c>
      <c r="AG108" s="7">
        <v>17589</v>
      </c>
      <c r="AH108" s="7">
        <v>19305</v>
      </c>
      <c r="AI108" s="7">
        <v>21369</v>
      </c>
      <c r="AJ108" s="7">
        <v>22407</v>
      </c>
      <c r="AK108" s="7">
        <v>24291</v>
      </c>
      <c r="AL108" s="7"/>
      <c r="AM108" s="7"/>
      <c r="AN108" s="7"/>
      <c r="AO108" s="7"/>
      <c r="AP108" s="7"/>
      <c r="AQ108" s="7"/>
      <c r="AR108" s="7"/>
      <c r="AS108" s="7"/>
      <c r="AT108" s="7"/>
      <c r="AU108" s="7"/>
    </row>
    <row r="109" spans="2:47" x14ac:dyDescent="0.35">
      <c r="B109" s="14" t="s">
        <v>2586</v>
      </c>
      <c r="C109" s="7"/>
      <c r="D109" s="7"/>
      <c r="E109" s="7"/>
      <c r="F109" s="7"/>
      <c r="G109" s="7"/>
      <c r="H109" s="7"/>
      <c r="I109" s="7"/>
      <c r="J109" s="7"/>
      <c r="K109" s="7"/>
      <c r="L109" s="7"/>
      <c r="M109" s="7"/>
      <c r="N109" s="7"/>
      <c r="O109" s="7"/>
      <c r="P109" s="7"/>
      <c r="Q109" s="7"/>
      <c r="R109" s="7"/>
      <c r="S109" s="7"/>
      <c r="T109" s="7"/>
      <c r="U109" s="7"/>
      <c r="V109" s="7"/>
      <c r="W109" s="7"/>
      <c r="X109" s="7"/>
      <c r="Y109" s="7"/>
      <c r="Z109" s="7">
        <v>1888</v>
      </c>
      <c r="AA109" s="7">
        <v>1781</v>
      </c>
      <c r="AB109" s="7">
        <v>1638</v>
      </c>
      <c r="AC109" s="7">
        <v>1449</v>
      </c>
      <c r="AD109" s="7">
        <v>1270</v>
      </c>
      <c r="AE109" s="7">
        <v>1237</v>
      </c>
      <c r="AF109" s="7">
        <v>1268</v>
      </c>
      <c r="AG109" s="7">
        <v>1644</v>
      </c>
      <c r="AH109" s="7">
        <v>1433</v>
      </c>
      <c r="AI109" s="7">
        <v>1703</v>
      </c>
      <c r="AJ109" s="7">
        <v>1538</v>
      </c>
      <c r="AK109" s="7">
        <v>1277</v>
      </c>
      <c r="AL109" s="7"/>
      <c r="AM109" s="7"/>
      <c r="AN109" s="7"/>
      <c r="AO109" s="7"/>
      <c r="AP109" s="7"/>
      <c r="AQ109" s="7"/>
      <c r="AR109" s="7"/>
      <c r="AS109" s="7"/>
      <c r="AT109" s="7"/>
      <c r="AU109" s="7"/>
    </row>
    <row r="110" spans="2:47" x14ac:dyDescent="0.35">
      <c r="B110" s="14" t="s">
        <v>1221</v>
      </c>
      <c r="C110" s="7"/>
      <c r="D110" s="7"/>
      <c r="E110" s="7"/>
      <c r="F110" s="7"/>
      <c r="G110" s="7"/>
      <c r="H110" s="7"/>
      <c r="I110" s="7"/>
      <c r="J110" s="7"/>
      <c r="K110" s="7"/>
      <c r="L110" s="7"/>
      <c r="M110" s="7"/>
      <c r="N110" s="7"/>
      <c r="O110" s="7"/>
      <c r="P110" s="7"/>
      <c r="Q110" s="7"/>
      <c r="R110" s="7"/>
      <c r="S110" s="7"/>
      <c r="T110" s="7"/>
      <c r="U110" s="7"/>
      <c r="V110" s="7"/>
      <c r="W110" s="7"/>
      <c r="X110" s="7"/>
      <c r="Y110" s="7"/>
      <c r="Z110" s="7">
        <v>16800</v>
      </c>
      <c r="AA110" s="7">
        <v>16971</v>
      </c>
      <c r="AB110" s="7">
        <v>16613</v>
      </c>
      <c r="AC110" s="7">
        <v>14965</v>
      </c>
      <c r="AD110" s="7">
        <v>14177</v>
      </c>
      <c r="AE110" s="7">
        <v>14430</v>
      </c>
      <c r="AF110" s="7">
        <v>14744</v>
      </c>
      <c r="AG110" s="7">
        <v>14808</v>
      </c>
      <c r="AH110" s="7">
        <v>15501</v>
      </c>
      <c r="AI110" s="7">
        <v>18757</v>
      </c>
      <c r="AJ110" s="7">
        <v>18381</v>
      </c>
      <c r="AK110" s="7">
        <v>18202</v>
      </c>
      <c r="AL110" s="7"/>
      <c r="AM110" s="7"/>
      <c r="AN110" s="7"/>
      <c r="AO110" s="7"/>
      <c r="AP110" s="7"/>
      <c r="AQ110" s="7"/>
      <c r="AR110" s="7"/>
      <c r="AS110" s="7"/>
      <c r="AT110" s="7"/>
      <c r="AU110" s="7"/>
    </row>
    <row r="111" spans="2:47" x14ac:dyDescent="0.35">
      <c r="B111" s="14" t="s">
        <v>2587</v>
      </c>
      <c r="C111" s="7"/>
      <c r="D111" s="7"/>
      <c r="E111" s="7"/>
      <c r="F111" s="7"/>
      <c r="G111" s="7"/>
      <c r="H111" s="7"/>
      <c r="I111" s="7"/>
      <c r="J111" s="7"/>
      <c r="K111" s="7"/>
      <c r="L111" s="7"/>
      <c r="M111" s="7"/>
      <c r="N111" s="7"/>
      <c r="O111" s="7"/>
      <c r="P111" s="7"/>
      <c r="Q111" s="7"/>
      <c r="R111" s="7"/>
      <c r="S111" s="7"/>
      <c r="T111" s="7"/>
      <c r="U111" s="7"/>
      <c r="V111" s="7"/>
      <c r="W111" s="7"/>
      <c r="X111" s="7"/>
      <c r="Y111" s="7"/>
      <c r="Z111" s="7">
        <v>14557</v>
      </c>
      <c r="AA111" s="7">
        <v>14744</v>
      </c>
      <c r="AB111" s="7">
        <v>14401</v>
      </c>
      <c r="AC111" s="7">
        <v>12639</v>
      </c>
      <c r="AD111" s="7">
        <v>11811</v>
      </c>
      <c r="AE111" s="7">
        <v>12196</v>
      </c>
      <c r="AF111" s="7">
        <v>12570</v>
      </c>
      <c r="AG111" s="7">
        <v>14181</v>
      </c>
      <c r="AH111" s="7">
        <v>14610</v>
      </c>
      <c r="AI111" s="7">
        <v>17612</v>
      </c>
      <c r="AJ111" s="7">
        <v>17127</v>
      </c>
      <c r="AK111" s="7">
        <v>14309</v>
      </c>
      <c r="AL111" s="7"/>
      <c r="AM111" s="7"/>
      <c r="AN111" s="7"/>
      <c r="AO111" s="7"/>
      <c r="AP111" s="7"/>
      <c r="AQ111" s="7"/>
      <c r="AR111" s="7"/>
      <c r="AS111" s="7"/>
      <c r="AT111" s="7"/>
      <c r="AU111" s="7"/>
    </row>
    <row r="112" spans="2:47" x14ac:dyDescent="0.35">
      <c r="B112" s="14" t="s">
        <v>2588</v>
      </c>
      <c r="C112" s="7"/>
      <c r="D112" s="7"/>
      <c r="E112" s="7"/>
      <c r="F112" s="7"/>
      <c r="G112" s="7"/>
      <c r="H112" s="7"/>
      <c r="I112" s="7"/>
      <c r="J112" s="7"/>
      <c r="K112" s="7"/>
      <c r="L112" s="7"/>
      <c r="M112" s="7"/>
      <c r="N112" s="7"/>
      <c r="O112" s="7"/>
      <c r="P112" s="7"/>
      <c r="Q112" s="7"/>
      <c r="R112" s="7"/>
      <c r="S112" s="7"/>
      <c r="T112" s="7"/>
      <c r="U112" s="7"/>
      <c r="V112" s="7"/>
      <c r="W112" s="7"/>
      <c r="X112" s="7"/>
      <c r="Y112" s="7"/>
      <c r="Z112" s="7">
        <v>1477</v>
      </c>
      <c r="AA112" s="7">
        <v>1633</v>
      </c>
      <c r="AB112" s="7">
        <v>2623</v>
      </c>
      <c r="AC112" s="7">
        <v>2689</v>
      </c>
      <c r="AD112" s="7">
        <v>2311</v>
      </c>
      <c r="AE112" s="7">
        <v>1950</v>
      </c>
      <c r="AF112" s="7">
        <v>2042</v>
      </c>
      <c r="AG112" s="7">
        <v>2409</v>
      </c>
      <c r="AH112" s="7">
        <v>2683</v>
      </c>
      <c r="AI112" s="7">
        <v>2792</v>
      </c>
      <c r="AJ112" s="7">
        <v>2350</v>
      </c>
      <c r="AK112" s="7">
        <v>3073</v>
      </c>
      <c r="AL112" s="7"/>
      <c r="AM112" s="7"/>
      <c r="AN112" s="7"/>
      <c r="AO112" s="7"/>
      <c r="AP112" s="7"/>
      <c r="AQ112" s="7"/>
      <c r="AR112" s="7"/>
      <c r="AS112" s="7"/>
      <c r="AT112" s="7"/>
      <c r="AU112" s="7"/>
    </row>
    <row r="113" spans="2:47" x14ac:dyDescent="0.35">
      <c r="B113" s="14" t="s">
        <v>2589</v>
      </c>
      <c r="C113" s="7"/>
      <c r="D113" s="7"/>
      <c r="E113" s="7"/>
      <c r="F113" s="7"/>
      <c r="G113" s="7"/>
      <c r="H113" s="7"/>
      <c r="I113" s="7"/>
      <c r="J113" s="7"/>
      <c r="K113" s="7"/>
      <c r="L113" s="7"/>
      <c r="M113" s="7"/>
      <c r="N113" s="7"/>
      <c r="O113" s="7"/>
      <c r="P113" s="7"/>
      <c r="Q113" s="7"/>
      <c r="R113" s="7"/>
      <c r="S113" s="7"/>
      <c r="T113" s="7"/>
      <c r="U113" s="7"/>
      <c r="V113" s="7"/>
      <c r="W113" s="7"/>
      <c r="X113" s="7"/>
      <c r="Y113" s="7"/>
      <c r="Z113" s="7">
        <v>0</v>
      </c>
      <c r="AA113" s="7">
        <v>0</v>
      </c>
      <c r="AB113" s="7">
        <v>0</v>
      </c>
      <c r="AC113" s="7">
        <v>0</v>
      </c>
      <c r="AD113" s="7">
        <v>0</v>
      </c>
      <c r="AE113" s="7">
        <v>0</v>
      </c>
      <c r="AF113" s="7">
        <v>0</v>
      </c>
      <c r="AG113" s="7">
        <v>4364</v>
      </c>
      <c r="AH113" s="7">
        <v>4359</v>
      </c>
      <c r="AI113" s="7">
        <v>4372</v>
      </c>
      <c r="AJ113" s="7">
        <v>4310</v>
      </c>
      <c r="AK113" s="7">
        <v>4204</v>
      </c>
      <c r="AL113" s="7"/>
      <c r="AM113" s="7"/>
      <c r="AN113" s="7"/>
      <c r="AO113" s="7"/>
      <c r="AP113" s="7"/>
      <c r="AQ113" s="7"/>
      <c r="AR113" s="7"/>
      <c r="AS113" s="7"/>
      <c r="AT113" s="7"/>
      <c r="AU113" s="7"/>
    </row>
    <row r="114" spans="2:47" s="11" customFormat="1" x14ac:dyDescent="0.35">
      <c r="B114" s="18" t="s">
        <v>2590</v>
      </c>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v>1021</v>
      </c>
      <c r="AA114" s="20">
        <v>1653</v>
      </c>
      <c r="AB114" s="20">
        <v>1425</v>
      </c>
      <c r="AC114" s="20">
        <v>860</v>
      </c>
      <c r="AD114" s="20">
        <v>750</v>
      </c>
      <c r="AE114" s="20">
        <v>636</v>
      </c>
      <c r="AF114" s="20">
        <v>913</v>
      </c>
      <c r="AG114" s="20">
        <v>760</v>
      </c>
      <c r="AH114" s="20">
        <v>3011</v>
      </c>
      <c r="AI114" s="20">
        <v>3312</v>
      </c>
      <c r="AJ114" s="20">
        <v>4481</v>
      </c>
      <c r="AK114" s="20">
        <v>5292</v>
      </c>
      <c r="AL114" s="20"/>
      <c r="AM114" s="20"/>
      <c r="AN114" s="20"/>
      <c r="AO114" s="20"/>
      <c r="AP114" s="20"/>
      <c r="AQ114" s="20"/>
      <c r="AR114" s="20"/>
      <c r="AS114" s="20"/>
      <c r="AT114" s="20"/>
      <c r="AU114" s="20"/>
    </row>
    <row r="115" spans="2:47" s="3" customFormat="1" x14ac:dyDescent="0.35">
      <c r="B115" s="17" t="s">
        <v>1229</v>
      </c>
      <c r="C115" s="21"/>
      <c r="D115" s="21"/>
      <c r="E115" s="21"/>
      <c r="F115" s="21"/>
      <c r="G115" s="21"/>
      <c r="H115" s="21"/>
      <c r="I115" s="21"/>
      <c r="J115" s="21"/>
      <c r="K115" s="21"/>
      <c r="L115" s="21"/>
      <c r="M115" s="21"/>
      <c r="N115" s="21"/>
      <c r="O115" s="21"/>
      <c r="P115" s="21"/>
      <c r="Q115" s="21"/>
      <c r="R115" s="21"/>
      <c r="S115" s="21"/>
      <c r="T115" s="21"/>
      <c r="U115" s="21"/>
      <c r="V115" s="21"/>
      <c r="W115" s="21"/>
      <c r="X115" s="21">
        <f>SUM(X108:X114)+X106</f>
        <v>0</v>
      </c>
      <c r="Y115" s="21">
        <f t="shared" ref="Y115:AJ115" si="106">SUM(Y108:Y114)+Y106</f>
        <v>0</v>
      </c>
      <c r="Z115" s="21">
        <f t="shared" si="106"/>
        <v>72882</v>
      </c>
      <c r="AA115" s="21">
        <f t="shared" si="106"/>
        <v>74638</v>
      </c>
      <c r="AB115" s="21">
        <f t="shared" si="106"/>
        <v>77478</v>
      </c>
      <c r="AC115" s="21">
        <f t="shared" si="106"/>
        <v>70509</v>
      </c>
      <c r="AD115" s="21">
        <f t="shared" si="106"/>
        <v>69667</v>
      </c>
      <c r="AE115" s="21">
        <f t="shared" si="106"/>
        <v>74129</v>
      </c>
      <c r="AF115" s="21">
        <f t="shared" si="106"/>
        <v>79804</v>
      </c>
      <c r="AG115" s="21">
        <f t="shared" si="106"/>
        <v>77648</v>
      </c>
      <c r="AH115" s="21">
        <f t="shared" si="106"/>
        <v>78547</v>
      </c>
      <c r="AI115" s="21">
        <f t="shared" si="106"/>
        <v>92918</v>
      </c>
      <c r="AJ115" s="21">
        <f t="shared" si="106"/>
        <v>92377</v>
      </c>
      <c r="AK115" s="21">
        <f>SUM(AK108:AK114)+AK106</f>
        <v>92187</v>
      </c>
      <c r="AL115" s="21"/>
      <c r="AM115" s="21"/>
      <c r="AN115" s="21"/>
      <c r="AO115" s="21"/>
      <c r="AP115" s="21"/>
      <c r="AQ115" s="21"/>
      <c r="AR115" s="21"/>
      <c r="AS115" s="21"/>
      <c r="AT115" s="21"/>
      <c r="AU115" s="21"/>
    </row>
    <row r="116" spans="2:47" s="13" customFormat="1" x14ac:dyDescent="0.35">
      <c r="B116" s="13" t="s">
        <v>2591</v>
      </c>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row>
    <row r="117" spans="2:47" x14ac:dyDescent="0.35">
      <c r="B117" s="14" t="s">
        <v>2592</v>
      </c>
      <c r="C117" s="7"/>
      <c r="D117" s="7"/>
      <c r="E117" s="7"/>
      <c r="F117" s="7"/>
      <c r="G117" s="7"/>
      <c r="H117" s="7"/>
      <c r="I117" s="7"/>
      <c r="J117" s="7"/>
      <c r="K117" s="7"/>
      <c r="L117" s="7"/>
      <c r="M117" s="7"/>
      <c r="N117" s="7"/>
      <c r="O117" s="7"/>
      <c r="P117" s="7"/>
      <c r="Q117" s="7"/>
      <c r="R117" s="7"/>
      <c r="S117" s="7"/>
      <c r="T117" s="7"/>
      <c r="U117" s="7"/>
      <c r="V117" s="7"/>
      <c r="W117" s="7"/>
      <c r="X117" s="7"/>
      <c r="Y117" s="7"/>
      <c r="Z117" s="7">
        <f>6205+192</f>
        <v>6397</v>
      </c>
      <c r="AA117" s="7">
        <f>4815+371</f>
        <v>5186</v>
      </c>
      <c r="AB117" s="7">
        <v>5306</v>
      </c>
      <c r="AC117" s="7">
        <v>5076</v>
      </c>
      <c r="AD117" s="7">
        <v>4071</v>
      </c>
      <c r="AE117" s="7">
        <v>6892</v>
      </c>
      <c r="AF117" s="7">
        <v>5485</v>
      </c>
      <c r="AG117" s="7">
        <v>4026</v>
      </c>
      <c r="AH117" s="7">
        <v>2920</v>
      </c>
      <c r="AI117" s="7">
        <v>3780</v>
      </c>
      <c r="AJ117" s="7">
        <v>4308</v>
      </c>
      <c r="AK117" s="7">
        <v>3414</v>
      </c>
      <c r="AL117" s="7"/>
      <c r="AM117" s="7"/>
      <c r="AN117" s="7"/>
      <c r="AO117" s="7"/>
      <c r="AP117" s="7"/>
      <c r="AQ117" s="7"/>
      <c r="AR117" s="7"/>
      <c r="AS117" s="7"/>
      <c r="AT117" s="7"/>
      <c r="AU117" s="7"/>
    </row>
    <row r="118" spans="2:47" x14ac:dyDescent="0.35">
      <c r="B118" s="14" t="s">
        <v>2593</v>
      </c>
      <c r="C118" s="7"/>
      <c r="D118" s="7"/>
      <c r="E118" s="7"/>
      <c r="F118" s="7"/>
      <c r="G118" s="7"/>
      <c r="H118" s="7"/>
      <c r="I118" s="7"/>
      <c r="J118" s="7"/>
      <c r="K118" s="7"/>
      <c r="L118" s="7"/>
      <c r="M118" s="7"/>
      <c r="N118" s="7"/>
      <c r="O118" s="7"/>
      <c r="P118" s="7"/>
      <c r="Q118" s="7"/>
      <c r="R118" s="7"/>
      <c r="S118" s="7"/>
      <c r="T118" s="7"/>
      <c r="U118" s="7"/>
      <c r="V118" s="7"/>
      <c r="W118" s="7"/>
      <c r="X118" s="7"/>
      <c r="Y118" s="7"/>
      <c r="Z118" s="7">
        <v>11757</v>
      </c>
      <c r="AA118" s="7">
        <v>11903</v>
      </c>
      <c r="AB118" s="7">
        <v>12533</v>
      </c>
      <c r="AC118" s="7">
        <v>13016</v>
      </c>
      <c r="AD118" s="7">
        <v>13507</v>
      </c>
      <c r="AE118" s="7">
        <v>14243</v>
      </c>
      <c r="AF118" s="7">
        <v>15017</v>
      </c>
      <c r="AG118" s="7">
        <v>18112</v>
      </c>
      <c r="AH118" s="7">
        <v>17541</v>
      </c>
      <c r="AI118" s="7">
        <v>19592</v>
      </c>
      <c r="AJ118" s="7">
        <v>21159</v>
      </c>
      <c r="AK118" s="7">
        <v>23371</v>
      </c>
      <c r="AL118" s="7"/>
      <c r="AM118" s="7"/>
      <c r="AN118" s="7"/>
      <c r="AO118" s="7"/>
      <c r="AP118" s="7"/>
      <c r="AQ118" s="7"/>
      <c r="AR118" s="7"/>
      <c r="AS118" s="7"/>
      <c r="AT118" s="7"/>
      <c r="AU118" s="7"/>
    </row>
    <row r="119" spans="2:47" s="11" customFormat="1" x14ac:dyDescent="0.35">
      <c r="B119" s="18" t="s">
        <v>2594</v>
      </c>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v>0</v>
      </c>
      <c r="AA119" s="20">
        <v>0</v>
      </c>
      <c r="AB119" s="20">
        <v>0</v>
      </c>
      <c r="AC119" s="20">
        <v>0</v>
      </c>
      <c r="AD119" s="20">
        <v>0</v>
      </c>
      <c r="AE119" s="20">
        <v>0</v>
      </c>
      <c r="AF119" s="20">
        <v>0</v>
      </c>
      <c r="AG119" s="20">
        <v>0</v>
      </c>
      <c r="AH119" s="20">
        <v>0</v>
      </c>
      <c r="AI119" s="20">
        <v>0</v>
      </c>
      <c r="AJ119" s="20">
        <v>753</v>
      </c>
      <c r="AK119" s="20">
        <v>0</v>
      </c>
      <c r="AL119" s="20"/>
      <c r="AM119" s="20"/>
      <c r="AN119" s="20"/>
      <c r="AO119" s="20"/>
      <c r="AP119" s="20"/>
      <c r="AQ119" s="20"/>
      <c r="AR119" s="20"/>
      <c r="AS119" s="20"/>
      <c r="AT119" s="20"/>
      <c r="AU119" s="20"/>
    </row>
    <row r="120" spans="2:47" s="3" customFormat="1" x14ac:dyDescent="0.35">
      <c r="B120" s="17" t="s">
        <v>1235</v>
      </c>
      <c r="C120" s="21"/>
      <c r="D120" s="21"/>
      <c r="E120" s="21"/>
      <c r="F120" s="21"/>
      <c r="G120" s="21"/>
      <c r="H120" s="21"/>
      <c r="I120" s="21"/>
      <c r="J120" s="21"/>
      <c r="K120" s="21"/>
      <c r="L120" s="21"/>
      <c r="M120" s="21"/>
      <c r="N120" s="21"/>
      <c r="O120" s="21"/>
      <c r="P120" s="21"/>
      <c r="Q120" s="21"/>
      <c r="R120" s="21"/>
      <c r="S120" s="21"/>
      <c r="T120" s="21"/>
      <c r="U120" s="21"/>
      <c r="V120" s="21"/>
      <c r="W120" s="21"/>
      <c r="X120" s="21">
        <f>SUM(X117:X119)</f>
        <v>0</v>
      </c>
      <c r="Y120" s="21">
        <f t="shared" ref="Y120:AJ120" si="107">SUM(Y117:Y119)</f>
        <v>0</v>
      </c>
      <c r="Z120" s="21">
        <f t="shared" si="107"/>
        <v>18154</v>
      </c>
      <c r="AA120" s="21">
        <f t="shared" si="107"/>
        <v>17089</v>
      </c>
      <c r="AB120" s="21">
        <f t="shared" si="107"/>
        <v>17839</v>
      </c>
      <c r="AC120" s="21">
        <f t="shared" si="107"/>
        <v>18092</v>
      </c>
      <c r="AD120" s="21">
        <f t="shared" si="107"/>
        <v>17578</v>
      </c>
      <c r="AE120" s="21">
        <f t="shared" si="107"/>
        <v>21135</v>
      </c>
      <c r="AF120" s="21">
        <f t="shared" si="107"/>
        <v>20502</v>
      </c>
      <c r="AG120" s="21">
        <f t="shared" si="107"/>
        <v>22138</v>
      </c>
      <c r="AH120" s="21">
        <f t="shared" si="107"/>
        <v>20461</v>
      </c>
      <c r="AI120" s="21">
        <f t="shared" si="107"/>
        <v>23372</v>
      </c>
      <c r="AJ120" s="21">
        <f t="shared" si="107"/>
        <v>26220</v>
      </c>
      <c r="AK120" s="21">
        <f>SUM(AK117:AK119)</f>
        <v>26785</v>
      </c>
      <c r="AL120" s="21"/>
      <c r="AM120" s="21"/>
      <c r="AN120" s="21"/>
      <c r="AO120" s="21"/>
      <c r="AP120" s="21"/>
      <c r="AQ120" s="21"/>
      <c r="AR120" s="21"/>
      <c r="AS120" s="21"/>
      <c r="AT120" s="21"/>
      <c r="AU120" s="21"/>
    </row>
    <row r="121" spans="2:47" s="13" customFormat="1" x14ac:dyDescent="0.35">
      <c r="B121" s="13" t="s">
        <v>2595</v>
      </c>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row>
    <row r="122" spans="2:47" x14ac:dyDescent="0.35">
      <c r="B122" s="14" t="s">
        <v>2596</v>
      </c>
      <c r="C122" s="7"/>
      <c r="D122" s="7"/>
      <c r="E122" s="7"/>
      <c r="F122" s="7"/>
      <c r="G122" s="7"/>
      <c r="H122" s="7"/>
      <c r="I122" s="7"/>
      <c r="J122" s="7"/>
      <c r="K122" s="7"/>
      <c r="L122" s="7"/>
      <c r="M122" s="7"/>
      <c r="N122" s="7"/>
      <c r="O122" s="7"/>
      <c r="P122" s="7"/>
      <c r="Q122" s="7"/>
      <c r="R122" s="7"/>
      <c r="S122" s="7"/>
      <c r="T122" s="7"/>
      <c r="U122" s="7"/>
      <c r="V122" s="7"/>
      <c r="W122" s="7"/>
      <c r="X122" s="7"/>
      <c r="Y122" s="7"/>
      <c r="Z122" s="7">
        <v>20568</v>
      </c>
      <c r="AA122" s="7">
        <v>23544</v>
      </c>
      <c r="AB122" s="7">
        <v>24333</v>
      </c>
      <c r="AC122" s="7">
        <v>23821</v>
      </c>
      <c r="AD122" s="7">
        <v>29213</v>
      </c>
      <c r="AE122" s="7">
        <v>30053</v>
      </c>
      <c r="AF122" s="7">
        <v>33796</v>
      </c>
      <c r="AG122" s="7">
        <v>28295</v>
      </c>
      <c r="AH122" s="7">
        <v>29148</v>
      </c>
      <c r="AI122" s="7">
        <v>40370</v>
      </c>
      <c r="AJ122" s="7">
        <v>36026</v>
      </c>
      <c r="AK122" s="7">
        <v>35657</v>
      </c>
      <c r="AL122" s="7"/>
      <c r="AM122" s="7"/>
      <c r="AN122" s="7"/>
      <c r="AO122" s="7"/>
      <c r="AP122" s="7"/>
      <c r="AQ122" s="7"/>
      <c r="AR122" s="7"/>
      <c r="AS122" s="7"/>
      <c r="AT122" s="7"/>
      <c r="AU122" s="7"/>
    </row>
    <row r="123" spans="2:47" x14ac:dyDescent="0.35">
      <c r="B123" s="14" t="s">
        <v>2589</v>
      </c>
      <c r="C123" s="7"/>
      <c r="D123" s="7"/>
      <c r="E123" s="7"/>
      <c r="F123" s="7"/>
      <c r="G123" s="7"/>
      <c r="H123" s="7"/>
      <c r="I123" s="7"/>
      <c r="J123" s="7"/>
      <c r="K123" s="7"/>
      <c r="L123" s="7"/>
      <c r="M123" s="7"/>
      <c r="N123" s="7"/>
      <c r="O123" s="7"/>
      <c r="P123" s="7"/>
      <c r="Q123" s="7"/>
      <c r="R123" s="7"/>
      <c r="S123" s="7"/>
      <c r="T123" s="7"/>
      <c r="U123" s="7"/>
      <c r="V123" s="7"/>
      <c r="W123" s="7"/>
      <c r="X123" s="7"/>
      <c r="Y123" s="7"/>
      <c r="Z123" s="7">
        <v>8266</v>
      </c>
      <c r="AA123" s="7">
        <v>6543</v>
      </c>
      <c r="AB123" s="7">
        <v>4931</v>
      </c>
      <c r="AC123" s="7">
        <v>5744</v>
      </c>
      <c r="AD123" s="7">
        <v>4959</v>
      </c>
      <c r="AE123" s="7">
        <v>5073</v>
      </c>
      <c r="AF123" s="7">
        <v>3242</v>
      </c>
      <c r="AG123" s="7">
        <v>3499</v>
      </c>
      <c r="AH123" s="7">
        <v>4091</v>
      </c>
      <c r="AI123" s="7">
        <v>4284</v>
      </c>
      <c r="AJ123" s="7">
        <v>4826</v>
      </c>
      <c r="AK123" s="7">
        <v>4133</v>
      </c>
      <c r="AL123" s="7"/>
      <c r="AM123" s="7"/>
      <c r="AN123" s="7"/>
      <c r="AO123" s="7"/>
      <c r="AP123" s="7"/>
      <c r="AQ123" s="7"/>
      <c r="AR123" s="7"/>
      <c r="AS123" s="7"/>
      <c r="AT123" s="7"/>
      <c r="AU123" s="7"/>
    </row>
    <row r="124" spans="2:47" s="11" customFormat="1" x14ac:dyDescent="0.35">
      <c r="B124" s="18" t="s">
        <v>2597</v>
      </c>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v>4995</v>
      </c>
      <c r="AA124" s="20">
        <v>5063</v>
      </c>
      <c r="AB124" s="20">
        <v>5986</v>
      </c>
      <c r="AC124" s="20">
        <v>5304</v>
      </c>
      <c r="AD124" s="20">
        <v>5887</v>
      </c>
      <c r="AE124" s="20">
        <v>6669</v>
      </c>
      <c r="AF124" s="20">
        <v>11283</v>
      </c>
      <c r="AG124" s="20">
        <v>9114</v>
      </c>
      <c r="AH124" s="20">
        <v>9979</v>
      </c>
      <c r="AI124" s="20">
        <v>11340</v>
      </c>
      <c r="AJ124" s="20">
        <v>9154</v>
      </c>
      <c r="AK124" s="20">
        <v>8339</v>
      </c>
      <c r="AL124" s="20"/>
      <c r="AM124" s="20"/>
      <c r="AN124" s="20"/>
      <c r="AO124" s="20"/>
      <c r="AP124" s="20"/>
      <c r="AQ124" s="20"/>
      <c r="AR124" s="20"/>
      <c r="AS124" s="20"/>
      <c r="AT124" s="20"/>
      <c r="AU124" s="20"/>
    </row>
    <row r="125" spans="2:47" s="3" customFormat="1" x14ac:dyDescent="0.35">
      <c r="B125" s="17" t="s">
        <v>1242</v>
      </c>
      <c r="C125" s="21"/>
      <c r="D125" s="21"/>
      <c r="E125" s="21"/>
      <c r="F125" s="21"/>
      <c r="G125" s="21"/>
      <c r="H125" s="21"/>
      <c r="I125" s="21"/>
      <c r="J125" s="21"/>
      <c r="K125" s="21"/>
      <c r="L125" s="21"/>
      <c r="M125" s="21"/>
      <c r="N125" s="21"/>
      <c r="O125" s="21"/>
      <c r="P125" s="21"/>
      <c r="Q125" s="21"/>
      <c r="R125" s="21"/>
      <c r="S125" s="21"/>
      <c r="T125" s="21"/>
      <c r="U125" s="21"/>
      <c r="V125" s="21"/>
      <c r="W125" s="21"/>
      <c r="X125" s="21">
        <f>SUM(X122:X124)+X120</f>
        <v>0</v>
      </c>
      <c r="Y125" s="21">
        <f t="shared" ref="Y125:AJ125" si="108">SUM(Y122:Y124)+Y120</f>
        <v>0</v>
      </c>
      <c r="Z125" s="21">
        <f t="shared" si="108"/>
        <v>51983</v>
      </c>
      <c r="AA125" s="21">
        <f t="shared" si="108"/>
        <v>52239</v>
      </c>
      <c r="AB125" s="21">
        <f t="shared" si="108"/>
        <v>53089</v>
      </c>
      <c r="AC125" s="21">
        <f t="shared" si="108"/>
        <v>52961</v>
      </c>
      <c r="AD125" s="21">
        <f t="shared" si="108"/>
        <v>57637</v>
      </c>
      <c r="AE125" s="21">
        <f t="shared" si="108"/>
        <v>62930</v>
      </c>
      <c r="AF125" s="21">
        <f t="shared" si="108"/>
        <v>68823</v>
      </c>
      <c r="AG125" s="21">
        <f t="shared" si="108"/>
        <v>63046</v>
      </c>
      <c r="AH125" s="21">
        <f t="shared" si="108"/>
        <v>63679</v>
      </c>
      <c r="AI125" s="21">
        <f t="shared" si="108"/>
        <v>79366</v>
      </c>
      <c r="AJ125" s="21">
        <f t="shared" si="108"/>
        <v>76226</v>
      </c>
      <c r="AK125" s="21">
        <f>SUM(AK122:AK124)+AK120</f>
        <v>74914</v>
      </c>
      <c r="AL125" s="21"/>
      <c r="AM125" s="21"/>
      <c r="AN125" s="21"/>
      <c r="AO125" s="21"/>
      <c r="AP125" s="21"/>
      <c r="AQ125" s="21"/>
      <c r="AR125" s="21"/>
      <c r="AS125" s="21"/>
      <c r="AT125" s="21"/>
      <c r="AU125" s="21"/>
    </row>
    <row r="126" spans="2:47" s="12" customFormat="1" x14ac:dyDescent="0.35">
      <c r="B126" s="13" t="s">
        <v>2598</v>
      </c>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row>
    <row r="127" spans="2:47" s="46" customFormat="1" x14ac:dyDescent="0.35">
      <c r="B127" s="46" t="s">
        <v>1243</v>
      </c>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v>41</v>
      </c>
      <c r="AA127" s="49">
        <v>41</v>
      </c>
      <c r="AB127" s="49">
        <v>41</v>
      </c>
      <c r="AC127" s="49">
        <v>41</v>
      </c>
      <c r="AD127" s="49">
        <v>41</v>
      </c>
      <c r="AE127" s="49">
        <v>41</v>
      </c>
      <c r="AF127" s="49">
        <v>41</v>
      </c>
      <c r="AG127" s="49">
        <v>0</v>
      </c>
      <c r="AH127" s="49">
        <v>0</v>
      </c>
      <c r="AI127" s="49">
        <v>0</v>
      </c>
      <c r="AJ127" s="49">
        <v>0</v>
      </c>
      <c r="AK127" s="49">
        <v>0</v>
      </c>
      <c r="AL127" s="49"/>
      <c r="AM127" s="49"/>
      <c r="AN127" s="49"/>
      <c r="AO127" s="49"/>
      <c r="AP127" s="49"/>
      <c r="AQ127" s="49"/>
      <c r="AR127" s="49"/>
      <c r="AS127" s="49"/>
      <c r="AT127" s="49"/>
      <c r="AU127" s="49"/>
    </row>
    <row r="128" spans="2:47" s="46" customFormat="1" x14ac:dyDescent="0.35">
      <c r="B128" s="46" t="s">
        <v>2661</v>
      </c>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v>-157</v>
      </c>
      <c r="AA128" s="49">
        <v>-164</v>
      </c>
      <c r="AB128" s="49">
        <v>-171</v>
      </c>
      <c r="AC128" s="49">
        <v>-181</v>
      </c>
      <c r="AD128" s="49">
        <v>-186</v>
      </c>
      <c r="AE128" s="49">
        <v>-192</v>
      </c>
      <c r="AF128" s="49">
        <v>-197</v>
      </c>
      <c r="AG128" s="49">
        <v>0</v>
      </c>
      <c r="AH128" s="49">
        <v>0</v>
      </c>
      <c r="AI128" s="49">
        <v>0</v>
      </c>
      <c r="AJ128" s="49">
        <v>0</v>
      </c>
      <c r="AK128" s="49">
        <v>0</v>
      </c>
      <c r="AL128" s="49"/>
      <c r="AM128" s="49"/>
      <c r="AN128" s="49"/>
      <c r="AO128" s="49"/>
      <c r="AP128" s="49"/>
      <c r="AQ128" s="49"/>
      <c r="AR128" s="49"/>
      <c r="AS128" s="49"/>
      <c r="AT128" s="49"/>
      <c r="AU128" s="49"/>
    </row>
    <row r="129" spans="2:47" x14ac:dyDescent="0.35">
      <c r="B129" s="14" t="s">
        <v>2599</v>
      </c>
      <c r="C129" s="7"/>
      <c r="D129" s="7"/>
      <c r="E129" s="7"/>
      <c r="F129" s="7"/>
      <c r="G129" s="7"/>
      <c r="H129" s="7"/>
      <c r="I129" s="7"/>
      <c r="J129" s="7"/>
      <c r="K129" s="7"/>
      <c r="L129" s="7"/>
      <c r="M129" s="7"/>
      <c r="N129" s="7"/>
      <c r="O129" s="7"/>
      <c r="P129" s="7"/>
      <c r="Q129" s="7"/>
      <c r="R129" s="7"/>
      <c r="S129" s="7"/>
      <c r="T129" s="7"/>
      <c r="U129" s="7"/>
      <c r="V129" s="7"/>
      <c r="W129" s="7"/>
      <c r="X129" s="7"/>
      <c r="Y129" s="7"/>
      <c r="Z129" s="7">
        <v>26</v>
      </c>
      <c r="AA129" s="7">
        <v>26</v>
      </c>
      <c r="AB129" s="7">
        <v>25</v>
      </c>
      <c r="AC129" s="7">
        <v>25</v>
      </c>
      <c r="AD129" s="7">
        <v>24</v>
      </c>
      <c r="AE129" s="7">
        <v>24</v>
      </c>
      <c r="AF129" s="7">
        <v>24</v>
      </c>
      <c r="AG129" s="7">
        <v>23</v>
      </c>
      <c r="AH129" s="7">
        <v>23</v>
      </c>
      <c r="AI129" s="7">
        <v>23</v>
      </c>
      <c r="AJ129" s="7">
        <v>23</v>
      </c>
      <c r="AK129" s="7">
        <v>23</v>
      </c>
      <c r="AL129" s="7"/>
      <c r="AM129" s="7"/>
      <c r="AN129" s="7"/>
      <c r="AO129" s="7"/>
      <c r="AP129" s="7"/>
      <c r="AQ129" s="7"/>
      <c r="AR129" s="7"/>
      <c r="AS129" s="7"/>
      <c r="AT129" s="7"/>
      <c r="AU129" s="7"/>
    </row>
    <row r="130" spans="2:47" x14ac:dyDescent="0.35">
      <c r="B130" s="14" t="s">
        <v>2600</v>
      </c>
      <c r="C130" s="7"/>
      <c r="D130" s="7"/>
      <c r="E130" s="7"/>
      <c r="F130" s="7"/>
      <c r="G130" s="7"/>
      <c r="H130" s="7"/>
      <c r="I130" s="7"/>
      <c r="J130" s="7"/>
      <c r="K130" s="7"/>
      <c r="L130" s="7"/>
      <c r="M130" s="7"/>
      <c r="N130" s="7"/>
      <c r="O130" s="7"/>
      <c r="P130" s="7"/>
      <c r="Q130" s="7"/>
      <c r="R130" s="7"/>
      <c r="S130" s="7"/>
      <c r="T130" s="7"/>
      <c r="U130" s="7"/>
      <c r="V130" s="7"/>
      <c r="W130" s="7"/>
      <c r="X130" s="7"/>
      <c r="Y130" s="7"/>
      <c r="Z130" s="7">
        <v>4461</v>
      </c>
      <c r="AA130" s="7">
        <v>4178</v>
      </c>
      <c r="AB130" s="7">
        <v>4095</v>
      </c>
      <c r="AC130" s="7">
        <v>4115</v>
      </c>
      <c r="AD130" s="7">
        <v>4076</v>
      </c>
      <c r="AE130" s="7">
        <v>4091</v>
      </c>
      <c r="AF130" s="7">
        <v>3996</v>
      </c>
      <c r="AG130" s="7">
        <v>3953</v>
      </c>
      <c r="AH130" s="7">
        <v>3886</v>
      </c>
      <c r="AI130" s="7">
        <v>3910</v>
      </c>
      <c r="AJ130" s="7">
        <v>4001</v>
      </c>
      <c r="AK130" s="7">
        <v>4134</v>
      </c>
      <c r="AL130" s="7"/>
      <c r="AM130" s="7"/>
      <c r="AN130" s="7"/>
      <c r="AO130" s="7"/>
      <c r="AP130" s="7"/>
      <c r="AQ130" s="7"/>
      <c r="AR130" s="7"/>
      <c r="AS130" s="7"/>
      <c r="AT130" s="7"/>
      <c r="AU130" s="7"/>
    </row>
    <row r="131" spans="2:47" x14ac:dyDescent="0.35">
      <c r="B131" s="14" t="s">
        <v>2601</v>
      </c>
      <c r="C131" s="7"/>
      <c r="D131" s="7"/>
      <c r="E131" s="7"/>
      <c r="F131" s="7"/>
      <c r="G131" s="7"/>
      <c r="H131" s="7"/>
      <c r="I131" s="7"/>
      <c r="J131" s="7"/>
      <c r="K131" s="7"/>
      <c r="L131" s="7"/>
      <c r="M131" s="7"/>
      <c r="N131" s="7"/>
      <c r="O131" s="7"/>
      <c r="P131" s="7"/>
      <c r="Q131" s="7"/>
      <c r="R131" s="7"/>
      <c r="S131" s="7"/>
      <c r="T131" s="7"/>
      <c r="U131" s="7"/>
      <c r="V131" s="7"/>
      <c r="W131" s="7"/>
      <c r="X131" s="7"/>
      <c r="Y131" s="7"/>
      <c r="Z131" s="7">
        <v>40316</v>
      </c>
      <c r="AA131" s="7">
        <v>43158</v>
      </c>
      <c r="AB131" s="7">
        <v>46420</v>
      </c>
      <c r="AC131" s="7">
        <v>49092</v>
      </c>
      <c r="AD131" s="7">
        <v>50472</v>
      </c>
      <c r="AE131" s="7">
        <v>52518</v>
      </c>
      <c r="AF131" s="7">
        <v>52839</v>
      </c>
      <c r="AG131" s="7">
        <v>59947</v>
      </c>
      <c r="AH131" s="7">
        <v>61946</v>
      </c>
      <c r="AI131" s="7">
        <v>63443</v>
      </c>
      <c r="AJ131" s="7">
        <v>65165</v>
      </c>
      <c r="AK131" s="7">
        <v>67800</v>
      </c>
      <c r="AL131" s="7"/>
      <c r="AM131" s="7"/>
      <c r="AN131" s="7"/>
      <c r="AO131" s="7"/>
      <c r="AP131" s="7"/>
      <c r="AQ131" s="7"/>
      <c r="AR131" s="7"/>
      <c r="AS131" s="7"/>
      <c r="AT131" s="7"/>
      <c r="AU131" s="7"/>
    </row>
    <row r="132" spans="2:47" x14ac:dyDescent="0.35">
      <c r="B132" s="14" t="s">
        <v>2602</v>
      </c>
      <c r="C132" s="7"/>
      <c r="D132" s="7"/>
      <c r="E132" s="7"/>
      <c r="F132" s="7"/>
      <c r="G132" s="7"/>
      <c r="H132" s="7"/>
      <c r="I132" s="7"/>
      <c r="J132" s="7"/>
      <c r="K132" s="7"/>
      <c r="L132" s="7"/>
      <c r="M132" s="7"/>
      <c r="N132" s="7"/>
      <c r="O132" s="7"/>
      <c r="P132" s="7"/>
      <c r="Q132" s="7"/>
      <c r="R132" s="7"/>
      <c r="S132" s="7"/>
      <c r="T132" s="7"/>
      <c r="U132" s="7"/>
      <c r="V132" s="7"/>
      <c r="W132" s="7"/>
      <c r="X132" s="7"/>
      <c r="Y132" s="7"/>
      <c r="Z132" s="7">
        <v>-6229</v>
      </c>
      <c r="AA132" s="7">
        <v>-5487</v>
      </c>
      <c r="AB132" s="7">
        <v>-5127</v>
      </c>
      <c r="AC132" s="7">
        <v>-10669</v>
      </c>
      <c r="AD132" s="7">
        <v>-13319</v>
      </c>
      <c r="AE132" s="7">
        <v>-13919</v>
      </c>
      <c r="AF132" s="7">
        <v>-13057</v>
      </c>
      <c r="AG132" s="7">
        <v>-15119</v>
      </c>
      <c r="AH132" s="7">
        <v>-14300</v>
      </c>
      <c r="AI132" s="7">
        <v>-15476</v>
      </c>
      <c r="AJ132" s="7">
        <v>-14898</v>
      </c>
      <c r="AK132" s="7">
        <v>-15302</v>
      </c>
      <c r="AL132" s="7"/>
      <c r="AM132" s="7"/>
      <c r="AN132" s="7"/>
      <c r="AO132" s="7"/>
      <c r="AP132" s="7"/>
      <c r="AQ132" s="7"/>
      <c r="AR132" s="7"/>
      <c r="AS132" s="7"/>
      <c r="AT132" s="7"/>
      <c r="AU132" s="7"/>
    </row>
    <row r="133" spans="2:47" s="11" customFormat="1" x14ac:dyDescent="0.35">
      <c r="B133" s="18" t="s">
        <v>2603</v>
      </c>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v>-17870</v>
      </c>
      <c r="AA133" s="20">
        <v>-19458</v>
      </c>
      <c r="AB133" s="20">
        <v>-21004</v>
      </c>
      <c r="AC133" s="20">
        <v>-24985</v>
      </c>
      <c r="AD133" s="20">
        <v>-29185</v>
      </c>
      <c r="AE133" s="20">
        <v>-31468</v>
      </c>
      <c r="AF133" s="20">
        <v>-32757</v>
      </c>
      <c r="AG133" s="20">
        <v>-34286</v>
      </c>
      <c r="AH133" s="20">
        <v>-36769</v>
      </c>
      <c r="AI133" s="20">
        <v>-38446</v>
      </c>
      <c r="AJ133" s="20">
        <v>-38248</v>
      </c>
      <c r="AK133" s="20">
        <v>-39506</v>
      </c>
      <c r="AL133" s="20"/>
      <c r="AM133" s="20"/>
      <c r="AN133" s="20"/>
      <c r="AO133" s="20"/>
      <c r="AP133" s="20"/>
      <c r="AQ133" s="20"/>
      <c r="AR133" s="20"/>
      <c r="AS133" s="20"/>
      <c r="AT133" s="20"/>
      <c r="AU133" s="20"/>
    </row>
    <row r="134" spans="2:47" s="3" customFormat="1" x14ac:dyDescent="0.35">
      <c r="B134" s="17" t="s">
        <v>2604</v>
      </c>
      <c r="C134" s="21"/>
      <c r="D134" s="21"/>
      <c r="E134" s="21"/>
      <c r="F134" s="21"/>
      <c r="G134" s="21"/>
      <c r="H134" s="21"/>
      <c r="I134" s="21"/>
      <c r="J134" s="21"/>
      <c r="K134" s="21"/>
      <c r="L134" s="21"/>
      <c r="M134" s="21"/>
      <c r="N134" s="21"/>
      <c r="O134" s="21"/>
      <c r="P134" s="21"/>
      <c r="Q134" s="21"/>
      <c r="R134" s="21"/>
      <c r="S134" s="21"/>
      <c r="T134" s="21"/>
      <c r="U134" s="21"/>
      <c r="V134" s="21"/>
      <c r="W134" s="21"/>
      <c r="X134" s="21">
        <f t="shared" ref="X134:AE134" si="109">SUM(X129:X133)</f>
        <v>0</v>
      </c>
      <c r="Y134" s="21">
        <f t="shared" si="109"/>
        <v>0</v>
      </c>
      <c r="Z134" s="21">
        <f t="shared" si="109"/>
        <v>20704</v>
      </c>
      <c r="AA134" s="21">
        <f t="shared" si="109"/>
        <v>22417</v>
      </c>
      <c r="AB134" s="21">
        <f t="shared" si="109"/>
        <v>24409</v>
      </c>
      <c r="AC134" s="21">
        <f t="shared" si="109"/>
        <v>17578</v>
      </c>
      <c r="AD134" s="21">
        <f t="shared" si="109"/>
        <v>12068</v>
      </c>
      <c r="AE134" s="21">
        <f t="shared" si="109"/>
        <v>11246</v>
      </c>
      <c r="AF134" s="21">
        <f>SUM(AF129:AF133)</f>
        <v>11045</v>
      </c>
      <c r="AG134" s="21">
        <f t="shared" ref="AG134:AK134" si="110">SUM(AG129:AG133)</f>
        <v>14518</v>
      </c>
      <c r="AH134" s="21">
        <f t="shared" si="110"/>
        <v>14786</v>
      </c>
      <c r="AI134" s="21">
        <f t="shared" si="110"/>
        <v>13454</v>
      </c>
      <c r="AJ134" s="21">
        <f t="shared" si="110"/>
        <v>16043</v>
      </c>
      <c r="AK134" s="21">
        <f t="shared" si="110"/>
        <v>17149</v>
      </c>
      <c r="AL134" s="21"/>
      <c r="AM134" s="21"/>
      <c r="AN134" s="21"/>
      <c r="AO134" s="21"/>
      <c r="AP134" s="21"/>
      <c r="AQ134" s="21"/>
      <c r="AR134" s="21"/>
      <c r="AS134" s="21"/>
      <c r="AT134" s="21"/>
      <c r="AU134" s="21"/>
    </row>
    <row r="135" spans="2:47" s="11" customFormat="1" x14ac:dyDescent="0.35">
      <c r="B135" s="18" t="s">
        <v>2605</v>
      </c>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v>311</v>
      </c>
      <c r="AA135" s="20">
        <v>105</v>
      </c>
      <c r="AB135" s="20">
        <v>110</v>
      </c>
      <c r="AC135" s="20">
        <v>110</v>
      </c>
      <c r="AD135" s="20">
        <v>107</v>
      </c>
      <c r="AE135" s="20">
        <v>104</v>
      </c>
      <c r="AF135" s="20">
        <v>92</v>
      </c>
      <c r="AG135" s="20">
        <v>84</v>
      </c>
      <c r="AH135" s="20">
        <v>82</v>
      </c>
      <c r="AI135" s="20">
        <v>98</v>
      </c>
      <c r="AJ135" s="20">
        <v>108</v>
      </c>
      <c r="AK135" s="20">
        <v>124</v>
      </c>
      <c r="AL135" s="20"/>
      <c r="AM135" s="20"/>
      <c r="AN135" s="20"/>
      <c r="AO135" s="20"/>
      <c r="AP135" s="20"/>
      <c r="AQ135" s="20"/>
      <c r="AR135" s="20"/>
      <c r="AS135" s="20"/>
      <c r="AT135" s="20"/>
      <c r="AU135" s="20"/>
    </row>
    <row r="136" spans="2:47" s="16" customFormat="1" x14ac:dyDescent="0.35">
      <c r="B136" s="15" t="s">
        <v>2606</v>
      </c>
      <c r="C136" s="23"/>
      <c r="D136" s="23"/>
      <c r="E136" s="23"/>
      <c r="F136" s="23"/>
      <c r="G136" s="23"/>
      <c r="H136" s="23"/>
      <c r="I136" s="23"/>
      <c r="J136" s="23"/>
      <c r="K136" s="23"/>
      <c r="L136" s="23"/>
      <c r="M136" s="23"/>
      <c r="N136" s="23"/>
      <c r="O136" s="23"/>
      <c r="P136" s="23"/>
      <c r="Q136" s="23"/>
      <c r="R136" s="23"/>
      <c r="S136" s="23"/>
      <c r="T136" s="23"/>
      <c r="U136" s="23"/>
      <c r="V136" s="23"/>
      <c r="W136" s="23"/>
      <c r="X136" s="23">
        <f t="shared" ref="X136:AE136" si="111">SUM(X134:X135)+SUM(X127:X128)</f>
        <v>0</v>
      </c>
      <c r="Y136" s="23">
        <f t="shared" si="111"/>
        <v>0</v>
      </c>
      <c r="Z136" s="23">
        <f t="shared" si="111"/>
        <v>20899</v>
      </c>
      <c r="AA136" s="23">
        <f t="shared" si="111"/>
        <v>22399</v>
      </c>
      <c r="AB136" s="23">
        <f t="shared" si="111"/>
        <v>24389</v>
      </c>
      <c r="AC136" s="23">
        <f t="shared" si="111"/>
        <v>17548</v>
      </c>
      <c r="AD136" s="23">
        <f t="shared" si="111"/>
        <v>12030</v>
      </c>
      <c r="AE136" s="23">
        <f t="shared" si="111"/>
        <v>11199</v>
      </c>
      <c r="AF136" s="23">
        <f>SUM(AF134:AF135)+SUM(AF127:AF128)</f>
        <v>10981</v>
      </c>
      <c r="AG136" s="23">
        <f t="shared" ref="AG136:AK136" si="112">SUM(AG134:AG135)+SUM(AG127:AG128)</f>
        <v>14602</v>
      </c>
      <c r="AH136" s="23">
        <f t="shared" si="112"/>
        <v>14868</v>
      </c>
      <c r="AI136" s="23">
        <f t="shared" si="112"/>
        <v>13552</v>
      </c>
      <c r="AJ136" s="23">
        <f t="shared" si="112"/>
        <v>16151</v>
      </c>
      <c r="AK136" s="23">
        <f t="shared" si="112"/>
        <v>17273</v>
      </c>
      <c r="AL136" s="23"/>
      <c r="AM136" s="23"/>
      <c r="AN136" s="23"/>
      <c r="AO136" s="23"/>
      <c r="AP136" s="23"/>
      <c r="AQ136" s="23"/>
      <c r="AR136" s="23"/>
      <c r="AS136" s="23"/>
      <c r="AT136" s="23"/>
      <c r="AU136" s="23"/>
    </row>
    <row r="137" spans="2:47" s="3" customFormat="1" x14ac:dyDescent="0.35">
      <c r="B137" s="17" t="s">
        <v>2607</v>
      </c>
      <c r="C137" s="21"/>
      <c r="D137" s="21"/>
      <c r="E137" s="21"/>
      <c r="F137" s="21"/>
      <c r="G137" s="21"/>
      <c r="H137" s="21"/>
      <c r="I137" s="21"/>
      <c r="J137" s="21"/>
      <c r="K137" s="21"/>
      <c r="L137" s="21"/>
      <c r="M137" s="21"/>
      <c r="N137" s="21"/>
      <c r="O137" s="21"/>
      <c r="P137" s="21"/>
      <c r="Q137" s="21"/>
      <c r="R137" s="21"/>
      <c r="S137" s="21"/>
      <c r="T137" s="21"/>
      <c r="U137" s="21"/>
      <c r="V137" s="21"/>
      <c r="W137" s="21"/>
      <c r="X137" s="21">
        <f>X136+X125</f>
        <v>0</v>
      </c>
      <c r="Y137" s="21">
        <f>Y136+Y125</f>
        <v>0</v>
      </c>
      <c r="Z137" s="21">
        <f>Z136+Z125</f>
        <v>72882</v>
      </c>
      <c r="AA137" s="21">
        <f>AA136+AA125</f>
        <v>74638</v>
      </c>
      <c r="AB137" s="21">
        <f>AB136+AB125</f>
        <v>77478</v>
      </c>
      <c r="AC137" s="21">
        <f>AC136+AC125</f>
        <v>70509</v>
      </c>
      <c r="AD137" s="21">
        <f>AD136+AD125</f>
        <v>69667</v>
      </c>
      <c r="AE137" s="21">
        <f>AE136+AE125</f>
        <v>74129</v>
      </c>
      <c r="AF137" s="21">
        <f>AF136+AF125</f>
        <v>79804</v>
      </c>
      <c r="AG137" s="21">
        <f>AG136+AG125</f>
        <v>77648</v>
      </c>
      <c r="AH137" s="21">
        <f>AH136+AH125</f>
        <v>78547</v>
      </c>
      <c r="AI137" s="21">
        <f>AI136+AI125</f>
        <v>92918</v>
      </c>
      <c r="AJ137" s="21">
        <f>AJ136+AJ125</f>
        <v>92377</v>
      </c>
      <c r="AK137" s="21">
        <f>AK136+AK125</f>
        <v>92187</v>
      </c>
      <c r="AL137" s="21"/>
      <c r="AM137" s="21"/>
      <c r="AN137" s="21"/>
      <c r="AO137" s="21"/>
      <c r="AP137" s="21"/>
      <c r="AQ137" s="21"/>
      <c r="AR137" s="21"/>
      <c r="AS137" s="21"/>
      <c r="AT137" s="21"/>
      <c r="AU137" s="21"/>
    </row>
    <row r="138" spans="2:47" x14ac:dyDescent="0.35">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row>
    <row r="139" spans="2:47" s="10" customFormat="1" x14ac:dyDescent="0.35">
      <c r="B139" s="10" t="s">
        <v>2612</v>
      </c>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c r="AQ139" s="25"/>
      <c r="AR139" s="25"/>
      <c r="AS139" s="25"/>
      <c r="AT139" s="25"/>
      <c r="AU139" s="25"/>
    </row>
    <row r="140" spans="2:47" x14ac:dyDescent="0.35">
      <c r="B140" t="s">
        <v>2608</v>
      </c>
      <c r="C140" s="7"/>
      <c r="D140" s="7"/>
      <c r="E140" s="7"/>
      <c r="F140" s="7"/>
      <c r="G140" s="7"/>
      <c r="H140" s="7"/>
      <c r="I140" s="7"/>
      <c r="J140" s="7"/>
      <c r="K140" s="7"/>
      <c r="L140" s="7"/>
      <c r="M140" s="7"/>
      <c r="N140" s="7"/>
      <c r="O140" s="7"/>
      <c r="P140" s="7"/>
      <c r="Q140" s="7"/>
      <c r="R140" s="7"/>
      <c r="S140" s="7"/>
      <c r="T140" s="7"/>
      <c r="U140" s="7"/>
      <c r="V140" s="7"/>
      <c r="W140" s="7"/>
      <c r="X140" s="7"/>
      <c r="Y140" s="7">
        <v>8448</v>
      </c>
      <c r="Z140" s="7">
        <v>8944</v>
      </c>
      <c r="AA140" s="7">
        <v>8479</v>
      </c>
      <c r="AB140" s="7">
        <v>9688</v>
      </c>
      <c r="AC140" s="7">
        <v>10506</v>
      </c>
      <c r="AD140" s="7">
        <v>10580</v>
      </c>
      <c r="AE140" s="7">
        <v>10663</v>
      </c>
      <c r="AF140" s="7">
        <v>10030</v>
      </c>
      <c r="AG140" s="7">
        <v>9415</v>
      </c>
      <c r="AH140" s="7">
        <v>9649</v>
      </c>
      <c r="AI140" s="7">
        <v>10613</v>
      </c>
      <c r="AJ140" s="7">
        <v>11616</v>
      </c>
      <c r="AK140" s="7">
        <v>10811</v>
      </c>
      <c r="AL140" s="7"/>
      <c r="AM140" s="7"/>
      <c r="AN140" s="7"/>
      <c r="AO140" s="7"/>
      <c r="AP140" s="7"/>
      <c r="AQ140" s="7"/>
      <c r="AR140" s="7"/>
      <c r="AS140" s="7"/>
      <c r="AT140" s="7"/>
      <c r="AU140" s="7"/>
    </row>
    <row r="141" spans="2:47" s="11" customFormat="1" x14ac:dyDescent="0.35">
      <c r="B141" s="11" t="s">
        <v>2609</v>
      </c>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v>-2714</v>
      </c>
      <c r="AB141" s="20">
        <v>-2795</v>
      </c>
      <c r="AC141" s="20">
        <v>-2859</v>
      </c>
      <c r="AD141" s="20">
        <v>-2758</v>
      </c>
      <c r="AE141" s="20">
        <v>-3040</v>
      </c>
      <c r="AF141" s="20">
        <v>-2969</v>
      </c>
      <c r="AG141" s="20">
        <v>-3282</v>
      </c>
      <c r="AH141" s="20">
        <v>-4232</v>
      </c>
      <c r="AI141" s="20">
        <v>-4240</v>
      </c>
      <c r="AJ141" s="20">
        <v>-4625</v>
      </c>
      <c r="AK141" s="20">
        <v>-5207</v>
      </c>
      <c r="AL141" s="20"/>
      <c r="AM141" s="20"/>
      <c r="AN141" s="20"/>
      <c r="AO141" s="20"/>
      <c r="AP141" s="20"/>
      <c r="AQ141" s="20"/>
      <c r="AR141" s="20"/>
      <c r="AS141" s="20"/>
      <c r="AT141" s="20"/>
      <c r="AU141" s="20"/>
    </row>
    <row r="142" spans="2:47" s="3" customFormat="1" x14ac:dyDescent="0.35">
      <c r="B142" s="17" t="s">
        <v>2610</v>
      </c>
      <c r="C142" s="21"/>
      <c r="D142" s="21"/>
      <c r="E142" s="21"/>
      <c r="F142" s="21"/>
      <c r="G142" s="21"/>
      <c r="H142" s="21"/>
      <c r="I142" s="21"/>
      <c r="J142" s="21"/>
      <c r="K142" s="21"/>
      <c r="L142" s="21"/>
      <c r="M142" s="21"/>
      <c r="N142" s="21"/>
      <c r="O142" s="21"/>
      <c r="P142" s="21"/>
      <c r="Q142" s="21"/>
      <c r="R142" s="21"/>
      <c r="S142" s="21"/>
      <c r="T142" s="21"/>
      <c r="U142" s="21"/>
      <c r="V142" s="21"/>
      <c r="W142" s="21"/>
      <c r="X142" s="21">
        <f>SUM(X140:X141)</f>
        <v>0</v>
      </c>
      <c r="Y142" s="21">
        <f t="shared" ref="Y142:AJ142" si="113">SUM(Y140:Y141)</f>
        <v>8448</v>
      </c>
      <c r="Z142" s="21">
        <f t="shared" si="113"/>
        <v>8944</v>
      </c>
      <c r="AA142" s="21">
        <f t="shared" si="113"/>
        <v>5765</v>
      </c>
      <c r="AB142" s="21">
        <f t="shared" si="113"/>
        <v>6893</v>
      </c>
      <c r="AC142" s="21">
        <f t="shared" si="113"/>
        <v>7647</v>
      </c>
      <c r="AD142" s="21">
        <f t="shared" si="113"/>
        <v>7822</v>
      </c>
      <c r="AE142" s="21">
        <f t="shared" si="113"/>
        <v>7623</v>
      </c>
      <c r="AF142" s="21">
        <f t="shared" si="113"/>
        <v>7061</v>
      </c>
      <c r="AG142" s="21">
        <f t="shared" si="113"/>
        <v>6133</v>
      </c>
      <c r="AH142" s="21">
        <f t="shared" si="113"/>
        <v>5417</v>
      </c>
      <c r="AI142" s="21">
        <f t="shared" si="113"/>
        <v>6373</v>
      </c>
      <c r="AJ142" s="21">
        <f t="shared" si="113"/>
        <v>6991</v>
      </c>
      <c r="AK142" s="21">
        <f>SUM(AK140:AK141)</f>
        <v>5604</v>
      </c>
      <c r="AL142" s="21"/>
      <c r="AM142" s="21"/>
      <c r="AN142" s="21"/>
      <c r="AO142" s="21"/>
      <c r="AP142" s="21"/>
      <c r="AQ142" s="21"/>
      <c r="AR142" s="21"/>
      <c r="AS142" s="21"/>
      <c r="AT142" s="21"/>
      <c r="AU142" s="21"/>
    </row>
    <row r="143" spans="2:47" x14ac:dyDescent="0.35">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row>
    <row r="144" spans="2:47" x14ac:dyDescent="0.35">
      <c r="B144" t="s">
        <v>2611</v>
      </c>
      <c r="C144" s="7"/>
      <c r="D144" s="7"/>
      <c r="E144" s="7"/>
      <c r="F144" s="7"/>
      <c r="G144" s="7"/>
      <c r="H144" s="7"/>
      <c r="I144" s="7"/>
      <c r="J144" s="7"/>
      <c r="K144" s="7"/>
      <c r="L144" s="7"/>
      <c r="M144" s="7"/>
      <c r="N144" s="7"/>
      <c r="O144" s="7"/>
      <c r="P144" s="7"/>
      <c r="Q144" s="7"/>
      <c r="R144" s="7"/>
      <c r="S144" s="7"/>
      <c r="T144" s="7"/>
      <c r="U144" s="7"/>
      <c r="V144" s="7"/>
      <c r="W144" s="7"/>
      <c r="X144" s="7"/>
      <c r="Y144" s="7">
        <v>-2978</v>
      </c>
      <c r="Z144" s="7">
        <v>-3157</v>
      </c>
      <c r="AA144" s="7">
        <v>-3305</v>
      </c>
      <c r="AB144" s="7">
        <v>-3434</v>
      </c>
      <c r="AC144" s="7">
        <v>-3730</v>
      </c>
      <c r="AD144" s="7">
        <v>-4040</v>
      </c>
      <c r="AE144" s="7">
        <v>-4227</v>
      </c>
      <c r="AF144" s="7">
        <v>-4472</v>
      </c>
      <c r="AG144" s="7">
        <v>-4930</v>
      </c>
      <c r="AH144" s="7">
        <v>-5304</v>
      </c>
      <c r="AI144" s="7">
        <v>-5509</v>
      </c>
      <c r="AJ144" s="7">
        <v>-5815</v>
      </c>
      <c r="AK144" s="7">
        <v>-6172</v>
      </c>
      <c r="AL144" s="7"/>
      <c r="AM144" s="7"/>
      <c r="AN144" s="7"/>
      <c r="AO144" s="7"/>
      <c r="AP144" s="7"/>
      <c r="AQ144" s="7"/>
      <c r="AR144" s="7"/>
      <c r="AS144" s="7"/>
      <c r="AT144" s="7"/>
      <c r="AU144" s="7"/>
    </row>
    <row r="145" spans="2:47" x14ac:dyDescent="0.35">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row>
    <row r="146" spans="2:47" x14ac:dyDescent="0.35">
      <c r="B146" t="s">
        <v>2659</v>
      </c>
      <c r="C146" s="7"/>
      <c r="D146" s="7"/>
      <c r="E146" s="7"/>
      <c r="F146" s="7"/>
      <c r="G146" s="7"/>
      <c r="H146" s="7"/>
      <c r="I146" s="7"/>
      <c r="J146" s="7"/>
      <c r="K146" s="7"/>
      <c r="L146" s="7"/>
      <c r="M146" s="7"/>
      <c r="N146" s="7"/>
      <c r="O146" s="7"/>
      <c r="P146" s="7"/>
      <c r="Q146" s="7"/>
      <c r="R146" s="7"/>
      <c r="S146" s="7"/>
      <c r="T146" s="7"/>
      <c r="U146" s="7"/>
      <c r="V146" s="7"/>
      <c r="W146" s="7"/>
      <c r="X146" s="7"/>
      <c r="Y146" s="7">
        <v>-4978</v>
      </c>
      <c r="Z146" s="7">
        <v>-2489</v>
      </c>
      <c r="AA146" s="7">
        <v>-3219</v>
      </c>
      <c r="AB146" s="7">
        <v>-3001</v>
      </c>
      <c r="AC146" s="7">
        <v>-5012</v>
      </c>
      <c r="AD146" s="7">
        <v>-5000</v>
      </c>
      <c r="AE146" s="7">
        <v>-3000</v>
      </c>
      <c r="AF146" s="7">
        <v>-2000</v>
      </c>
      <c r="AG146" s="7">
        <v>-2000</v>
      </c>
      <c r="AH146" s="7">
        <v>-3000</v>
      </c>
      <c r="AI146" s="7">
        <v>-2000</v>
      </c>
      <c r="AJ146" s="7">
        <v>-106</v>
      </c>
      <c r="AK146" s="7">
        <v>-1500</v>
      </c>
      <c r="AL146" s="7"/>
      <c r="AM146" s="7"/>
      <c r="AN146" s="7"/>
      <c r="AO146" s="7"/>
      <c r="AP146" s="7"/>
      <c r="AQ146" s="7"/>
      <c r="AR146" s="7"/>
      <c r="AS146" s="7"/>
      <c r="AT146" s="7"/>
      <c r="AU146" s="7"/>
    </row>
    <row r="147" spans="2:47" x14ac:dyDescent="0.35">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row>
    <row r="148" spans="2:47" x14ac:dyDescent="0.35">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row>
    <row r="149" spans="2:47" x14ac:dyDescent="0.35">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row>
    <row r="150" spans="2:47" x14ac:dyDescent="0.35">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row>
    <row r="151" spans="2:47" x14ac:dyDescent="0.35">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row>
    <row r="152" spans="2:47" x14ac:dyDescent="0.35">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row>
    <row r="153" spans="2:47" x14ac:dyDescent="0.35">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row>
    <row r="154" spans="2:47" x14ac:dyDescent="0.35">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row>
  </sheetData>
  <pageMargins left="0.7" right="0.7" top="0.75" bottom="0.75" header="0.3" footer="0.3"/>
  <ignoredErrors>
    <ignoredError sqref="AF134:AK134 AF136:AK136 AD134 AB135:AE136 AB134:AC134 AE134" formulaRange="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
  <sheetViews>
    <sheetView workbookViewId="0">
      <pane xSplit="1" ySplit="1" topLeftCell="C2" activePane="bottomRight" state="frozen"/>
      <selection pane="topRight" activeCell="B1" sqref="B1"/>
      <selection pane="bottomLeft" activeCell="A2" sqref="A2"/>
      <selection pane="bottomRight" activeCell="A28" sqref="A28"/>
    </sheetView>
  </sheetViews>
  <sheetFormatPr defaultRowHeight="14.5" x14ac:dyDescent="0.35"/>
  <cols>
    <col min="1" max="1" width="19.36328125" customWidth="1"/>
  </cols>
  <sheetData>
    <row r="1" spans="1:18"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5">
      <c r="A2" s="1" t="s">
        <v>17</v>
      </c>
      <c r="B2" t="s">
        <v>41</v>
      </c>
      <c r="C2" t="s">
        <v>65</v>
      </c>
      <c r="D2" t="s">
        <v>89</v>
      </c>
      <c r="E2" t="s">
        <v>113</v>
      </c>
      <c r="F2" t="s">
        <v>137</v>
      </c>
      <c r="G2" t="s">
        <v>160</v>
      </c>
      <c r="H2" t="s">
        <v>183</v>
      </c>
      <c r="I2" t="s">
        <v>204</v>
      </c>
      <c r="J2" t="s">
        <v>227</v>
      </c>
      <c r="K2" t="s">
        <v>247</v>
      </c>
      <c r="L2" t="s">
        <v>268</v>
      </c>
      <c r="M2" t="s">
        <v>286</v>
      </c>
      <c r="N2" t="s">
        <v>308</v>
      </c>
      <c r="O2" t="s">
        <v>329</v>
      </c>
      <c r="P2" t="s">
        <v>350</v>
      </c>
      <c r="Q2" t="s">
        <v>368</v>
      </c>
      <c r="R2" t="s">
        <v>387</v>
      </c>
    </row>
    <row r="3" spans="1:18" x14ac:dyDescent="0.35">
      <c r="A3" s="1" t="s">
        <v>18</v>
      </c>
      <c r="B3" t="s">
        <v>42</v>
      </c>
      <c r="C3" t="s">
        <v>66</v>
      </c>
      <c r="D3" t="s">
        <v>90</v>
      </c>
      <c r="E3" t="s">
        <v>114</v>
      </c>
      <c r="F3" t="s">
        <v>138</v>
      </c>
      <c r="G3" t="s">
        <v>161</v>
      </c>
      <c r="H3" t="s">
        <v>184</v>
      </c>
      <c r="I3" t="s">
        <v>205</v>
      </c>
      <c r="J3" t="s">
        <v>228</v>
      </c>
      <c r="K3" t="s">
        <v>248</v>
      </c>
      <c r="L3" t="s">
        <v>269</v>
      </c>
      <c r="M3" t="s">
        <v>287</v>
      </c>
      <c r="N3" t="s">
        <v>309</v>
      </c>
      <c r="O3" t="s">
        <v>330</v>
      </c>
      <c r="P3" t="s">
        <v>270</v>
      </c>
      <c r="Q3" t="s">
        <v>369</v>
      </c>
      <c r="R3" t="s">
        <v>388</v>
      </c>
    </row>
    <row r="4" spans="1:18" x14ac:dyDescent="0.35">
      <c r="A4" s="1" t="s">
        <v>19</v>
      </c>
      <c r="B4" t="s">
        <v>43</v>
      </c>
      <c r="C4" t="s">
        <v>67</v>
      </c>
      <c r="D4" t="s">
        <v>91</v>
      </c>
      <c r="E4" t="s">
        <v>115</v>
      </c>
      <c r="F4" t="s">
        <v>139</v>
      </c>
      <c r="G4" t="s">
        <v>162</v>
      </c>
      <c r="H4" t="s">
        <v>185</v>
      </c>
      <c r="I4" t="s">
        <v>206</v>
      </c>
      <c r="J4" t="s">
        <v>229</v>
      </c>
      <c r="K4" t="s">
        <v>249</v>
      </c>
      <c r="L4" t="s">
        <v>270</v>
      </c>
      <c r="M4" t="s">
        <v>288</v>
      </c>
      <c r="N4" t="s">
        <v>310</v>
      </c>
      <c r="O4" t="s">
        <v>331</v>
      </c>
      <c r="P4" t="s">
        <v>351</v>
      </c>
      <c r="Q4" t="s">
        <v>370</v>
      </c>
      <c r="R4" t="s">
        <v>389</v>
      </c>
    </row>
    <row r="5" spans="1:18" x14ac:dyDescent="0.35">
      <c r="A5" s="1" t="s">
        <v>20</v>
      </c>
      <c r="B5" t="s">
        <v>44</v>
      </c>
      <c r="C5" t="s">
        <v>68</v>
      </c>
      <c r="D5" t="s">
        <v>92</v>
      </c>
      <c r="E5" t="s">
        <v>116</v>
      </c>
      <c r="F5" t="s">
        <v>140</v>
      </c>
      <c r="G5" t="s">
        <v>163</v>
      </c>
      <c r="H5" t="s">
        <v>186</v>
      </c>
      <c r="I5" t="s">
        <v>207</v>
      </c>
      <c r="J5" t="s">
        <v>230</v>
      </c>
      <c r="K5" t="s">
        <v>250</v>
      </c>
      <c r="L5" t="s">
        <v>271</v>
      </c>
      <c r="M5" t="s">
        <v>289</v>
      </c>
      <c r="N5" t="s">
        <v>311</v>
      </c>
      <c r="O5" t="s">
        <v>332</v>
      </c>
      <c r="P5" t="s">
        <v>352</v>
      </c>
      <c r="Q5" t="s">
        <v>371</v>
      </c>
      <c r="R5" t="s">
        <v>390</v>
      </c>
    </row>
    <row r="6" spans="1:18" x14ac:dyDescent="0.35">
      <c r="A6" s="1" t="s">
        <v>21</v>
      </c>
      <c r="B6" t="s">
        <v>45</v>
      </c>
      <c r="C6" t="s">
        <v>69</v>
      </c>
      <c r="D6" t="s">
        <v>93</v>
      </c>
      <c r="E6" t="s">
        <v>117</v>
      </c>
      <c r="F6" t="s">
        <v>141</v>
      </c>
      <c r="G6" t="s">
        <v>164</v>
      </c>
      <c r="H6" t="s">
        <v>187</v>
      </c>
      <c r="I6" t="s">
        <v>208</v>
      </c>
      <c r="J6" t="s">
        <v>231</v>
      </c>
      <c r="K6" t="s">
        <v>251</v>
      </c>
      <c r="L6" t="s">
        <v>164</v>
      </c>
      <c r="M6" t="s">
        <v>290</v>
      </c>
      <c r="N6" t="s">
        <v>312</v>
      </c>
      <c r="O6" t="s">
        <v>333</v>
      </c>
      <c r="P6" t="s">
        <v>353</v>
      </c>
      <c r="Q6" t="s">
        <v>372</v>
      </c>
      <c r="R6" t="s">
        <v>67</v>
      </c>
    </row>
    <row r="7" spans="1:18" x14ac:dyDescent="0.35">
      <c r="A7" s="1" t="s">
        <v>22</v>
      </c>
      <c r="B7" t="s">
        <v>46</v>
      </c>
      <c r="C7" t="s">
        <v>70</v>
      </c>
      <c r="D7" t="s">
        <v>94</v>
      </c>
      <c r="E7" t="s">
        <v>118</v>
      </c>
      <c r="F7" t="s">
        <v>142</v>
      </c>
      <c r="G7" t="s">
        <v>165</v>
      </c>
      <c r="H7" t="s">
        <v>188</v>
      </c>
      <c r="I7" t="s">
        <v>209</v>
      </c>
      <c r="J7" t="s">
        <v>232</v>
      </c>
      <c r="K7" t="s">
        <v>252</v>
      </c>
      <c r="L7" t="s">
        <v>272</v>
      </c>
      <c r="M7" t="s">
        <v>291</v>
      </c>
      <c r="N7" t="s">
        <v>313</v>
      </c>
      <c r="O7" t="s">
        <v>334</v>
      </c>
      <c r="P7" t="s">
        <v>354</v>
      </c>
      <c r="Q7" t="s">
        <v>373</v>
      </c>
      <c r="R7" t="s">
        <v>391</v>
      </c>
    </row>
    <row r="8" spans="1:18" x14ac:dyDescent="0.35">
      <c r="A8" s="1" t="s">
        <v>23</v>
      </c>
      <c r="B8" t="s">
        <v>47</v>
      </c>
      <c r="C8" t="s">
        <v>71</v>
      </c>
      <c r="D8" t="s">
        <v>95</v>
      </c>
      <c r="E8" t="s">
        <v>119</v>
      </c>
      <c r="F8" t="s">
        <v>143</v>
      </c>
      <c r="G8" t="s">
        <v>166</v>
      </c>
      <c r="H8" t="s">
        <v>189</v>
      </c>
      <c r="I8" t="s">
        <v>210</v>
      </c>
      <c r="J8" t="s">
        <v>233</v>
      </c>
      <c r="K8" t="s">
        <v>253</v>
      </c>
      <c r="L8" t="s">
        <v>273</v>
      </c>
      <c r="M8" t="s">
        <v>292</v>
      </c>
      <c r="N8" t="s">
        <v>314</v>
      </c>
      <c r="O8" t="s">
        <v>335</v>
      </c>
      <c r="P8" t="s">
        <v>355</v>
      </c>
      <c r="Q8" t="s">
        <v>374</v>
      </c>
      <c r="R8" t="s">
        <v>392</v>
      </c>
    </row>
    <row r="9" spans="1:18" s="3" customFormat="1" x14ac:dyDescent="0.35">
      <c r="A9" s="1" t="s">
        <v>24</v>
      </c>
      <c r="B9" s="3" t="s">
        <v>48</v>
      </c>
      <c r="C9" s="3" t="s">
        <v>72</v>
      </c>
      <c r="D9" s="3" t="s">
        <v>96</v>
      </c>
      <c r="E9" s="3" t="s">
        <v>120</v>
      </c>
      <c r="F9" s="3" t="s">
        <v>144</v>
      </c>
      <c r="G9" s="3" t="s">
        <v>167</v>
      </c>
      <c r="H9" s="3" t="s">
        <v>190</v>
      </c>
      <c r="I9" s="3" t="s">
        <v>211</v>
      </c>
      <c r="J9" s="3" t="s">
        <v>96</v>
      </c>
      <c r="K9" s="3" t="s">
        <v>254</v>
      </c>
      <c r="L9" s="3" t="s">
        <v>274</v>
      </c>
      <c r="M9" s="3" t="s">
        <v>293</v>
      </c>
      <c r="N9" s="3" t="s">
        <v>315</v>
      </c>
      <c r="O9" s="3" t="s">
        <v>336</v>
      </c>
      <c r="P9" s="3" t="s">
        <v>356</v>
      </c>
      <c r="Q9" s="3" t="s">
        <v>375</v>
      </c>
      <c r="R9" s="3" t="s">
        <v>393</v>
      </c>
    </row>
    <row r="10" spans="1:18" x14ac:dyDescent="0.35">
      <c r="A10" s="1" t="s">
        <v>25</v>
      </c>
      <c r="B10" t="s">
        <v>49</v>
      </c>
      <c r="C10" t="s">
        <v>73</v>
      </c>
      <c r="D10" t="s">
        <v>97</v>
      </c>
      <c r="E10" t="s">
        <v>121</v>
      </c>
      <c r="F10" t="s">
        <v>145</v>
      </c>
      <c r="G10" t="s">
        <v>49</v>
      </c>
      <c r="H10" t="s">
        <v>73</v>
      </c>
      <c r="I10" t="s">
        <v>73</v>
      </c>
      <c r="J10" t="s">
        <v>73</v>
      </c>
      <c r="K10" t="s">
        <v>255</v>
      </c>
      <c r="L10" t="s">
        <v>73</v>
      </c>
      <c r="M10" t="s">
        <v>294</v>
      </c>
      <c r="N10" t="s">
        <v>316</v>
      </c>
      <c r="O10" t="s">
        <v>49</v>
      </c>
      <c r="P10" t="s">
        <v>357</v>
      </c>
      <c r="Q10" t="s">
        <v>97</v>
      </c>
      <c r="R10" t="s">
        <v>255</v>
      </c>
    </row>
    <row r="11" spans="1:18" x14ac:dyDescent="0.35">
      <c r="A11" s="1" t="s">
        <v>26</v>
      </c>
      <c r="B11" t="s">
        <v>50</v>
      </c>
      <c r="C11" t="s">
        <v>74</v>
      </c>
      <c r="D11" t="s">
        <v>98</v>
      </c>
      <c r="E11" t="s">
        <v>122</v>
      </c>
      <c r="F11" t="s">
        <v>146</v>
      </c>
      <c r="G11" t="s">
        <v>168</v>
      </c>
      <c r="H11" t="s">
        <v>168</v>
      </c>
      <c r="I11" t="s">
        <v>212</v>
      </c>
      <c r="J11" t="s">
        <v>212</v>
      </c>
      <c r="K11" t="s">
        <v>146</v>
      </c>
      <c r="L11" t="s">
        <v>146</v>
      </c>
      <c r="M11" t="s">
        <v>212</v>
      </c>
      <c r="N11" t="s">
        <v>168</v>
      </c>
      <c r="O11" t="s">
        <v>337</v>
      </c>
      <c r="P11" t="s">
        <v>146</v>
      </c>
      <c r="Q11" t="s">
        <v>212</v>
      </c>
      <c r="R11" t="s">
        <v>394</v>
      </c>
    </row>
    <row r="12" spans="1:18" x14ac:dyDescent="0.35">
      <c r="A12" s="1" t="s">
        <v>27</v>
      </c>
      <c r="B12" t="s">
        <v>51</v>
      </c>
      <c r="C12" t="s">
        <v>75</v>
      </c>
      <c r="D12" t="s">
        <v>99</v>
      </c>
      <c r="E12" t="s">
        <v>123</v>
      </c>
      <c r="F12" t="s">
        <v>147</v>
      </c>
      <c r="G12" t="s">
        <v>169</v>
      </c>
      <c r="H12" t="s">
        <v>191</v>
      </c>
      <c r="I12" t="s">
        <v>213</v>
      </c>
      <c r="J12" t="s">
        <v>234</v>
      </c>
      <c r="K12" t="s">
        <v>256</v>
      </c>
      <c r="L12" t="s">
        <v>275</v>
      </c>
      <c r="M12" t="s">
        <v>295</v>
      </c>
      <c r="N12" t="s">
        <v>317</v>
      </c>
      <c r="O12" t="s">
        <v>338</v>
      </c>
      <c r="P12" t="s">
        <v>358</v>
      </c>
      <c r="Q12" t="s">
        <v>376</v>
      </c>
      <c r="R12" t="s">
        <v>395</v>
      </c>
    </row>
    <row r="13" spans="1:18" x14ac:dyDescent="0.35">
      <c r="A13" s="1" t="s">
        <v>28</v>
      </c>
      <c r="B13" t="s">
        <v>52</v>
      </c>
      <c r="C13" t="s">
        <v>76</v>
      </c>
      <c r="D13" t="s">
        <v>100</v>
      </c>
      <c r="E13" t="s">
        <v>124</v>
      </c>
      <c r="F13" t="s">
        <v>148</v>
      </c>
      <c r="G13" t="s">
        <v>170</v>
      </c>
      <c r="H13" t="s">
        <v>192</v>
      </c>
      <c r="I13" t="s">
        <v>214</v>
      </c>
      <c r="J13" t="s">
        <v>148</v>
      </c>
      <c r="K13" t="s">
        <v>257</v>
      </c>
      <c r="L13" t="s">
        <v>276</v>
      </c>
      <c r="M13" t="s">
        <v>296</v>
      </c>
      <c r="N13" t="s">
        <v>276</v>
      </c>
      <c r="O13" t="s">
        <v>339</v>
      </c>
      <c r="P13" t="s">
        <v>80</v>
      </c>
      <c r="Q13" t="s">
        <v>377</v>
      </c>
      <c r="R13" t="s">
        <v>396</v>
      </c>
    </row>
    <row r="14" spans="1:18" x14ac:dyDescent="0.35">
      <c r="A14" s="1" t="s">
        <v>29</v>
      </c>
      <c r="B14" t="s">
        <v>53</v>
      </c>
      <c r="C14" t="s">
        <v>77</v>
      </c>
      <c r="D14" t="s">
        <v>101</v>
      </c>
      <c r="E14" t="s">
        <v>125</v>
      </c>
      <c r="F14" t="s">
        <v>149</v>
      </c>
      <c r="G14" t="s">
        <v>171</v>
      </c>
      <c r="H14" t="s">
        <v>193</v>
      </c>
      <c r="I14" t="s">
        <v>215</v>
      </c>
      <c r="J14" t="s">
        <v>235</v>
      </c>
      <c r="K14" t="s">
        <v>258</v>
      </c>
      <c r="L14" t="s">
        <v>277</v>
      </c>
      <c r="M14" t="s">
        <v>297</v>
      </c>
      <c r="N14" t="s">
        <v>318</v>
      </c>
      <c r="O14" t="s">
        <v>340</v>
      </c>
      <c r="P14" t="s">
        <v>359</v>
      </c>
      <c r="Q14" t="s">
        <v>378</v>
      </c>
      <c r="R14" t="s">
        <v>397</v>
      </c>
    </row>
    <row r="15" spans="1:18" x14ac:dyDescent="0.35">
      <c r="A15" s="1" t="s">
        <v>30</v>
      </c>
      <c r="B15" t="s">
        <v>54</v>
      </c>
      <c r="C15" t="s">
        <v>78</v>
      </c>
      <c r="D15" t="s">
        <v>102</v>
      </c>
      <c r="E15" t="s">
        <v>126</v>
      </c>
      <c r="F15" t="s">
        <v>150</v>
      </c>
      <c r="G15" t="s">
        <v>172</v>
      </c>
      <c r="H15" t="s">
        <v>194</v>
      </c>
      <c r="I15" t="s">
        <v>216</v>
      </c>
      <c r="J15" t="s">
        <v>236</v>
      </c>
      <c r="K15" t="s">
        <v>259</v>
      </c>
      <c r="L15" t="s">
        <v>278</v>
      </c>
      <c r="M15" t="s">
        <v>298</v>
      </c>
      <c r="N15" t="s">
        <v>319</v>
      </c>
      <c r="O15" t="s">
        <v>341</v>
      </c>
      <c r="P15" t="s">
        <v>360</v>
      </c>
      <c r="Q15" t="s">
        <v>379</v>
      </c>
      <c r="R15" t="s">
        <v>398</v>
      </c>
    </row>
    <row r="16" spans="1:18" x14ac:dyDescent="0.35">
      <c r="A16" s="1" t="s">
        <v>31</v>
      </c>
      <c r="B16" t="s">
        <v>55</v>
      </c>
      <c r="C16" t="s">
        <v>79</v>
      </c>
      <c r="D16" t="s">
        <v>103</v>
      </c>
      <c r="E16" t="s">
        <v>127</v>
      </c>
      <c r="F16" t="s">
        <v>151</v>
      </c>
      <c r="G16" t="s">
        <v>173</v>
      </c>
      <c r="H16" t="s">
        <v>195</v>
      </c>
      <c r="I16" t="s">
        <v>217</v>
      </c>
      <c r="J16" t="s">
        <v>237</v>
      </c>
      <c r="K16" t="s">
        <v>260</v>
      </c>
      <c r="L16" t="s">
        <v>279</v>
      </c>
      <c r="M16" t="s">
        <v>299</v>
      </c>
      <c r="N16" t="s">
        <v>320</v>
      </c>
      <c r="O16" t="s">
        <v>342</v>
      </c>
      <c r="P16" t="s">
        <v>361</v>
      </c>
      <c r="Q16" t="s">
        <v>380</v>
      </c>
      <c r="R16" t="s">
        <v>132</v>
      </c>
    </row>
    <row r="17" spans="1:18" x14ac:dyDescent="0.35">
      <c r="A17" s="1" t="s">
        <v>32</v>
      </c>
      <c r="B17" t="s">
        <v>56</v>
      </c>
      <c r="C17" t="s">
        <v>80</v>
      </c>
      <c r="D17" t="s">
        <v>104</v>
      </c>
      <c r="E17" t="s">
        <v>128</v>
      </c>
      <c r="F17" t="s">
        <v>152</v>
      </c>
      <c r="G17" t="s">
        <v>174</v>
      </c>
      <c r="H17" t="s">
        <v>196</v>
      </c>
      <c r="I17" t="s">
        <v>218</v>
      </c>
      <c r="J17" t="s">
        <v>238</v>
      </c>
      <c r="K17" t="s">
        <v>261</v>
      </c>
      <c r="L17" t="s">
        <v>218</v>
      </c>
      <c r="M17" t="s">
        <v>300</v>
      </c>
      <c r="N17" t="s">
        <v>321</v>
      </c>
      <c r="O17" t="s">
        <v>152</v>
      </c>
      <c r="P17" t="s">
        <v>218</v>
      </c>
      <c r="Q17" t="s">
        <v>381</v>
      </c>
      <c r="R17" t="s">
        <v>399</v>
      </c>
    </row>
    <row r="18" spans="1:18" x14ac:dyDescent="0.35">
      <c r="A18" s="1" t="s">
        <v>33</v>
      </c>
      <c r="B18" t="s">
        <v>57</v>
      </c>
      <c r="C18" t="s">
        <v>81</v>
      </c>
      <c r="D18" t="s">
        <v>105</v>
      </c>
      <c r="E18" t="s">
        <v>129</v>
      </c>
      <c r="F18" t="s">
        <v>153</v>
      </c>
      <c r="G18" t="s">
        <v>175</v>
      </c>
      <c r="H18" t="s">
        <v>197</v>
      </c>
      <c r="I18" t="s">
        <v>219</v>
      </c>
      <c r="J18" t="s">
        <v>239</v>
      </c>
      <c r="K18" t="s">
        <v>262</v>
      </c>
      <c r="L18" t="s">
        <v>280</v>
      </c>
      <c r="M18" t="s">
        <v>301</v>
      </c>
      <c r="N18" t="s">
        <v>322</v>
      </c>
      <c r="O18" t="s">
        <v>343</v>
      </c>
      <c r="P18" t="s">
        <v>362</v>
      </c>
      <c r="Q18" t="s">
        <v>382</v>
      </c>
      <c r="R18" t="s">
        <v>400</v>
      </c>
    </row>
    <row r="19" spans="1:18" x14ac:dyDescent="0.35">
      <c r="A19" s="1" t="s">
        <v>34</v>
      </c>
      <c r="B19" t="s">
        <v>58</v>
      </c>
      <c r="C19" t="s">
        <v>82</v>
      </c>
      <c r="D19" t="s">
        <v>106</v>
      </c>
      <c r="E19" t="s">
        <v>130</v>
      </c>
      <c r="F19" t="s">
        <v>154</v>
      </c>
      <c r="G19" t="s">
        <v>176</v>
      </c>
      <c r="H19" t="s">
        <v>198</v>
      </c>
      <c r="I19" t="s">
        <v>220</v>
      </c>
      <c r="J19" t="s">
        <v>240</v>
      </c>
      <c r="K19" t="s">
        <v>263</v>
      </c>
      <c r="L19" t="s">
        <v>281</v>
      </c>
      <c r="M19" t="s">
        <v>302</v>
      </c>
      <c r="N19" t="s">
        <v>323</v>
      </c>
      <c r="O19" t="s">
        <v>344</v>
      </c>
      <c r="P19" t="s">
        <v>363</v>
      </c>
      <c r="Q19" t="s">
        <v>383</v>
      </c>
      <c r="R19" t="s">
        <v>401</v>
      </c>
    </row>
    <row r="20" spans="1:18" x14ac:dyDescent="0.35">
      <c r="A20" s="1" t="s">
        <v>35</v>
      </c>
      <c r="B20" t="s">
        <v>59</v>
      </c>
      <c r="C20" t="s">
        <v>83</v>
      </c>
      <c r="D20" t="s">
        <v>107</v>
      </c>
      <c r="E20" t="s">
        <v>131</v>
      </c>
      <c r="F20" t="s">
        <v>155</v>
      </c>
      <c r="G20" t="s">
        <v>177</v>
      </c>
      <c r="H20" t="s">
        <v>199</v>
      </c>
      <c r="I20" t="s">
        <v>221</v>
      </c>
      <c r="J20" t="s">
        <v>241</v>
      </c>
      <c r="K20" t="s">
        <v>264</v>
      </c>
      <c r="L20" t="s">
        <v>282</v>
      </c>
      <c r="M20" t="s">
        <v>303</v>
      </c>
      <c r="N20" t="s">
        <v>324</v>
      </c>
      <c r="O20" t="s">
        <v>345</v>
      </c>
      <c r="P20" t="s">
        <v>364</v>
      </c>
      <c r="Q20" t="s">
        <v>384</v>
      </c>
      <c r="R20" t="s">
        <v>402</v>
      </c>
    </row>
    <row r="21" spans="1:18" x14ac:dyDescent="0.35">
      <c r="A21" s="1" t="s">
        <v>36</v>
      </c>
      <c r="B21" t="s">
        <v>60</v>
      </c>
      <c r="C21" t="s">
        <v>84</v>
      </c>
      <c r="D21" t="s">
        <v>108</v>
      </c>
      <c r="E21" t="s">
        <v>132</v>
      </c>
      <c r="F21" t="s">
        <v>156</v>
      </c>
      <c r="G21" t="s">
        <v>178</v>
      </c>
      <c r="H21" t="s">
        <v>104</v>
      </c>
      <c r="I21" t="s">
        <v>222</v>
      </c>
      <c r="J21" t="s">
        <v>242</v>
      </c>
      <c r="K21" t="s">
        <v>104</v>
      </c>
      <c r="L21" t="s">
        <v>192</v>
      </c>
      <c r="M21" t="s">
        <v>304</v>
      </c>
      <c r="N21" t="s">
        <v>325</v>
      </c>
      <c r="O21" t="s">
        <v>346</v>
      </c>
      <c r="P21" t="s">
        <v>365</v>
      </c>
      <c r="Q21" t="s">
        <v>128</v>
      </c>
      <c r="R21" t="s">
        <v>403</v>
      </c>
    </row>
    <row r="22" spans="1:18" x14ac:dyDescent="0.35">
      <c r="A22" s="1" t="s">
        <v>37</v>
      </c>
      <c r="B22" t="s">
        <v>61</v>
      </c>
      <c r="C22" t="s">
        <v>85</v>
      </c>
      <c r="D22" t="s">
        <v>109</v>
      </c>
      <c r="E22" t="s">
        <v>133</v>
      </c>
      <c r="F22" t="s">
        <v>156</v>
      </c>
      <c r="G22" t="s">
        <v>179</v>
      </c>
      <c r="H22" t="s">
        <v>200</v>
      </c>
      <c r="I22" t="s">
        <v>223</v>
      </c>
      <c r="J22" t="s">
        <v>243</v>
      </c>
      <c r="K22" t="s">
        <v>265</v>
      </c>
      <c r="L22" t="s">
        <v>179</v>
      </c>
      <c r="M22" t="s">
        <v>156</v>
      </c>
      <c r="N22" t="s">
        <v>242</v>
      </c>
      <c r="O22" t="s">
        <v>179</v>
      </c>
      <c r="P22" t="s">
        <v>152</v>
      </c>
      <c r="Q22" t="s">
        <v>223</v>
      </c>
      <c r="R22" t="s">
        <v>148</v>
      </c>
    </row>
    <row r="23" spans="1:18" x14ac:dyDescent="0.35">
      <c r="A23" s="1" t="s">
        <v>38</v>
      </c>
      <c r="B23" t="s">
        <v>62</v>
      </c>
      <c r="C23" t="s">
        <v>86</v>
      </c>
      <c r="D23" t="s">
        <v>110</v>
      </c>
      <c r="E23" t="s">
        <v>134</v>
      </c>
      <c r="F23" t="s">
        <v>157</v>
      </c>
      <c r="G23" t="s">
        <v>180</v>
      </c>
      <c r="H23" t="s">
        <v>201</v>
      </c>
      <c r="I23" t="s">
        <v>224</v>
      </c>
      <c r="J23" t="s">
        <v>244</v>
      </c>
      <c r="K23" t="s">
        <v>266</v>
      </c>
      <c r="L23" t="s">
        <v>283</v>
      </c>
      <c r="M23" t="s">
        <v>305</v>
      </c>
      <c r="N23" t="s">
        <v>326</v>
      </c>
      <c r="O23" t="s">
        <v>347</v>
      </c>
      <c r="P23" t="s">
        <v>158</v>
      </c>
      <c r="Q23" t="s">
        <v>385</v>
      </c>
      <c r="R23" t="s">
        <v>404</v>
      </c>
    </row>
    <row r="24" spans="1:18" x14ac:dyDescent="0.35">
      <c r="A24" s="1" t="s">
        <v>39</v>
      </c>
      <c r="B24" t="s">
        <v>63</v>
      </c>
      <c r="C24" t="s">
        <v>87</v>
      </c>
      <c r="D24" t="s">
        <v>111</v>
      </c>
      <c r="E24" t="s">
        <v>135</v>
      </c>
      <c r="F24" t="s">
        <v>158</v>
      </c>
      <c r="G24" t="s">
        <v>181</v>
      </c>
      <c r="H24" t="s">
        <v>202</v>
      </c>
      <c r="I24" t="s">
        <v>225</v>
      </c>
      <c r="J24" t="s">
        <v>245</v>
      </c>
      <c r="K24" t="s">
        <v>79</v>
      </c>
      <c r="L24" t="s">
        <v>284</v>
      </c>
      <c r="M24" t="s">
        <v>306</v>
      </c>
      <c r="N24" t="s">
        <v>327</v>
      </c>
      <c r="O24" t="s">
        <v>348</v>
      </c>
      <c r="P24" t="s">
        <v>366</v>
      </c>
      <c r="Q24" t="s">
        <v>217</v>
      </c>
      <c r="R24" t="s">
        <v>405</v>
      </c>
    </row>
    <row r="25" spans="1:18" x14ac:dyDescent="0.35">
      <c r="A25" s="1" t="s">
        <v>40</v>
      </c>
      <c r="B25" t="s">
        <v>64</v>
      </c>
      <c r="C25" t="s">
        <v>88</v>
      </c>
      <c r="D25" t="s">
        <v>112</v>
      </c>
      <c r="E25" t="s">
        <v>136</v>
      </c>
      <c r="F25" t="s">
        <v>159</v>
      </c>
      <c r="G25" t="s">
        <v>182</v>
      </c>
      <c r="H25" t="s">
        <v>203</v>
      </c>
      <c r="I25" t="s">
        <v>226</v>
      </c>
      <c r="J25" t="s">
        <v>246</v>
      </c>
      <c r="K25" t="s">
        <v>267</v>
      </c>
      <c r="L25" t="s">
        <v>285</v>
      </c>
      <c r="M25" t="s">
        <v>307</v>
      </c>
      <c r="N25" t="s">
        <v>328</v>
      </c>
      <c r="O25" t="s">
        <v>349</v>
      </c>
      <c r="P25" t="s">
        <v>367</v>
      </c>
      <c r="Q25" t="s">
        <v>386</v>
      </c>
      <c r="R25" t="s">
        <v>406</v>
      </c>
    </row>
    <row r="28" spans="1:18" x14ac:dyDescent="0.35">
      <c r="A28" s="2" t="s">
        <v>2534</v>
      </c>
      <c r="B28">
        <f>B3*B9</f>
        <v>61.054000000000002</v>
      </c>
      <c r="C28">
        <f t="shared" ref="C28:R28" si="0">C3*C9</f>
        <v>68.404000000000011</v>
      </c>
      <c r="D28">
        <f t="shared" si="0"/>
        <v>65.975000000000009</v>
      </c>
      <c r="E28">
        <f t="shared" si="0"/>
        <v>55.39</v>
      </c>
      <c r="F28">
        <f t="shared" si="0"/>
        <v>63.917000000000009</v>
      </c>
      <c r="G28">
        <f t="shared" si="0"/>
        <v>65.096000000000004</v>
      </c>
      <c r="H28">
        <f t="shared" si="0"/>
        <v>68.400000000000006</v>
      </c>
      <c r="I28">
        <f t="shared" si="0"/>
        <v>80.262</v>
      </c>
      <c r="J28">
        <f t="shared" si="0"/>
        <v>88.914000000000001</v>
      </c>
      <c r="K28">
        <f t="shared" si="0"/>
        <v>95.757999999999996</v>
      </c>
      <c r="L28">
        <f t="shared" si="0"/>
        <v>103.66199999999999</v>
      </c>
      <c r="M28">
        <f t="shared" si="0"/>
        <v>112.51799999999999</v>
      </c>
      <c r="N28">
        <f t="shared" si="0"/>
        <v>110.5</v>
      </c>
      <c r="O28">
        <f t="shared" si="0"/>
        <v>127.818</v>
      </c>
      <c r="P28">
        <f t="shared" si="0"/>
        <v>135.19200000000001</v>
      </c>
      <c r="Q28">
        <f t="shared" si="0"/>
        <v>149.87199999999999</v>
      </c>
      <c r="R28">
        <f t="shared" si="0"/>
        <v>180.35999999999999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39"/>
  <sheetViews>
    <sheetView topLeftCell="T1" workbookViewId="0">
      <selection activeCell="AI37" sqref="AI37"/>
    </sheetView>
  </sheetViews>
  <sheetFormatPr defaultRowHeight="14.5" x14ac:dyDescent="0.35"/>
  <cols>
    <col min="1" max="1" width="20.54296875" customWidth="1"/>
  </cols>
  <sheetData>
    <row r="1" spans="1:38" x14ac:dyDescent="0.35">
      <c r="B1" s="1" t="s">
        <v>407</v>
      </c>
      <c r="C1" s="1" t="s">
        <v>408</v>
      </c>
      <c r="D1" s="1" t="s">
        <v>409</v>
      </c>
      <c r="E1" s="1" t="s">
        <v>410</v>
      </c>
      <c r="F1" s="1" t="s">
        <v>411</v>
      </c>
      <c r="G1" s="1" t="s">
        <v>412</v>
      </c>
      <c r="H1" s="1" t="s">
        <v>413</v>
      </c>
      <c r="I1" s="1" t="s">
        <v>414</v>
      </c>
      <c r="J1" s="1" t="s">
        <v>415</v>
      </c>
      <c r="K1" s="1" t="s">
        <v>416</v>
      </c>
      <c r="L1" s="1" t="s">
        <v>417</v>
      </c>
      <c r="M1" s="1" t="s">
        <v>418</v>
      </c>
      <c r="N1" s="1" t="s">
        <v>419</v>
      </c>
      <c r="O1" s="1" t="s">
        <v>420</v>
      </c>
      <c r="P1" s="1" t="s">
        <v>421</v>
      </c>
      <c r="Q1" s="1" t="s">
        <v>422</v>
      </c>
      <c r="R1" s="1" t="s">
        <v>423</v>
      </c>
      <c r="S1" s="1" t="s">
        <v>424</v>
      </c>
      <c r="T1" s="1" t="s">
        <v>425</v>
      </c>
      <c r="U1" s="1" t="s">
        <v>426</v>
      </c>
      <c r="V1" s="1" t="s">
        <v>427</v>
      </c>
      <c r="W1" s="1" t="s">
        <v>0</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row>
    <row r="2" spans="1:38" x14ac:dyDescent="0.35">
      <c r="A2" s="1" t="s">
        <v>428</v>
      </c>
      <c r="B2" t="s">
        <v>456</v>
      </c>
      <c r="C2" t="s">
        <v>477</v>
      </c>
      <c r="D2" t="s">
        <v>495</v>
      </c>
      <c r="E2" t="s">
        <v>515</v>
      </c>
      <c r="F2" t="s">
        <v>533</v>
      </c>
      <c r="G2" t="s">
        <v>553</v>
      </c>
      <c r="H2" t="s">
        <v>573</v>
      </c>
      <c r="I2" t="s">
        <v>592</v>
      </c>
      <c r="J2" t="s">
        <v>611</v>
      </c>
      <c r="K2" t="s">
        <v>631</v>
      </c>
      <c r="L2" t="s">
        <v>652</v>
      </c>
      <c r="M2" t="s">
        <v>671</v>
      </c>
      <c r="N2" t="s">
        <v>692</v>
      </c>
      <c r="O2" t="s">
        <v>714</v>
      </c>
      <c r="P2" t="s">
        <v>737</v>
      </c>
      <c r="Q2" t="s">
        <v>757</v>
      </c>
      <c r="R2" t="s">
        <v>779</v>
      </c>
      <c r="S2" t="s">
        <v>801</v>
      </c>
      <c r="T2" t="s">
        <v>823</v>
      </c>
      <c r="U2" t="s">
        <v>845</v>
      </c>
      <c r="V2" t="s">
        <v>867</v>
      </c>
      <c r="W2" t="s">
        <v>51</v>
      </c>
      <c r="X2" t="s">
        <v>75</v>
      </c>
      <c r="Y2" t="s">
        <v>99</v>
      </c>
      <c r="Z2" t="s">
        <v>123</v>
      </c>
      <c r="AA2" t="s">
        <v>147</v>
      </c>
      <c r="AB2" t="s">
        <v>169</v>
      </c>
      <c r="AC2" t="s">
        <v>191</v>
      </c>
      <c r="AD2" t="s">
        <v>213</v>
      </c>
      <c r="AE2" t="s">
        <v>234</v>
      </c>
      <c r="AF2" t="s">
        <v>256</v>
      </c>
      <c r="AG2" t="s">
        <v>275</v>
      </c>
      <c r="AH2" t="s">
        <v>295</v>
      </c>
      <c r="AI2" t="s">
        <v>317</v>
      </c>
      <c r="AJ2" t="s">
        <v>338</v>
      </c>
      <c r="AK2" t="s">
        <v>358</v>
      </c>
      <c r="AL2" t="s">
        <v>376</v>
      </c>
    </row>
    <row r="3" spans="1:38" x14ac:dyDescent="0.35">
      <c r="A3" s="1" t="s">
        <v>429</v>
      </c>
      <c r="B3" t="s">
        <v>457</v>
      </c>
      <c r="C3" t="s">
        <v>478</v>
      </c>
      <c r="D3" t="s">
        <v>496</v>
      </c>
      <c r="E3" t="s">
        <v>516</v>
      </c>
      <c r="F3" t="s">
        <v>534</v>
      </c>
      <c r="G3" t="s">
        <v>554</v>
      </c>
      <c r="H3" t="s">
        <v>574</v>
      </c>
      <c r="I3" t="s">
        <v>593</v>
      </c>
      <c r="J3" t="s">
        <v>612</v>
      </c>
      <c r="K3" t="s">
        <v>632</v>
      </c>
      <c r="L3" t="s">
        <v>653</v>
      </c>
      <c r="M3" t="s">
        <v>672</v>
      </c>
      <c r="N3" t="s">
        <v>693</v>
      </c>
      <c r="O3" t="s">
        <v>715</v>
      </c>
      <c r="P3" t="s">
        <v>738</v>
      </c>
      <c r="Q3" t="s">
        <v>758</v>
      </c>
      <c r="R3" t="s">
        <v>780</v>
      </c>
      <c r="S3" t="s">
        <v>802</v>
      </c>
      <c r="T3" t="s">
        <v>824</v>
      </c>
      <c r="U3" t="s">
        <v>846</v>
      </c>
      <c r="V3" t="s">
        <v>868</v>
      </c>
      <c r="W3" t="s">
        <v>890</v>
      </c>
      <c r="X3" t="s">
        <v>908</v>
      </c>
      <c r="Y3" t="s">
        <v>926</v>
      </c>
      <c r="Z3" t="s">
        <v>948</v>
      </c>
      <c r="AA3" t="s">
        <v>969</v>
      </c>
      <c r="AB3" t="s">
        <v>990</v>
      </c>
      <c r="AC3" t="s">
        <v>1010</v>
      </c>
      <c r="AD3" t="s">
        <v>1031</v>
      </c>
      <c r="AE3" t="s">
        <v>1053</v>
      </c>
      <c r="AF3" t="s">
        <v>1075</v>
      </c>
      <c r="AG3" t="s">
        <v>1097</v>
      </c>
      <c r="AH3" t="s">
        <v>1117</v>
      </c>
      <c r="AI3" t="s">
        <v>1137</v>
      </c>
      <c r="AJ3" t="s">
        <v>1158</v>
      </c>
      <c r="AK3" t="s">
        <v>1180</v>
      </c>
      <c r="AL3" t="s">
        <v>1196</v>
      </c>
    </row>
    <row r="4" spans="1:38" x14ac:dyDescent="0.35">
      <c r="A4" s="1" t="s">
        <v>430</v>
      </c>
      <c r="B4" t="s">
        <v>458</v>
      </c>
      <c r="C4" t="s">
        <v>479</v>
      </c>
      <c r="D4" t="s">
        <v>497</v>
      </c>
      <c r="E4" t="s">
        <v>517</v>
      </c>
      <c r="F4" t="s">
        <v>535</v>
      </c>
      <c r="G4" t="s">
        <v>555</v>
      </c>
      <c r="H4" t="s">
        <v>575</v>
      </c>
      <c r="I4" t="s">
        <v>594</v>
      </c>
      <c r="J4" t="s">
        <v>613</v>
      </c>
      <c r="K4" t="s">
        <v>633</v>
      </c>
      <c r="L4" t="s">
        <v>654</v>
      </c>
      <c r="M4" t="s">
        <v>673</v>
      </c>
      <c r="N4" t="s">
        <v>694</v>
      </c>
      <c r="O4" t="s">
        <v>716</v>
      </c>
      <c r="P4" t="s">
        <v>739</v>
      </c>
      <c r="Q4" t="s">
        <v>759</v>
      </c>
      <c r="R4" t="s">
        <v>781</v>
      </c>
      <c r="S4" t="s">
        <v>803</v>
      </c>
      <c r="T4" t="s">
        <v>825</v>
      </c>
      <c r="U4" t="s">
        <v>847</v>
      </c>
      <c r="V4" t="s">
        <v>869</v>
      </c>
      <c r="W4" t="s">
        <v>891</v>
      </c>
      <c r="X4" t="s">
        <v>909</v>
      </c>
      <c r="Y4" t="s">
        <v>927</v>
      </c>
      <c r="Z4" t="s">
        <v>949</v>
      </c>
      <c r="AA4" t="s">
        <v>970</v>
      </c>
      <c r="AB4" t="s">
        <v>991</v>
      </c>
      <c r="AC4" t="s">
        <v>1011</v>
      </c>
      <c r="AD4" t="s">
        <v>1032</v>
      </c>
      <c r="AE4" t="s">
        <v>1054</v>
      </c>
      <c r="AF4" t="s">
        <v>1076</v>
      </c>
      <c r="AG4" t="s">
        <v>1098</v>
      </c>
      <c r="AH4" t="s">
        <v>1118</v>
      </c>
      <c r="AI4" t="s">
        <v>1138</v>
      </c>
      <c r="AJ4" t="s">
        <v>1159</v>
      </c>
      <c r="AK4" t="s">
        <v>1181</v>
      </c>
      <c r="AL4" t="s">
        <v>1197</v>
      </c>
    </row>
    <row r="5" spans="1:38" x14ac:dyDescent="0.35">
      <c r="A5" s="1" t="s">
        <v>431</v>
      </c>
      <c r="B5" t="s">
        <v>459</v>
      </c>
      <c r="C5" t="s">
        <v>480</v>
      </c>
      <c r="D5" t="s">
        <v>498</v>
      </c>
      <c r="E5" t="s">
        <v>518</v>
      </c>
      <c r="F5" t="s">
        <v>536</v>
      </c>
      <c r="G5" t="s">
        <v>556</v>
      </c>
      <c r="H5" t="s">
        <v>576</v>
      </c>
      <c r="I5" t="s">
        <v>595</v>
      </c>
      <c r="J5" t="s">
        <v>614</v>
      </c>
      <c r="K5" t="s">
        <v>634</v>
      </c>
      <c r="L5" t="s">
        <v>655</v>
      </c>
      <c r="M5" t="s">
        <v>674</v>
      </c>
      <c r="N5" t="s">
        <v>695</v>
      </c>
      <c r="O5" t="s">
        <v>717</v>
      </c>
      <c r="P5" t="s">
        <v>740</v>
      </c>
      <c r="Q5" t="s">
        <v>760</v>
      </c>
      <c r="R5" t="s">
        <v>782</v>
      </c>
      <c r="S5" t="s">
        <v>804</v>
      </c>
      <c r="T5" t="s">
        <v>826</v>
      </c>
      <c r="U5" t="s">
        <v>848</v>
      </c>
      <c r="V5" t="s">
        <v>870</v>
      </c>
      <c r="W5" t="s">
        <v>892</v>
      </c>
      <c r="X5" t="s">
        <v>910</v>
      </c>
      <c r="Y5" t="s">
        <v>928</v>
      </c>
      <c r="Z5" t="s">
        <v>950</v>
      </c>
      <c r="AA5" t="s">
        <v>971</v>
      </c>
      <c r="AB5" t="s">
        <v>992</v>
      </c>
      <c r="AC5" t="s">
        <v>1012</v>
      </c>
      <c r="AD5" t="s">
        <v>1033</v>
      </c>
      <c r="AE5" t="s">
        <v>1055</v>
      </c>
      <c r="AF5" t="s">
        <v>1077</v>
      </c>
      <c r="AG5" t="s">
        <v>1099</v>
      </c>
      <c r="AH5" t="s">
        <v>1119</v>
      </c>
      <c r="AI5" t="s">
        <v>1139</v>
      </c>
      <c r="AJ5" t="s">
        <v>1160</v>
      </c>
      <c r="AK5" t="s">
        <v>1182</v>
      </c>
      <c r="AL5" t="s">
        <v>1198</v>
      </c>
    </row>
    <row r="6" spans="1:38" x14ac:dyDescent="0.35">
      <c r="A6" s="1" t="s">
        <v>432</v>
      </c>
      <c r="B6" t="s">
        <v>460</v>
      </c>
      <c r="C6" t="s">
        <v>481</v>
      </c>
      <c r="D6" t="s">
        <v>499</v>
      </c>
      <c r="E6" t="s">
        <v>519</v>
      </c>
      <c r="F6" t="s">
        <v>537</v>
      </c>
      <c r="G6" t="s">
        <v>557</v>
      </c>
      <c r="H6" t="s">
        <v>577</v>
      </c>
      <c r="I6" t="s">
        <v>596</v>
      </c>
      <c r="J6" t="s">
        <v>615</v>
      </c>
      <c r="K6" t="s">
        <v>635</v>
      </c>
      <c r="L6" t="s">
        <v>656</v>
      </c>
      <c r="M6" t="s">
        <v>675</v>
      </c>
      <c r="N6" t="s">
        <v>696</v>
      </c>
      <c r="O6" t="s">
        <v>718</v>
      </c>
      <c r="P6" t="s">
        <v>741</v>
      </c>
      <c r="Q6" t="s">
        <v>761</v>
      </c>
      <c r="R6" t="s">
        <v>783</v>
      </c>
      <c r="S6" t="s">
        <v>805</v>
      </c>
      <c r="T6" t="s">
        <v>827</v>
      </c>
      <c r="U6" t="s">
        <v>849</v>
      </c>
      <c r="V6" t="s">
        <v>871</v>
      </c>
      <c r="W6" t="s">
        <v>893</v>
      </c>
      <c r="X6" t="s">
        <v>911</v>
      </c>
      <c r="Y6" t="s">
        <v>929</v>
      </c>
      <c r="Z6" t="s">
        <v>951</v>
      </c>
      <c r="AA6" t="s">
        <v>972</v>
      </c>
      <c r="AB6" t="s">
        <v>993</v>
      </c>
      <c r="AC6" t="s">
        <v>1013</v>
      </c>
      <c r="AD6" t="s">
        <v>1034</v>
      </c>
      <c r="AE6" t="s">
        <v>1056</v>
      </c>
      <c r="AF6" t="s">
        <v>1078</v>
      </c>
      <c r="AG6" t="s">
        <v>1100</v>
      </c>
      <c r="AH6" t="s">
        <v>1120</v>
      </c>
      <c r="AI6" t="s">
        <v>1140</v>
      </c>
      <c r="AJ6" t="s">
        <v>1161</v>
      </c>
      <c r="AK6" t="s">
        <v>1183</v>
      </c>
      <c r="AL6" t="s">
        <v>1199</v>
      </c>
    </row>
    <row r="7" spans="1:38" x14ac:dyDescent="0.35">
      <c r="A7" s="1" t="s">
        <v>433</v>
      </c>
      <c r="B7" t="s">
        <v>461</v>
      </c>
      <c r="C7" t="s">
        <v>461</v>
      </c>
      <c r="D7" t="s">
        <v>461</v>
      </c>
      <c r="E7" t="s">
        <v>461</v>
      </c>
      <c r="F7" t="s">
        <v>461</v>
      </c>
      <c r="G7" t="s">
        <v>461</v>
      </c>
      <c r="H7" t="s">
        <v>461</v>
      </c>
      <c r="I7" t="s">
        <v>461</v>
      </c>
      <c r="J7" t="s">
        <v>461</v>
      </c>
      <c r="K7" t="s">
        <v>461</v>
      </c>
      <c r="L7" t="s">
        <v>461</v>
      </c>
      <c r="M7" t="s">
        <v>461</v>
      </c>
      <c r="N7" t="s">
        <v>461</v>
      </c>
      <c r="O7" t="s">
        <v>461</v>
      </c>
      <c r="P7" t="s">
        <v>461</v>
      </c>
      <c r="Q7" t="s">
        <v>461</v>
      </c>
      <c r="R7" t="s">
        <v>461</v>
      </c>
      <c r="S7" t="s">
        <v>461</v>
      </c>
      <c r="T7" t="s">
        <v>461</v>
      </c>
      <c r="U7" t="s">
        <v>461</v>
      </c>
      <c r="V7" t="s">
        <v>461</v>
      </c>
      <c r="W7" t="s">
        <v>461</v>
      </c>
      <c r="X7" t="s">
        <v>461</v>
      </c>
      <c r="Y7" t="s">
        <v>930</v>
      </c>
      <c r="Z7" t="s">
        <v>952</v>
      </c>
      <c r="AA7" t="s">
        <v>973</v>
      </c>
      <c r="AB7" t="s">
        <v>461</v>
      </c>
      <c r="AC7" t="s">
        <v>461</v>
      </c>
      <c r="AD7" t="s">
        <v>1035</v>
      </c>
      <c r="AE7" t="s">
        <v>1057</v>
      </c>
      <c r="AF7" t="s">
        <v>1079</v>
      </c>
      <c r="AG7" t="s">
        <v>461</v>
      </c>
      <c r="AH7" t="s">
        <v>467</v>
      </c>
      <c r="AI7" t="s">
        <v>485</v>
      </c>
      <c r="AJ7" t="s">
        <v>1162</v>
      </c>
      <c r="AK7" t="s">
        <v>461</v>
      </c>
      <c r="AL7" t="s">
        <v>461</v>
      </c>
    </row>
    <row r="8" spans="1:38" x14ac:dyDescent="0.35">
      <c r="A8" s="1" t="s">
        <v>434</v>
      </c>
      <c r="B8" t="s">
        <v>462</v>
      </c>
      <c r="C8" t="s">
        <v>482</v>
      </c>
      <c r="D8" t="s">
        <v>500</v>
      </c>
      <c r="E8" t="s">
        <v>520</v>
      </c>
      <c r="F8" t="s">
        <v>538</v>
      </c>
      <c r="G8" t="s">
        <v>558</v>
      </c>
      <c r="H8" t="s">
        <v>578</v>
      </c>
      <c r="I8" t="s">
        <v>597</v>
      </c>
      <c r="J8" t="s">
        <v>616</v>
      </c>
      <c r="K8" t="s">
        <v>636</v>
      </c>
      <c r="L8" t="s">
        <v>656</v>
      </c>
      <c r="M8" t="s">
        <v>676</v>
      </c>
      <c r="N8" t="s">
        <v>697</v>
      </c>
      <c r="O8" t="s">
        <v>719</v>
      </c>
      <c r="P8" t="s">
        <v>742</v>
      </c>
      <c r="Q8" t="s">
        <v>762</v>
      </c>
      <c r="R8" t="s">
        <v>784</v>
      </c>
      <c r="S8" t="s">
        <v>806</v>
      </c>
      <c r="T8" t="s">
        <v>828</v>
      </c>
      <c r="U8" t="s">
        <v>850</v>
      </c>
      <c r="V8" t="s">
        <v>872</v>
      </c>
      <c r="W8" t="s">
        <v>894</v>
      </c>
      <c r="X8" t="s">
        <v>912</v>
      </c>
      <c r="Y8" t="s">
        <v>931</v>
      </c>
      <c r="Z8" t="s">
        <v>953</v>
      </c>
      <c r="AA8" t="s">
        <v>974</v>
      </c>
      <c r="AB8" t="s">
        <v>994</v>
      </c>
      <c r="AC8" t="s">
        <v>1014</v>
      </c>
      <c r="AD8" t="s">
        <v>1036</v>
      </c>
      <c r="AE8" t="s">
        <v>1058</v>
      </c>
      <c r="AF8" t="s">
        <v>1080</v>
      </c>
      <c r="AG8" t="s">
        <v>1101</v>
      </c>
      <c r="AH8" t="s">
        <v>1121</v>
      </c>
      <c r="AI8" t="s">
        <v>1141</v>
      </c>
      <c r="AJ8" t="s">
        <v>1163</v>
      </c>
      <c r="AK8" t="s">
        <v>1183</v>
      </c>
      <c r="AL8" t="s">
        <v>1199</v>
      </c>
    </row>
    <row r="9" spans="1:38" x14ac:dyDescent="0.35">
      <c r="A9" s="1" t="s">
        <v>435</v>
      </c>
      <c r="B9" t="s">
        <v>461</v>
      </c>
      <c r="C9" t="s">
        <v>461</v>
      </c>
      <c r="D9" t="s">
        <v>461</v>
      </c>
      <c r="E9" t="s">
        <v>461</v>
      </c>
      <c r="F9" t="s">
        <v>461</v>
      </c>
      <c r="G9" t="s">
        <v>461</v>
      </c>
      <c r="H9" t="s">
        <v>461</v>
      </c>
      <c r="I9" t="s">
        <v>461</v>
      </c>
      <c r="J9" t="s">
        <v>461</v>
      </c>
      <c r="K9" t="s">
        <v>461</v>
      </c>
      <c r="L9" t="s">
        <v>657</v>
      </c>
      <c r="M9" t="s">
        <v>676</v>
      </c>
      <c r="N9" t="s">
        <v>697</v>
      </c>
      <c r="O9" t="s">
        <v>719</v>
      </c>
      <c r="P9" t="s">
        <v>742</v>
      </c>
      <c r="Q9" t="s">
        <v>762</v>
      </c>
      <c r="R9" t="s">
        <v>784</v>
      </c>
      <c r="S9" t="s">
        <v>806</v>
      </c>
      <c r="T9" t="s">
        <v>461</v>
      </c>
      <c r="U9" t="s">
        <v>850</v>
      </c>
      <c r="V9" t="s">
        <v>872</v>
      </c>
      <c r="W9" t="s">
        <v>894</v>
      </c>
      <c r="X9" t="s">
        <v>912</v>
      </c>
      <c r="Y9" t="s">
        <v>932</v>
      </c>
      <c r="Z9" t="s">
        <v>954</v>
      </c>
      <c r="AA9" t="s">
        <v>975</v>
      </c>
      <c r="AB9" t="s">
        <v>994</v>
      </c>
      <c r="AC9" t="s">
        <v>1015</v>
      </c>
      <c r="AD9" t="s">
        <v>1037</v>
      </c>
      <c r="AE9" t="s">
        <v>1059</v>
      </c>
      <c r="AF9" t="s">
        <v>1081</v>
      </c>
      <c r="AG9" t="s">
        <v>1101</v>
      </c>
      <c r="AH9" t="s">
        <v>1122</v>
      </c>
      <c r="AI9" t="s">
        <v>1142</v>
      </c>
      <c r="AJ9" t="s">
        <v>1164</v>
      </c>
      <c r="AK9" t="s">
        <v>461</v>
      </c>
      <c r="AL9" t="s">
        <v>461</v>
      </c>
    </row>
    <row r="10" spans="1:38" x14ac:dyDescent="0.35">
      <c r="A10" s="1" t="s">
        <v>436</v>
      </c>
      <c r="B10" t="s">
        <v>461</v>
      </c>
      <c r="C10" t="s">
        <v>461</v>
      </c>
      <c r="D10" t="s">
        <v>461</v>
      </c>
      <c r="E10" t="s">
        <v>461</v>
      </c>
      <c r="F10" t="s">
        <v>461</v>
      </c>
      <c r="G10" t="s">
        <v>461</v>
      </c>
      <c r="H10" t="s">
        <v>461</v>
      </c>
      <c r="I10" t="s">
        <v>461</v>
      </c>
      <c r="J10" t="s">
        <v>461</v>
      </c>
      <c r="K10" t="s">
        <v>461</v>
      </c>
      <c r="L10" t="s">
        <v>461</v>
      </c>
      <c r="M10" t="s">
        <v>461</v>
      </c>
      <c r="N10" t="s">
        <v>461</v>
      </c>
      <c r="O10" t="s">
        <v>461</v>
      </c>
      <c r="P10" t="s">
        <v>461</v>
      </c>
      <c r="Q10" t="s">
        <v>461</v>
      </c>
      <c r="R10" t="s">
        <v>461</v>
      </c>
      <c r="S10" t="s">
        <v>461</v>
      </c>
      <c r="T10" t="s">
        <v>461</v>
      </c>
      <c r="U10" t="s">
        <v>461</v>
      </c>
      <c r="V10" t="s">
        <v>461</v>
      </c>
      <c r="W10" t="s">
        <v>461</v>
      </c>
      <c r="X10" t="s">
        <v>461</v>
      </c>
      <c r="Y10" t="s">
        <v>461</v>
      </c>
      <c r="Z10" t="s">
        <v>461</v>
      </c>
      <c r="AA10" t="s">
        <v>461</v>
      </c>
      <c r="AB10" t="s">
        <v>461</v>
      </c>
      <c r="AC10" t="s">
        <v>461</v>
      </c>
      <c r="AD10" t="s">
        <v>461</v>
      </c>
      <c r="AE10" t="s">
        <v>461</v>
      </c>
      <c r="AF10" t="s">
        <v>461</v>
      </c>
      <c r="AG10" t="s">
        <v>461</v>
      </c>
      <c r="AH10" t="s">
        <v>461</v>
      </c>
      <c r="AI10" t="s">
        <v>461</v>
      </c>
      <c r="AJ10" t="s">
        <v>461</v>
      </c>
      <c r="AK10" t="s">
        <v>461</v>
      </c>
      <c r="AL10" t="s">
        <v>461</v>
      </c>
    </row>
    <row r="11" spans="1:38" x14ac:dyDescent="0.35">
      <c r="A11" s="1" t="s">
        <v>437</v>
      </c>
      <c r="B11" t="s">
        <v>463</v>
      </c>
      <c r="C11" t="s">
        <v>483</v>
      </c>
      <c r="D11" t="s">
        <v>501</v>
      </c>
      <c r="E11" t="s">
        <v>521</v>
      </c>
      <c r="F11" t="s">
        <v>539</v>
      </c>
      <c r="G11" t="s">
        <v>559</v>
      </c>
      <c r="H11" t="s">
        <v>579</v>
      </c>
      <c r="I11" t="s">
        <v>598</v>
      </c>
      <c r="J11" t="s">
        <v>617</v>
      </c>
      <c r="K11" t="s">
        <v>637</v>
      </c>
      <c r="L11" t="s">
        <v>461</v>
      </c>
      <c r="M11" t="s">
        <v>677</v>
      </c>
      <c r="N11" t="s">
        <v>698</v>
      </c>
      <c r="O11" t="s">
        <v>720</v>
      </c>
      <c r="P11" t="s">
        <v>743</v>
      </c>
      <c r="Q11" t="s">
        <v>763</v>
      </c>
      <c r="R11" t="s">
        <v>785</v>
      </c>
      <c r="S11" t="s">
        <v>807</v>
      </c>
      <c r="T11" t="s">
        <v>829</v>
      </c>
      <c r="U11" t="s">
        <v>851</v>
      </c>
      <c r="V11" t="s">
        <v>873</v>
      </c>
      <c r="W11" t="s">
        <v>895</v>
      </c>
      <c r="X11" t="s">
        <v>913</v>
      </c>
      <c r="Y11" t="s">
        <v>933</v>
      </c>
      <c r="Z11" t="s">
        <v>955</v>
      </c>
      <c r="AA11" t="s">
        <v>362</v>
      </c>
      <c r="AB11" t="s">
        <v>995</v>
      </c>
      <c r="AC11" t="s">
        <v>1016</v>
      </c>
      <c r="AD11" t="s">
        <v>1038</v>
      </c>
      <c r="AE11" t="s">
        <v>1060</v>
      </c>
      <c r="AF11" t="s">
        <v>1082</v>
      </c>
      <c r="AG11" t="s">
        <v>1102</v>
      </c>
      <c r="AH11" t="s">
        <v>1123</v>
      </c>
      <c r="AI11" t="s">
        <v>1143</v>
      </c>
      <c r="AJ11" t="s">
        <v>1165</v>
      </c>
      <c r="AK11" t="s">
        <v>461</v>
      </c>
      <c r="AL11" t="s">
        <v>461</v>
      </c>
    </row>
    <row r="12" spans="1:38" x14ac:dyDescent="0.35">
      <c r="A12" s="1" t="s">
        <v>438</v>
      </c>
      <c r="B12" t="s">
        <v>464</v>
      </c>
      <c r="C12" t="s">
        <v>484</v>
      </c>
      <c r="D12" t="s">
        <v>502</v>
      </c>
      <c r="E12" t="s">
        <v>522</v>
      </c>
      <c r="F12" t="s">
        <v>540</v>
      </c>
      <c r="G12" t="s">
        <v>560</v>
      </c>
      <c r="H12" t="s">
        <v>580</v>
      </c>
      <c r="I12" t="s">
        <v>599</v>
      </c>
      <c r="J12" t="s">
        <v>618</v>
      </c>
      <c r="K12" t="s">
        <v>638</v>
      </c>
      <c r="L12" t="s">
        <v>658</v>
      </c>
      <c r="M12" t="s">
        <v>678</v>
      </c>
      <c r="N12" t="s">
        <v>699</v>
      </c>
      <c r="O12" t="s">
        <v>721</v>
      </c>
      <c r="P12" t="s">
        <v>744</v>
      </c>
      <c r="Q12" t="s">
        <v>764</v>
      </c>
      <c r="R12" t="s">
        <v>786</v>
      </c>
      <c r="S12" t="s">
        <v>808</v>
      </c>
      <c r="T12" t="s">
        <v>830</v>
      </c>
      <c r="U12" t="s">
        <v>852</v>
      </c>
      <c r="V12" t="s">
        <v>874</v>
      </c>
      <c r="W12" t="s">
        <v>896</v>
      </c>
      <c r="X12" t="s">
        <v>914</v>
      </c>
      <c r="Y12" t="s">
        <v>934</v>
      </c>
      <c r="Z12" t="s">
        <v>956</v>
      </c>
      <c r="AA12" t="s">
        <v>976</v>
      </c>
      <c r="AB12" t="s">
        <v>996</v>
      </c>
      <c r="AC12" t="s">
        <v>1017</v>
      </c>
      <c r="AD12" t="s">
        <v>1039</v>
      </c>
      <c r="AE12" t="s">
        <v>1061</v>
      </c>
      <c r="AF12" t="s">
        <v>1083</v>
      </c>
      <c r="AG12" t="s">
        <v>1103</v>
      </c>
      <c r="AH12" t="s">
        <v>1124</v>
      </c>
      <c r="AI12" t="s">
        <v>1144</v>
      </c>
      <c r="AJ12" t="s">
        <v>1166</v>
      </c>
      <c r="AK12" t="s">
        <v>1184</v>
      </c>
      <c r="AL12" t="s">
        <v>1200</v>
      </c>
    </row>
    <row r="13" spans="1:38" x14ac:dyDescent="0.35">
      <c r="A13" s="1" t="s">
        <v>439</v>
      </c>
      <c r="B13" t="s">
        <v>461</v>
      </c>
      <c r="C13" t="s">
        <v>461</v>
      </c>
      <c r="D13" t="s">
        <v>461</v>
      </c>
      <c r="E13" t="s">
        <v>461</v>
      </c>
      <c r="F13" t="s">
        <v>461</v>
      </c>
      <c r="G13" t="s">
        <v>461</v>
      </c>
      <c r="H13" t="s">
        <v>461</v>
      </c>
      <c r="I13" t="s">
        <v>461</v>
      </c>
      <c r="J13" t="s">
        <v>461</v>
      </c>
      <c r="K13" t="s">
        <v>461</v>
      </c>
      <c r="L13" t="s">
        <v>461</v>
      </c>
      <c r="M13" t="s">
        <v>461</v>
      </c>
      <c r="N13" t="s">
        <v>461</v>
      </c>
      <c r="O13" t="s">
        <v>461</v>
      </c>
      <c r="P13" t="s">
        <v>461</v>
      </c>
      <c r="Q13" t="s">
        <v>461</v>
      </c>
      <c r="R13" t="s">
        <v>461</v>
      </c>
      <c r="S13" t="s">
        <v>461</v>
      </c>
      <c r="T13" t="s">
        <v>461</v>
      </c>
      <c r="U13" t="s">
        <v>461</v>
      </c>
      <c r="V13" t="s">
        <v>461</v>
      </c>
      <c r="W13" t="s">
        <v>461</v>
      </c>
      <c r="X13" t="s">
        <v>461</v>
      </c>
      <c r="Y13" t="s">
        <v>935</v>
      </c>
      <c r="Z13" t="s">
        <v>957</v>
      </c>
      <c r="AA13" t="s">
        <v>977</v>
      </c>
      <c r="AB13" t="s">
        <v>997</v>
      </c>
      <c r="AC13" t="s">
        <v>1018</v>
      </c>
      <c r="AD13" t="s">
        <v>1040</v>
      </c>
      <c r="AE13" t="s">
        <v>1062</v>
      </c>
      <c r="AF13" t="s">
        <v>1084</v>
      </c>
      <c r="AG13" t="s">
        <v>1104</v>
      </c>
      <c r="AH13" t="s">
        <v>472</v>
      </c>
      <c r="AI13" t="s">
        <v>1145</v>
      </c>
      <c r="AJ13" t="s">
        <v>1167</v>
      </c>
      <c r="AK13" t="s">
        <v>461</v>
      </c>
      <c r="AL13" t="s">
        <v>461</v>
      </c>
    </row>
    <row r="14" spans="1:38" x14ac:dyDescent="0.35">
      <c r="A14" s="1" t="s">
        <v>440</v>
      </c>
      <c r="B14" t="s">
        <v>461</v>
      </c>
      <c r="C14" t="s">
        <v>461</v>
      </c>
      <c r="D14" t="s">
        <v>461</v>
      </c>
      <c r="E14" t="s">
        <v>461</v>
      </c>
      <c r="F14" t="s">
        <v>461</v>
      </c>
      <c r="G14" t="s">
        <v>461</v>
      </c>
      <c r="H14" t="s">
        <v>461</v>
      </c>
      <c r="I14" t="s">
        <v>461</v>
      </c>
      <c r="J14" t="s">
        <v>461</v>
      </c>
      <c r="K14" t="s">
        <v>461</v>
      </c>
      <c r="L14" t="s">
        <v>461</v>
      </c>
      <c r="M14" t="s">
        <v>461</v>
      </c>
      <c r="N14" t="s">
        <v>461</v>
      </c>
      <c r="O14" t="s">
        <v>461</v>
      </c>
      <c r="P14" t="s">
        <v>461</v>
      </c>
      <c r="Q14" t="s">
        <v>461</v>
      </c>
      <c r="R14" t="s">
        <v>461</v>
      </c>
      <c r="S14" t="s">
        <v>461</v>
      </c>
      <c r="T14" t="s">
        <v>461</v>
      </c>
      <c r="U14" t="s">
        <v>461</v>
      </c>
      <c r="V14" t="s">
        <v>461</v>
      </c>
      <c r="W14" t="s">
        <v>461</v>
      </c>
      <c r="X14" t="s">
        <v>461</v>
      </c>
      <c r="Y14" t="s">
        <v>936</v>
      </c>
      <c r="Z14" t="s">
        <v>958</v>
      </c>
      <c r="AA14" t="s">
        <v>978</v>
      </c>
      <c r="AB14" t="s">
        <v>998</v>
      </c>
      <c r="AC14" t="s">
        <v>1019</v>
      </c>
      <c r="AD14" t="s">
        <v>1041</v>
      </c>
      <c r="AE14" t="s">
        <v>1063</v>
      </c>
      <c r="AF14" t="s">
        <v>1085</v>
      </c>
      <c r="AG14" t="s">
        <v>1105</v>
      </c>
      <c r="AH14" t="s">
        <v>1125</v>
      </c>
      <c r="AI14" t="s">
        <v>1146</v>
      </c>
      <c r="AJ14" t="s">
        <v>1168</v>
      </c>
      <c r="AK14" t="s">
        <v>1185</v>
      </c>
      <c r="AL14" t="s">
        <v>1201</v>
      </c>
    </row>
    <row r="15" spans="1:38" x14ac:dyDescent="0.35">
      <c r="A15" s="1" t="s">
        <v>441</v>
      </c>
      <c r="B15" t="s">
        <v>461</v>
      </c>
      <c r="C15" t="s">
        <v>461</v>
      </c>
      <c r="D15" t="s">
        <v>461</v>
      </c>
      <c r="E15" t="s">
        <v>461</v>
      </c>
      <c r="F15" t="s">
        <v>539</v>
      </c>
      <c r="G15" t="s">
        <v>559</v>
      </c>
      <c r="H15" t="s">
        <v>579</v>
      </c>
      <c r="I15" t="s">
        <v>598</v>
      </c>
      <c r="J15" t="s">
        <v>617</v>
      </c>
      <c r="K15" t="s">
        <v>637</v>
      </c>
      <c r="L15" t="s">
        <v>659</v>
      </c>
      <c r="M15" t="s">
        <v>679</v>
      </c>
      <c r="N15" t="s">
        <v>700</v>
      </c>
      <c r="O15" t="s">
        <v>722</v>
      </c>
      <c r="P15" t="s">
        <v>745</v>
      </c>
      <c r="Q15" t="s">
        <v>508</v>
      </c>
      <c r="R15" t="s">
        <v>787</v>
      </c>
      <c r="S15" t="s">
        <v>809</v>
      </c>
      <c r="T15" t="s">
        <v>831</v>
      </c>
      <c r="U15" t="s">
        <v>853</v>
      </c>
      <c r="V15" t="s">
        <v>875</v>
      </c>
      <c r="W15" t="s">
        <v>53</v>
      </c>
      <c r="X15" t="s">
        <v>77</v>
      </c>
      <c r="Y15" t="s">
        <v>101</v>
      </c>
      <c r="Z15" t="s">
        <v>125</v>
      </c>
      <c r="AA15" t="s">
        <v>149</v>
      </c>
      <c r="AB15" t="s">
        <v>171</v>
      </c>
      <c r="AC15" t="s">
        <v>193</v>
      </c>
      <c r="AD15" t="s">
        <v>215</v>
      </c>
      <c r="AE15" t="s">
        <v>235</v>
      </c>
      <c r="AF15" t="s">
        <v>258</v>
      </c>
      <c r="AG15" t="s">
        <v>277</v>
      </c>
      <c r="AH15" t="s">
        <v>297</v>
      </c>
      <c r="AI15" t="s">
        <v>318</v>
      </c>
      <c r="AJ15" t="s">
        <v>340</v>
      </c>
      <c r="AK15" t="s">
        <v>359</v>
      </c>
      <c r="AL15" t="s">
        <v>378</v>
      </c>
    </row>
    <row r="16" spans="1:38" x14ac:dyDescent="0.35">
      <c r="A16" s="1" t="s">
        <v>442</v>
      </c>
      <c r="B16" t="s">
        <v>465</v>
      </c>
      <c r="C16" t="s">
        <v>485</v>
      </c>
      <c r="D16" t="s">
        <v>503</v>
      </c>
      <c r="E16" t="s">
        <v>523</v>
      </c>
      <c r="F16" t="s">
        <v>541</v>
      </c>
      <c r="G16" t="s">
        <v>561</v>
      </c>
      <c r="H16" t="s">
        <v>581</v>
      </c>
      <c r="I16" t="s">
        <v>600</v>
      </c>
      <c r="J16" t="s">
        <v>619</v>
      </c>
      <c r="K16" t="s">
        <v>639</v>
      </c>
      <c r="L16" t="s">
        <v>660</v>
      </c>
      <c r="M16" t="s">
        <v>680</v>
      </c>
      <c r="N16" t="s">
        <v>701</v>
      </c>
      <c r="O16" t="s">
        <v>723</v>
      </c>
      <c r="P16" t="s">
        <v>746</v>
      </c>
      <c r="Q16" t="s">
        <v>765</v>
      </c>
      <c r="R16" t="s">
        <v>788</v>
      </c>
      <c r="S16" t="s">
        <v>810</v>
      </c>
      <c r="T16" t="s">
        <v>832</v>
      </c>
      <c r="U16" t="s">
        <v>854</v>
      </c>
      <c r="V16" t="s">
        <v>876</v>
      </c>
      <c r="W16" t="s">
        <v>897</v>
      </c>
      <c r="X16" t="s">
        <v>915</v>
      </c>
      <c r="Y16" t="s">
        <v>937</v>
      </c>
      <c r="Z16" t="s">
        <v>959</v>
      </c>
      <c r="AA16" t="s">
        <v>979</v>
      </c>
      <c r="AB16" t="s">
        <v>999</v>
      </c>
      <c r="AC16" t="s">
        <v>1020</v>
      </c>
      <c r="AD16" t="s">
        <v>1042</v>
      </c>
      <c r="AE16" t="s">
        <v>1064</v>
      </c>
      <c r="AF16" t="s">
        <v>1086</v>
      </c>
      <c r="AG16" t="s">
        <v>1106</v>
      </c>
      <c r="AH16" t="s">
        <v>1126</v>
      </c>
      <c r="AI16" t="s">
        <v>1147</v>
      </c>
      <c r="AJ16" t="s">
        <v>1169</v>
      </c>
      <c r="AK16" t="s">
        <v>1186</v>
      </c>
      <c r="AL16" t="s">
        <v>1202</v>
      </c>
    </row>
    <row r="17" spans="1:38" x14ac:dyDescent="0.35">
      <c r="A17" s="1" t="s">
        <v>443</v>
      </c>
      <c r="B17" t="s">
        <v>466</v>
      </c>
      <c r="C17" t="s">
        <v>486</v>
      </c>
      <c r="D17" t="s">
        <v>504</v>
      </c>
      <c r="E17" t="s">
        <v>524</v>
      </c>
      <c r="F17" t="s">
        <v>542</v>
      </c>
      <c r="G17" t="s">
        <v>562</v>
      </c>
      <c r="H17" t="s">
        <v>582</v>
      </c>
      <c r="I17" t="s">
        <v>506</v>
      </c>
      <c r="J17" t="s">
        <v>620</v>
      </c>
      <c r="K17" t="s">
        <v>640</v>
      </c>
      <c r="L17" t="s">
        <v>661</v>
      </c>
      <c r="M17" t="s">
        <v>681</v>
      </c>
      <c r="N17" t="s">
        <v>702</v>
      </c>
      <c r="O17" t="s">
        <v>724</v>
      </c>
      <c r="P17" t="s">
        <v>747</v>
      </c>
      <c r="Q17" t="s">
        <v>766</v>
      </c>
      <c r="R17" t="s">
        <v>789</v>
      </c>
      <c r="S17" t="s">
        <v>811</v>
      </c>
      <c r="T17" t="s">
        <v>833</v>
      </c>
      <c r="U17" t="s">
        <v>855</v>
      </c>
      <c r="V17" t="s">
        <v>877</v>
      </c>
      <c r="W17" t="s">
        <v>898</v>
      </c>
      <c r="X17" t="s">
        <v>916</v>
      </c>
      <c r="Y17" t="s">
        <v>938</v>
      </c>
      <c r="Z17" t="s">
        <v>960</v>
      </c>
      <c r="AA17" t="s">
        <v>980</v>
      </c>
      <c r="AB17" t="s">
        <v>1000</v>
      </c>
      <c r="AC17" t="s">
        <v>1021</v>
      </c>
      <c r="AD17" t="s">
        <v>1043</v>
      </c>
      <c r="AE17" t="s">
        <v>1065</v>
      </c>
      <c r="AF17" t="s">
        <v>1087</v>
      </c>
      <c r="AG17" t="s">
        <v>1107</v>
      </c>
      <c r="AH17" t="s">
        <v>1127</v>
      </c>
      <c r="AI17" t="s">
        <v>1148</v>
      </c>
      <c r="AJ17" t="s">
        <v>1170</v>
      </c>
      <c r="AK17" t="s">
        <v>1187</v>
      </c>
      <c r="AL17" t="s">
        <v>1203</v>
      </c>
    </row>
    <row r="18" spans="1:38" x14ac:dyDescent="0.35">
      <c r="A18" s="1" t="s">
        <v>444</v>
      </c>
      <c r="B18" t="s">
        <v>467</v>
      </c>
      <c r="C18" t="s">
        <v>487</v>
      </c>
      <c r="D18" t="s">
        <v>505</v>
      </c>
      <c r="E18" t="s">
        <v>525</v>
      </c>
      <c r="F18" t="s">
        <v>543</v>
      </c>
      <c r="G18" t="s">
        <v>563</v>
      </c>
      <c r="H18" t="s">
        <v>583</v>
      </c>
      <c r="I18" t="s">
        <v>601</v>
      </c>
      <c r="J18" t="s">
        <v>621</v>
      </c>
      <c r="K18" t="s">
        <v>641</v>
      </c>
      <c r="L18" t="s">
        <v>662</v>
      </c>
      <c r="M18" t="s">
        <v>682</v>
      </c>
      <c r="N18" t="s">
        <v>703</v>
      </c>
      <c r="O18" t="s">
        <v>725</v>
      </c>
      <c r="P18" t="s">
        <v>748</v>
      </c>
      <c r="Q18" t="s">
        <v>767</v>
      </c>
      <c r="R18" t="s">
        <v>790</v>
      </c>
      <c r="S18" t="s">
        <v>812</v>
      </c>
      <c r="T18" t="s">
        <v>834</v>
      </c>
      <c r="U18" t="s">
        <v>856</v>
      </c>
      <c r="V18" t="s">
        <v>878</v>
      </c>
      <c r="W18" t="s">
        <v>899</v>
      </c>
      <c r="X18" t="s">
        <v>917</v>
      </c>
      <c r="Y18" t="s">
        <v>939</v>
      </c>
      <c r="Z18" t="s">
        <v>961</v>
      </c>
      <c r="AA18" t="s">
        <v>981</v>
      </c>
      <c r="AB18" t="s">
        <v>1001</v>
      </c>
      <c r="AC18" t="s">
        <v>1022</v>
      </c>
      <c r="AD18" t="s">
        <v>1044</v>
      </c>
      <c r="AE18" t="s">
        <v>1066</v>
      </c>
      <c r="AF18" t="s">
        <v>1088</v>
      </c>
      <c r="AG18" t="s">
        <v>1108</v>
      </c>
      <c r="AH18" t="s">
        <v>1128</v>
      </c>
      <c r="AI18" t="s">
        <v>1149</v>
      </c>
      <c r="AJ18" t="s">
        <v>1171</v>
      </c>
      <c r="AK18" t="s">
        <v>1188</v>
      </c>
      <c r="AL18" t="s">
        <v>1204</v>
      </c>
    </row>
    <row r="19" spans="1:38" x14ac:dyDescent="0.35">
      <c r="A19" s="1" t="s">
        <v>445</v>
      </c>
      <c r="B19" t="s">
        <v>468</v>
      </c>
      <c r="C19" t="s">
        <v>488</v>
      </c>
      <c r="D19" t="s">
        <v>506</v>
      </c>
      <c r="E19" t="s">
        <v>526</v>
      </c>
      <c r="F19" t="s">
        <v>544</v>
      </c>
      <c r="G19" t="s">
        <v>564</v>
      </c>
      <c r="H19" t="s">
        <v>584</v>
      </c>
      <c r="I19" t="s">
        <v>602</v>
      </c>
      <c r="J19" t="s">
        <v>622</v>
      </c>
      <c r="K19" t="s">
        <v>642</v>
      </c>
      <c r="L19" t="s">
        <v>663</v>
      </c>
      <c r="M19" t="s">
        <v>683</v>
      </c>
      <c r="N19" t="s">
        <v>704</v>
      </c>
      <c r="O19" t="s">
        <v>726</v>
      </c>
      <c r="P19" t="s">
        <v>749</v>
      </c>
      <c r="Q19" t="s">
        <v>768</v>
      </c>
      <c r="R19" t="s">
        <v>791</v>
      </c>
      <c r="S19" t="s">
        <v>813</v>
      </c>
      <c r="T19" t="s">
        <v>835</v>
      </c>
      <c r="U19" t="s">
        <v>857</v>
      </c>
      <c r="V19" t="s">
        <v>879</v>
      </c>
      <c r="W19" t="s">
        <v>900</v>
      </c>
      <c r="X19" t="s">
        <v>918</v>
      </c>
      <c r="Y19" t="s">
        <v>940</v>
      </c>
      <c r="Z19" t="s">
        <v>962</v>
      </c>
      <c r="AA19" t="s">
        <v>982</v>
      </c>
      <c r="AB19" t="s">
        <v>1002</v>
      </c>
      <c r="AC19" t="s">
        <v>1023</v>
      </c>
      <c r="AD19" t="s">
        <v>1045</v>
      </c>
      <c r="AE19" t="s">
        <v>1067</v>
      </c>
      <c r="AF19" t="s">
        <v>1089</v>
      </c>
      <c r="AG19" t="s">
        <v>1109</v>
      </c>
      <c r="AH19" t="s">
        <v>1129</v>
      </c>
      <c r="AI19" t="s">
        <v>1150</v>
      </c>
      <c r="AJ19" t="s">
        <v>1172</v>
      </c>
      <c r="AK19" t="s">
        <v>1189</v>
      </c>
      <c r="AL19" t="s">
        <v>1205</v>
      </c>
    </row>
    <row r="20" spans="1:38" x14ac:dyDescent="0.35">
      <c r="A20" s="1" t="s">
        <v>446</v>
      </c>
      <c r="B20" t="s">
        <v>469</v>
      </c>
      <c r="C20" t="s">
        <v>489</v>
      </c>
      <c r="D20" t="s">
        <v>507</v>
      </c>
      <c r="E20" t="s">
        <v>527</v>
      </c>
      <c r="F20" t="s">
        <v>545</v>
      </c>
      <c r="G20" t="s">
        <v>565</v>
      </c>
      <c r="H20" t="s">
        <v>585</v>
      </c>
      <c r="I20" t="s">
        <v>603</v>
      </c>
      <c r="J20" t="s">
        <v>623</v>
      </c>
      <c r="K20" t="s">
        <v>643</v>
      </c>
      <c r="L20" t="s">
        <v>664</v>
      </c>
      <c r="M20" t="s">
        <v>684</v>
      </c>
      <c r="N20" t="s">
        <v>705</v>
      </c>
      <c r="O20" t="s">
        <v>727</v>
      </c>
      <c r="P20" t="s">
        <v>750</v>
      </c>
      <c r="Q20" t="s">
        <v>769</v>
      </c>
      <c r="R20" t="s">
        <v>792</v>
      </c>
      <c r="S20" t="s">
        <v>763</v>
      </c>
      <c r="T20" t="s">
        <v>836</v>
      </c>
      <c r="U20" t="s">
        <v>858</v>
      </c>
      <c r="V20" t="s">
        <v>880</v>
      </c>
      <c r="W20" t="s">
        <v>901</v>
      </c>
      <c r="X20" t="s">
        <v>919</v>
      </c>
      <c r="Y20" t="s">
        <v>941</v>
      </c>
      <c r="Z20" t="s">
        <v>963</v>
      </c>
      <c r="AA20" t="s">
        <v>983</v>
      </c>
      <c r="AB20" t="s">
        <v>1003</v>
      </c>
      <c r="AC20" t="s">
        <v>1024</v>
      </c>
      <c r="AD20" t="s">
        <v>1046</v>
      </c>
      <c r="AE20" t="s">
        <v>1068</v>
      </c>
      <c r="AF20" t="s">
        <v>1090</v>
      </c>
      <c r="AG20" t="s">
        <v>1110</v>
      </c>
      <c r="AH20" t="s">
        <v>1130</v>
      </c>
      <c r="AI20" t="s">
        <v>1151</v>
      </c>
      <c r="AJ20" t="s">
        <v>1173</v>
      </c>
      <c r="AK20" t="s">
        <v>1190</v>
      </c>
      <c r="AL20" t="s">
        <v>1206</v>
      </c>
    </row>
    <row r="21" spans="1:38" x14ac:dyDescent="0.35">
      <c r="A21" s="1" t="s">
        <v>447</v>
      </c>
      <c r="B21" t="s">
        <v>470</v>
      </c>
      <c r="C21" t="s">
        <v>485</v>
      </c>
      <c r="D21" t="s">
        <v>508</v>
      </c>
      <c r="E21" t="s">
        <v>523</v>
      </c>
      <c r="F21" t="s">
        <v>546</v>
      </c>
      <c r="G21" t="s">
        <v>566</v>
      </c>
      <c r="H21" t="s">
        <v>586</v>
      </c>
      <c r="I21" t="s">
        <v>604</v>
      </c>
      <c r="J21" t="s">
        <v>624</v>
      </c>
      <c r="K21" t="s">
        <v>644</v>
      </c>
      <c r="L21" t="s">
        <v>340</v>
      </c>
      <c r="M21" t="s">
        <v>685</v>
      </c>
      <c r="N21" t="s">
        <v>706</v>
      </c>
      <c r="O21" t="s">
        <v>728</v>
      </c>
      <c r="P21" t="s">
        <v>751</v>
      </c>
      <c r="Q21" t="s">
        <v>770</v>
      </c>
      <c r="R21" t="s">
        <v>793</v>
      </c>
      <c r="S21" t="s">
        <v>814</v>
      </c>
      <c r="T21" t="s">
        <v>837</v>
      </c>
      <c r="U21" t="s">
        <v>859</v>
      </c>
      <c r="V21" t="s">
        <v>881</v>
      </c>
      <c r="W21" t="s">
        <v>902</v>
      </c>
      <c r="X21" t="s">
        <v>920</v>
      </c>
      <c r="Y21" t="s">
        <v>942</v>
      </c>
      <c r="Z21" t="s">
        <v>964</v>
      </c>
      <c r="AA21" t="s">
        <v>984</v>
      </c>
      <c r="AB21" t="s">
        <v>1004</v>
      </c>
      <c r="AC21" t="s">
        <v>1025</v>
      </c>
      <c r="AD21" t="s">
        <v>1047</v>
      </c>
      <c r="AE21" t="s">
        <v>1069</v>
      </c>
      <c r="AF21" t="s">
        <v>1091</v>
      </c>
      <c r="AG21" t="s">
        <v>1111</v>
      </c>
      <c r="AH21" t="s">
        <v>1131</v>
      </c>
      <c r="AI21" t="s">
        <v>1152</v>
      </c>
      <c r="AJ21" t="s">
        <v>1174</v>
      </c>
      <c r="AK21" t="s">
        <v>1191</v>
      </c>
      <c r="AL21" t="s">
        <v>1207</v>
      </c>
    </row>
    <row r="22" spans="1:38" x14ac:dyDescent="0.35">
      <c r="A22" s="1" t="s">
        <v>448</v>
      </c>
      <c r="B22" t="s">
        <v>471</v>
      </c>
      <c r="C22" t="s">
        <v>486</v>
      </c>
      <c r="D22" t="s">
        <v>509</v>
      </c>
      <c r="E22" t="s">
        <v>524</v>
      </c>
      <c r="F22" t="s">
        <v>547</v>
      </c>
      <c r="G22" t="s">
        <v>567</v>
      </c>
      <c r="H22" t="s">
        <v>587</v>
      </c>
      <c r="I22" t="s">
        <v>605</v>
      </c>
      <c r="J22" t="s">
        <v>625</v>
      </c>
      <c r="K22" t="s">
        <v>645</v>
      </c>
      <c r="L22" t="s">
        <v>665</v>
      </c>
      <c r="M22" t="s">
        <v>686</v>
      </c>
      <c r="N22" t="s">
        <v>707</v>
      </c>
      <c r="O22" t="s">
        <v>729</v>
      </c>
      <c r="P22" t="s">
        <v>752</v>
      </c>
      <c r="Q22" t="s">
        <v>771</v>
      </c>
      <c r="R22" t="s">
        <v>794</v>
      </c>
      <c r="S22" t="s">
        <v>815</v>
      </c>
      <c r="T22" t="s">
        <v>838</v>
      </c>
      <c r="U22" t="s">
        <v>860</v>
      </c>
      <c r="V22" t="s">
        <v>882</v>
      </c>
      <c r="W22" t="s">
        <v>903</v>
      </c>
      <c r="X22" t="s">
        <v>921</v>
      </c>
      <c r="Y22" t="s">
        <v>943</v>
      </c>
      <c r="Z22" t="s">
        <v>965</v>
      </c>
      <c r="AA22" t="s">
        <v>985</v>
      </c>
      <c r="AB22" t="s">
        <v>1005</v>
      </c>
      <c r="AC22" t="s">
        <v>1026</v>
      </c>
      <c r="AD22" t="s">
        <v>1048</v>
      </c>
      <c r="AE22" t="s">
        <v>1070</v>
      </c>
      <c r="AF22" t="s">
        <v>1092</v>
      </c>
      <c r="AG22" t="s">
        <v>1112</v>
      </c>
      <c r="AH22" t="s">
        <v>1132</v>
      </c>
      <c r="AI22" t="s">
        <v>1153</v>
      </c>
      <c r="AJ22" t="s">
        <v>1175</v>
      </c>
      <c r="AK22" t="s">
        <v>1192</v>
      </c>
      <c r="AL22" t="s">
        <v>1208</v>
      </c>
    </row>
    <row r="23" spans="1:38" x14ac:dyDescent="0.35">
      <c r="A23" s="1" t="s">
        <v>449</v>
      </c>
      <c r="B23" t="s">
        <v>472</v>
      </c>
      <c r="C23" t="s">
        <v>490</v>
      </c>
      <c r="D23" t="s">
        <v>510</v>
      </c>
      <c r="E23" t="s">
        <v>528</v>
      </c>
      <c r="F23" t="s">
        <v>548</v>
      </c>
      <c r="G23" t="s">
        <v>568</v>
      </c>
      <c r="H23" t="s">
        <v>588</v>
      </c>
      <c r="I23" t="s">
        <v>606</v>
      </c>
      <c r="J23" t="s">
        <v>626</v>
      </c>
      <c r="K23" t="s">
        <v>646</v>
      </c>
      <c r="L23" t="s">
        <v>666</v>
      </c>
      <c r="M23" t="s">
        <v>687</v>
      </c>
      <c r="N23" t="s">
        <v>708</v>
      </c>
      <c r="O23" t="s">
        <v>730</v>
      </c>
      <c r="P23" t="s">
        <v>667</v>
      </c>
      <c r="Q23" t="s">
        <v>772</v>
      </c>
      <c r="R23" t="s">
        <v>795</v>
      </c>
      <c r="S23" t="s">
        <v>816</v>
      </c>
      <c r="T23" t="s">
        <v>839</v>
      </c>
      <c r="U23" t="s">
        <v>861</v>
      </c>
      <c r="V23" t="s">
        <v>883</v>
      </c>
      <c r="W23" t="s">
        <v>904</v>
      </c>
      <c r="X23" t="s">
        <v>922</v>
      </c>
      <c r="Y23" t="s">
        <v>944</v>
      </c>
      <c r="Z23" t="s">
        <v>966</v>
      </c>
      <c r="AA23" t="s">
        <v>986</v>
      </c>
      <c r="AB23" t="s">
        <v>1006</v>
      </c>
      <c r="AC23" t="s">
        <v>1027</v>
      </c>
      <c r="AD23" t="s">
        <v>1049</v>
      </c>
      <c r="AE23" t="s">
        <v>1071</v>
      </c>
      <c r="AF23" t="s">
        <v>1093</v>
      </c>
      <c r="AG23" t="s">
        <v>1113</v>
      </c>
      <c r="AH23" t="s">
        <v>1133</v>
      </c>
      <c r="AI23" t="s">
        <v>1154</v>
      </c>
      <c r="AJ23" t="s">
        <v>1176</v>
      </c>
      <c r="AK23" t="s">
        <v>986</v>
      </c>
      <c r="AL23" t="s">
        <v>709</v>
      </c>
    </row>
    <row r="24" spans="1:38" x14ac:dyDescent="0.35">
      <c r="A24" s="1" t="s">
        <v>450</v>
      </c>
      <c r="B24" t="s">
        <v>473</v>
      </c>
      <c r="C24" t="s">
        <v>491</v>
      </c>
      <c r="D24" t="s">
        <v>511</v>
      </c>
      <c r="E24" t="s">
        <v>529</v>
      </c>
      <c r="F24" t="s">
        <v>549</v>
      </c>
      <c r="G24" t="s">
        <v>569</v>
      </c>
      <c r="H24" t="s">
        <v>589</v>
      </c>
      <c r="I24" t="s">
        <v>607</v>
      </c>
      <c r="J24" t="s">
        <v>627</v>
      </c>
      <c r="K24" t="s">
        <v>647</v>
      </c>
      <c r="L24" t="s">
        <v>667</v>
      </c>
      <c r="M24" t="s">
        <v>688</v>
      </c>
      <c r="N24" t="s">
        <v>709</v>
      </c>
      <c r="O24" t="s">
        <v>731</v>
      </c>
      <c r="P24" t="s">
        <v>753</v>
      </c>
      <c r="Q24" t="s">
        <v>773</v>
      </c>
      <c r="R24" t="s">
        <v>796</v>
      </c>
      <c r="S24" t="s">
        <v>817</v>
      </c>
      <c r="T24" t="s">
        <v>840</v>
      </c>
      <c r="U24" t="s">
        <v>862</v>
      </c>
      <c r="V24" t="s">
        <v>884</v>
      </c>
      <c r="W24" t="s">
        <v>54</v>
      </c>
      <c r="X24" t="s">
        <v>78</v>
      </c>
      <c r="Y24" t="s">
        <v>102</v>
      </c>
      <c r="Z24" t="s">
        <v>126</v>
      </c>
      <c r="AA24" t="s">
        <v>150</v>
      </c>
      <c r="AB24" t="s">
        <v>172</v>
      </c>
      <c r="AC24" t="s">
        <v>194</v>
      </c>
      <c r="AD24" t="s">
        <v>216</v>
      </c>
      <c r="AE24" t="s">
        <v>236</v>
      </c>
      <c r="AF24" t="s">
        <v>259</v>
      </c>
      <c r="AG24" t="s">
        <v>278</v>
      </c>
      <c r="AH24" t="s">
        <v>298</v>
      </c>
      <c r="AI24" t="s">
        <v>319</v>
      </c>
      <c r="AJ24" t="s">
        <v>341</v>
      </c>
      <c r="AK24" t="s">
        <v>360</v>
      </c>
      <c r="AL24" t="s">
        <v>379</v>
      </c>
    </row>
    <row r="25" spans="1:38" x14ac:dyDescent="0.35">
      <c r="A25" s="1" t="s">
        <v>451</v>
      </c>
      <c r="B25" t="s">
        <v>474</v>
      </c>
      <c r="C25" t="s">
        <v>492</v>
      </c>
      <c r="D25" t="s">
        <v>512</v>
      </c>
      <c r="E25" t="s">
        <v>530</v>
      </c>
      <c r="F25" t="s">
        <v>550</v>
      </c>
      <c r="G25" t="s">
        <v>570</v>
      </c>
      <c r="H25" t="s">
        <v>590</v>
      </c>
      <c r="I25" t="s">
        <v>608</v>
      </c>
      <c r="J25" t="s">
        <v>628</v>
      </c>
      <c r="K25" t="s">
        <v>648</v>
      </c>
      <c r="L25" t="s">
        <v>668</v>
      </c>
      <c r="M25" t="s">
        <v>689</v>
      </c>
      <c r="N25" t="s">
        <v>710</v>
      </c>
      <c r="O25" t="s">
        <v>732</v>
      </c>
      <c r="P25" t="s">
        <v>754</v>
      </c>
      <c r="Q25" t="s">
        <v>774</v>
      </c>
      <c r="R25" t="s">
        <v>797</v>
      </c>
      <c r="S25" t="s">
        <v>818</v>
      </c>
      <c r="T25" t="s">
        <v>841</v>
      </c>
      <c r="U25" t="s">
        <v>863</v>
      </c>
      <c r="V25" t="s">
        <v>885</v>
      </c>
      <c r="W25" t="s">
        <v>905</v>
      </c>
      <c r="X25" t="s">
        <v>923</v>
      </c>
      <c r="Y25" t="s">
        <v>584</v>
      </c>
      <c r="Z25" t="s">
        <v>967</v>
      </c>
      <c r="AA25" t="s">
        <v>987</v>
      </c>
      <c r="AB25" t="s">
        <v>1007</v>
      </c>
      <c r="AC25" t="s">
        <v>1028</v>
      </c>
      <c r="AD25" t="s">
        <v>1050</v>
      </c>
      <c r="AE25" t="s">
        <v>1072</v>
      </c>
      <c r="AF25" t="s">
        <v>1094</v>
      </c>
      <c r="AG25" t="s">
        <v>1114</v>
      </c>
      <c r="AH25" t="s">
        <v>1134</v>
      </c>
      <c r="AI25" t="s">
        <v>1155</v>
      </c>
      <c r="AJ25" t="s">
        <v>1177</v>
      </c>
      <c r="AK25" t="s">
        <v>1193</v>
      </c>
      <c r="AL25" t="s">
        <v>1209</v>
      </c>
    </row>
    <row r="26" spans="1:38" x14ac:dyDescent="0.35">
      <c r="A26" s="1" t="s">
        <v>452</v>
      </c>
      <c r="B26" t="s">
        <v>475</v>
      </c>
      <c r="C26" t="s">
        <v>493</v>
      </c>
      <c r="D26" t="s">
        <v>513</v>
      </c>
      <c r="E26" t="s">
        <v>531</v>
      </c>
      <c r="F26" t="s">
        <v>551</v>
      </c>
      <c r="G26" t="s">
        <v>571</v>
      </c>
      <c r="H26" t="s">
        <v>571</v>
      </c>
      <c r="I26" t="s">
        <v>609</v>
      </c>
      <c r="J26" t="s">
        <v>629</v>
      </c>
      <c r="K26" t="s">
        <v>649</v>
      </c>
      <c r="L26" t="s">
        <v>669</v>
      </c>
      <c r="M26" t="s">
        <v>690</v>
      </c>
      <c r="N26" t="s">
        <v>711</v>
      </c>
      <c r="O26" t="s">
        <v>733</v>
      </c>
      <c r="P26" t="s">
        <v>711</v>
      </c>
      <c r="Q26" t="s">
        <v>775</v>
      </c>
      <c r="R26" t="s">
        <v>775</v>
      </c>
      <c r="S26" t="s">
        <v>819</v>
      </c>
      <c r="T26" t="s">
        <v>842</v>
      </c>
      <c r="U26" t="s">
        <v>864</v>
      </c>
      <c r="V26" t="s">
        <v>886</v>
      </c>
      <c r="W26" t="s">
        <v>287</v>
      </c>
      <c r="X26" t="s">
        <v>311</v>
      </c>
      <c r="Y26" t="s">
        <v>945</v>
      </c>
      <c r="Z26" t="s">
        <v>968</v>
      </c>
      <c r="AA26" t="s">
        <v>138</v>
      </c>
      <c r="AB26" t="s">
        <v>161</v>
      </c>
      <c r="AC26" t="s">
        <v>184</v>
      </c>
      <c r="AD26" t="s">
        <v>205</v>
      </c>
      <c r="AE26" t="s">
        <v>228</v>
      </c>
      <c r="AF26" t="s">
        <v>248</v>
      </c>
      <c r="AG26" t="s">
        <v>269</v>
      </c>
      <c r="AH26" t="s">
        <v>287</v>
      </c>
      <c r="AI26" t="s">
        <v>309</v>
      </c>
      <c r="AJ26" t="s">
        <v>330</v>
      </c>
      <c r="AK26" t="s">
        <v>270</v>
      </c>
      <c r="AL26" t="s">
        <v>1210</v>
      </c>
    </row>
    <row r="27" spans="1:38" x14ac:dyDescent="0.35">
      <c r="A27" s="1" t="s">
        <v>453</v>
      </c>
      <c r="B27" t="s">
        <v>475</v>
      </c>
      <c r="C27" t="s">
        <v>493</v>
      </c>
      <c r="D27" t="s">
        <v>513</v>
      </c>
      <c r="E27" t="s">
        <v>531</v>
      </c>
      <c r="F27" t="s">
        <v>551</v>
      </c>
      <c r="G27" t="s">
        <v>571</v>
      </c>
      <c r="H27" t="s">
        <v>571</v>
      </c>
      <c r="I27" t="s">
        <v>609</v>
      </c>
      <c r="J27" t="s">
        <v>629</v>
      </c>
      <c r="K27" t="s">
        <v>649</v>
      </c>
      <c r="L27" t="s">
        <v>669</v>
      </c>
      <c r="M27" t="s">
        <v>690</v>
      </c>
      <c r="N27" t="s">
        <v>68</v>
      </c>
      <c r="O27" t="s">
        <v>734</v>
      </c>
      <c r="P27" t="s">
        <v>117</v>
      </c>
      <c r="Q27" t="s">
        <v>776</v>
      </c>
      <c r="R27" t="s">
        <v>798</v>
      </c>
      <c r="S27" t="s">
        <v>820</v>
      </c>
      <c r="T27" t="s">
        <v>141</v>
      </c>
      <c r="U27" t="s">
        <v>43</v>
      </c>
      <c r="V27" t="s">
        <v>887</v>
      </c>
      <c r="W27" t="s">
        <v>906</v>
      </c>
      <c r="X27" t="s">
        <v>924</v>
      </c>
      <c r="Y27" t="s">
        <v>946</v>
      </c>
      <c r="Z27" t="s">
        <v>248</v>
      </c>
      <c r="AA27" t="s">
        <v>988</v>
      </c>
      <c r="AB27" t="s">
        <v>1008</v>
      </c>
      <c r="AC27" t="s">
        <v>1029</v>
      </c>
      <c r="AD27" t="s">
        <v>1051</v>
      </c>
      <c r="AE27" t="s">
        <v>1073</v>
      </c>
      <c r="AF27" t="s">
        <v>1095</v>
      </c>
      <c r="AG27" t="s">
        <v>1115</v>
      </c>
      <c r="AH27" t="s">
        <v>1135</v>
      </c>
      <c r="AI27" t="s">
        <v>1156</v>
      </c>
      <c r="AJ27" t="s">
        <v>1178</v>
      </c>
      <c r="AK27" t="s">
        <v>1194</v>
      </c>
      <c r="AL27" t="s">
        <v>1211</v>
      </c>
    </row>
    <row r="28" spans="1:38" x14ac:dyDescent="0.35">
      <c r="A28" s="1" t="s">
        <v>454</v>
      </c>
      <c r="B28" t="s">
        <v>476</v>
      </c>
      <c r="C28" t="s">
        <v>494</v>
      </c>
      <c r="D28" t="s">
        <v>514</v>
      </c>
      <c r="E28" t="s">
        <v>532</v>
      </c>
      <c r="F28" t="s">
        <v>552</v>
      </c>
      <c r="G28" t="s">
        <v>572</v>
      </c>
      <c r="H28" t="s">
        <v>591</v>
      </c>
      <c r="I28" t="s">
        <v>610</v>
      </c>
      <c r="J28" t="s">
        <v>630</v>
      </c>
      <c r="K28" t="s">
        <v>650</v>
      </c>
      <c r="L28" t="s">
        <v>670</v>
      </c>
      <c r="M28" t="s">
        <v>667</v>
      </c>
      <c r="N28" t="s">
        <v>712</v>
      </c>
      <c r="O28" t="s">
        <v>735</v>
      </c>
      <c r="P28" t="s">
        <v>755</v>
      </c>
      <c r="Q28" t="s">
        <v>777</v>
      </c>
      <c r="R28" t="s">
        <v>799</v>
      </c>
      <c r="S28" t="s">
        <v>821</v>
      </c>
      <c r="T28" t="s">
        <v>843</v>
      </c>
      <c r="U28" t="s">
        <v>865</v>
      </c>
      <c r="V28" t="s">
        <v>888</v>
      </c>
      <c r="W28" t="s">
        <v>47</v>
      </c>
      <c r="X28" t="s">
        <v>71</v>
      </c>
      <c r="Y28" t="s">
        <v>95</v>
      </c>
      <c r="Z28" t="s">
        <v>119</v>
      </c>
      <c r="AA28" t="s">
        <v>143</v>
      </c>
      <c r="AB28" t="s">
        <v>166</v>
      </c>
      <c r="AC28" t="s">
        <v>189</v>
      </c>
      <c r="AD28" t="s">
        <v>210</v>
      </c>
      <c r="AE28" t="s">
        <v>233</v>
      </c>
      <c r="AF28" t="s">
        <v>253</v>
      </c>
      <c r="AG28" t="s">
        <v>273</v>
      </c>
      <c r="AH28" t="s">
        <v>292</v>
      </c>
      <c r="AI28" t="s">
        <v>314</v>
      </c>
      <c r="AJ28" t="s">
        <v>335</v>
      </c>
      <c r="AK28" t="s">
        <v>355</v>
      </c>
      <c r="AL28" t="s">
        <v>374</v>
      </c>
    </row>
    <row r="29" spans="1:38" x14ac:dyDescent="0.35">
      <c r="A29" s="1" t="s">
        <v>455</v>
      </c>
      <c r="B29" t="s">
        <v>476</v>
      </c>
      <c r="C29" t="s">
        <v>494</v>
      </c>
      <c r="D29" t="s">
        <v>514</v>
      </c>
      <c r="E29" t="s">
        <v>532</v>
      </c>
      <c r="F29" t="s">
        <v>552</v>
      </c>
      <c r="G29" t="s">
        <v>572</v>
      </c>
      <c r="H29" t="s">
        <v>591</v>
      </c>
      <c r="I29" t="s">
        <v>610</v>
      </c>
      <c r="J29" t="s">
        <v>630</v>
      </c>
      <c r="K29" t="s">
        <v>651</v>
      </c>
      <c r="L29" t="s">
        <v>670</v>
      </c>
      <c r="M29" t="s">
        <v>691</v>
      </c>
      <c r="N29" t="s">
        <v>713</v>
      </c>
      <c r="O29" t="s">
        <v>736</v>
      </c>
      <c r="P29" t="s">
        <v>756</v>
      </c>
      <c r="Q29" t="s">
        <v>778</v>
      </c>
      <c r="R29" t="s">
        <v>800</v>
      </c>
      <c r="S29" t="s">
        <v>822</v>
      </c>
      <c r="T29" t="s">
        <v>844</v>
      </c>
      <c r="U29" t="s">
        <v>866</v>
      </c>
      <c r="V29" t="s">
        <v>889</v>
      </c>
      <c r="W29" t="s">
        <v>907</v>
      </c>
      <c r="X29" t="s">
        <v>925</v>
      </c>
      <c r="Y29" t="s">
        <v>947</v>
      </c>
      <c r="Z29" t="s">
        <v>637</v>
      </c>
      <c r="AA29" t="s">
        <v>989</v>
      </c>
      <c r="AB29" t="s">
        <v>1009</v>
      </c>
      <c r="AC29" t="s">
        <v>1030</v>
      </c>
      <c r="AD29" t="s">
        <v>1052</v>
      </c>
      <c r="AE29" t="s">
        <v>1074</v>
      </c>
      <c r="AF29" t="s">
        <v>1096</v>
      </c>
      <c r="AG29" t="s">
        <v>1116</v>
      </c>
      <c r="AH29" t="s">
        <v>1136</v>
      </c>
      <c r="AI29" t="s">
        <v>1157</v>
      </c>
      <c r="AJ29" t="s">
        <v>1179</v>
      </c>
      <c r="AK29" t="s">
        <v>1195</v>
      </c>
      <c r="AL29" t="s">
        <v>1212</v>
      </c>
    </row>
    <row r="32" spans="1:38" x14ac:dyDescent="0.35">
      <c r="A32" s="2" t="s">
        <v>2535</v>
      </c>
      <c r="C32" s="4">
        <f>C2/B2-1</f>
        <v>0.15315874394936091</v>
      </c>
      <c r="D32" s="4">
        <f t="shared" ref="D32:AL32" si="0">D2/C2-1</f>
        <v>0.23614250349800892</v>
      </c>
      <c r="E32" s="4">
        <f t="shared" si="0"/>
        <v>0.13252067914671306</v>
      </c>
      <c r="F32" s="4">
        <f t="shared" si="0"/>
        <v>0.17183055277927273</v>
      </c>
      <c r="G32" s="4">
        <f t="shared" si="0"/>
        <v>0.16802256921663816</v>
      </c>
      <c r="H32" s="4">
        <f t="shared" si="0"/>
        <v>0.1013874066168623</v>
      </c>
      <c r="I32" s="4">
        <f t="shared" si="0"/>
        <v>0.12046103631170957</v>
      </c>
      <c r="J32" s="4">
        <f t="shared" si="0"/>
        <v>0.13887118798361398</v>
      </c>
      <c r="K32" s="4">
        <f t="shared" si="0"/>
        <v>0.13792414371927575</v>
      </c>
      <c r="L32" s="4">
        <f t="shared" si="0"/>
        <v>6.8453217195841631E-2</v>
      </c>
      <c r="M32" s="4">
        <f t="shared" si="0"/>
        <v>4.0235363729002938E-2</v>
      </c>
      <c r="N32" s="4">
        <f t="shared" si="0"/>
        <v>-0.33901090219623953</v>
      </c>
      <c r="O32" s="4">
        <f t="shared" si="0"/>
        <v>6.8413252378448197E-2</v>
      </c>
      <c r="P32" s="4">
        <f t="shared" si="0"/>
        <v>-8.8643279040630074E-2</v>
      </c>
      <c r="Q32" s="4">
        <f t="shared" si="0"/>
        <v>3.4860313251829922E-3</v>
      </c>
      <c r="R32" s="4">
        <f t="shared" si="0"/>
        <v>0.31788824738232702</v>
      </c>
      <c r="S32" s="4">
        <f t="shared" si="0"/>
        <v>-6.768145535548542E-2</v>
      </c>
      <c r="T32" s="4">
        <f t="shared" si="0"/>
        <v>7.402835297865562E-2</v>
      </c>
      <c r="U32" s="4">
        <f t="shared" si="0"/>
        <v>8.4906010159059742E-2</v>
      </c>
      <c r="V32" s="4">
        <f t="shared" si="0"/>
        <v>0.11281227572536823</v>
      </c>
      <c r="W32" s="4">
        <f t="shared" si="0"/>
        <v>7.9079909096492873E-2</v>
      </c>
      <c r="X32" s="4">
        <f t="shared" si="0"/>
        <v>0.12343114096251817</v>
      </c>
      <c r="Y32" s="4">
        <f t="shared" si="0"/>
        <v>9.568323453412364E-2</v>
      </c>
      <c r="Z32" s="4">
        <f t="shared" si="0"/>
        <v>-4.3929620124394386E-4</v>
      </c>
      <c r="AA32" s="4">
        <f t="shared" si="0"/>
        <v>0.33785159141376764</v>
      </c>
      <c r="AB32" s="4">
        <f t="shared" si="0"/>
        <v>0.14983229018984057</v>
      </c>
      <c r="AC32" s="4">
        <f t="shared" si="0"/>
        <v>-1.5217129796703976E-2</v>
      </c>
      <c r="AD32" s="4">
        <f t="shared" si="0"/>
        <v>1.4093324375496152E-2</v>
      </c>
      <c r="AE32" s="4">
        <f t="shared" si="0"/>
        <v>4.0352330045922979E-3</v>
      </c>
      <c r="AF32" s="4">
        <f t="shared" si="0"/>
        <v>-5.4391674039860227E-2</v>
      </c>
      <c r="AG32" s="4">
        <f t="shared" si="0"/>
        <v>-4.0757421974118024E-3</v>
      </c>
      <c r="AH32" s="4">
        <f t="shared" si="0"/>
        <v>1.1560693641618602E-2</v>
      </c>
      <c r="AI32" s="4">
        <f t="shared" si="0"/>
        <v>1.7882723337268702E-2</v>
      </c>
      <c r="AJ32" s="4">
        <f t="shared" si="0"/>
        <v>3.8663181825211446E-2</v>
      </c>
      <c r="AK32" s="4">
        <f t="shared" si="0"/>
        <v>4.7810485251857493E-2</v>
      </c>
      <c r="AL32" s="4">
        <f t="shared" si="0"/>
        <v>0.12934121525606779</v>
      </c>
    </row>
    <row r="33" spans="1:38" s="4" customFormat="1" x14ac:dyDescent="0.35">
      <c r="A33" s="5" t="s">
        <v>2536</v>
      </c>
      <c r="C33" s="4">
        <f>C24/B24-1</f>
        <v>-0.15808823529411764</v>
      </c>
      <c r="D33" s="4">
        <f t="shared" ref="D33:AL33" si="1">D24/C24-1</f>
        <v>0.29912663755458513</v>
      </c>
      <c r="E33" s="4">
        <f t="shared" si="1"/>
        <v>0.28067226890756292</v>
      </c>
      <c r="F33" s="4">
        <f t="shared" si="1"/>
        <v>0.1824146981627297</v>
      </c>
      <c r="G33" s="4">
        <f t="shared" si="1"/>
        <v>0.19533851276359604</v>
      </c>
      <c r="H33" s="4">
        <f t="shared" si="1"/>
        <v>2.7855153203342198E-3</v>
      </c>
      <c r="I33" s="4">
        <f t="shared" si="1"/>
        <v>-0.65370370370370368</v>
      </c>
      <c r="J33" s="4">
        <f t="shared" si="1"/>
        <v>3.2459893048128343</v>
      </c>
      <c r="K33" s="4">
        <f t="shared" si="1"/>
        <v>0.10327455919395456</v>
      </c>
      <c r="L33" s="4">
        <f t="shared" si="1"/>
        <v>-8.333333333333337E-2</v>
      </c>
      <c r="M33" s="4">
        <f t="shared" si="1"/>
        <v>-0.28455790784557911</v>
      </c>
      <c r="N33" s="4">
        <f t="shared" si="1"/>
        <v>0.86422976501305482</v>
      </c>
      <c r="O33" s="4">
        <f t="shared" si="1"/>
        <v>-6.9561157796451889E-2</v>
      </c>
      <c r="P33" s="4">
        <f t="shared" si="1"/>
        <v>2.8600100351229285E-2</v>
      </c>
      <c r="Q33" s="4">
        <f t="shared" si="1"/>
        <v>6.4878048780487863E-2</v>
      </c>
      <c r="R33" s="4">
        <f t="shared" si="1"/>
        <v>0.21942281264315167</v>
      </c>
      <c r="S33" s="4">
        <f t="shared" si="1"/>
        <v>0.24455296769346346</v>
      </c>
      <c r="T33" s="4">
        <f t="shared" si="1"/>
        <v>7.6969514035617248E-2</v>
      </c>
      <c r="U33" s="4">
        <f t="shared" si="1"/>
        <v>0.18049327354260081</v>
      </c>
      <c r="V33" s="4">
        <f t="shared" si="1"/>
        <v>-3.1813865147198528E-2</v>
      </c>
      <c r="W33" s="4">
        <f t="shared" si="1"/>
        <v>0.38352133398724875</v>
      </c>
      <c r="X33" s="4">
        <f t="shared" si="1"/>
        <v>2.8358738036158293E-3</v>
      </c>
      <c r="Y33" s="4">
        <f t="shared" si="1"/>
        <v>-9.1198303287380655E-2</v>
      </c>
      <c r="Z33" s="4">
        <f t="shared" si="1"/>
        <v>0.15635939323220538</v>
      </c>
      <c r="AA33" s="4">
        <f t="shared" si="1"/>
        <v>6.2899428187016548E-2</v>
      </c>
      <c r="AB33" s="4">
        <f t="shared" si="1"/>
        <v>1.9462025316455689E-2</v>
      </c>
      <c r="AC33" s="4">
        <f t="shared" si="1"/>
        <v>-4.1129908427750994E-2</v>
      </c>
      <c r="AD33" s="4">
        <f t="shared" si="1"/>
        <v>9.0967950793136909E-2</v>
      </c>
      <c r="AE33" s="4">
        <f t="shared" si="1"/>
        <v>-3.3679525222551909E-2</v>
      </c>
      <c r="AF33" s="4">
        <f t="shared" si="1"/>
        <v>-0.16290495931214499</v>
      </c>
      <c r="AG33" s="4">
        <f t="shared" si="1"/>
        <v>0.16085840058694068</v>
      </c>
      <c r="AH33" s="4">
        <f t="shared" si="1"/>
        <v>-0.23258018644335599</v>
      </c>
      <c r="AI33" s="4">
        <f t="shared" si="1"/>
        <v>1.5766934321597694</v>
      </c>
      <c r="AJ33" s="4">
        <f t="shared" si="1"/>
        <v>-0.41558130243707547</v>
      </c>
      <c r="AK33" s="4">
        <f t="shared" si="1"/>
        <v>-2.6524473612250521E-2</v>
      </c>
      <c r="AL33" s="4">
        <f t="shared" si="1"/>
        <v>6.9943820224719122E-2</v>
      </c>
    </row>
    <row r="35" spans="1:38" x14ac:dyDescent="0.35">
      <c r="A35" t="s">
        <v>2537</v>
      </c>
      <c r="B35" s="4">
        <f>B4/B2</f>
        <v>0.64527739853543498</v>
      </c>
      <c r="C35" s="4">
        <f t="shared" ref="C35:AL35" si="2">C4/C2</f>
        <v>0.64148100312130019</v>
      </c>
      <c r="D35" s="4">
        <f t="shared" si="2"/>
        <v>0.66077492381366998</v>
      </c>
      <c r="E35" s="4">
        <f t="shared" si="2"/>
        <v>0.56746367340662718</v>
      </c>
      <c r="F35" s="4">
        <f t="shared" si="2"/>
        <v>0.56075318199711321</v>
      </c>
      <c r="G35" s="4">
        <f t="shared" si="2"/>
        <v>0.56602819749480426</v>
      </c>
      <c r="H35" s="4">
        <f t="shared" si="2"/>
        <v>0.57359241126070992</v>
      </c>
      <c r="I35" s="4">
        <f t="shared" si="2"/>
        <v>0.57769685935366411</v>
      </c>
      <c r="J35" s="4">
        <f t="shared" si="2"/>
        <v>0.5681227768674314</v>
      </c>
      <c r="K35" s="4">
        <f t="shared" si="2"/>
        <v>0.56269317223939308</v>
      </c>
      <c r="L35" s="4">
        <f t="shared" si="2"/>
        <v>0.51066697347227241</v>
      </c>
      <c r="M35" s="4">
        <f t="shared" si="2"/>
        <v>0.51388844999209982</v>
      </c>
      <c r="N35" s="4">
        <f t="shared" si="2"/>
        <v>0.59243677391595351</v>
      </c>
      <c r="O35" s="4">
        <f t="shared" si="2"/>
        <v>0.58251297655271161</v>
      </c>
      <c r="P35" s="4">
        <f t="shared" si="2"/>
        <v>0.59748612952324842</v>
      </c>
      <c r="Q35" s="4">
        <f t="shared" si="2"/>
        <v>0.6113611899403073</v>
      </c>
      <c r="R35" s="4">
        <f t="shared" si="2"/>
        <v>0.60074252830889174</v>
      </c>
      <c r="S35" s="4">
        <f t="shared" si="2"/>
        <v>0.54217107359031536</v>
      </c>
      <c r="T35" s="4">
        <f t="shared" si="2"/>
        <v>0.54102554595676833</v>
      </c>
      <c r="U35" s="4">
        <f t="shared" si="2"/>
        <v>0.5418475103379925</v>
      </c>
      <c r="V35" s="4">
        <f t="shared" si="2"/>
        <v>0.56464590627111355</v>
      </c>
      <c r="W35" s="4">
        <f t="shared" si="2"/>
        <v>0.55141304038477956</v>
      </c>
      <c r="X35" s="4">
        <f t="shared" si="2"/>
        <v>0.5430409890054213</v>
      </c>
      <c r="Y35" s="4">
        <f t="shared" si="2"/>
        <v>0.52946752676238695</v>
      </c>
      <c r="Z35" s="4">
        <f t="shared" si="2"/>
        <v>0.53508974833456702</v>
      </c>
      <c r="AA35" s="4">
        <f t="shared" si="2"/>
        <v>0.54052698917666586</v>
      </c>
      <c r="AB35" s="4">
        <f t="shared" si="2"/>
        <v>0.52494586791771924</v>
      </c>
      <c r="AC35" s="4">
        <f t="shared" si="2"/>
        <v>0.52221645391803584</v>
      </c>
      <c r="AD35" s="4">
        <f t="shared" si="2"/>
        <v>0.53210871038169083</v>
      </c>
      <c r="AE35" s="4">
        <f t="shared" si="2"/>
        <v>0.5315447715309749</v>
      </c>
      <c r="AF35" s="4">
        <f t="shared" si="2"/>
        <v>0.54435739659984772</v>
      </c>
      <c r="AG35" s="4">
        <f t="shared" si="2"/>
        <v>0.55080494912339373</v>
      </c>
      <c r="AH35" s="4">
        <f t="shared" si="2"/>
        <v>0.54669815033451397</v>
      </c>
      <c r="AI35" s="4">
        <f t="shared" si="2"/>
        <v>0.54566121773557474</v>
      </c>
      <c r="AJ35" s="4">
        <f t="shared" si="2"/>
        <v>0.55356531320260272</v>
      </c>
      <c r="AK35" s="4">
        <f t="shared" si="2"/>
        <v>0.54815835843801508</v>
      </c>
      <c r="AL35" s="4">
        <f t="shared" si="2"/>
        <v>0.53349523114477693</v>
      </c>
    </row>
    <row r="36" spans="1:38" x14ac:dyDescent="0.35">
      <c r="A36" t="s">
        <v>2538</v>
      </c>
      <c r="B36" s="4">
        <f>B18/B4</f>
        <v>0.1417580303904597</v>
      </c>
      <c r="C36" s="4">
        <f t="shared" ref="C36:AL36" si="3">C18/C4</f>
        <v>0.13775167785234899</v>
      </c>
      <c r="D36" s="4">
        <f t="shared" si="3"/>
        <v>0.15061272894979574</v>
      </c>
      <c r="E36" s="4">
        <f t="shared" si="3"/>
        <v>0.18425687576209185</v>
      </c>
      <c r="F36" s="4">
        <f t="shared" si="3"/>
        <v>0.2086112086112086</v>
      </c>
      <c r="G36" s="4">
        <f t="shared" si="3"/>
        <v>0.22278455889649698</v>
      </c>
      <c r="H36" s="4">
        <f t="shared" si="3"/>
        <v>0.207344180670401</v>
      </c>
      <c r="I36" s="4">
        <f t="shared" si="3"/>
        <v>0.20776867317995587</v>
      </c>
      <c r="J36" s="4">
        <f t="shared" si="3"/>
        <v>0.20450228631727049</v>
      </c>
      <c r="K36" s="4">
        <f t="shared" si="3"/>
        <v>0.19980026215592037</v>
      </c>
      <c r="L36" s="4">
        <f t="shared" si="3"/>
        <v>0.1922755069198584</v>
      </c>
      <c r="M36" s="4">
        <f t="shared" si="3"/>
        <v>0.20710859672856968</v>
      </c>
      <c r="N36" s="4">
        <f t="shared" si="3"/>
        <v>0.23821820529373788</v>
      </c>
      <c r="O36" s="4">
        <f t="shared" si="3"/>
        <v>0.22061760639115072</v>
      </c>
      <c r="P36" s="4">
        <f t="shared" si="3"/>
        <v>0.23691346864984797</v>
      </c>
      <c r="Q36" s="4">
        <f t="shared" si="3"/>
        <v>0.25810324129651863</v>
      </c>
      <c r="R36" s="4">
        <f t="shared" si="3"/>
        <v>0.24850132871886782</v>
      </c>
      <c r="S36" s="4">
        <f t="shared" si="3"/>
        <v>0.34741094381197207</v>
      </c>
      <c r="T36" s="4">
        <f t="shared" si="3"/>
        <v>0.32764528508771928</v>
      </c>
      <c r="U36" s="4">
        <f t="shared" si="3"/>
        <v>0.33169347209082306</v>
      </c>
      <c r="V36" s="4">
        <f t="shared" si="3"/>
        <v>0.32209289676928099</v>
      </c>
      <c r="W36" s="4">
        <f t="shared" si="3"/>
        <v>0.33233548387096773</v>
      </c>
      <c r="X36" s="4">
        <f t="shared" si="3"/>
        <v>0.33448404553088262</v>
      </c>
      <c r="Y36" s="4">
        <f t="shared" si="3"/>
        <v>0.30283842794759824</v>
      </c>
      <c r="Z36" s="4">
        <f t="shared" si="3"/>
        <v>0.34772835343448755</v>
      </c>
      <c r="AA36" s="4">
        <f t="shared" si="3"/>
        <v>0.26651313053769632</v>
      </c>
      <c r="AB36" s="4">
        <f t="shared" si="3"/>
        <v>0.2759302225659534</v>
      </c>
      <c r="AC36" s="4">
        <f t="shared" si="3"/>
        <v>0.2664249583345516</v>
      </c>
      <c r="AD36" s="4">
        <f t="shared" si="3"/>
        <v>0.27461799660441427</v>
      </c>
      <c r="AE36" s="4">
        <f t="shared" si="3"/>
        <v>0.27030610805473271</v>
      </c>
      <c r="AF36" s="4">
        <f t="shared" si="3"/>
        <v>0.24335032774945375</v>
      </c>
      <c r="AG36" s="4">
        <f t="shared" si="3"/>
        <v>0.28288522694420354</v>
      </c>
      <c r="AH36" s="4">
        <f t="shared" si="3"/>
        <v>0.30260013245414497</v>
      </c>
      <c r="AI36" s="4">
        <f t="shared" si="3"/>
        <v>0.28654026018195733</v>
      </c>
      <c r="AJ36" s="4">
        <f t="shared" si="3"/>
        <v>0.27680348593254073</v>
      </c>
      <c r="AK36" s="4">
        <f t="shared" si="3"/>
        <v>0.26130913804277384</v>
      </c>
      <c r="AL36" s="4">
        <f t="shared" si="3"/>
        <v>0.26326092596523504</v>
      </c>
    </row>
    <row r="37" spans="1:38" x14ac:dyDescent="0.35">
      <c r="A37" t="s">
        <v>2539</v>
      </c>
      <c r="B37" s="4">
        <f>B24/B4</f>
        <v>0.1046355068282362</v>
      </c>
      <c r="C37" s="4">
        <f t="shared" ref="C37:AL37" si="4">C24/C4</f>
        <v>7.6845637583892623E-2</v>
      </c>
      <c r="D37" s="4">
        <f t="shared" si="4"/>
        <v>7.8402951640532348E-2</v>
      </c>
      <c r="E37" s="4">
        <f t="shared" si="4"/>
        <v>0.10323804362552499</v>
      </c>
      <c r="F37" s="4">
        <f t="shared" si="4"/>
        <v>0.10541710541710542</v>
      </c>
      <c r="G37" s="4">
        <f t="shared" si="4"/>
        <v>0.10687704674010122</v>
      </c>
      <c r="H37" s="4">
        <f t="shared" si="4"/>
        <v>9.6025606828487597E-2</v>
      </c>
      <c r="I37" s="4">
        <f t="shared" si="4"/>
        <v>2.9467381027418846E-2</v>
      </c>
      <c r="J37" s="4">
        <f t="shared" si="4"/>
        <v>0.11171297924727401</v>
      </c>
      <c r="K37" s="4">
        <f t="shared" si="4"/>
        <v>0.10935646963360589</v>
      </c>
      <c r="L37" s="4">
        <f t="shared" si="4"/>
        <v>0.10337946572256196</v>
      </c>
      <c r="M37" s="4">
        <f t="shared" si="4"/>
        <v>7.0655515926700288E-2</v>
      </c>
      <c r="N37" s="4">
        <f t="shared" si="4"/>
        <v>0.17285345384118786</v>
      </c>
      <c r="O37" s="4">
        <f t="shared" si="4"/>
        <v>0.1530957136272853</v>
      </c>
      <c r="P37" s="4">
        <f t="shared" si="4"/>
        <v>0.16846084312597584</v>
      </c>
      <c r="Q37" s="4">
        <f t="shared" si="4"/>
        <v>0.17470988395358145</v>
      </c>
      <c r="R37" s="4">
        <f t="shared" si="4"/>
        <v>0.16451393609789258</v>
      </c>
      <c r="S37" s="4">
        <f t="shared" si="4"/>
        <v>0.24333455747337496</v>
      </c>
      <c r="T37" s="4">
        <f t="shared" si="4"/>
        <v>0.24451754385964913</v>
      </c>
      <c r="U37" s="4">
        <f t="shared" si="4"/>
        <v>0.26565752128666037</v>
      </c>
      <c r="V37" s="4">
        <f t="shared" si="4"/>
        <v>0.22179919503970413</v>
      </c>
      <c r="W37" s="4">
        <f t="shared" si="4"/>
        <v>0.29120000000000001</v>
      </c>
      <c r="X37" s="4">
        <f t="shared" si="4"/>
        <v>0.26394849785407726</v>
      </c>
      <c r="Y37" s="4">
        <f t="shared" si="4"/>
        <v>0.2245414847161572</v>
      </c>
      <c r="Z37" s="4">
        <f t="shared" si="4"/>
        <v>0.25703540396835689</v>
      </c>
      <c r="AA37" s="4">
        <f t="shared" si="4"/>
        <v>0.20215590314429197</v>
      </c>
      <c r="AB37" s="4">
        <f t="shared" si="4"/>
        <v>0.1845550113144854</v>
      </c>
      <c r="AC37" s="4">
        <f t="shared" si="4"/>
        <v>0.18063799304113914</v>
      </c>
      <c r="AD37" s="4">
        <f t="shared" si="4"/>
        <v>0.19071873231465761</v>
      </c>
      <c r="AE37" s="4">
        <f t="shared" si="4"/>
        <v>0.18374947101142616</v>
      </c>
      <c r="AF37" s="4">
        <f t="shared" si="4"/>
        <v>0.15883466860888565</v>
      </c>
      <c r="AG37" s="4">
        <f t="shared" si="4"/>
        <v>0.18297195721306736</v>
      </c>
      <c r="AH37" s="4">
        <f t="shared" si="4"/>
        <v>0.139854300440554</v>
      </c>
      <c r="AI37" s="4">
        <f t="shared" si="4"/>
        <v>0.35470339823711133</v>
      </c>
      <c r="AJ37" s="4">
        <f t="shared" si="4"/>
        <v>0.19672924848028403</v>
      </c>
      <c r="AK37" s="4">
        <f t="shared" si="4"/>
        <v>0.18457550226830849</v>
      </c>
      <c r="AL37" s="4">
        <f t="shared" si="4"/>
        <v>0.17967404891624802</v>
      </c>
    </row>
    <row r="39" spans="1:38" x14ac:dyDescent="0.35">
      <c r="A39" t="s">
        <v>452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40"/>
  <sheetViews>
    <sheetView workbookViewId="0"/>
  </sheetViews>
  <sheetFormatPr defaultRowHeight="14.5" x14ac:dyDescent="0.35"/>
  <sheetData>
    <row r="1" spans="1:38" x14ac:dyDescent="0.35">
      <c r="B1" s="1" t="s">
        <v>407</v>
      </c>
      <c r="C1" s="1" t="s">
        <v>408</v>
      </c>
      <c r="D1" s="1" t="s">
        <v>409</v>
      </c>
      <c r="E1" s="1" t="s">
        <v>410</v>
      </c>
      <c r="F1" s="1" t="s">
        <v>411</v>
      </c>
      <c r="G1" s="1" t="s">
        <v>412</v>
      </c>
      <c r="H1" s="1" t="s">
        <v>413</v>
      </c>
      <c r="I1" s="1" t="s">
        <v>414</v>
      </c>
      <c r="J1" s="1" t="s">
        <v>415</v>
      </c>
      <c r="K1" s="1" t="s">
        <v>416</v>
      </c>
      <c r="L1" s="1" t="s">
        <v>417</v>
      </c>
      <c r="M1" s="1" t="s">
        <v>418</v>
      </c>
      <c r="N1" s="1" t="s">
        <v>419</v>
      </c>
      <c r="O1" s="1" t="s">
        <v>420</v>
      </c>
      <c r="P1" s="1" t="s">
        <v>421</v>
      </c>
      <c r="Q1" s="1" t="s">
        <v>422</v>
      </c>
      <c r="R1" s="1" t="s">
        <v>423</v>
      </c>
      <c r="S1" s="1" t="s">
        <v>424</v>
      </c>
      <c r="T1" s="1" t="s">
        <v>425</v>
      </c>
      <c r="U1" s="1" t="s">
        <v>426</v>
      </c>
      <c r="V1" s="1" t="s">
        <v>427</v>
      </c>
      <c r="W1" s="1" t="s">
        <v>0</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row>
    <row r="2" spans="1:38" x14ac:dyDescent="0.35">
      <c r="A2" s="1" t="s">
        <v>1213</v>
      </c>
      <c r="B2" t="s">
        <v>461</v>
      </c>
      <c r="C2" t="s">
        <v>461</v>
      </c>
      <c r="D2" t="s">
        <v>461</v>
      </c>
      <c r="E2" t="s">
        <v>461</v>
      </c>
      <c r="F2" t="s">
        <v>461</v>
      </c>
      <c r="G2" t="s">
        <v>461</v>
      </c>
      <c r="H2" t="s">
        <v>461</v>
      </c>
      <c r="I2" t="s">
        <v>461</v>
      </c>
      <c r="J2" t="s">
        <v>461</v>
      </c>
      <c r="K2" t="s">
        <v>461</v>
      </c>
      <c r="L2" t="s">
        <v>1252</v>
      </c>
      <c r="M2" t="s">
        <v>1276</v>
      </c>
      <c r="N2" t="s">
        <v>1300</v>
      </c>
      <c r="O2" t="s">
        <v>1324</v>
      </c>
      <c r="P2" t="s">
        <v>1350</v>
      </c>
      <c r="Q2" t="s">
        <v>1375</v>
      </c>
      <c r="R2" t="s">
        <v>1400</v>
      </c>
      <c r="S2" t="s">
        <v>1425</v>
      </c>
      <c r="T2" t="s">
        <v>1453</v>
      </c>
      <c r="U2" t="s">
        <v>1477</v>
      </c>
      <c r="V2" t="s">
        <v>1506</v>
      </c>
      <c r="W2" t="s">
        <v>1534</v>
      </c>
      <c r="X2" t="s">
        <v>1561</v>
      </c>
      <c r="Y2" t="s">
        <v>1588</v>
      </c>
      <c r="Z2" t="s">
        <v>1611</v>
      </c>
      <c r="AA2" t="s">
        <v>1635</v>
      </c>
      <c r="AB2" t="s">
        <v>1661</v>
      </c>
      <c r="AC2" t="s">
        <v>1687</v>
      </c>
      <c r="AD2" t="s">
        <v>1713</v>
      </c>
      <c r="AE2" t="s">
        <v>1739</v>
      </c>
      <c r="AF2" t="s">
        <v>1764</v>
      </c>
      <c r="AG2" t="s">
        <v>1790</v>
      </c>
      <c r="AH2" t="s">
        <v>1818</v>
      </c>
      <c r="AI2" t="s">
        <v>1845</v>
      </c>
      <c r="AJ2" t="s">
        <v>1870</v>
      </c>
      <c r="AK2" t="s">
        <v>1896</v>
      </c>
      <c r="AL2" t="s">
        <v>1924</v>
      </c>
    </row>
    <row r="3" spans="1:38" x14ac:dyDescent="0.35">
      <c r="A3" s="1" t="s">
        <v>1214</v>
      </c>
      <c r="B3" t="s">
        <v>461</v>
      </c>
      <c r="C3" t="s">
        <v>461</v>
      </c>
      <c r="D3" t="s">
        <v>461</v>
      </c>
      <c r="E3" t="s">
        <v>461</v>
      </c>
      <c r="F3" t="s">
        <v>461</v>
      </c>
      <c r="G3" t="s">
        <v>461</v>
      </c>
      <c r="H3" t="s">
        <v>461</v>
      </c>
      <c r="I3" t="s">
        <v>461</v>
      </c>
      <c r="J3" t="s">
        <v>461</v>
      </c>
      <c r="K3" t="s">
        <v>461</v>
      </c>
      <c r="L3" t="s">
        <v>1253</v>
      </c>
      <c r="M3" t="s">
        <v>1277</v>
      </c>
      <c r="N3" t="s">
        <v>1301</v>
      </c>
      <c r="O3" t="s">
        <v>1325</v>
      </c>
      <c r="P3" t="s">
        <v>1351</v>
      </c>
      <c r="Q3" t="s">
        <v>1376</v>
      </c>
      <c r="R3" t="s">
        <v>1401</v>
      </c>
      <c r="S3" t="s">
        <v>1426</v>
      </c>
      <c r="T3" t="s">
        <v>1454</v>
      </c>
      <c r="U3" t="s">
        <v>1478</v>
      </c>
      <c r="V3" t="s">
        <v>1507</v>
      </c>
      <c r="W3" t="s">
        <v>1535</v>
      </c>
      <c r="X3" t="s">
        <v>1562</v>
      </c>
      <c r="Y3" t="s">
        <v>1589</v>
      </c>
      <c r="Z3" t="s">
        <v>1612</v>
      </c>
      <c r="AA3" t="s">
        <v>1636</v>
      </c>
      <c r="AB3" t="s">
        <v>1662</v>
      </c>
      <c r="AC3" t="s">
        <v>1688</v>
      </c>
      <c r="AD3" t="s">
        <v>1714</v>
      </c>
      <c r="AE3" t="s">
        <v>1740</v>
      </c>
      <c r="AF3" t="s">
        <v>1765</v>
      </c>
      <c r="AG3" t="s">
        <v>1791</v>
      </c>
      <c r="AH3" t="s">
        <v>1819</v>
      </c>
      <c r="AI3" t="s">
        <v>1846</v>
      </c>
      <c r="AJ3" t="s">
        <v>1871</v>
      </c>
      <c r="AK3" t="s">
        <v>1897</v>
      </c>
      <c r="AL3" t="s">
        <v>1925</v>
      </c>
    </row>
    <row r="4" spans="1:38" x14ac:dyDescent="0.35">
      <c r="A4" s="1" t="s">
        <v>1215</v>
      </c>
      <c r="B4" t="s">
        <v>461</v>
      </c>
      <c r="C4" t="s">
        <v>461</v>
      </c>
      <c r="D4" t="s">
        <v>461</v>
      </c>
      <c r="E4" t="s">
        <v>461</v>
      </c>
      <c r="F4" t="s">
        <v>461</v>
      </c>
      <c r="G4" t="s">
        <v>461</v>
      </c>
      <c r="H4" t="s">
        <v>461</v>
      </c>
      <c r="I4" t="s">
        <v>461</v>
      </c>
      <c r="J4" t="s">
        <v>461</v>
      </c>
      <c r="K4" t="s">
        <v>461</v>
      </c>
      <c r="L4" t="s">
        <v>1254</v>
      </c>
      <c r="M4" t="s">
        <v>1278</v>
      </c>
      <c r="N4" t="s">
        <v>748</v>
      </c>
      <c r="O4" t="s">
        <v>1326</v>
      </c>
      <c r="P4" t="s">
        <v>1352</v>
      </c>
      <c r="Q4" t="s">
        <v>1377</v>
      </c>
      <c r="R4" t="s">
        <v>1402</v>
      </c>
      <c r="S4" t="s">
        <v>1427</v>
      </c>
      <c r="T4" t="s">
        <v>1455</v>
      </c>
      <c r="U4" t="s">
        <v>1479</v>
      </c>
      <c r="V4" t="s">
        <v>1508</v>
      </c>
      <c r="W4" t="s">
        <v>1536</v>
      </c>
      <c r="X4" t="s">
        <v>1563</v>
      </c>
      <c r="Y4" t="s">
        <v>1590</v>
      </c>
      <c r="Z4" t="s">
        <v>1613</v>
      </c>
      <c r="AA4" t="s">
        <v>1637</v>
      </c>
      <c r="AB4" t="s">
        <v>1663</v>
      </c>
      <c r="AC4" t="s">
        <v>1689</v>
      </c>
      <c r="AD4" t="s">
        <v>1715</v>
      </c>
      <c r="AE4" t="s">
        <v>1741</v>
      </c>
      <c r="AF4" t="s">
        <v>1766</v>
      </c>
      <c r="AG4" t="s">
        <v>1792</v>
      </c>
      <c r="AH4" t="s">
        <v>1820</v>
      </c>
      <c r="AI4" t="s">
        <v>1847</v>
      </c>
      <c r="AJ4" t="s">
        <v>1872</v>
      </c>
      <c r="AK4" t="s">
        <v>1898</v>
      </c>
      <c r="AL4" t="s">
        <v>1926</v>
      </c>
    </row>
    <row r="5" spans="1:38" x14ac:dyDescent="0.35">
      <c r="A5" s="1" t="s">
        <v>1216</v>
      </c>
      <c r="B5" t="s">
        <v>461</v>
      </c>
      <c r="C5" t="s">
        <v>461</v>
      </c>
      <c r="D5" t="s">
        <v>461</v>
      </c>
      <c r="E5" t="s">
        <v>461</v>
      </c>
      <c r="F5" t="s">
        <v>461</v>
      </c>
      <c r="G5" t="s">
        <v>461</v>
      </c>
      <c r="H5" t="s">
        <v>461</v>
      </c>
      <c r="I5" t="s">
        <v>461</v>
      </c>
      <c r="J5" t="s">
        <v>461</v>
      </c>
      <c r="K5" t="s">
        <v>461</v>
      </c>
      <c r="L5" t="s">
        <v>1255</v>
      </c>
      <c r="M5" t="s">
        <v>1279</v>
      </c>
      <c r="N5" t="s">
        <v>1302</v>
      </c>
      <c r="O5" t="s">
        <v>1327</v>
      </c>
      <c r="P5" t="s">
        <v>1353</v>
      </c>
      <c r="Q5" t="s">
        <v>1378</v>
      </c>
      <c r="R5" t="s">
        <v>709</v>
      </c>
      <c r="S5" t="s">
        <v>1428</v>
      </c>
      <c r="T5" t="s">
        <v>1456</v>
      </c>
      <c r="U5" t="s">
        <v>1480</v>
      </c>
      <c r="V5" t="s">
        <v>1509</v>
      </c>
      <c r="W5" t="s">
        <v>1537</v>
      </c>
      <c r="X5" t="s">
        <v>1564</v>
      </c>
      <c r="Y5" t="s">
        <v>1591</v>
      </c>
      <c r="Z5" t="s">
        <v>1614</v>
      </c>
      <c r="AA5" t="s">
        <v>1638</v>
      </c>
      <c r="AB5" t="s">
        <v>1664</v>
      </c>
      <c r="AC5" t="s">
        <v>1654</v>
      </c>
      <c r="AD5" t="s">
        <v>1716</v>
      </c>
      <c r="AE5" t="s">
        <v>1742</v>
      </c>
      <c r="AF5" t="s">
        <v>1767</v>
      </c>
      <c r="AG5" t="s">
        <v>1793</v>
      </c>
      <c r="AH5" t="s">
        <v>1821</v>
      </c>
      <c r="AI5" t="s">
        <v>1848</v>
      </c>
      <c r="AJ5" t="s">
        <v>1873</v>
      </c>
      <c r="AK5" t="s">
        <v>1899</v>
      </c>
      <c r="AL5" t="s">
        <v>1927</v>
      </c>
    </row>
    <row r="6" spans="1:38" x14ac:dyDescent="0.35">
      <c r="A6" s="1" t="s">
        <v>1217</v>
      </c>
      <c r="B6" t="s">
        <v>461</v>
      </c>
      <c r="C6" t="s">
        <v>461</v>
      </c>
      <c r="D6" t="s">
        <v>461</v>
      </c>
      <c r="E6" t="s">
        <v>461</v>
      </c>
      <c r="F6" t="s">
        <v>461</v>
      </c>
      <c r="G6" t="s">
        <v>461</v>
      </c>
      <c r="H6" t="s">
        <v>461</v>
      </c>
      <c r="I6" t="s">
        <v>461</v>
      </c>
      <c r="J6" t="s">
        <v>461</v>
      </c>
      <c r="K6" t="s">
        <v>461</v>
      </c>
      <c r="L6" t="s">
        <v>1256</v>
      </c>
      <c r="M6" t="s">
        <v>1280</v>
      </c>
      <c r="N6" t="s">
        <v>1303</v>
      </c>
      <c r="O6" t="s">
        <v>1328</v>
      </c>
      <c r="P6" t="s">
        <v>1019</v>
      </c>
      <c r="Q6" t="s">
        <v>1379</v>
      </c>
      <c r="R6" t="s">
        <v>1403</v>
      </c>
      <c r="S6" t="s">
        <v>1105</v>
      </c>
      <c r="T6" t="s">
        <v>1457</v>
      </c>
      <c r="U6" t="s">
        <v>1481</v>
      </c>
      <c r="V6" t="s">
        <v>1510</v>
      </c>
      <c r="W6" t="s">
        <v>1538</v>
      </c>
      <c r="X6" t="s">
        <v>1565</v>
      </c>
      <c r="Y6" t="s">
        <v>1592</v>
      </c>
      <c r="Z6" t="s">
        <v>1615</v>
      </c>
      <c r="AA6" t="s">
        <v>1639</v>
      </c>
      <c r="AB6" t="s">
        <v>1665</v>
      </c>
      <c r="AC6" t="s">
        <v>1690</v>
      </c>
      <c r="AD6" t="s">
        <v>1717</v>
      </c>
      <c r="AE6" t="s">
        <v>1743</v>
      </c>
      <c r="AF6" t="s">
        <v>1768</v>
      </c>
      <c r="AG6" t="s">
        <v>1794</v>
      </c>
      <c r="AH6" t="s">
        <v>1822</v>
      </c>
      <c r="AI6" t="s">
        <v>1849</v>
      </c>
      <c r="AJ6" t="s">
        <v>1874</v>
      </c>
      <c r="AK6" t="s">
        <v>660</v>
      </c>
      <c r="AL6" t="s">
        <v>1928</v>
      </c>
    </row>
    <row r="7" spans="1:38" x14ac:dyDescent="0.35">
      <c r="A7" s="1" t="s">
        <v>1218</v>
      </c>
      <c r="B7" t="s">
        <v>461</v>
      </c>
      <c r="C7" t="s">
        <v>461</v>
      </c>
      <c r="D7" t="s">
        <v>461</v>
      </c>
      <c r="E7" t="s">
        <v>461</v>
      </c>
      <c r="F7" t="s">
        <v>461</v>
      </c>
      <c r="G7" t="s">
        <v>461</v>
      </c>
      <c r="H7" t="s">
        <v>461</v>
      </c>
      <c r="I7" t="s">
        <v>461</v>
      </c>
      <c r="J7" t="s">
        <v>461</v>
      </c>
      <c r="K7" t="s">
        <v>461</v>
      </c>
      <c r="L7" t="s">
        <v>588</v>
      </c>
      <c r="M7" t="s">
        <v>1281</v>
      </c>
      <c r="N7" t="s">
        <v>1304</v>
      </c>
      <c r="O7" t="s">
        <v>1329</v>
      </c>
      <c r="P7" t="s">
        <v>1354</v>
      </c>
      <c r="Q7" t="s">
        <v>1380</v>
      </c>
      <c r="R7" t="s">
        <v>1404</v>
      </c>
      <c r="S7" t="s">
        <v>1429</v>
      </c>
      <c r="T7" t="s">
        <v>1458</v>
      </c>
      <c r="U7" t="s">
        <v>1482</v>
      </c>
      <c r="V7" t="s">
        <v>1511</v>
      </c>
      <c r="W7" t="s">
        <v>1539</v>
      </c>
      <c r="X7" t="s">
        <v>1566</v>
      </c>
      <c r="Y7" t="s">
        <v>1593</v>
      </c>
      <c r="Z7" t="s">
        <v>1616</v>
      </c>
      <c r="AA7" t="s">
        <v>1640</v>
      </c>
      <c r="AB7" t="s">
        <v>1590</v>
      </c>
      <c r="AC7" t="s">
        <v>1691</v>
      </c>
      <c r="AD7" t="s">
        <v>1718</v>
      </c>
      <c r="AE7" t="s">
        <v>1744</v>
      </c>
      <c r="AF7" t="s">
        <v>1769</v>
      </c>
      <c r="AG7" t="s">
        <v>1795</v>
      </c>
      <c r="AH7" t="s">
        <v>1823</v>
      </c>
      <c r="AI7" t="s">
        <v>1850</v>
      </c>
      <c r="AJ7" t="s">
        <v>1875</v>
      </c>
      <c r="AK7" t="s">
        <v>1900</v>
      </c>
      <c r="AL7" t="s">
        <v>1929</v>
      </c>
    </row>
    <row r="8" spans="1:38" x14ac:dyDescent="0.35">
      <c r="A8" s="1" t="s">
        <v>1219</v>
      </c>
      <c r="B8" t="s">
        <v>461</v>
      </c>
      <c r="C8" t="s">
        <v>461</v>
      </c>
      <c r="D8" t="s">
        <v>461</v>
      </c>
      <c r="E8" t="s">
        <v>461</v>
      </c>
      <c r="F8" t="s">
        <v>461</v>
      </c>
      <c r="G8" t="s">
        <v>461</v>
      </c>
      <c r="H8" t="s">
        <v>461</v>
      </c>
      <c r="I8" t="s">
        <v>461</v>
      </c>
      <c r="J8" t="s">
        <v>461</v>
      </c>
      <c r="K8" t="s">
        <v>461</v>
      </c>
      <c r="L8" t="s">
        <v>859</v>
      </c>
      <c r="M8" t="s">
        <v>481</v>
      </c>
      <c r="N8" t="s">
        <v>1305</v>
      </c>
      <c r="O8" t="s">
        <v>1330</v>
      </c>
      <c r="P8" t="s">
        <v>1355</v>
      </c>
      <c r="Q8" t="s">
        <v>1381</v>
      </c>
      <c r="R8" t="s">
        <v>1405</v>
      </c>
      <c r="S8" t="s">
        <v>1430</v>
      </c>
      <c r="T8" t="s">
        <v>1459</v>
      </c>
      <c r="U8" t="s">
        <v>1483</v>
      </c>
      <c r="V8" t="s">
        <v>1512</v>
      </c>
      <c r="W8" t="s">
        <v>1540</v>
      </c>
      <c r="X8" t="s">
        <v>1567</v>
      </c>
      <c r="Y8" t="s">
        <v>612</v>
      </c>
      <c r="Z8" t="s">
        <v>1617</v>
      </c>
      <c r="AA8" t="s">
        <v>1641</v>
      </c>
      <c r="AB8" t="s">
        <v>1666</v>
      </c>
      <c r="AC8" t="s">
        <v>1692</v>
      </c>
      <c r="AD8" t="s">
        <v>1719</v>
      </c>
      <c r="AE8" t="s">
        <v>1745</v>
      </c>
      <c r="AF8" t="s">
        <v>1770</v>
      </c>
      <c r="AG8" t="s">
        <v>1796</v>
      </c>
      <c r="AH8" t="s">
        <v>1824</v>
      </c>
      <c r="AI8" t="s">
        <v>1851</v>
      </c>
      <c r="AJ8" t="s">
        <v>1876</v>
      </c>
      <c r="AK8" t="s">
        <v>1901</v>
      </c>
      <c r="AL8" t="s">
        <v>1930</v>
      </c>
    </row>
    <row r="9" spans="1:38" x14ac:dyDescent="0.35">
      <c r="A9" s="1" t="s">
        <v>1220</v>
      </c>
      <c r="B9" t="s">
        <v>461</v>
      </c>
      <c r="C9" t="s">
        <v>461</v>
      </c>
      <c r="D9" t="s">
        <v>461</v>
      </c>
      <c r="E9" t="s">
        <v>461</v>
      </c>
      <c r="F9" t="s">
        <v>461</v>
      </c>
      <c r="G9" t="s">
        <v>461</v>
      </c>
      <c r="H9" t="s">
        <v>461</v>
      </c>
      <c r="I9" t="s">
        <v>461</v>
      </c>
      <c r="J9" t="s">
        <v>461</v>
      </c>
      <c r="K9" t="s">
        <v>461</v>
      </c>
      <c r="L9" t="s">
        <v>1257</v>
      </c>
      <c r="M9" t="s">
        <v>1282</v>
      </c>
      <c r="N9" t="s">
        <v>1306</v>
      </c>
      <c r="O9" t="s">
        <v>1331</v>
      </c>
      <c r="P9" t="s">
        <v>1356</v>
      </c>
      <c r="Q9" t="s">
        <v>1382</v>
      </c>
      <c r="R9" t="s">
        <v>1406</v>
      </c>
      <c r="S9" t="s">
        <v>1431</v>
      </c>
      <c r="T9" t="s">
        <v>1460</v>
      </c>
      <c r="U9" t="s">
        <v>1484</v>
      </c>
      <c r="V9" t="s">
        <v>1513</v>
      </c>
      <c r="W9" t="s">
        <v>1541</v>
      </c>
      <c r="X9" t="s">
        <v>1568</v>
      </c>
      <c r="Y9" t="s">
        <v>1594</v>
      </c>
      <c r="Z9" t="s">
        <v>1618</v>
      </c>
      <c r="AA9" t="s">
        <v>1642</v>
      </c>
      <c r="AB9" t="s">
        <v>1667</v>
      </c>
      <c r="AC9" t="s">
        <v>1693</v>
      </c>
      <c r="AD9" t="s">
        <v>1720</v>
      </c>
      <c r="AE9" t="s">
        <v>1746</v>
      </c>
      <c r="AF9" t="s">
        <v>1771</v>
      </c>
      <c r="AG9" t="s">
        <v>1797</v>
      </c>
      <c r="AH9" t="s">
        <v>1825</v>
      </c>
      <c r="AI9" t="s">
        <v>1852</v>
      </c>
      <c r="AJ9" t="s">
        <v>1877</v>
      </c>
      <c r="AK9" t="s">
        <v>1902</v>
      </c>
      <c r="AL9" t="s">
        <v>1931</v>
      </c>
    </row>
    <row r="10" spans="1:38" x14ac:dyDescent="0.35">
      <c r="A10" s="1" t="s">
        <v>1221</v>
      </c>
      <c r="B10" t="s">
        <v>461</v>
      </c>
      <c r="C10" t="s">
        <v>461</v>
      </c>
      <c r="D10" t="s">
        <v>461</v>
      </c>
      <c r="E10" t="s">
        <v>461</v>
      </c>
      <c r="F10" t="s">
        <v>461</v>
      </c>
      <c r="G10" t="s">
        <v>461</v>
      </c>
      <c r="H10" t="s">
        <v>461</v>
      </c>
      <c r="I10" t="s">
        <v>461</v>
      </c>
      <c r="J10" t="s">
        <v>461</v>
      </c>
      <c r="K10" t="s">
        <v>461</v>
      </c>
      <c r="L10" t="s">
        <v>1258</v>
      </c>
      <c r="M10" t="s">
        <v>1283</v>
      </c>
      <c r="N10" t="s">
        <v>1307</v>
      </c>
      <c r="O10" t="s">
        <v>1332</v>
      </c>
      <c r="P10" t="s">
        <v>1357</v>
      </c>
      <c r="Q10" t="s">
        <v>1383</v>
      </c>
      <c r="R10" t="s">
        <v>1407</v>
      </c>
      <c r="S10" t="s">
        <v>1432</v>
      </c>
      <c r="T10" t="s">
        <v>461</v>
      </c>
      <c r="U10" t="s">
        <v>1485</v>
      </c>
      <c r="V10" t="s">
        <v>1514</v>
      </c>
      <c r="W10" t="s">
        <v>1542</v>
      </c>
      <c r="X10" t="s">
        <v>1569</v>
      </c>
      <c r="Y10" t="s">
        <v>1595</v>
      </c>
      <c r="Z10" t="s">
        <v>1619</v>
      </c>
      <c r="AA10" t="s">
        <v>1643</v>
      </c>
      <c r="AB10" t="s">
        <v>1668</v>
      </c>
      <c r="AC10" t="s">
        <v>1694</v>
      </c>
      <c r="AD10" t="s">
        <v>1721</v>
      </c>
      <c r="AE10" t="s">
        <v>1747</v>
      </c>
      <c r="AF10" t="s">
        <v>1772</v>
      </c>
      <c r="AG10" t="s">
        <v>1798</v>
      </c>
      <c r="AH10" t="s">
        <v>1826</v>
      </c>
      <c r="AI10" t="s">
        <v>1853</v>
      </c>
      <c r="AJ10" t="s">
        <v>1878</v>
      </c>
      <c r="AK10" t="s">
        <v>1903</v>
      </c>
      <c r="AL10" t="s">
        <v>1932</v>
      </c>
    </row>
    <row r="11" spans="1:38" x14ac:dyDescent="0.35">
      <c r="A11" s="1" t="s">
        <v>1222</v>
      </c>
      <c r="B11" t="s">
        <v>461</v>
      </c>
      <c r="C11" t="s">
        <v>461</v>
      </c>
      <c r="D11" t="s">
        <v>461</v>
      </c>
      <c r="E11" t="s">
        <v>461</v>
      </c>
      <c r="F11" t="s">
        <v>461</v>
      </c>
      <c r="G11" t="s">
        <v>461</v>
      </c>
      <c r="H11" t="s">
        <v>461</v>
      </c>
      <c r="I11" t="s">
        <v>461</v>
      </c>
      <c r="J11" t="s">
        <v>461</v>
      </c>
      <c r="K11" t="s">
        <v>461</v>
      </c>
      <c r="L11" t="s">
        <v>1259</v>
      </c>
      <c r="M11" t="s">
        <v>1284</v>
      </c>
      <c r="N11" t="s">
        <v>1308</v>
      </c>
      <c r="O11" t="s">
        <v>1333</v>
      </c>
      <c r="P11" t="s">
        <v>1358</v>
      </c>
      <c r="Q11" t="s">
        <v>1063</v>
      </c>
      <c r="R11" t="s">
        <v>1408</v>
      </c>
      <c r="S11" t="s">
        <v>1433</v>
      </c>
      <c r="T11" t="s">
        <v>1461</v>
      </c>
      <c r="U11" t="s">
        <v>1486</v>
      </c>
      <c r="V11" t="s">
        <v>1515</v>
      </c>
      <c r="W11" t="s">
        <v>1543</v>
      </c>
      <c r="X11" t="s">
        <v>1570</v>
      </c>
      <c r="Y11" t="s">
        <v>1596</v>
      </c>
      <c r="Z11" t="s">
        <v>1441</v>
      </c>
      <c r="AA11" t="s">
        <v>1644</v>
      </c>
      <c r="AB11" t="s">
        <v>1669</v>
      </c>
      <c r="AC11" t="s">
        <v>1695</v>
      </c>
      <c r="AD11" t="s">
        <v>1722</v>
      </c>
      <c r="AE11" t="s">
        <v>1748</v>
      </c>
      <c r="AF11" t="s">
        <v>1773</v>
      </c>
      <c r="AG11" t="s">
        <v>1799</v>
      </c>
      <c r="AH11" t="s">
        <v>1827</v>
      </c>
      <c r="AI11" t="s">
        <v>1854</v>
      </c>
      <c r="AJ11" t="s">
        <v>384</v>
      </c>
      <c r="AK11" t="s">
        <v>1904</v>
      </c>
      <c r="AL11" t="s">
        <v>1933</v>
      </c>
    </row>
    <row r="12" spans="1:38" x14ac:dyDescent="0.35">
      <c r="A12" s="1" t="s">
        <v>1223</v>
      </c>
      <c r="B12" t="s">
        <v>461</v>
      </c>
      <c r="C12" t="s">
        <v>461</v>
      </c>
      <c r="D12" t="s">
        <v>461</v>
      </c>
      <c r="E12" t="s">
        <v>461</v>
      </c>
      <c r="F12" t="s">
        <v>461</v>
      </c>
      <c r="G12" t="s">
        <v>461</v>
      </c>
      <c r="H12" t="s">
        <v>461</v>
      </c>
      <c r="I12" t="s">
        <v>461</v>
      </c>
      <c r="J12" t="s">
        <v>461</v>
      </c>
      <c r="K12" t="s">
        <v>461</v>
      </c>
      <c r="L12" t="s">
        <v>1260</v>
      </c>
      <c r="M12" t="s">
        <v>1285</v>
      </c>
      <c r="N12" t="s">
        <v>1309</v>
      </c>
      <c r="O12" t="s">
        <v>1334</v>
      </c>
      <c r="P12" t="s">
        <v>1359</v>
      </c>
      <c r="Q12" t="s">
        <v>1384</v>
      </c>
      <c r="R12" t="s">
        <v>1409</v>
      </c>
      <c r="S12" t="s">
        <v>1434</v>
      </c>
      <c r="T12" t="s">
        <v>1461</v>
      </c>
      <c r="U12" t="s">
        <v>1487</v>
      </c>
      <c r="V12" t="s">
        <v>1516</v>
      </c>
      <c r="W12" t="s">
        <v>172</v>
      </c>
      <c r="X12" t="s">
        <v>1571</v>
      </c>
      <c r="Y12" t="s">
        <v>1597</v>
      </c>
      <c r="Z12" t="s">
        <v>1620</v>
      </c>
      <c r="AA12" t="s">
        <v>1645</v>
      </c>
      <c r="AB12" t="s">
        <v>1670</v>
      </c>
      <c r="AC12" t="s">
        <v>1696</v>
      </c>
      <c r="AD12" t="s">
        <v>1723</v>
      </c>
      <c r="AE12" t="s">
        <v>1749</v>
      </c>
      <c r="AF12" t="s">
        <v>1774</v>
      </c>
      <c r="AG12" t="s">
        <v>1800</v>
      </c>
      <c r="AH12" t="s">
        <v>1828</v>
      </c>
      <c r="AI12" t="s">
        <v>1855</v>
      </c>
      <c r="AJ12" t="s">
        <v>1879</v>
      </c>
      <c r="AK12" t="s">
        <v>1905</v>
      </c>
      <c r="AL12" t="s">
        <v>1934</v>
      </c>
    </row>
    <row r="13" spans="1:38" x14ac:dyDescent="0.35">
      <c r="A13" s="1" t="s">
        <v>1224</v>
      </c>
      <c r="B13" t="s">
        <v>461</v>
      </c>
      <c r="C13" t="s">
        <v>461</v>
      </c>
      <c r="D13" t="s">
        <v>461</v>
      </c>
      <c r="E13" t="s">
        <v>461</v>
      </c>
      <c r="F13" t="s">
        <v>461</v>
      </c>
      <c r="G13" t="s">
        <v>461</v>
      </c>
      <c r="H13" t="s">
        <v>461</v>
      </c>
      <c r="I13" t="s">
        <v>461</v>
      </c>
      <c r="J13" t="s">
        <v>461</v>
      </c>
      <c r="K13" t="s">
        <v>461</v>
      </c>
      <c r="L13" t="s">
        <v>125</v>
      </c>
      <c r="M13" t="s">
        <v>1286</v>
      </c>
      <c r="N13" t="s">
        <v>1310</v>
      </c>
      <c r="O13" t="s">
        <v>1335</v>
      </c>
      <c r="P13" t="s">
        <v>1360</v>
      </c>
      <c r="Q13" t="s">
        <v>1385</v>
      </c>
      <c r="R13" t="s">
        <v>1410</v>
      </c>
      <c r="S13" t="s">
        <v>1435</v>
      </c>
      <c r="T13" t="s">
        <v>461</v>
      </c>
      <c r="U13" t="s">
        <v>1488</v>
      </c>
      <c r="V13" t="s">
        <v>1517</v>
      </c>
      <c r="W13" t="s">
        <v>1544</v>
      </c>
      <c r="X13" t="s">
        <v>1572</v>
      </c>
      <c r="Y13" t="s">
        <v>1598</v>
      </c>
      <c r="Z13" t="s">
        <v>1621</v>
      </c>
      <c r="AA13" t="s">
        <v>1646</v>
      </c>
      <c r="AB13" t="s">
        <v>1671</v>
      </c>
      <c r="AC13" t="s">
        <v>1697</v>
      </c>
      <c r="AD13" t="s">
        <v>1441</v>
      </c>
      <c r="AE13" t="s">
        <v>193</v>
      </c>
      <c r="AF13" t="s">
        <v>1775</v>
      </c>
      <c r="AG13" t="s">
        <v>1801</v>
      </c>
      <c r="AH13" t="s">
        <v>1829</v>
      </c>
      <c r="AI13" t="s">
        <v>1856</v>
      </c>
      <c r="AJ13" t="s">
        <v>1880</v>
      </c>
      <c r="AK13" t="s">
        <v>1906</v>
      </c>
      <c r="AL13" t="s">
        <v>1935</v>
      </c>
    </row>
    <row r="14" spans="1:38" x14ac:dyDescent="0.35">
      <c r="A14" s="1" t="s">
        <v>1225</v>
      </c>
      <c r="B14" t="s">
        <v>461</v>
      </c>
      <c r="C14" t="s">
        <v>461</v>
      </c>
      <c r="D14" t="s">
        <v>461</v>
      </c>
      <c r="E14" t="s">
        <v>461</v>
      </c>
      <c r="F14" t="s">
        <v>461</v>
      </c>
      <c r="G14" t="s">
        <v>461</v>
      </c>
      <c r="H14" t="s">
        <v>461</v>
      </c>
      <c r="I14" t="s">
        <v>461</v>
      </c>
      <c r="J14" t="s">
        <v>461</v>
      </c>
      <c r="K14" t="s">
        <v>461</v>
      </c>
      <c r="L14" t="s">
        <v>1261</v>
      </c>
      <c r="M14" t="s">
        <v>1287</v>
      </c>
      <c r="N14" t="s">
        <v>1311</v>
      </c>
      <c r="O14" t="s">
        <v>1336</v>
      </c>
      <c r="P14" t="s">
        <v>1361</v>
      </c>
      <c r="Q14" t="s">
        <v>1386</v>
      </c>
      <c r="R14" t="s">
        <v>756</v>
      </c>
      <c r="S14" t="s">
        <v>843</v>
      </c>
      <c r="T14" t="s">
        <v>461</v>
      </c>
      <c r="U14" t="s">
        <v>1489</v>
      </c>
      <c r="V14" t="s">
        <v>461</v>
      </c>
      <c r="W14" t="s">
        <v>1545</v>
      </c>
      <c r="X14" t="s">
        <v>1573</v>
      </c>
      <c r="Y14" t="s">
        <v>1599</v>
      </c>
      <c r="Z14" t="s">
        <v>1622</v>
      </c>
      <c r="AA14" t="s">
        <v>1647</v>
      </c>
      <c r="AB14" t="s">
        <v>461</v>
      </c>
      <c r="AC14" t="s">
        <v>1698</v>
      </c>
      <c r="AD14" t="s">
        <v>1724</v>
      </c>
      <c r="AE14" t="s">
        <v>1750</v>
      </c>
      <c r="AF14" t="s">
        <v>1776</v>
      </c>
      <c r="AG14" t="s">
        <v>461</v>
      </c>
      <c r="AH14" t="s">
        <v>1830</v>
      </c>
      <c r="AI14" t="s">
        <v>1857</v>
      </c>
      <c r="AJ14" t="s">
        <v>1881</v>
      </c>
      <c r="AK14" t="s">
        <v>1907</v>
      </c>
      <c r="AL14" t="s">
        <v>1936</v>
      </c>
    </row>
    <row r="15" spans="1:38" x14ac:dyDescent="0.35">
      <c r="A15" s="1" t="s">
        <v>1226</v>
      </c>
      <c r="B15" t="s">
        <v>461</v>
      </c>
      <c r="C15" t="s">
        <v>461</v>
      </c>
      <c r="D15" t="s">
        <v>461</v>
      </c>
      <c r="E15" t="s">
        <v>461</v>
      </c>
      <c r="F15" t="s">
        <v>461</v>
      </c>
      <c r="G15" t="s">
        <v>461</v>
      </c>
      <c r="H15" t="s">
        <v>461</v>
      </c>
      <c r="I15" t="s">
        <v>461</v>
      </c>
      <c r="J15" t="s">
        <v>461</v>
      </c>
      <c r="K15" t="s">
        <v>461</v>
      </c>
      <c r="L15" t="s">
        <v>1262</v>
      </c>
      <c r="M15" t="s">
        <v>1288</v>
      </c>
      <c r="N15" t="s">
        <v>1312</v>
      </c>
      <c r="O15" t="s">
        <v>1337</v>
      </c>
      <c r="P15" t="s">
        <v>1362</v>
      </c>
      <c r="Q15" t="s">
        <v>1387</v>
      </c>
      <c r="R15" t="s">
        <v>1411</v>
      </c>
      <c r="S15" t="s">
        <v>1436</v>
      </c>
      <c r="T15" t="s">
        <v>1462</v>
      </c>
      <c r="U15" t="s">
        <v>1490</v>
      </c>
      <c r="V15" t="s">
        <v>1518</v>
      </c>
      <c r="W15" t="s">
        <v>1546</v>
      </c>
      <c r="X15" t="s">
        <v>1574</v>
      </c>
      <c r="Y15" t="s">
        <v>340</v>
      </c>
      <c r="Z15" t="s">
        <v>1145</v>
      </c>
      <c r="AA15" t="s">
        <v>1648</v>
      </c>
      <c r="AB15" t="s">
        <v>1672</v>
      </c>
      <c r="AC15" t="s">
        <v>1699</v>
      </c>
      <c r="AD15" t="s">
        <v>1725</v>
      </c>
      <c r="AE15" t="s">
        <v>1751</v>
      </c>
      <c r="AF15" t="s">
        <v>1777</v>
      </c>
      <c r="AG15" t="s">
        <v>1802</v>
      </c>
      <c r="AH15" t="s">
        <v>1831</v>
      </c>
      <c r="AI15" t="s">
        <v>691</v>
      </c>
      <c r="AJ15" t="s">
        <v>1882</v>
      </c>
      <c r="AK15" t="s">
        <v>1908</v>
      </c>
      <c r="AL15" t="s">
        <v>1937</v>
      </c>
    </row>
    <row r="16" spans="1:38" x14ac:dyDescent="0.35">
      <c r="A16" s="1" t="s">
        <v>1227</v>
      </c>
      <c r="B16" t="s">
        <v>461</v>
      </c>
      <c r="C16" t="s">
        <v>461</v>
      </c>
      <c r="D16" t="s">
        <v>461</v>
      </c>
      <c r="E16" t="s">
        <v>461</v>
      </c>
      <c r="F16" t="s">
        <v>461</v>
      </c>
      <c r="G16" t="s">
        <v>461</v>
      </c>
      <c r="H16" t="s">
        <v>461</v>
      </c>
      <c r="I16" t="s">
        <v>461</v>
      </c>
      <c r="J16" t="s">
        <v>461</v>
      </c>
      <c r="K16" t="s">
        <v>461</v>
      </c>
      <c r="L16" t="s">
        <v>1263</v>
      </c>
      <c r="M16" t="s">
        <v>1289</v>
      </c>
      <c r="N16" t="s">
        <v>1313</v>
      </c>
      <c r="O16" t="s">
        <v>1338</v>
      </c>
      <c r="P16" t="s">
        <v>1363</v>
      </c>
      <c r="Q16" t="s">
        <v>1388</v>
      </c>
      <c r="R16" t="s">
        <v>1412</v>
      </c>
      <c r="S16" t="s">
        <v>1437</v>
      </c>
      <c r="T16" t="s">
        <v>1463</v>
      </c>
      <c r="U16" t="s">
        <v>1491</v>
      </c>
      <c r="V16" t="s">
        <v>1519</v>
      </c>
      <c r="W16" t="s">
        <v>1547</v>
      </c>
      <c r="X16" t="s">
        <v>1575</v>
      </c>
      <c r="Y16" t="s">
        <v>1600</v>
      </c>
      <c r="Z16" t="s">
        <v>1623</v>
      </c>
      <c r="AA16" t="s">
        <v>1649</v>
      </c>
      <c r="AB16" t="s">
        <v>1673</v>
      </c>
      <c r="AC16" t="s">
        <v>1700</v>
      </c>
      <c r="AD16" t="s">
        <v>1726</v>
      </c>
      <c r="AE16" t="s">
        <v>1752</v>
      </c>
      <c r="AF16" t="s">
        <v>1778</v>
      </c>
      <c r="AG16" t="s">
        <v>1803</v>
      </c>
      <c r="AH16" t="s">
        <v>1832</v>
      </c>
      <c r="AI16" t="s">
        <v>1858</v>
      </c>
      <c r="AJ16" t="s">
        <v>1883</v>
      </c>
      <c r="AK16" t="s">
        <v>1909</v>
      </c>
      <c r="AL16" t="s">
        <v>1938</v>
      </c>
    </row>
    <row r="17" spans="1:38" x14ac:dyDescent="0.35">
      <c r="A17" s="1" t="s">
        <v>1228</v>
      </c>
      <c r="B17" t="s">
        <v>461</v>
      </c>
      <c r="C17" t="s">
        <v>461</v>
      </c>
      <c r="D17" t="s">
        <v>461</v>
      </c>
      <c r="E17" t="s">
        <v>461</v>
      </c>
      <c r="F17" t="s">
        <v>461</v>
      </c>
      <c r="G17" t="s">
        <v>461</v>
      </c>
      <c r="H17" t="s">
        <v>461</v>
      </c>
      <c r="I17" t="s">
        <v>461</v>
      </c>
      <c r="J17" t="s">
        <v>461</v>
      </c>
      <c r="K17" t="s">
        <v>461</v>
      </c>
      <c r="L17" t="s">
        <v>461</v>
      </c>
      <c r="M17" t="s">
        <v>461</v>
      </c>
      <c r="N17" t="s">
        <v>461</v>
      </c>
      <c r="O17" t="s">
        <v>461</v>
      </c>
      <c r="P17" t="s">
        <v>461</v>
      </c>
      <c r="Q17" t="s">
        <v>461</v>
      </c>
      <c r="R17" t="s">
        <v>461</v>
      </c>
      <c r="S17" t="s">
        <v>461</v>
      </c>
      <c r="T17" t="s">
        <v>461</v>
      </c>
      <c r="U17" t="s">
        <v>461</v>
      </c>
      <c r="V17" t="s">
        <v>461</v>
      </c>
      <c r="W17" t="s">
        <v>461</v>
      </c>
      <c r="X17" t="s">
        <v>461</v>
      </c>
      <c r="Y17" t="s">
        <v>461</v>
      </c>
      <c r="Z17" t="s">
        <v>461</v>
      </c>
      <c r="AA17" t="s">
        <v>461</v>
      </c>
      <c r="AB17" t="s">
        <v>461</v>
      </c>
      <c r="AC17" t="s">
        <v>461</v>
      </c>
      <c r="AD17" t="s">
        <v>461</v>
      </c>
      <c r="AE17" t="s">
        <v>461</v>
      </c>
      <c r="AF17" t="s">
        <v>461</v>
      </c>
      <c r="AG17" t="s">
        <v>461</v>
      </c>
      <c r="AH17" t="s">
        <v>461</v>
      </c>
      <c r="AI17" t="s">
        <v>461</v>
      </c>
      <c r="AJ17" t="s">
        <v>461</v>
      </c>
      <c r="AK17" t="s">
        <v>461</v>
      </c>
      <c r="AL17" t="s">
        <v>461</v>
      </c>
    </row>
    <row r="18" spans="1:38" x14ac:dyDescent="0.35">
      <c r="A18" s="1" t="s">
        <v>1229</v>
      </c>
      <c r="B18" t="s">
        <v>461</v>
      </c>
      <c r="C18" t="s">
        <v>461</v>
      </c>
      <c r="D18" t="s">
        <v>461</v>
      </c>
      <c r="E18" t="s">
        <v>461</v>
      </c>
      <c r="F18" t="s">
        <v>461</v>
      </c>
      <c r="G18" t="s">
        <v>461</v>
      </c>
      <c r="H18" t="s">
        <v>461</v>
      </c>
      <c r="I18" t="s">
        <v>461</v>
      </c>
      <c r="J18" t="s">
        <v>461</v>
      </c>
      <c r="K18" t="s">
        <v>461</v>
      </c>
      <c r="L18" t="s">
        <v>1264</v>
      </c>
      <c r="M18" t="s">
        <v>1290</v>
      </c>
      <c r="N18" t="s">
        <v>1314</v>
      </c>
      <c r="O18" t="s">
        <v>1339</v>
      </c>
      <c r="P18" t="s">
        <v>1364</v>
      </c>
      <c r="Q18" t="s">
        <v>1389</v>
      </c>
      <c r="R18" t="s">
        <v>1413</v>
      </c>
      <c r="S18" t="s">
        <v>1438</v>
      </c>
      <c r="T18" t="s">
        <v>1464</v>
      </c>
      <c r="U18" t="s">
        <v>1492</v>
      </c>
      <c r="V18" t="s">
        <v>1520</v>
      </c>
      <c r="W18" t="s">
        <v>1548</v>
      </c>
      <c r="X18" t="s">
        <v>1576</v>
      </c>
      <c r="Y18" t="s">
        <v>1601</v>
      </c>
      <c r="Z18" t="s">
        <v>1624</v>
      </c>
      <c r="AA18" t="s">
        <v>1650</v>
      </c>
      <c r="AB18" t="s">
        <v>1674</v>
      </c>
      <c r="AC18" t="s">
        <v>1701</v>
      </c>
      <c r="AD18" t="s">
        <v>1727</v>
      </c>
      <c r="AE18" t="s">
        <v>1753</v>
      </c>
      <c r="AF18" t="s">
        <v>1779</v>
      </c>
      <c r="AG18" t="s">
        <v>1804</v>
      </c>
      <c r="AH18" t="s">
        <v>1833</v>
      </c>
      <c r="AI18" t="s">
        <v>1859</v>
      </c>
      <c r="AJ18" t="s">
        <v>1884</v>
      </c>
      <c r="AK18" t="s">
        <v>1910</v>
      </c>
      <c r="AL18" t="s">
        <v>1939</v>
      </c>
    </row>
    <row r="19" spans="1:38" x14ac:dyDescent="0.35">
      <c r="A19" s="1" t="s">
        <v>1230</v>
      </c>
      <c r="B19" t="s">
        <v>461</v>
      </c>
      <c r="C19" t="s">
        <v>461</v>
      </c>
      <c r="D19" t="s">
        <v>461</v>
      </c>
      <c r="E19" t="s">
        <v>461</v>
      </c>
      <c r="F19" t="s">
        <v>461</v>
      </c>
      <c r="G19" t="s">
        <v>461</v>
      </c>
      <c r="H19" t="s">
        <v>461</v>
      </c>
      <c r="I19" t="s">
        <v>461</v>
      </c>
      <c r="J19" t="s">
        <v>461</v>
      </c>
      <c r="K19" t="s">
        <v>461</v>
      </c>
      <c r="L19" t="s">
        <v>532</v>
      </c>
      <c r="M19" t="s">
        <v>1291</v>
      </c>
      <c r="N19" t="s">
        <v>1315</v>
      </c>
      <c r="O19" t="s">
        <v>1340</v>
      </c>
      <c r="P19" t="s">
        <v>1365</v>
      </c>
      <c r="Q19" t="s">
        <v>1390</v>
      </c>
      <c r="R19" t="s">
        <v>1335</v>
      </c>
      <c r="S19" t="s">
        <v>1439</v>
      </c>
      <c r="T19" t="s">
        <v>1465</v>
      </c>
      <c r="U19" t="s">
        <v>1493</v>
      </c>
      <c r="V19" t="s">
        <v>1521</v>
      </c>
      <c r="W19" t="s">
        <v>1549</v>
      </c>
      <c r="X19" t="s">
        <v>1577</v>
      </c>
      <c r="Y19" t="s">
        <v>1360</v>
      </c>
      <c r="Z19" t="s">
        <v>1625</v>
      </c>
      <c r="AA19" t="s">
        <v>1333</v>
      </c>
      <c r="AB19" t="s">
        <v>1675</v>
      </c>
      <c r="AC19" t="s">
        <v>1702</v>
      </c>
      <c r="AD19" t="s">
        <v>1728</v>
      </c>
      <c r="AE19" t="s">
        <v>1754</v>
      </c>
      <c r="AF19" t="s">
        <v>859</v>
      </c>
      <c r="AG19" t="s">
        <v>1805</v>
      </c>
      <c r="AH19" t="s">
        <v>1834</v>
      </c>
      <c r="AI19" t="s">
        <v>1571</v>
      </c>
      <c r="AJ19" t="s">
        <v>1885</v>
      </c>
      <c r="AK19" t="s">
        <v>1911</v>
      </c>
      <c r="AL19" t="s">
        <v>1940</v>
      </c>
    </row>
    <row r="20" spans="1:38" x14ac:dyDescent="0.35">
      <c r="A20" s="1" t="s">
        <v>1231</v>
      </c>
      <c r="B20" t="s">
        <v>461</v>
      </c>
      <c r="C20" t="s">
        <v>461</v>
      </c>
      <c r="D20" t="s">
        <v>461</v>
      </c>
      <c r="E20" t="s">
        <v>461</v>
      </c>
      <c r="F20" t="s">
        <v>461</v>
      </c>
      <c r="G20" t="s">
        <v>461</v>
      </c>
      <c r="H20" t="s">
        <v>461</v>
      </c>
      <c r="I20" t="s">
        <v>461</v>
      </c>
      <c r="J20" t="s">
        <v>461</v>
      </c>
      <c r="K20" t="s">
        <v>461</v>
      </c>
      <c r="L20" t="s">
        <v>461</v>
      </c>
      <c r="M20" t="s">
        <v>461</v>
      </c>
      <c r="N20" t="s">
        <v>461</v>
      </c>
      <c r="O20" t="s">
        <v>461</v>
      </c>
      <c r="P20" t="s">
        <v>461</v>
      </c>
      <c r="Q20" t="s">
        <v>461</v>
      </c>
      <c r="R20" t="s">
        <v>461</v>
      </c>
      <c r="S20" t="s">
        <v>461</v>
      </c>
      <c r="T20" t="s">
        <v>1466</v>
      </c>
      <c r="U20" t="s">
        <v>461</v>
      </c>
      <c r="V20" t="s">
        <v>1522</v>
      </c>
      <c r="W20" t="s">
        <v>461</v>
      </c>
      <c r="X20" t="s">
        <v>461</v>
      </c>
      <c r="Y20" t="s">
        <v>461</v>
      </c>
      <c r="Z20" t="s">
        <v>461</v>
      </c>
      <c r="AA20" t="s">
        <v>461</v>
      </c>
      <c r="AB20" t="s">
        <v>1676</v>
      </c>
      <c r="AC20" t="s">
        <v>461</v>
      </c>
      <c r="AD20" t="s">
        <v>1729</v>
      </c>
      <c r="AE20" t="s">
        <v>1755</v>
      </c>
      <c r="AF20" t="s">
        <v>1780</v>
      </c>
      <c r="AG20" t="s">
        <v>1806</v>
      </c>
      <c r="AH20" t="s">
        <v>1835</v>
      </c>
      <c r="AI20" t="s">
        <v>1860</v>
      </c>
      <c r="AJ20" t="s">
        <v>1886</v>
      </c>
      <c r="AK20" t="s">
        <v>1912</v>
      </c>
      <c r="AL20" t="s">
        <v>1941</v>
      </c>
    </row>
    <row r="21" spans="1:38" x14ac:dyDescent="0.35">
      <c r="A21" s="1" t="s">
        <v>1232</v>
      </c>
      <c r="B21" t="s">
        <v>461</v>
      </c>
      <c r="C21" t="s">
        <v>461</v>
      </c>
      <c r="D21" t="s">
        <v>461</v>
      </c>
      <c r="E21" t="s">
        <v>461</v>
      </c>
      <c r="F21" t="s">
        <v>461</v>
      </c>
      <c r="G21" t="s">
        <v>461</v>
      </c>
      <c r="H21" t="s">
        <v>461</v>
      </c>
      <c r="I21" t="s">
        <v>461</v>
      </c>
      <c r="J21" t="s">
        <v>461</v>
      </c>
      <c r="K21" t="s">
        <v>461</v>
      </c>
      <c r="L21" t="s">
        <v>461</v>
      </c>
      <c r="M21" t="s">
        <v>461</v>
      </c>
      <c r="N21" t="s">
        <v>461</v>
      </c>
      <c r="O21" t="s">
        <v>461</v>
      </c>
      <c r="P21" t="s">
        <v>461</v>
      </c>
      <c r="Q21" t="s">
        <v>461</v>
      </c>
      <c r="R21" t="s">
        <v>461</v>
      </c>
      <c r="S21" t="s">
        <v>1440</v>
      </c>
      <c r="T21" t="s">
        <v>461</v>
      </c>
      <c r="U21" t="s">
        <v>1494</v>
      </c>
      <c r="V21" t="s">
        <v>461</v>
      </c>
      <c r="W21" t="s">
        <v>1550</v>
      </c>
      <c r="X21" t="s">
        <v>1578</v>
      </c>
      <c r="Y21" t="s">
        <v>829</v>
      </c>
      <c r="Z21" t="s">
        <v>1626</v>
      </c>
      <c r="AA21" t="s">
        <v>1651</v>
      </c>
      <c r="AB21" t="s">
        <v>461</v>
      </c>
      <c r="AC21" t="s">
        <v>1703</v>
      </c>
      <c r="AD21" t="s">
        <v>461</v>
      </c>
      <c r="AE21" t="s">
        <v>461</v>
      </c>
      <c r="AF21" t="s">
        <v>461</v>
      </c>
      <c r="AG21" t="s">
        <v>461</v>
      </c>
      <c r="AH21" t="s">
        <v>461</v>
      </c>
      <c r="AI21" t="s">
        <v>461</v>
      </c>
      <c r="AJ21" t="s">
        <v>461</v>
      </c>
      <c r="AK21" t="s">
        <v>461</v>
      </c>
      <c r="AL21" t="s">
        <v>461</v>
      </c>
    </row>
    <row r="22" spans="1:38" x14ac:dyDescent="0.35">
      <c r="A22" s="1" t="s">
        <v>1233</v>
      </c>
      <c r="B22" t="s">
        <v>461</v>
      </c>
      <c r="C22" t="s">
        <v>461</v>
      </c>
      <c r="D22" t="s">
        <v>461</v>
      </c>
      <c r="E22" t="s">
        <v>461</v>
      </c>
      <c r="F22" t="s">
        <v>461</v>
      </c>
      <c r="G22" t="s">
        <v>461</v>
      </c>
      <c r="H22" t="s">
        <v>461</v>
      </c>
      <c r="I22" t="s">
        <v>461</v>
      </c>
      <c r="J22" t="s">
        <v>461</v>
      </c>
      <c r="K22" t="s">
        <v>461</v>
      </c>
      <c r="L22" t="s">
        <v>461</v>
      </c>
      <c r="M22" t="s">
        <v>461</v>
      </c>
      <c r="N22" t="s">
        <v>461</v>
      </c>
      <c r="O22" t="s">
        <v>461</v>
      </c>
      <c r="P22" t="s">
        <v>461</v>
      </c>
      <c r="Q22" t="s">
        <v>461</v>
      </c>
      <c r="R22" t="s">
        <v>461</v>
      </c>
      <c r="S22" t="s">
        <v>461</v>
      </c>
      <c r="T22" t="s">
        <v>461</v>
      </c>
      <c r="U22" t="s">
        <v>461</v>
      </c>
      <c r="V22" t="s">
        <v>461</v>
      </c>
      <c r="W22" t="s">
        <v>461</v>
      </c>
      <c r="X22" t="s">
        <v>461</v>
      </c>
      <c r="Y22" t="s">
        <v>461</v>
      </c>
      <c r="Z22" t="s">
        <v>461</v>
      </c>
      <c r="AA22" t="s">
        <v>461</v>
      </c>
      <c r="AB22" t="s">
        <v>461</v>
      </c>
      <c r="AC22" t="s">
        <v>461</v>
      </c>
      <c r="AD22" t="s">
        <v>461</v>
      </c>
      <c r="AE22" t="s">
        <v>461</v>
      </c>
      <c r="AF22" t="s">
        <v>461</v>
      </c>
      <c r="AG22" t="s">
        <v>461</v>
      </c>
      <c r="AH22" t="s">
        <v>461</v>
      </c>
      <c r="AI22" t="s">
        <v>461</v>
      </c>
      <c r="AJ22" t="s">
        <v>461</v>
      </c>
      <c r="AK22" t="s">
        <v>461</v>
      </c>
      <c r="AL22" t="s">
        <v>461</v>
      </c>
    </row>
    <row r="23" spans="1:38" x14ac:dyDescent="0.35">
      <c r="A23" s="1" t="s">
        <v>1234</v>
      </c>
      <c r="B23" t="s">
        <v>461</v>
      </c>
      <c r="C23" t="s">
        <v>461</v>
      </c>
      <c r="D23" t="s">
        <v>461</v>
      </c>
      <c r="E23" t="s">
        <v>461</v>
      </c>
      <c r="F23" t="s">
        <v>461</v>
      </c>
      <c r="G23" t="s">
        <v>461</v>
      </c>
      <c r="H23" t="s">
        <v>461</v>
      </c>
      <c r="I23" t="s">
        <v>461</v>
      </c>
      <c r="J23" t="s">
        <v>461</v>
      </c>
      <c r="K23" t="s">
        <v>461</v>
      </c>
      <c r="L23" t="s">
        <v>1265</v>
      </c>
      <c r="M23" t="s">
        <v>1292</v>
      </c>
      <c r="N23" t="s">
        <v>770</v>
      </c>
      <c r="O23" t="s">
        <v>1341</v>
      </c>
      <c r="P23" t="s">
        <v>1366</v>
      </c>
      <c r="Q23" t="s">
        <v>1391</v>
      </c>
      <c r="R23" t="s">
        <v>1414</v>
      </c>
      <c r="S23" t="s">
        <v>1441</v>
      </c>
      <c r="T23" t="s">
        <v>1467</v>
      </c>
      <c r="U23" t="s">
        <v>1265</v>
      </c>
      <c r="V23" t="s">
        <v>1523</v>
      </c>
      <c r="W23" t="s">
        <v>1551</v>
      </c>
      <c r="X23" t="s">
        <v>1579</v>
      </c>
      <c r="Y23" t="s">
        <v>1602</v>
      </c>
      <c r="Z23" t="s">
        <v>1627</v>
      </c>
      <c r="AA23" t="s">
        <v>1652</v>
      </c>
      <c r="AB23" t="s">
        <v>1677</v>
      </c>
      <c r="AC23" t="s">
        <v>1704</v>
      </c>
      <c r="AD23" t="s">
        <v>1730</v>
      </c>
      <c r="AE23" t="s">
        <v>1756</v>
      </c>
      <c r="AF23" t="s">
        <v>1781</v>
      </c>
      <c r="AG23" t="s">
        <v>1807</v>
      </c>
      <c r="AH23" t="s">
        <v>1836</v>
      </c>
      <c r="AI23" t="s">
        <v>1861</v>
      </c>
      <c r="AJ23" t="s">
        <v>1887</v>
      </c>
      <c r="AK23" t="s">
        <v>1913</v>
      </c>
      <c r="AL23" t="s">
        <v>1942</v>
      </c>
    </row>
    <row r="24" spans="1:38" x14ac:dyDescent="0.35">
      <c r="A24" s="1" t="s">
        <v>1235</v>
      </c>
      <c r="B24" t="s">
        <v>461</v>
      </c>
      <c r="C24" t="s">
        <v>461</v>
      </c>
      <c r="D24" t="s">
        <v>461</v>
      </c>
      <c r="E24" t="s">
        <v>461</v>
      </c>
      <c r="F24" t="s">
        <v>461</v>
      </c>
      <c r="G24" t="s">
        <v>461</v>
      </c>
      <c r="H24" t="s">
        <v>461</v>
      </c>
      <c r="I24" t="s">
        <v>461</v>
      </c>
      <c r="J24" t="s">
        <v>461</v>
      </c>
      <c r="K24" t="s">
        <v>461</v>
      </c>
      <c r="L24" t="s">
        <v>1266</v>
      </c>
      <c r="M24" t="s">
        <v>481</v>
      </c>
      <c r="N24" t="s">
        <v>1316</v>
      </c>
      <c r="O24" t="s">
        <v>1342</v>
      </c>
      <c r="P24" t="s">
        <v>1367</v>
      </c>
      <c r="Q24" t="s">
        <v>1392</v>
      </c>
      <c r="R24" t="s">
        <v>1415</v>
      </c>
      <c r="S24" t="s">
        <v>1442</v>
      </c>
      <c r="T24" t="s">
        <v>1468</v>
      </c>
      <c r="U24" t="s">
        <v>1495</v>
      </c>
      <c r="V24" t="s">
        <v>1524</v>
      </c>
      <c r="W24" t="s">
        <v>1552</v>
      </c>
      <c r="X24" t="s">
        <v>1580</v>
      </c>
      <c r="Y24" t="s">
        <v>1603</v>
      </c>
      <c r="Z24" t="s">
        <v>1628</v>
      </c>
      <c r="AA24" t="s">
        <v>1653</v>
      </c>
      <c r="AB24" t="s">
        <v>1678</v>
      </c>
      <c r="AC24" t="s">
        <v>1705</v>
      </c>
      <c r="AD24" t="s">
        <v>1731</v>
      </c>
      <c r="AE24" t="s">
        <v>1757</v>
      </c>
      <c r="AF24" t="s">
        <v>1782</v>
      </c>
      <c r="AG24" t="s">
        <v>1808</v>
      </c>
      <c r="AH24" t="s">
        <v>1837</v>
      </c>
      <c r="AI24" t="s">
        <v>1862</v>
      </c>
      <c r="AJ24" t="s">
        <v>1888</v>
      </c>
      <c r="AK24" t="s">
        <v>1914</v>
      </c>
      <c r="AL24" t="s">
        <v>1943</v>
      </c>
    </row>
    <row r="25" spans="1:38" x14ac:dyDescent="0.35">
      <c r="A25" s="1" t="s">
        <v>1236</v>
      </c>
      <c r="B25" t="s">
        <v>461</v>
      </c>
      <c r="C25" t="s">
        <v>461</v>
      </c>
      <c r="D25" t="s">
        <v>461</v>
      </c>
      <c r="E25" t="s">
        <v>461</v>
      </c>
      <c r="F25" t="s">
        <v>461</v>
      </c>
      <c r="G25" t="s">
        <v>461</v>
      </c>
      <c r="H25" t="s">
        <v>461</v>
      </c>
      <c r="I25" t="s">
        <v>461</v>
      </c>
      <c r="J25" t="s">
        <v>461</v>
      </c>
      <c r="K25" t="s">
        <v>461</v>
      </c>
      <c r="L25" t="s">
        <v>1267</v>
      </c>
      <c r="M25" t="s">
        <v>1293</v>
      </c>
      <c r="N25" t="s">
        <v>1317</v>
      </c>
      <c r="O25" t="s">
        <v>1343</v>
      </c>
      <c r="P25" t="s">
        <v>1368</v>
      </c>
      <c r="Q25" t="s">
        <v>1393</v>
      </c>
      <c r="R25" t="s">
        <v>1416</v>
      </c>
      <c r="S25" t="s">
        <v>1443</v>
      </c>
      <c r="T25" t="s">
        <v>1469</v>
      </c>
      <c r="U25" t="s">
        <v>1496</v>
      </c>
      <c r="V25" t="s">
        <v>1525</v>
      </c>
      <c r="W25" t="s">
        <v>58</v>
      </c>
      <c r="X25" t="s">
        <v>82</v>
      </c>
      <c r="Y25" t="s">
        <v>106</v>
      </c>
      <c r="Z25" t="s">
        <v>130</v>
      </c>
      <c r="AA25" t="s">
        <v>154</v>
      </c>
      <c r="AB25" t="s">
        <v>176</v>
      </c>
      <c r="AC25" t="s">
        <v>198</v>
      </c>
      <c r="AD25" t="s">
        <v>220</v>
      </c>
      <c r="AE25" t="s">
        <v>240</v>
      </c>
      <c r="AF25" t="s">
        <v>263</v>
      </c>
      <c r="AG25" t="s">
        <v>281</v>
      </c>
      <c r="AH25" t="s">
        <v>302</v>
      </c>
      <c r="AI25" t="s">
        <v>323</v>
      </c>
      <c r="AJ25" t="s">
        <v>344</v>
      </c>
      <c r="AK25" t="s">
        <v>363</v>
      </c>
      <c r="AL25" t="s">
        <v>383</v>
      </c>
    </row>
    <row r="26" spans="1:38" x14ac:dyDescent="0.35">
      <c r="A26" s="1" t="s">
        <v>1237</v>
      </c>
      <c r="B26" t="s">
        <v>461</v>
      </c>
      <c r="C26" t="s">
        <v>461</v>
      </c>
      <c r="D26" t="s">
        <v>461</v>
      </c>
      <c r="E26" t="s">
        <v>461</v>
      </c>
      <c r="F26" t="s">
        <v>461</v>
      </c>
      <c r="G26" t="s">
        <v>461</v>
      </c>
      <c r="H26" t="s">
        <v>461</v>
      </c>
      <c r="I26" t="s">
        <v>461</v>
      </c>
      <c r="J26" t="s">
        <v>461</v>
      </c>
      <c r="K26" t="s">
        <v>461</v>
      </c>
      <c r="L26" t="s">
        <v>461</v>
      </c>
      <c r="M26" t="s">
        <v>461</v>
      </c>
      <c r="N26" t="s">
        <v>461</v>
      </c>
      <c r="O26" t="s">
        <v>461</v>
      </c>
      <c r="P26" t="s">
        <v>461</v>
      </c>
      <c r="Q26" t="s">
        <v>461</v>
      </c>
      <c r="R26" t="s">
        <v>461</v>
      </c>
      <c r="S26" t="s">
        <v>461</v>
      </c>
      <c r="T26" t="s">
        <v>1470</v>
      </c>
      <c r="U26" t="s">
        <v>461</v>
      </c>
      <c r="V26" t="s">
        <v>1526</v>
      </c>
      <c r="W26" t="s">
        <v>461</v>
      </c>
      <c r="X26" t="s">
        <v>461</v>
      </c>
      <c r="Y26" t="s">
        <v>461</v>
      </c>
      <c r="Z26" t="s">
        <v>461</v>
      </c>
      <c r="AA26" t="s">
        <v>1647</v>
      </c>
      <c r="AB26" t="s">
        <v>1679</v>
      </c>
      <c r="AC26" t="s">
        <v>1698</v>
      </c>
      <c r="AD26" t="s">
        <v>1724</v>
      </c>
      <c r="AE26" t="s">
        <v>1750</v>
      </c>
      <c r="AF26" t="s">
        <v>1776</v>
      </c>
      <c r="AG26" t="s">
        <v>1809</v>
      </c>
      <c r="AH26" t="s">
        <v>1830</v>
      </c>
      <c r="AI26" t="s">
        <v>1857</v>
      </c>
      <c r="AJ26" t="s">
        <v>1881</v>
      </c>
      <c r="AK26" t="s">
        <v>1915</v>
      </c>
      <c r="AL26" t="s">
        <v>1944</v>
      </c>
    </row>
    <row r="27" spans="1:38" x14ac:dyDescent="0.35">
      <c r="A27" s="1" t="s">
        <v>1238</v>
      </c>
      <c r="B27" t="s">
        <v>461</v>
      </c>
      <c r="C27" t="s">
        <v>461</v>
      </c>
      <c r="D27" t="s">
        <v>461</v>
      </c>
      <c r="E27" t="s">
        <v>461</v>
      </c>
      <c r="F27" t="s">
        <v>461</v>
      </c>
      <c r="G27" t="s">
        <v>461</v>
      </c>
      <c r="H27" t="s">
        <v>461</v>
      </c>
      <c r="I27" t="s">
        <v>461</v>
      </c>
      <c r="J27" t="s">
        <v>461</v>
      </c>
      <c r="K27" t="s">
        <v>461</v>
      </c>
      <c r="L27" t="s">
        <v>1268</v>
      </c>
      <c r="M27" t="s">
        <v>1294</v>
      </c>
      <c r="N27" t="s">
        <v>1318</v>
      </c>
      <c r="O27" t="s">
        <v>1344</v>
      </c>
      <c r="P27" t="s">
        <v>1369</v>
      </c>
      <c r="Q27" t="s">
        <v>1394</v>
      </c>
      <c r="R27" t="s">
        <v>1417</v>
      </c>
      <c r="S27" t="s">
        <v>1444</v>
      </c>
      <c r="T27" t="s">
        <v>1471</v>
      </c>
      <c r="U27" t="s">
        <v>1497</v>
      </c>
      <c r="V27" t="s">
        <v>1527</v>
      </c>
      <c r="W27" t="s">
        <v>1553</v>
      </c>
      <c r="X27" t="s">
        <v>1382</v>
      </c>
      <c r="Y27" t="s">
        <v>1604</v>
      </c>
      <c r="Z27" t="s">
        <v>1629</v>
      </c>
      <c r="AA27" t="s">
        <v>1654</v>
      </c>
      <c r="AB27" t="s">
        <v>1680</v>
      </c>
      <c r="AC27" t="s">
        <v>1706</v>
      </c>
      <c r="AD27" t="s">
        <v>1732</v>
      </c>
      <c r="AE27" t="s">
        <v>1758</v>
      </c>
      <c r="AF27" t="s">
        <v>1783</v>
      </c>
      <c r="AG27" t="s">
        <v>1810</v>
      </c>
      <c r="AH27" t="s">
        <v>1838</v>
      </c>
      <c r="AI27" t="s">
        <v>1863</v>
      </c>
      <c r="AJ27" t="s">
        <v>1889</v>
      </c>
      <c r="AK27" t="s">
        <v>1916</v>
      </c>
      <c r="AL27" t="s">
        <v>1945</v>
      </c>
    </row>
    <row r="28" spans="1:38" x14ac:dyDescent="0.35">
      <c r="A28" s="1" t="s">
        <v>1239</v>
      </c>
      <c r="B28" t="s">
        <v>461</v>
      </c>
      <c r="C28" t="s">
        <v>461</v>
      </c>
      <c r="D28" t="s">
        <v>461</v>
      </c>
      <c r="E28" t="s">
        <v>461</v>
      </c>
      <c r="F28" t="s">
        <v>461</v>
      </c>
      <c r="G28" t="s">
        <v>461</v>
      </c>
      <c r="H28" t="s">
        <v>461</v>
      </c>
      <c r="I28" t="s">
        <v>461</v>
      </c>
      <c r="J28" t="s">
        <v>461</v>
      </c>
      <c r="K28" t="s">
        <v>461</v>
      </c>
      <c r="L28" t="s">
        <v>1269</v>
      </c>
      <c r="M28" t="s">
        <v>1295</v>
      </c>
      <c r="N28" t="s">
        <v>1319</v>
      </c>
      <c r="O28" t="s">
        <v>1345</v>
      </c>
      <c r="P28" t="s">
        <v>1370</v>
      </c>
      <c r="Q28" t="s">
        <v>1395</v>
      </c>
      <c r="R28" t="s">
        <v>1418</v>
      </c>
      <c r="S28" t="s">
        <v>1445</v>
      </c>
      <c r="T28" t="s">
        <v>1472</v>
      </c>
      <c r="U28" t="s">
        <v>1498</v>
      </c>
      <c r="V28" t="s">
        <v>1528</v>
      </c>
      <c r="W28" t="s">
        <v>1554</v>
      </c>
      <c r="X28" t="s">
        <v>1581</v>
      </c>
      <c r="Y28" t="s">
        <v>1605</v>
      </c>
      <c r="Z28" t="s">
        <v>1630</v>
      </c>
      <c r="AA28" t="s">
        <v>1655</v>
      </c>
      <c r="AB28" t="s">
        <v>1681</v>
      </c>
      <c r="AC28" t="s">
        <v>1707</v>
      </c>
      <c r="AD28" t="s">
        <v>1733</v>
      </c>
      <c r="AE28" t="s">
        <v>1759</v>
      </c>
      <c r="AF28" t="s">
        <v>1784</v>
      </c>
      <c r="AG28" t="s">
        <v>1811</v>
      </c>
      <c r="AH28" t="s">
        <v>1839</v>
      </c>
      <c r="AI28" t="s">
        <v>1864</v>
      </c>
      <c r="AJ28" t="s">
        <v>1890</v>
      </c>
      <c r="AK28" t="s">
        <v>1917</v>
      </c>
      <c r="AL28" t="s">
        <v>1946</v>
      </c>
    </row>
    <row r="29" spans="1:38" x14ac:dyDescent="0.35">
      <c r="A29" s="1" t="s">
        <v>1240</v>
      </c>
      <c r="B29" t="s">
        <v>461</v>
      </c>
      <c r="C29" t="s">
        <v>461</v>
      </c>
      <c r="D29" t="s">
        <v>461</v>
      </c>
      <c r="E29" t="s">
        <v>461</v>
      </c>
      <c r="F29" t="s">
        <v>461</v>
      </c>
      <c r="G29" t="s">
        <v>461</v>
      </c>
      <c r="H29" t="s">
        <v>461</v>
      </c>
      <c r="I29" t="s">
        <v>461</v>
      </c>
      <c r="J29" t="s">
        <v>461</v>
      </c>
      <c r="K29" t="s">
        <v>461</v>
      </c>
      <c r="L29" t="s">
        <v>461</v>
      </c>
      <c r="M29" t="s">
        <v>461</v>
      </c>
      <c r="N29" t="s">
        <v>461</v>
      </c>
      <c r="O29" t="s">
        <v>461</v>
      </c>
      <c r="P29" t="s">
        <v>461</v>
      </c>
      <c r="Q29" t="s">
        <v>461</v>
      </c>
      <c r="R29" t="s">
        <v>461</v>
      </c>
      <c r="S29" t="s">
        <v>461</v>
      </c>
      <c r="T29" t="s">
        <v>461</v>
      </c>
      <c r="U29" t="s">
        <v>461</v>
      </c>
      <c r="V29" t="s">
        <v>461</v>
      </c>
      <c r="W29" t="s">
        <v>461</v>
      </c>
      <c r="X29" t="s">
        <v>461</v>
      </c>
      <c r="Y29" t="s">
        <v>461</v>
      </c>
      <c r="Z29" t="s">
        <v>461</v>
      </c>
      <c r="AA29" t="s">
        <v>461</v>
      </c>
      <c r="AB29" t="s">
        <v>461</v>
      </c>
      <c r="AC29" t="s">
        <v>461</v>
      </c>
      <c r="AD29" t="s">
        <v>461</v>
      </c>
      <c r="AE29" t="s">
        <v>461</v>
      </c>
      <c r="AF29" t="s">
        <v>461</v>
      </c>
      <c r="AG29" t="s">
        <v>461</v>
      </c>
      <c r="AH29" t="s">
        <v>461</v>
      </c>
      <c r="AI29" t="s">
        <v>461</v>
      </c>
      <c r="AJ29" t="s">
        <v>461</v>
      </c>
      <c r="AK29" t="s">
        <v>461</v>
      </c>
      <c r="AL29" t="s">
        <v>461</v>
      </c>
    </row>
    <row r="30" spans="1:38" x14ac:dyDescent="0.35">
      <c r="A30" s="1" t="s">
        <v>1241</v>
      </c>
      <c r="B30" t="s">
        <v>461</v>
      </c>
      <c r="C30" t="s">
        <v>461</v>
      </c>
      <c r="D30" t="s">
        <v>461</v>
      </c>
      <c r="E30" t="s">
        <v>461</v>
      </c>
      <c r="F30" t="s">
        <v>461</v>
      </c>
      <c r="G30" t="s">
        <v>461</v>
      </c>
      <c r="H30" t="s">
        <v>461</v>
      </c>
      <c r="I30" t="s">
        <v>461</v>
      </c>
      <c r="J30" t="s">
        <v>461</v>
      </c>
      <c r="K30" t="s">
        <v>461</v>
      </c>
      <c r="L30" t="s">
        <v>461</v>
      </c>
      <c r="M30" t="s">
        <v>461</v>
      </c>
      <c r="N30" t="s">
        <v>461</v>
      </c>
      <c r="O30" t="s">
        <v>461</v>
      </c>
      <c r="P30" t="s">
        <v>461</v>
      </c>
      <c r="Q30" t="s">
        <v>461</v>
      </c>
      <c r="R30" t="s">
        <v>461</v>
      </c>
      <c r="S30" t="s">
        <v>461</v>
      </c>
      <c r="T30" t="s">
        <v>461</v>
      </c>
      <c r="U30" t="s">
        <v>461</v>
      </c>
      <c r="V30" t="s">
        <v>461</v>
      </c>
      <c r="W30" t="s">
        <v>461</v>
      </c>
      <c r="X30" t="s">
        <v>461</v>
      </c>
      <c r="Y30" t="s">
        <v>1606</v>
      </c>
      <c r="Z30" t="s">
        <v>461</v>
      </c>
      <c r="AA30" t="s">
        <v>461</v>
      </c>
      <c r="AB30" t="s">
        <v>461</v>
      </c>
      <c r="AC30" t="s">
        <v>461</v>
      </c>
      <c r="AD30" t="s">
        <v>461</v>
      </c>
      <c r="AE30" t="s">
        <v>461</v>
      </c>
      <c r="AF30" t="s">
        <v>461</v>
      </c>
      <c r="AG30" t="s">
        <v>461</v>
      </c>
      <c r="AH30" t="s">
        <v>461</v>
      </c>
      <c r="AI30" t="s">
        <v>461</v>
      </c>
      <c r="AJ30" t="s">
        <v>1891</v>
      </c>
      <c r="AK30" t="s">
        <v>880</v>
      </c>
      <c r="AL30" t="s">
        <v>1947</v>
      </c>
    </row>
    <row r="31" spans="1:38" x14ac:dyDescent="0.35">
      <c r="A31" s="1" t="s">
        <v>1242</v>
      </c>
      <c r="B31" t="s">
        <v>461</v>
      </c>
      <c r="C31" t="s">
        <v>461</v>
      </c>
      <c r="D31" t="s">
        <v>461</v>
      </c>
      <c r="E31" t="s">
        <v>461</v>
      </c>
      <c r="F31" t="s">
        <v>461</v>
      </c>
      <c r="G31" t="s">
        <v>461</v>
      </c>
      <c r="H31" t="s">
        <v>461</v>
      </c>
      <c r="I31" t="s">
        <v>461</v>
      </c>
      <c r="J31" t="s">
        <v>461</v>
      </c>
      <c r="K31" t="s">
        <v>461</v>
      </c>
      <c r="L31" t="s">
        <v>1270</v>
      </c>
      <c r="M31" t="s">
        <v>1296</v>
      </c>
      <c r="N31" t="s">
        <v>1320</v>
      </c>
      <c r="O31" t="s">
        <v>1346</v>
      </c>
      <c r="P31" t="s">
        <v>1371</v>
      </c>
      <c r="Q31" t="s">
        <v>1396</v>
      </c>
      <c r="R31" t="s">
        <v>1419</v>
      </c>
      <c r="S31" t="s">
        <v>1446</v>
      </c>
      <c r="T31" t="s">
        <v>1473</v>
      </c>
      <c r="U31" t="s">
        <v>1499</v>
      </c>
      <c r="V31" t="s">
        <v>1529</v>
      </c>
      <c r="W31" t="s">
        <v>1555</v>
      </c>
      <c r="X31" t="s">
        <v>1582</v>
      </c>
      <c r="Y31" t="s">
        <v>1607</v>
      </c>
      <c r="Z31" t="s">
        <v>1631</v>
      </c>
      <c r="AA31" t="s">
        <v>1656</v>
      </c>
      <c r="AB31" t="s">
        <v>1682</v>
      </c>
      <c r="AC31" t="s">
        <v>1708</v>
      </c>
      <c r="AD31" t="s">
        <v>1734</v>
      </c>
      <c r="AE31" t="s">
        <v>1760</v>
      </c>
      <c r="AF31" t="s">
        <v>1785</v>
      </c>
      <c r="AG31" t="s">
        <v>1812</v>
      </c>
      <c r="AH31" t="s">
        <v>1840</v>
      </c>
      <c r="AI31" t="s">
        <v>1865</v>
      </c>
      <c r="AJ31" t="s">
        <v>1892</v>
      </c>
      <c r="AK31" t="s">
        <v>1918</v>
      </c>
      <c r="AL31" t="s">
        <v>1948</v>
      </c>
    </row>
    <row r="32" spans="1:38" x14ac:dyDescent="0.35">
      <c r="A32" s="1" t="s">
        <v>1243</v>
      </c>
      <c r="B32" t="s">
        <v>461</v>
      </c>
      <c r="C32" t="s">
        <v>461</v>
      </c>
      <c r="D32" t="s">
        <v>461</v>
      </c>
      <c r="E32" t="s">
        <v>461</v>
      </c>
      <c r="F32" t="s">
        <v>461</v>
      </c>
      <c r="G32" t="s">
        <v>461</v>
      </c>
      <c r="H32" t="s">
        <v>461</v>
      </c>
      <c r="I32" t="s">
        <v>461</v>
      </c>
      <c r="J32" t="s">
        <v>461</v>
      </c>
      <c r="K32" t="s">
        <v>461</v>
      </c>
      <c r="L32" t="s">
        <v>461</v>
      </c>
      <c r="M32" t="s">
        <v>461</v>
      </c>
      <c r="N32" t="s">
        <v>461</v>
      </c>
      <c r="O32" t="s">
        <v>461</v>
      </c>
      <c r="P32" t="s">
        <v>461</v>
      </c>
      <c r="Q32" t="s">
        <v>461</v>
      </c>
      <c r="R32" t="s">
        <v>461</v>
      </c>
      <c r="S32" t="s">
        <v>461</v>
      </c>
      <c r="T32" t="s">
        <v>461</v>
      </c>
      <c r="U32" t="s">
        <v>461</v>
      </c>
      <c r="V32" t="s">
        <v>461</v>
      </c>
      <c r="W32" t="s">
        <v>461</v>
      </c>
      <c r="X32" t="s">
        <v>461</v>
      </c>
      <c r="Y32" t="s">
        <v>935</v>
      </c>
      <c r="Z32" t="s">
        <v>935</v>
      </c>
      <c r="AA32" t="s">
        <v>935</v>
      </c>
      <c r="AB32" t="s">
        <v>935</v>
      </c>
      <c r="AC32" t="s">
        <v>935</v>
      </c>
      <c r="AD32" t="s">
        <v>935</v>
      </c>
      <c r="AE32" t="s">
        <v>935</v>
      </c>
      <c r="AF32" t="s">
        <v>935</v>
      </c>
      <c r="AG32" t="s">
        <v>935</v>
      </c>
      <c r="AH32" t="s">
        <v>935</v>
      </c>
      <c r="AI32" t="s">
        <v>461</v>
      </c>
      <c r="AJ32" t="s">
        <v>461</v>
      </c>
      <c r="AK32" t="s">
        <v>461</v>
      </c>
      <c r="AL32" t="s">
        <v>461</v>
      </c>
    </row>
    <row r="33" spans="1:38" x14ac:dyDescent="0.35">
      <c r="A33" s="1" t="s">
        <v>1244</v>
      </c>
      <c r="B33" t="s">
        <v>461</v>
      </c>
      <c r="C33" t="s">
        <v>461</v>
      </c>
      <c r="D33" t="s">
        <v>461</v>
      </c>
      <c r="E33" t="s">
        <v>461</v>
      </c>
      <c r="F33" t="s">
        <v>461</v>
      </c>
      <c r="G33" t="s">
        <v>461</v>
      </c>
      <c r="H33" t="s">
        <v>461</v>
      </c>
      <c r="I33" t="s">
        <v>461</v>
      </c>
      <c r="J33" t="s">
        <v>461</v>
      </c>
      <c r="K33" t="s">
        <v>461</v>
      </c>
      <c r="L33" t="s">
        <v>1271</v>
      </c>
      <c r="M33" t="s">
        <v>1271</v>
      </c>
      <c r="N33" t="s">
        <v>1271</v>
      </c>
      <c r="O33" t="s">
        <v>1271</v>
      </c>
      <c r="P33" t="s">
        <v>1271</v>
      </c>
      <c r="Q33" t="s">
        <v>1271</v>
      </c>
      <c r="R33" t="s">
        <v>1420</v>
      </c>
      <c r="S33" t="s">
        <v>1420</v>
      </c>
      <c r="T33" t="s">
        <v>1420</v>
      </c>
      <c r="U33" t="s">
        <v>1420</v>
      </c>
      <c r="V33" t="s">
        <v>1420</v>
      </c>
      <c r="W33" t="s">
        <v>1420</v>
      </c>
      <c r="X33" t="s">
        <v>1420</v>
      </c>
      <c r="Y33" t="s">
        <v>1420</v>
      </c>
      <c r="Z33" t="s">
        <v>1420</v>
      </c>
      <c r="AA33" t="s">
        <v>1657</v>
      </c>
      <c r="AB33" t="s">
        <v>1657</v>
      </c>
      <c r="AC33" t="s">
        <v>1709</v>
      </c>
      <c r="AD33" t="s">
        <v>1735</v>
      </c>
      <c r="AE33" t="s">
        <v>1735</v>
      </c>
      <c r="AF33" t="s">
        <v>1786</v>
      </c>
      <c r="AG33" t="s">
        <v>1786</v>
      </c>
      <c r="AH33" t="s">
        <v>1841</v>
      </c>
      <c r="AI33" t="s">
        <v>1866</v>
      </c>
      <c r="AJ33" t="s">
        <v>1866</v>
      </c>
      <c r="AK33" t="s">
        <v>1866</v>
      </c>
      <c r="AL33" t="s">
        <v>1866</v>
      </c>
    </row>
    <row r="34" spans="1:38" x14ac:dyDescent="0.35">
      <c r="A34" s="1" t="s">
        <v>1245</v>
      </c>
      <c r="B34" t="s">
        <v>461</v>
      </c>
      <c r="C34" t="s">
        <v>461</v>
      </c>
      <c r="D34" t="s">
        <v>461</v>
      </c>
      <c r="E34" t="s">
        <v>461</v>
      </c>
      <c r="F34" t="s">
        <v>461</v>
      </c>
      <c r="G34" t="s">
        <v>461</v>
      </c>
      <c r="H34" t="s">
        <v>461</v>
      </c>
      <c r="I34" t="s">
        <v>461</v>
      </c>
      <c r="J34" t="s">
        <v>461</v>
      </c>
      <c r="K34" t="s">
        <v>461</v>
      </c>
      <c r="L34" t="s">
        <v>1272</v>
      </c>
      <c r="M34" t="s">
        <v>1297</v>
      </c>
      <c r="N34" t="s">
        <v>1321</v>
      </c>
      <c r="O34" t="s">
        <v>1347</v>
      </c>
      <c r="P34" t="s">
        <v>1372</v>
      </c>
      <c r="Q34" t="s">
        <v>1397</v>
      </c>
      <c r="R34" t="s">
        <v>1421</v>
      </c>
      <c r="S34" t="s">
        <v>1447</v>
      </c>
      <c r="T34" t="s">
        <v>1474</v>
      </c>
      <c r="U34" t="s">
        <v>1500</v>
      </c>
      <c r="V34" t="s">
        <v>1530</v>
      </c>
      <c r="W34" t="s">
        <v>1556</v>
      </c>
      <c r="X34" t="s">
        <v>1583</v>
      </c>
      <c r="Y34" t="s">
        <v>1608</v>
      </c>
      <c r="Z34" t="s">
        <v>1632</v>
      </c>
      <c r="AA34" t="s">
        <v>1658</v>
      </c>
      <c r="AB34" t="s">
        <v>1683</v>
      </c>
      <c r="AC34" t="s">
        <v>1710</v>
      </c>
      <c r="AD34" t="s">
        <v>1736</v>
      </c>
      <c r="AE34" t="s">
        <v>1761</v>
      </c>
      <c r="AF34" t="s">
        <v>1787</v>
      </c>
      <c r="AG34" t="s">
        <v>1813</v>
      </c>
      <c r="AH34" t="s">
        <v>1842</v>
      </c>
      <c r="AI34" t="s">
        <v>1867</v>
      </c>
      <c r="AJ34" t="s">
        <v>1893</v>
      </c>
      <c r="AK34" t="s">
        <v>1919</v>
      </c>
      <c r="AL34" t="s">
        <v>1949</v>
      </c>
    </row>
    <row r="35" spans="1:38" x14ac:dyDescent="0.35">
      <c r="A35" s="1" t="s">
        <v>1246</v>
      </c>
      <c r="B35" t="s">
        <v>461</v>
      </c>
      <c r="C35" t="s">
        <v>461</v>
      </c>
      <c r="D35" t="s">
        <v>461</v>
      </c>
      <c r="E35" t="s">
        <v>461</v>
      </c>
      <c r="F35" t="s">
        <v>461</v>
      </c>
      <c r="G35" t="s">
        <v>461</v>
      </c>
      <c r="H35" t="s">
        <v>461</v>
      </c>
      <c r="I35" t="s">
        <v>461</v>
      </c>
      <c r="J35" t="s">
        <v>461</v>
      </c>
      <c r="K35" t="s">
        <v>461</v>
      </c>
      <c r="L35" t="s">
        <v>1273</v>
      </c>
      <c r="M35" t="s">
        <v>1298</v>
      </c>
      <c r="N35" t="s">
        <v>1322</v>
      </c>
      <c r="O35" t="s">
        <v>1348</v>
      </c>
      <c r="P35" t="s">
        <v>1373</v>
      </c>
      <c r="Q35" t="s">
        <v>1398</v>
      </c>
      <c r="R35" t="s">
        <v>1422</v>
      </c>
      <c r="S35" t="s">
        <v>1448</v>
      </c>
      <c r="T35" t="s">
        <v>1475</v>
      </c>
      <c r="U35" t="s">
        <v>1501</v>
      </c>
      <c r="V35" t="s">
        <v>1531</v>
      </c>
      <c r="W35" t="s">
        <v>1557</v>
      </c>
      <c r="X35" t="s">
        <v>1584</v>
      </c>
      <c r="Y35" t="s">
        <v>1609</v>
      </c>
      <c r="Z35" t="s">
        <v>1633</v>
      </c>
      <c r="AA35" t="s">
        <v>1659</v>
      </c>
      <c r="AB35" t="s">
        <v>1684</v>
      </c>
      <c r="AC35" t="s">
        <v>1711</v>
      </c>
      <c r="AD35" t="s">
        <v>1737</v>
      </c>
      <c r="AE35" t="s">
        <v>1762</v>
      </c>
      <c r="AF35" t="s">
        <v>1788</v>
      </c>
      <c r="AG35" t="s">
        <v>1814</v>
      </c>
      <c r="AH35" t="s">
        <v>1843</v>
      </c>
      <c r="AI35" t="s">
        <v>1868</v>
      </c>
      <c r="AJ35" t="s">
        <v>1894</v>
      </c>
      <c r="AK35" t="s">
        <v>1920</v>
      </c>
      <c r="AL35" t="s">
        <v>1950</v>
      </c>
    </row>
    <row r="36" spans="1:38" x14ac:dyDescent="0.35">
      <c r="A36" s="1" t="s">
        <v>1247</v>
      </c>
      <c r="B36" t="s">
        <v>461</v>
      </c>
      <c r="C36" t="s">
        <v>461</v>
      </c>
      <c r="D36" t="s">
        <v>461</v>
      </c>
      <c r="E36" t="s">
        <v>461</v>
      </c>
      <c r="F36" t="s">
        <v>461</v>
      </c>
      <c r="G36" t="s">
        <v>461</v>
      </c>
      <c r="H36" t="s">
        <v>461</v>
      </c>
      <c r="I36" t="s">
        <v>461</v>
      </c>
      <c r="J36" t="s">
        <v>461</v>
      </c>
      <c r="K36" t="s">
        <v>461</v>
      </c>
      <c r="L36" t="s">
        <v>1274</v>
      </c>
      <c r="M36" t="s">
        <v>461</v>
      </c>
      <c r="N36" t="s">
        <v>461</v>
      </c>
      <c r="O36" t="s">
        <v>461</v>
      </c>
      <c r="P36" t="s">
        <v>461</v>
      </c>
      <c r="Q36" t="s">
        <v>461</v>
      </c>
      <c r="R36" t="s">
        <v>1423</v>
      </c>
      <c r="S36" t="s">
        <v>1449</v>
      </c>
      <c r="T36" t="s">
        <v>461</v>
      </c>
      <c r="U36" t="s">
        <v>1502</v>
      </c>
      <c r="V36" t="s">
        <v>1532</v>
      </c>
      <c r="W36" t="s">
        <v>1558</v>
      </c>
      <c r="X36" t="s">
        <v>1585</v>
      </c>
      <c r="Y36" t="s">
        <v>1610</v>
      </c>
      <c r="Z36" t="s">
        <v>1634</v>
      </c>
      <c r="AA36" t="s">
        <v>1660</v>
      </c>
      <c r="AB36" t="s">
        <v>1685</v>
      </c>
      <c r="AC36" t="s">
        <v>1712</v>
      </c>
      <c r="AD36" t="s">
        <v>1738</v>
      </c>
      <c r="AE36" t="s">
        <v>1763</v>
      </c>
      <c r="AF36" t="s">
        <v>1789</v>
      </c>
      <c r="AG36" t="s">
        <v>1815</v>
      </c>
      <c r="AH36" t="s">
        <v>1844</v>
      </c>
      <c r="AI36" t="s">
        <v>1869</v>
      </c>
      <c r="AJ36" t="s">
        <v>1895</v>
      </c>
      <c r="AK36" t="s">
        <v>1921</v>
      </c>
      <c r="AL36" t="s">
        <v>461</v>
      </c>
    </row>
    <row r="37" spans="1:38" x14ac:dyDescent="0.35">
      <c r="A37" s="1" t="s">
        <v>1248</v>
      </c>
      <c r="B37" t="s">
        <v>461</v>
      </c>
      <c r="C37" t="s">
        <v>461</v>
      </c>
      <c r="D37" t="s">
        <v>461</v>
      </c>
      <c r="E37" t="s">
        <v>461</v>
      </c>
      <c r="F37" t="s">
        <v>461</v>
      </c>
      <c r="G37" t="s">
        <v>461</v>
      </c>
      <c r="H37" t="s">
        <v>461</v>
      </c>
      <c r="I37" t="s">
        <v>461</v>
      </c>
      <c r="J37" t="s">
        <v>461</v>
      </c>
      <c r="K37" t="s">
        <v>461</v>
      </c>
      <c r="L37" t="s">
        <v>1275</v>
      </c>
      <c r="M37" t="s">
        <v>1299</v>
      </c>
      <c r="N37" t="s">
        <v>1323</v>
      </c>
      <c r="O37" t="s">
        <v>1349</v>
      </c>
      <c r="P37" t="s">
        <v>1374</v>
      </c>
      <c r="Q37" t="s">
        <v>1399</v>
      </c>
      <c r="R37" t="s">
        <v>1424</v>
      </c>
      <c r="S37" t="s">
        <v>1450</v>
      </c>
      <c r="T37" t="s">
        <v>1476</v>
      </c>
      <c r="U37" t="s">
        <v>1503</v>
      </c>
      <c r="V37" t="s">
        <v>1533</v>
      </c>
      <c r="W37" t="s">
        <v>59</v>
      </c>
      <c r="X37" t="s">
        <v>83</v>
      </c>
      <c r="Y37" t="s">
        <v>107</v>
      </c>
      <c r="Z37" t="s">
        <v>131</v>
      </c>
      <c r="AA37" t="s">
        <v>155</v>
      </c>
      <c r="AB37" t="s">
        <v>177</v>
      </c>
      <c r="AC37" t="s">
        <v>199</v>
      </c>
      <c r="AD37" t="s">
        <v>221</v>
      </c>
      <c r="AE37" t="s">
        <v>241</v>
      </c>
      <c r="AF37" t="s">
        <v>264</v>
      </c>
      <c r="AG37" t="s">
        <v>282</v>
      </c>
      <c r="AH37" t="s">
        <v>303</v>
      </c>
      <c r="AI37" t="s">
        <v>324</v>
      </c>
      <c r="AJ37" t="s">
        <v>345</v>
      </c>
      <c r="AK37" t="s">
        <v>364</v>
      </c>
      <c r="AL37" t="s">
        <v>384</v>
      </c>
    </row>
    <row r="38" spans="1:38" x14ac:dyDescent="0.35">
      <c r="A38" s="1" t="s">
        <v>1249</v>
      </c>
      <c r="B38" t="s">
        <v>461</v>
      </c>
      <c r="C38" t="s">
        <v>461</v>
      </c>
      <c r="D38" t="s">
        <v>461</v>
      </c>
      <c r="E38" t="s">
        <v>461</v>
      </c>
      <c r="F38" t="s">
        <v>461</v>
      </c>
      <c r="G38" t="s">
        <v>461</v>
      </c>
      <c r="H38" t="s">
        <v>461</v>
      </c>
      <c r="I38" t="s">
        <v>461</v>
      </c>
      <c r="J38" t="s">
        <v>461</v>
      </c>
      <c r="K38" t="s">
        <v>461</v>
      </c>
      <c r="L38" t="s">
        <v>1264</v>
      </c>
      <c r="M38" t="s">
        <v>1290</v>
      </c>
      <c r="N38" t="s">
        <v>1314</v>
      </c>
      <c r="O38" t="s">
        <v>1339</v>
      </c>
      <c r="P38" t="s">
        <v>1364</v>
      </c>
      <c r="Q38" t="s">
        <v>1389</v>
      </c>
      <c r="R38" t="s">
        <v>1413</v>
      </c>
      <c r="S38" t="s">
        <v>1451</v>
      </c>
      <c r="T38" t="s">
        <v>1464</v>
      </c>
      <c r="U38" t="s">
        <v>1504</v>
      </c>
      <c r="V38" t="s">
        <v>1520</v>
      </c>
      <c r="W38" t="s">
        <v>1559</v>
      </c>
      <c r="X38" t="s">
        <v>1586</v>
      </c>
      <c r="Y38" t="s">
        <v>1601</v>
      </c>
      <c r="Z38" t="s">
        <v>1624</v>
      </c>
      <c r="AA38" t="s">
        <v>1650</v>
      </c>
      <c r="AB38" t="s">
        <v>1686</v>
      </c>
      <c r="AC38" t="s">
        <v>1701</v>
      </c>
      <c r="AD38" t="s">
        <v>1727</v>
      </c>
      <c r="AE38" t="s">
        <v>1753</v>
      </c>
      <c r="AF38" t="s">
        <v>1779</v>
      </c>
      <c r="AG38" t="s">
        <v>1816</v>
      </c>
      <c r="AH38" t="s">
        <v>1833</v>
      </c>
      <c r="AI38" t="s">
        <v>1859</v>
      </c>
      <c r="AJ38" t="s">
        <v>1884</v>
      </c>
      <c r="AK38" t="s">
        <v>1922</v>
      </c>
      <c r="AL38" t="s">
        <v>1951</v>
      </c>
    </row>
    <row r="39" spans="1:38" x14ac:dyDescent="0.35">
      <c r="A39" s="1" t="s">
        <v>1250</v>
      </c>
      <c r="B39" t="s">
        <v>461</v>
      </c>
      <c r="C39" t="s">
        <v>461</v>
      </c>
      <c r="D39" t="s">
        <v>461</v>
      </c>
      <c r="E39" t="s">
        <v>461</v>
      </c>
      <c r="F39" t="s">
        <v>461</v>
      </c>
      <c r="G39" t="s">
        <v>461</v>
      </c>
      <c r="H39" t="s">
        <v>461</v>
      </c>
      <c r="I39" t="s">
        <v>461</v>
      </c>
      <c r="J39" t="s">
        <v>461</v>
      </c>
      <c r="K39" t="s">
        <v>461</v>
      </c>
      <c r="L39" t="s">
        <v>461</v>
      </c>
      <c r="M39" t="s">
        <v>461</v>
      </c>
      <c r="N39" t="s">
        <v>461</v>
      </c>
      <c r="O39" t="s">
        <v>461</v>
      </c>
      <c r="P39" t="s">
        <v>461</v>
      </c>
      <c r="Q39" t="s">
        <v>461</v>
      </c>
      <c r="R39" t="s">
        <v>461</v>
      </c>
      <c r="S39" t="s">
        <v>1452</v>
      </c>
      <c r="T39" t="s">
        <v>461</v>
      </c>
      <c r="U39" t="s">
        <v>1505</v>
      </c>
      <c r="V39" t="s">
        <v>461</v>
      </c>
      <c r="W39" t="s">
        <v>1560</v>
      </c>
      <c r="X39" t="s">
        <v>1587</v>
      </c>
      <c r="Y39" t="s">
        <v>461</v>
      </c>
      <c r="Z39" t="s">
        <v>461</v>
      </c>
      <c r="AA39" t="s">
        <v>461</v>
      </c>
      <c r="AB39" t="s">
        <v>1324</v>
      </c>
      <c r="AC39" t="s">
        <v>461</v>
      </c>
      <c r="AD39" t="s">
        <v>461</v>
      </c>
      <c r="AE39" t="s">
        <v>461</v>
      </c>
      <c r="AF39" t="s">
        <v>461</v>
      </c>
      <c r="AG39" t="s">
        <v>1817</v>
      </c>
      <c r="AH39" t="s">
        <v>461</v>
      </c>
      <c r="AI39" t="s">
        <v>461</v>
      </c>
      <c r="AJ39" t="s">
        <v>461</v>
      </c>
      <c r="AK39" t="s">
        <v>1923</v>
      </c>
      <c r="AL39" t="s">
        <v>1952</v>
      </c>
    </row>
    <row r="40" spans="1:38" x14ac:dyDescent="0.35">
      <c r="A40" s="1" t="s">
        <v>1251</v>
      </c>
      <c r="B40" t="s">
        <v>461</v>
      </c>
      <c r="C40" t="s">
        <v>461</v>
      </c>
      <c r="D40" t="s">
        <v>461</v>
      </c>
      <c r="E40" t="s">
        <v>461</v>
      </c>
      <c r="F40" t="s">
        <v>461</v>
      </c>
      <c r="G40" t="s">
        <v>461</v>
      </c>
      <c r="H40" t="s">
        <v>461</v>
      </c>
      <c r="I40" t="s">
        <v>461</v>
      </c>
      <c r="J40" t="s">
        <v>461</v>
      </c>
      <c r="K40" t="s">
        <v>461</v>
      </c>
      <c r="L40" t="s">
        <v>1264</v>
      </c>
      <c r="M40" t="s">
        <v>1290</v>
      </c>
      <c r="N40" t="s">
        <v>1314</v>
      </c>
      <c r="O40" t="s">
        <v>1339</v>
      </c>
      <c r="P40" t="s">
        <v>1364</v>
      </c>
      <c r="Q40" t="s">
        <v>1389</v>
      </c>
      <c r="R40" t="s">
        <v>1413</v>
      </c>
      <c r="S40" t="s">
        <v>1438</v>
      </c>
      <c r="T40" t="s">
        <v>1464</v>
      </c>
      <c r="U40" t="s">
        <v>1492</v>
      </c>
      <c r="V40" t="s">
        <v>1520</v>
      </c>
      <c r="W40" t="s">
        <v>1548</v>
      </c>
      <c r="X40" t="s">
        <v>1576</v>
      </c>
      <c r="Y40" t="s">
        <v>1601</v>
      </c>
      <c r="Z40" t="s">
        <v>1624</v>
      </c>
      <c r="AA40" t="s">
        <v>1650</v>
      </c>
      <c r="AB40" t="s">
        <v>1674</v>
      </c>
      <c r="AC40" t="s">
        <v>1701</v>
      </c>
      <c r="AD40" t="s">
        <v>1727</v>
      </c>
      <c r="AE40" t="s">
        <v>1753</v>
      </c>
      <c r="AF40" t="s">
        <v>1779</v>
      </c>
      <c r="AG40" t="s">
        <v>1804</v>
      </c>
      <c r="AH40" t="s">
        <v>1833</v>
      </c>
      <c r="AI40" t="s">
        <v>1859</v>
      </c>
      <c r="AJ40" t="s">
        <v>1884</v>
      </c>
      <c r="AK40" t="s">
        <v>1910</v>
      </c>
      <c r="AL40" t="s">
        <v>1939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29"/>
  <sheetViews>
    <sheetView workbookViewId="0"/>
  </sheetViews>
  <sheetFormatPr defaultRowHeight="14.5" x14ac:dyDescent="0.35"/>
  <sheetData>
    <row r="1" spans="1:38" x14ac:dyDescent="0.35">
      <c r="B1" s="1" t="s">
        <v>407</v>
      </c>
      <c r="C1" s="1" t="s">
        <v>408</v>
      </c>
      <c r="D1" s="1" t="s">
        <v>409</v>
      </c>
      <c r="E1" s="1" t="s">
        <v>410</v>
      </c>
      <c r="F1" s="1" t="s">
        <v>411</v>
      </c>
      <c r="G1" s="1" t="s">
        <v>412</v>
      </c>
      <c r="H1" s="1" t="s">
        <v>413</v>
      </c>
      <c r="I1" s="1" t="s">
        <v>414</v>
      </c>
      <c r="J1" s="1" t="s">
        <v>415</v>
      </c>
      <c r="K1" s="1" t="s">
        <v>416</v>
      </c>
      <c r="L1" s="1" t="s">
        <v>417</v>
      </c>
      <c r="M1" s="1" t="s">
        <v>418</v>
      </c>
      <c r="N1" s="1" t="s">
        <v>419</v>
      </c>
      <c r="O1" s="1" t="s">
        <v>420</v>
      </c>
      <c r="P1" s="1" t="s">
        <v>421</v>
      </c>
      <c r="Q1" s="1" t="s">
        <v>422</v>
      </c>
      <c r="R1" s="1" t="s">
        <v>423</v>
      </c>
      <c r="S1" s="1" t="s">
        <v>424</v>
      </c>
      <c r="T1" s="1" t="s">
        <v>425</v>
      </c>
      <c r="U1" s="1" t="s">
        <v>426</v>
      </c>
      <c r="V1" s="1" t="s">
        <v>427</v>
      </c>
      <c r="W1" s="1" t="s">
        <v>0</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row>
    <row r="2" spans="1:38" x14ac:dyDescent="0.35">
      <c r="A2" s="1" t="s">
        <v>450</v>
      </c>
      <c r="B2" t="s">
        <v>461</v>
      </c>
      <c r="C2" t="s">
        <v>461</v>
      </c>
      <c r="D2" t="s">
        <v>461</v>
      </c>
      <c r="E2" t="s">
        <v>461</v>
      </c>
      <c r="F2" t="s">
        <v>549</v>
      </c>
      <c r="G2" t="s">
        <v>569</v>
      </c>
      <c r="H2" t="s">
        <v>589</v>
      </c>
      <c r="I2" t="s">
        <v>607</v>
      </c>
      <c r="J2" t="s">
        <v>627</v>
      </c>
      <c r="K2" t="s">
        <v>647</v>
      </c>
      <c r="L2" t="s">
        <v>667</v>
      </c>
      <c r="M2" t="s">
        <v>688</v>
      </c>
      <c r="N2" t="s">
        <v>709</v>
      </c>
      <c r="O2" t="s">
        <v>731</v>
      </c>
      <c r="P2" t="s">
        <v>753</v>
      </c>
      <c r="Q2" t="s">
        <v>773</v>
      </c>
      <c r="R2" t="s">
        <v>796</v>
      </c>
      <c r="S2" t="s">
        <v>817</v>
      </c>
      <c r="T2" t="s">
        <v>840</v>
      </c>
      <c r="U2" t="s">
        <v>862</v>
      </c>
      <c r="V2" t="s">
        <v>884</v>
      </c>
      <c r="W2" t="s">
        <v>54</v>
      </c>
      <c r="X2" t="s">
        <v>78</v>
      </c>
      <c r="Y2" t="s">
        <v>102</v>
      </c>
      <c r="Z2" t="s">
        <v>126</v>
      </c>
      <c r="AA2" t="s">
        <v>150</v>
      </c>
      <c r="AB2" t="s">
        <v>172</v>
      </c>
      <c r="AC2" t="s">
        <v>194</v>
      </c>
      <c r="AD2" t="s">
        <v>216</v>
      </c>
      <c r="AE2" t="s">
        <v>236</v>
      </c>
      <c r="AF2" t="s">
        <v>259</v>
      </c>
      <c r="AG2" t="s">
        <v>278</v>
      </c>
      <c r="AH2" t="s">
        <v>298</v>
      </c>
      <c r="AI2" t="s">
        <v>319</v>
      </c>
      <c r="AJ2" t="s">
        <v>341</v>
      </c>
      <c r="AK2" t="s">
        <v>360</v>
      </c>
      <c r="AL2" t="s">
        <v>379</v>
      </c>
    </row>
    <row r="3" spans="1:38" x14ac:dyDescent="0.35">
      <c r="A3" s="1" t="s">
        <v>441</v>
      </c>
      <c r="B3" t="s">
        <v>461</v>
      </c>
      <c r="C3" t="s">
        <v>461</v>
      </c>
      <c r="D3" t="s">
        <v>461</v>
      </c>
      <c r="E3" t="s">
        <v>461</v>
      </c>
      <c r="F3" t="s">
        <v>539</v>
      </c>
      <c r="G3" t="s">
        <v>559</v>
      </c>
      <c r="H3" t="s">
        <v>579</v>
      </c>
      <c r="I3" t="s">
        <v>598</v>
      </c>
      <c r="J3" t="s">
        <v>617</v>
      </c>
      <c r="K3" t="s">
        <v>637</v>
      </c>
      <c r="L3" t="s">
        <v>659</v>
      </c>
      <c r="M3" t="s">
        <v>679</v>
      </c>
      <c r="N3" t="s">
        <v>700</v>
      </c>
      <c r="O3" t="s">
        <v>722</v>
      </c>
      <c r="P3" t="s">
        <v>745</v>
      </c>
      <c r="Q3" t="s">
        <v>508</v>
      </c>
      <c r="R3" t="s">
        <v>787</v>
      </c>
      <c r="S3" t="s">
        <v>809</v>
      </c>
      <c r="T3" t="s">
        <v>831</v>
      </c>
      <c r="U3" t="s">
        <v>853</v>
      </c>
      <c r="V3" t="s">
        <v>875</v>
      </c>
      <c r="W3" t="s">
        <v>53</v>
      </c>
      <c r="X3" t="s">
        <v>77</v>
      </c>
      <c r="Y3" t="s">
        <v>101</v>
      </c>
      <c r="Z3" t="s">
        <v>125</v>
      </c>
      <c r="AA3" t="s">
        <v>149</v>
      </c>
      <c r="AB3" t="s">
        <v>171</v>
      </c>
      <c r="AC3" t="s">
        <v>193</v>
      </c>
      <c r="AD3" t="s">
        <v>215</v>
      </c>
      <c r="AE3" t="s">
        <v>235</v>
      </c>
      <c r="AF3" t="s">
        <v>258</v>
      </c>
      <c r="AG3" t="s">
        <v>277</v>
      </c>
      <c r="AH3" t="s">
        <v>297</v>
      </c>
      <c r="AI3" t="s">
        <v>318</v>
      </c>
      <c r="AJ3" t="s">
        <v>340</v>
      </c>
      <c r="AK3" t="s">
        <v>359</v>
      </c>
      <c r="AL3" t="s">
        <v>378</v>
      </c>
    </row>
    <row r="4" spans="1:38" x14ac:dyDescent="0.35">
      <c r="A4" s="1" t="s">
        <v>1953</v>
      </c>
      <c r="B4" t="s">
        <v>461</v>
      </c>
      <c r="C4" t="s">
        <v>461</v>
      </c>
      <c r="D4" t="s">
        <v>461</v>
      </c>
      <c r="E4" t="s">
        <v>461</v>
      </c>
      <c r="F4" t="s">
        <v>1651</v>
      </c>
      <c r="G4" t="s">
        <v>1990</v>
      </c>
      <c r="H4" t="s">
        <v>1436</v>
      </c>
      <c r="I4" t="s">
        <v>2021</v>
      </c>
      <c r="J4" t="s">
        <v>1325</v>
      </c>
      <c r="K4" t="s">
        <v>2051</v>
      </c>
      <c r="L4" t="s">
        <v>2066</v>
      </c>
      <c r="M4" t="s">
        <v>2083</v>
      </c>
      <c r="N4" t="s">
        <v>2100</v>
      </c>
      <c r="O4" t="s">
        <v>873</v>
      </c>
      <c r="P4" t="s">
        <v>2132</v>
      </c>
      <c r="Q4" t="s">
        <v>2149</v>
      </c>
      <c r="R4" t="s">
        <v>895</v>
      </c>
      <c r="S4" t="s">
        <v>2181</v>
      </c>
      <c r="T4" t="s">
        <v>2198</v>
      </c>
      <c r="U4" t="s">
        <v>2212</v>
      </c>
      <c r="V4" t="s">
        <v>2227</v>
      </c>
      <c r="W4" t="s">
        <v>2244</v>
      </c>
      <c r="X4" t="s">
        <v>2259</v>
      </c>
      <c r="Y4" t="s">
        <v>2278</v>
      </c>
      <c r="Z4" t="s">
        <v>2298</v>
      </c>
      <c r="AA4" t="s">
        <v>2312</v>
      </c>
      <c r="AB4" t="s">
        <v>2332</v>
      </c>
      <c r="AC4" t="s">
        <v>2353</v>
      </c>
      <c r="AD4" t="s">
        <v>2373</v>
      </c>
      <c r="AE4" t="s">
        <v>2310</v>
      </c>
      <c r="AF4" t="s">
        <v>2406</v>
      </c>
      <c r="AG4" t="s">
        <v>1546</v>
      </c>
      <c r="AH4" t="s">
        <v>2441</v>
      </c>
      <c r="AI4" t="s">
        <v>2460</v>
      </c>
      <c r="AJ4" t="s">
        <v>2480</v>
      </c>
      <c r="AK4" t="s">
        <v>2184</v>
      </c>
      <c r="AL4" t="s">
        <v>973</v>
      </c>
    </row>
    <row r="5" spans="1:38" x14ac:dyDescent="0.35">
      <c r="A5" s="1" t="s">
        <v>1954</v>
      </c>
      <c r="B5" t="s">
        <v>461</v>
      </c>
      <c r="C5" t="s">
        <v>461</v>
      </c>
      <c r="D5" t="s">
        <v>461</v>
      </c>
      <c r="E5" t="s">
        <v>461</v>
      </c>
      <c r="F5" t="s">
        <v>461</v>
      </c>
      <c r="G5" t="s">
        <v>461</v>
      </c>
      <c r="H5" t="s">
        <v>461</v>
      </c>
      <c r="I5" t="s">
        <v>461</v>
      </c>
      <c r="J5" t="s">
        <v>461</v>
      </c>
      <c r="K5" t="s">
        <v>461</v>
      </c>
      <c r="L5" t="s">
        <v>461</v>
      </c>
      <c r="M5" t="s">
        <v>461</v>
      </c>
      <c r="N5" t="s">
        <v>461</v>
      </c>
      <c r="O5" t="s">
        <v>461</v>
      </c>
      <c r="P5" t="s">
        <v>461</v>
      </c>
      <c r="Q5" t="s">
        <v>461</v>
      </c>
      <c r="R5" t="s">
        <v>461</v>
      </c>
      <c r="S5" t="s">
        <v>461</v>
      </c>
      <c r="T5" t="s">
        <v>461</v>
      </c>
      <c r="U5" t="s">
        <v>461</v>
      </c>
      <c r="V5" t="s">
        <v>461</v>
      </c>
      <c r="W5" t="s">
        <v>461</v>
      </c>
      <c r="X5" t="s">
        <v>461</v>
      </c>
      <c r="Y5" t="s">
        <v>2279</v>
      </c>
      <c r="Z5" t="s">
        <v>2008</v>
      </c>
      <c r="AA5" t="s">
        <v>2313</v>
      </c>
      <c r="AB5" t="s">
        <v>2333</v>
      </c>
      <c r="AC5" t="s">
        <v>2354</v>
      </c>
      <c r="AD5" t="s">
        <v>1714</v>
      </c>
      <c r="AE5" t="s">
        <v>851</v>
      </c>
      <c r="AF5" t="s">
        <v>2407</v>
      </c>
      <c r="AG5" t="s">
        <v>2298</v>
      </c>
      <c r="AH5" t="s">
        <v>2442</v>
      </c>
      <c r="AI5" t="s">
        <v>2461</v>
      </c>
      <c r="AJ5" t="s">
        <v>2481</v>
      </c>
      <c r="AK5" t="s">
        <v>2498</v>
      </c>
      <c r="AL5" t="s">
        <v>2516</v>
      </c>
    </row>
    <row r="6" spans="1:38" x14ac:dyDescent="0.35">
      <c r="A6" s="1" t="s">
        <v>1955</v>
      </c>
      <c r="B6" t="s">
        <v>461</v>
      </c>
      <c r="C6" t="s">
        <v>461</v>
      </c>
      <c r="D6" t="s">
        <v>461</v>
      </c>
      <c r="E6" t="s">
        <v>461</v>
      </c>
      <c r="F6" t="s">
        <v>1977</v>
      </c>
      <c r="G6" t="s">
        <v>1991</v>
      </c>
      <c r="H6" t="s">
        <v>2006</v>
      </c>
      <c r="I6" t="s">
        <v>2022</v>
      </c>
      <c r="J6" t="s">
        <v>2035</v>
      </c>
      <c r="K6" t="s">
        <v>1657</v>
      </c>
      <c r="L6" t="s">
        <v>2067</v>
      </c>
      <c r="M6" t="s">
        <v>2084</v>
      </c>
      <c r="N6" t="s">
        <v>2101</v>
      </c>
      <c r="O6" t="s">
        <v>2117</v>
      </c>
      <c r="P6" t="s">
        <v>1923</v>
      </c>
      <c r="Q6" t="s">
        <v>2150</v>
      </c>
      <c r="R6" t="s">
        <v>2165</v>
      </c>
      <c r="S6" t="s">
        <v>2182</v>
      </c>
      <c r="T6" t="s">
        <v>2166</v>
      </c>
      <c r="U6" t="s">
        <v>2213</v>
      </c>
      <c r="V6" t="s">
        <v>2228</v>
      </c>
      <c r="W6" t="s">
        <v>2245</v>
      </c>
      <c r="X6" t="s">
        <v>2260</v>
      </c>
      <c r="Y6" t="s">
        <v>2280</v>
      </c>
      <c r="Z6" t="s">
        <v>1987</v>
      </c>
      <c r="AA6" t="s">
        <v>2314</v>
      </c>
      <c r="AB6" t="s">
        <v>2334</v>
      </c>
      <c r="AC6" t="s">
        <v>2355</v>
      </c>
      <c r="AD6" t="s">
        <v>2374</v>
      </c>
      <c r="AE6" t="s">
        <v>2391</v>
      </c>
      <c r="AF6" t="s">
        <v>2408</v>
      </c>
      <c r="AG6" t="s">
        <v>2425</v>
      </c>
      <c r="AH6" t="s">
        <v>2443</v>
      </c>
      <c r="AI6" t="s">
        <v>2462</v>
      </c>
      <c r="AJ6" t="s">
        <v>2482</v>
      </c>
      <c r="AK6" t="s">
        <v>2048</v>
      </c>
      <c r="AL6" t="s">
        <v>1057</v>
      </c>
    </row>
    <row r="7" spans="1:38" x14ac:dyDescent="0.35">
      <c r="A7" s="1" t="s">
        <v>1956</v>
      </c>
      <c r="B7" t="s">
        <v>461</v>
      </c>
      <c r="C7" t="s">
        <v>461</v>
      </c>
      <c r="D7" t="s">
        <v>461</v>
      </c>
      <c r="E7" t="s">
        <v>461</v>
      </c>
      <c r="F7" t="s">
        <v>461</v>
      </c>
      <c r="G7" t="s">
        <v>461</v>
      </c>
      <c r="H7" t="s">
        <v>461</v>
      </c>
      <c r="I7" t="s">
        <v>461</v>
      </c>
      <c r="J7" t="s">
        <v>461</v>
      </c>
      <c r="K7" t="s">
        <v>461</v>
      </c>
      <c r="L7" t="s">
        <v>461</v>
      </c>
      <c r="M7" t="s">
        <v>461</v>
      </c>
      <c r="N7" t="s">
        <v>461</v>
      </c>
      <c r="O7" t="s">
        <v>461</v>
      </c>
      <c r="P7" t="s">
        <v>461</v>
      </c>
      <c r="Q7" t="s">
        <v>461</v>
      </c>
      <c r="R7" t="s">
        <v>461</v>
      </c>
      <c r="S7" t="s">
        <v>461</v>
      </c>
      <c r="T7" t="s">
        <v>461</v>
      </c>
      <c r="U7" t="s">
        <v>461</v>
      </c>
      <c r="V7" t="s">
        <v>461</v>
      </c>
      <c r="W7" t="s">
        <v>461</v>
      </c>
      <c r="X7" t="s">
        <v>461</v>
      </c>
      <c r="Y7" t="s">
        <v>461</v>
      </c>
      <c r="Z7" t="s">
        <v>461</v>
      </c>
      <c r="AA7" t="s">
        <v>2315</v>
      </c>
      <c r="AB7" t="s">
        <v>2335</v>
      </c>
      <c r="AC7" t="s">
        <v>461</v>
      </c>
      <c r="AD7" t="s">
        <v>461</v>
      </c>
      <c r="AE7" t="s">
        <v>461</v>
      </c>
      <c r="AF7" t="s">
        <v>461</v>
      </c>
      <c r="AG7" t="s">
        <v>461</v>
      </c>
      <c r="AH7" t="s">
        <v>461</v>
      </c>
      <c r="AI7" t="s">
        <v>461</v>
      </c>
      <c r="AJ7" t="s">
        <v>461</v>
      </c>
      <c r="AK7" t="s">
        <v>461</v>
      </c>
      <c r="AL7" t="s">
        <v>461</v>
      </c>
    </row>
    <row r="8" spans="1:38" x14ac:dyDescent="0.35">
      <c r="A8" s="1" t="s">
        <v>1217</v>
      </c>
      <c r="B8" t="s">
        <v>461</v>
      </c>
      <c r="C8" t="s">
        <v>461</v>
      </c>
      <c r="D8" t="s">
        <v>461</v>
      </c>
      <c r="E8" t="s">
        <v>461</v>
      </c>
      <c r="F8" t="s">
        <v>1978</v>
      </c>
      <c r="G8" t="s">
        <v>1992</v>
      </c>
      <c r="H8" t="s">
        <v>2007</v>
      </c>
      <c r="I8" t="s">
        <v>2023</v>
      </c>
      <c r="J8" t="s">
        <v>2036</v>
      </c>
      <c r="K8" t="s">
        <v>2052</v>
      </c>
      <c r="L8" t="s">
        <v>2068</v>
      </c>
      <c r="M8" t="s">
        <v>2085</v>
      </c>
      <c r="N8" t="s">
        <v>2102</v>
      </c>
      <c r="O8" t="s">
        <v>1271</v>
      </c>
      <c r="P8" t="s">
        <v>2133</v>
      </c>
      <c r="Q8" t="s">
        <v>2151</v>
      </c>
      <c r="R8" t="s">
        <v>2166</v>
      </c>
      <c r="S8" t="s">
        <v>2183</v>
      </c>
      <c r="T8" t="s">
        <v>1505</v>
      </c>
      <c r="U8" t="s">
        <v>983</v>
      </c>
      <c r="V8" t="s">
        <v>2229</v>
      </c>
      <c r="W8" t="s">
        <v>2133</v>
      </c>
      <c r="X8" t="s">
        <v>2261</v>
      </c>
      <c r="Y8" t="s">
        <v>2080</v>
      </c>
      <c r="Z8" t="s">
        <v>2212</v>
      </c>
      <c r="AA8" t="s">
        <v>2316</v>
      </c>
      <c r="AB8" t="s">
        <v>2336</v>
      </c>
      <c r="AC8" t="s">
        <v>2356</v>
      </c>
      <c r="AD8" t="s">
        <v>2375</v>
      </c>
      <c r="AE8" t="s">
        <v>2066</v>
      </c>
      <c r="AF8" t="s">
        <v>2409</v>
      </c>
      <c r="AG8" t="s">
        <v>2166</v>
      </c>
      <c r="AH8" t="s">
        <v>2444</v>
      </c>
      <c r="AI8" t="s">
        <v>2157</v>
      </c>
      <c r="AJ8" t="s">
        <v>2483</v>
      </c>
      <c r="AK8" t="s">
        <v>2499</v>
      </c>
      <c r="AL8" t="s">
        <v>2517</v>
      </c>
    </row>
    <row r="9" spans="1:38" x14ac:dyDescent="0.35">
      <c r="A9" s="1" t="s">
        <v>1230</v>
      </c>
      <c r="B9" t="s">
        <v>461</v>
      </c>
      <c r="C9" t="s">
        <v>461</v>
      </c>
      <c r="D9" t="s">
        <v>461</v>
      </c>
      <c r="E9" t="s">
        <v>461</v>
      </c>
      <c r="F9" t="s">
        <v>461</v>
      </c>
      <c r="G9" t="s">
        <v>461</v>
      </c>
      <c r="H9" t="s">
        <v>461</v>
      </c>
      <c r="I9" t="s">
        <v>461</v>
      </c>
      <c r="J9" t="s">
        <v>461</v>
      </c>
      <c r="K9" t="s">
        <v>461</v>
      </c>
      <c r="L9" t="s">
        <v>461</v>
      </c>
      <c r="M9" t="s">
        <v>461</v>
      </c>
      <c r="N9" t="s">
        <v>461</v>
      </c>
      <c r="O9" t="s">
        <v>461</v>
      </c>
      <c r="P9" t="s">
        <v>461</v>
      </c>
      <c r="Q9" t="s">
        <v>461</v>
      </c>
      <c r="R9" t="s">
        <v>461</v>
      </c>
      <c r="S9" t="s">
        <v>461</v>
      </c>
      <c r="T9" t="s">
        <v>461</v>
      </c>
      <c r="U9" t="s">
        <v>461</v>
      </c>
      <c r="V9" t="s">
        <v>461</v>
      </c>
      <c r="W9" t="s">
        <v>461</v>
      </c>
      <c r="X9" t="s">
        <v>461</v>
      </c>
      <c r="Y9" t="s">
        <v>461</v>
      </c>
      <c r="Z9" t="s">
        <v>2299</v>
      </c>
      <c r="AA9" t="s">
        <v>461</v>
      </c>
      <c r="AB9" t="s">
        <v>2337</v>
      </c>
      <c r="AC9" t="s">
        <v>2357</v>
      </c>
      <c r="AD9" t="s">
        <v>2376</v>
      </c>
      <c r="AE9" t="s">
        <v>2034</v>
      </c>
      <c r="AF9" t="s">
        <v>2410</v>
      </c>
      <c r="AG9" t="s">
        <v>2426</v>
      </c>
      <c r="AH9" t="s">
        <v>2445</v>
      </c>
      <c r="AI9" t="s">
        <v>2463</v>
      </c>
      <c r="AJ9" t="s">
        <v>2484</v>
      </c>
      <c r="AK9" t="s">
        <v>2500</v>
      </c>
      <c r="AL9" t="s">
        <v>2518</v>
      </c>
    </row>
    <row r="10" spans="1:38" x14ac:dyDescent="0.35">
      <c r="A10" s="1" t="s">
        <v>1957</v>
      </c>
      <c r="B10" t="s">
        <v>461</v>
      </c>
      <c r="C10" t="s">
        <v>461</v>
      </c>
      <c r="D10" t="s">
        <v>461</v>
      </c>
      <c r="E10" t="s">
        <v>461</v>
      </c>
      <c r="F10" t="s">
        <v>461</v>
      </c>
      <c r="G10" t="s">
        <v>461</v>
      </c>
      <c r="H10" t="s">
        <v>461</v>
      </c>
      <c r="I10" t="s">
        <v>461</v>
      </c>
      <c r="J10" t="s">
        <v>461</v>
      </c>
      <c r="K10" t="s">
        <v>461</v>
      </c>
      <c r="L10" t="s">
        <v>2069</v>
      </c>
      <c r="M10" t="s">
        <v>461</v>
      </c>
      <c r="N10" t="s">
        <v>2103</v>
      </c>
      <c r="O10" t="s">
        <v>2118</v>
      </c>
      <c r="P10" t="s">
        <v>2134</v>
      </c>
      <c r="Q10" t="s">
        <v>2152</v>
      </c>
      <c r="R10" t="s">
        <v>2167</v>
      </c>
      <c r="S10" t="s">
        <v>2184</v>
      </c>
      <c r="T10" t="s">
        <v>2199</v>
      </c>
      <c r="U10" t="s">
        <v>2214</v>
      </c>
      <c r="V10" t="s">
        <v>2230</v>
      </c>
      <c r="W10" t="s">
        <v>57</v>
      </c>
      <c r="X10" t="s">
        <v>81</v>
      </c>
      <c r="Y10" t="s">
        <v>2281</v>
      </c>
      <c r="Z10" t="s">
        <v>2300</v>
      </c>
      <c r="AA10" t="s">
        <v>2229</v>
      </c>
      <c r="AB10" t="s">
        <v>2338</v>
      </c>
      <c r="AC10" t="s">
        <v>197</v>
      </c>
      <c r="AD10" t="s">
        <v>219</v>
      </c>
      <c r="AE10" t="s">
        <v>239</v>
      </c>
      <c r="AF10" t="s">
        <v>262</v>
      </c>
      <c r="AG10" t="s">
        <v>280</v>
      </c>
      <c r="AH10" t="s">
        <v>301</v>
      </c>
      <c r="AI10" t="s">
        <v>322</v>
      </c>
      <c r="AJ10" t="s">
        <v>343</v>
      </c>
      <c r="AK10" t="s">
        <v>362</v>
      </c>
      <c r="AL10" t="s">
        <v>382</v>
      </c>
    </row>
    <row r="11" spans="1:38" x14ac:dyDescent="0.35">
      <c r="A11" s="1" t="s">
        <v>1958</v>
      </c>
      <c r="B11" t="s">
        <v>461</v>
      </c>
      <c r="C11" t="s">
        <v>461</v>
      </c>
      <c r="D11" t="s">
        <v>461</v>
      </c>
      <c r="E11" t="s">
        <v>461</v>
      </c>
      <c r="F11" t="s">
        <v>1979</v>
      </c>
      <c r="G11" t="s">
        <v>1993</v>
      </c>
      <c r="H11" t="s">
        <v>2008</v>
      </c>
      <c r="I11" t="s">
        <v>2024</v>
      </c>
      <c r="J11" t="s">
        <v>2037</v>
      </c>
      <c r="K11" t="s">
        <v>2053</v>
      </c>
      <c r="L11" t="s">
        <v>2070</v>
      </c>
      <c r="M11" t="s">
        <v>2086</v>
      </c>
      <c r="N11" t="s">
        <v>2104</v>
      </c>
      <c r="O11" t="s">
        <v>2119</v>
      </c>
      <c r="P11" t="s">
        <v>2135</v>
      </c>
      <c r="Q11" t="s">
        <v>2033</v>
      </c>
      <c r="R11" t="s">
        <v>836</v>
      </c>
      <c r="S11" t="s">
        <v>2185</v>
      </c>
      <c r="T11" t="s">
        <v>2200</v>
      </c>
      <c r="U11" t="s">
        <v>2215</v>
      </c>
      <c r="V11" t="s">
        <v>2231</v>
      </c>
      <c r="W11" t="s">
        <v>2019</v>
      </c>
      <c r="X11" t="s">
        <v>2262</v>
      </c>
      <c r="Y11" t="s">
        <v>2282</v>
      </c>
      <c r="Z11" t="s">
        <v>2301</v>
      </c>
      <c r="AA11" t="s">
        <v>2317</v>
      </c>
      <c r="AB11" t="s">
        <v>2339</v>
      </c>
      <c r="AC11" t="s">
        <v>2358</v>
      </c>
      <c r="AD11" t="s">
        <v>2377</v>
      </c>
      <c r="AE11" t="s">
        <v>2022</v>
      </c>
      <c r="AF11" t="s">
        <v>904</v>
      </c>
      <c r="AG11" t="s">
        <v>1084</v>
      </c>
      <c r="AH11" t="s">
        <v>2446</v>
      </c>
      <c r="AI11" t="s">
        <v>2464</v>
      </c>
      <c r="AJ11" t="s">
        <v>933</v>
      </c>
      <c r="AK11" t="s">
        <v>2501</v>
      </c>
      <c r="AL11" t="s">
        <v>2519</v>
      </c>
    </row>
    <row r="12" spans="1:38" x14ac:dyDescent="0.35">
      <c r="A12" s="1" t="s">
        <v>1959</v>
      </c>
      <c r="B12" t="s">
        <v>461</v>
      </c>
      <c r="C12" t="s">
        <v>461</v>
      </c>
      <c r="D12" t="s">
        <v>461</v>
      </c>
      <c r="E12" t="s">
        <v>461</v>
      </c>
      <c r="F12" t="s">
        <v>1980</v>
      </c>
      <c r="G12" t="s">
        <v>1994</v>
      </c>
      <c r="H12" t="s">
        <v>2009</v>
      </c>
      <c r="I12" t="s">
        <v>2025</v>
      </c>
      <c r="J12" t="s">
        <v>2038</v>
      </c>
      <c r="K12" t="s">
        <v>2054</v>
      </c>
      <c r="L12" t="s">
        <v>2071</v>
      </c>
      <c r="M12" t="s">
        <v>2087</v>
      </c>
      <c r="N12" t="s">
        <v>2105</v>
      </c>
      <c r="O12" t="s">
        <v>2120</v>
      </c>
      <c r="P12" t="s">
        <v>2136</v>
      </c>
      <c r="Q12" t="s">
        <v>2153</v>
      </c>
      <c r="R12" t="s">
        <v>2168</v>
      </c>
      <c r="S12" t="s">
        <v>2186</v>
      </c>
      <c r="T12" t="s">
        <v>2201</v>
      </c>
      <c r="U12" t="s">
        <v>2216</v>
      </c>
      <c r="V12" t="s">
        <v>2232</v>
      </c>
      <c r="W12" t="s">
        <v>2246</v>
      </c>
      <c r="X12" t="s">
        <v>2263</v>
      </c>
      <c r="Y12" t="s">
        <v>2283</v>
      </c>
      <c r="Z12" t="s">
        <v>2302</v>
      </c>
      <c r="AA12" t="s">
        <v>2318</v>
      </c>
      <c r="AB12" t="s">
        <v>2340</v>
      </c>
      <c r="AC12" t="s">
        <v>2359</v>
      </c>
      <c r="AD12" t="s">
        <v>2378</v>
      </c>
      <c r="AE12" t="s">
        <v>2392</v>
      </c>
      <c r="AF12" t="s">
        <v>2411</v>
      </c>
      <c r="AG12" t="s">
        <v>2427</v>
      </c>
      <c r="AH12" t="s">
        <v>2447</v>
      </c>
      <c r="AI12" t="s">
        <v>2465</v>
      </c>
      <c r="AJ12" t="s">
        <v>2485</v>
      </c>
      <c r="AK12" t="s">
        <v>2502</v>
      </c>
      <c r="AL12" t="s">
        <v>2520</v>
      </c>
    </row>
    <row r="13" spans="1:38" x14ac:dyDescent="0.35">
      <c r="A13" s="1" t="s">
        <v>1960</v>
      </c>
      <c r="B13" t="s">
        <v>461</v>
      </c>
      <c r="C13" t="s">
        <v>461</v>
      </c>
      <c r="D13" t="s">
        <v>461</v>
      </c>
      <c r="E13" t="s">
        <v>461</v>
      </c>
      <c r="F13" t="s">
        <v>1981</v>
      </c>
      <c r="G13" t="s">
        <v>1995</v>
      </c>
      <c r="H13" t="s">
        <v>2010</v>
      </c>
      <c r="I13" t="s">
        <v>2026</v>
      </c>
      <c r="J13" t="s">
        <v>2039</v>
      </c>
      <c r="K13" t="s">
        <v>2055</v>
      </c>
      <c r="L13" t="s">
        <v>2072</v>
      </c>
      <c r="M13" t="s">
        <v>2088</v>
      </c>
      <c r="N13" t="s">
        <v>2106</v>
      </c>
      <c r="O13" t="s">
        <v>2121</v>
      </c>
      <c r="P13" t="s">
        <v>2137</v>
      </c>
      <c r="Q13" t="s">
        <v>2154</v>
      </c>
      <c r="R13" t="s">
        <v>2169</v>
      </c>
      <c r="S13" t="s">
        <v>2187</v>
      </c>
      <c r="T13" t="s">
        <v>2202</v>
      </c>
      <c r="U13" t="s">
        <v>2217</v>
      </c>
      <c r="V13" t="s">
        <v>2233</v>
      </c>
      <c r="W13" t="s">
        <v>2247</v>
      </c>
      <c r="X13" t="s">
        <v>2264</v>
      </c>
      <c r="Y13" t="s">
        <v>2284</v>
      </c>
      <c r="Z13" t="s">
        <v>2303</v>
      </c>
      <c r="AA13" t="s">
        <v>2319</v>
      </c>
      <c r="AB13" t="s">
        <v>2341</v>
      </c>
      <c r="AC13" t="s">
        <v>2360</v>
      </c>
      <c r="AD13" t="s">
        <v>2379</v>
      </c>
      <c r="AE13" t="s">
        <v>2393</v>
      </c>
      <c r="AF13" t="s">
        <v>2412</v>
      </c>
      <c r="AG13" t="s">
        <v>2428</v>
      </c>
      <c r="AH13" t="s">
        <v>2448</v>
      </c>
      <c r="AI13" t="s">
        <v>2466</v>
      </c>
      <c r="AJ13" t="s">
        <v>2486</v>
      </c>
      <c r="AK13" t="s">
        <v>2503</v>
      </c>
      <c r="AL13" t="s">
        <v>2521</v>
      </c>
    </row>
    <row r="14" spans="1:38" x14ac:dyDescent="0.35">
      <c r="A14" s="1" t="s">
        <v>1961</v>
      </c>
      <c r="B14" t="s">
        <v>461</v>
      </c>
      <c r="C14" t="s">
        <v>461</v>
      </c>
      <c r="D14" t="s">
        <v>461</v>
      </c>
      <c r="E14" t="s">
        <v>461</v>
      </c>
      <c r="F14" t="s">
        <v>461</v>
      </c>
      <c r="G14" t="s">
        <v>461</v>
      </c>
      <c r="H14" t="s">
        <v>461</v>
      </c>
      <c r="I14" t="s">
        <v>461</v>
      </c>
      <c r="J14" t="s">
        <v>461</v>
      </c>
      <c r="K14" t="s">
        <v>461</v>
      </c>
      <c r="L14" t="s">
        <v>461</v>
      </c>
      <c r="M14" t="s">
        <v>461</v>
      </c>
      <c r="N14" t="s">
        <v>461</v>
      </c>
      <c r="O14" t="s">
        <v>461</v>
      </c>
      <c r="P14" t="s">
        <v>461</v>
      </c>
      <c r="Q14" t="s">
        <v>2155</v>
      </c>
      <c r="R14" t="s">
        <v>545</v>
      </c>
      <c r="S14" t="s">
        <v>955</v>
      </c>
      <c r="T14" t="s">
        <v>461</v>
      </c>
      <c r="U14" t="s">
        <v>461</v>
      </c>
      <c r="V14" t="s">
        <v>2234</v>
      </c>
      <c r="W14" t="s">
        <v>2248</v>
      </c>
      <c r="X14" t="s">
        <v>2265</v>
      </c>
      <c r="Y14" t="s">
        <v>2285</v>
      </c>
      <c r="Z14" t="s">
        <v>2304</v>
      </c>
      <c r="AA14" t="s">
        <v>2320</v>
      </c>
      <c r="AB14" t="s">
        <v>2342</v>
      </c>
      <c r="AC14" t="s">
        <v>2361</v>
      </c>
      <c r="AD14" t="s">
        <v>2380</v>
      </c>
      <c r="AE14" t="s">
        <v>2394</v>
      </c>
      <c r="AF14" t="s">
        <v>2413</v>
      </c>
      <c r="AG14" t="s">
        <v>2429</v>
      </c>
      <c r="AH14" t="s">
        <v>2449</v>
      </c>
      <c r="AI14" t="s">
        <v>2467</v>
      </c>
      <c r="AJ14" t="s">
        <v>2487</v>
      </c>
      <c r="AK14" t="s">
        <v>2504</v>
      </c>
      <c r="AL14" t="s">
        <v>1952</v>
      </c>
    </row>
    <row r="15" spans="1:38" x14ac:dyDescent="0.35">
      <c r="A15" s="1" t="s">
        <v>1962</v>
      </c>
      <c r="B15" t="s">
        <v>461</v>
      </c>
      <c r="C15" t="s">
        <v>461</v>
      </c>
      <c r="D15" t="s">
        <v>461</v>
      </c>
      <c r="E15" t="s">
        <v>461</v>
      </c>
      <c r="F15" t="s">
        <v>1982</v>
      </c>
      <c r="G15" t="s">
        <v>1996</v>
      </c>
      <c r="H15" t="s">
        <v>2011</v>
      </c>
      <c r="I15" t="s">
        <v>2027</v>
      </c>
      <c r="J15" t="s">
        <v>2040</v>
      </c>
      <c r="K15" t="s">
        <v>2056</v>
      </c>
      <c r="L15" t="s">
        <v>2073</v>
      </c>
      <c r="M15" t="s">
        <v>2089</v>
      </c>
      <c r="N15" t="s">
        <v>2107</v>
      </c>
      <c r="O15" t="s">
        <v>2122</v>
      </c>
      <c r="P15" t="s">
        <v>2138</v>
      </c>
      <c r="Q15" t="s">
        <v>2156</v>
      </c>
      <c r="R15" t="s">
        <v>2170</v>
      </c>
      <c r="S15" t="s">
        <v>2188</v>
      </c>
      <c r="T15" t="s">
        <v>2203</v>
      </c>
      <c r="U15" t="s">
        <v>2218</v>
      </c>
      <c r="V15" t="s">
        <v>2235</v>
      </c>
      <c r="W15" t="s">
        <v>2249</v>
      </c>
      <c r="X15" t="s">
        <v>2266</v>
      </c>
      <c r="Y15" t="s">
        <v>2286</v>
      </c>
      <c r="Z15" t="s">
        <v>2249</v>
      </c>
      <c r="AA15" t="s">
        <v>2321</v>
      </c>
      <c r="AB15" t="s">
        <v>461</v>
      </c>
      <c r="AC15" t="s">
        <v>461</v>
      </c>
      <c r="AD15" t="s">
        <v>461</v>
      </c>
      <c r="AE15" t="s">
        <v>2395</v>
      </c>
      <c r="AF15" t="s">
        <v>2414</v>
      </c>
      <c r="AG15" t="s">
        <v>2430</v>
      </c>
      <c r="AH15" t="s">
        <v>2450</v>
      </c>
      <c r="AI15" t="s">
        <v>2468</v>
      </c>
      <c r="AJ15" t="s">
        <v>461</v>
      </c>
      <c r="AK15" t="s">
        <v>2505</v>
      </c>
      <c r="AL15" t="s">
        <v>2522</v>
      </c>
    </row>
    <row r="16" spans="1:38" x14ac:dyDescent="0.35">
      <c r="A16" s="1" t="s">
        <v>1963</v>
      </c>
      <c r="B16" t="s">
        <v>461</v>
      </c>
      <c r="C16" t="s">
        <v>461</v>
      </c>
      <c r="D16" t="s">
        <v>461</v>
      </c>
      <c r="E16" t="s">
        <v>461</v>
      </c>
      <c r="F16" t="s">
        <v>1744</v>
      </c>
      <c r="G16" t="s">
        <v>1997</v>
      </c>
      <c r="H16" t="s">
        <v>2012</v>
      </c>
      <c r="I16" t="s">
        <v>861</v>
      </c>
      <c r="J16" t="s">
        <v>2041</v>
      </c>
      <c r="K16" t="s">
        <v>2057</v>
      </c>
      <c r="L16" t="s">
        <v>2074</v>
      </c>
      <c r="M16" t="s">
        <v>2090</v>
      </c>
      <c r="N16" t="s">
        <v>2108</v>
      </c>
      <c r="O16" t="s">
        <v>2123</v>
      </c>
      <c r="P16" t="s">
        <v>2139</v>
      </c>
      <c r="Q16" t="s">
        <v>462</v>
      </c>
      <c r="R16" t="s">
        <v>2171</v>
      </c>
      <c r="S16" t="s">
        <v>2189</v>
      </c>
      <c r="T16" t="s">
        <v>1657</v>
      </c>
      <c r="U16" t="s">
        <v>2219</v>
      </c>
      <c r="V16" t="s">
        <v>2236</v>
      </c>
      <c r="W16" t="s">
        <v>2250</v>
      </c>
      <c r="X16" t="s">
        <v>2267</v>
      </c>
      <c r="Y16" t="s">
        <v>2287</v>
      </c>
      <c r="Z16" t="s">
        <v>2165</v>
      </c>
      <c r="AA16" t="s">
        <v>1271</v>
      </c>
      <c r="AB16" t="s">
        <v>2343</v>
      </c>
      <c r="AC16" t="s">
        <v>2362</v>
      </c>
      <c r="AD16" t="s">
        <v>2362</v>
      </c>
      <c r="AE16" t="s">
        <v>2396</v>
      </c>
      <c r="AF16" t="s">
        <v>2415</v>
      </c>
      <c r="AG16" t="s">
        <v>2431</v>
      </c>
      <c r="AH16" t="s">
        <v>2451</v>
      </c>
      <c r="AI16" t="s">
        <v>2469</v>
      </c>
      <c r="AJ16" t="s">
        <v>1040</v>
      </c>
      <c r="AK16" t="s">
        <v>1991</v>
      </c>
      <c r="AL16" t="s">
        <v>1168</v>
      </c>
    </row>
    <row r="17" spans="1:38" x14ac:dyDescent="0.35">
      <c r="A17" s="1" t="s">
        <v>1964</v>
      </c>
      <c r="B17" t="s">
        <v>461</v>
      </c>
      <c r="C17" t="s">
        <v>461</v>
      </c>
      <c r="D17" t="s">
        <v>461</v>
      </c>
      <c r="E17" t="s">
        <v>461</v>
      </c>
      <c r="F17" t="s">
        <v>1983</v>
      </c>
      <c r="G17" t="s">
        <v>1998</v>
      </c>
      <c r="H17" t="s">
        <v>1143</v>
      </c>
      <c r="I17" t="s">
        <v>2028</v>
      </c>
      <c r="J17" t="s">
        <v>2042</v>
      </c>
      <c r="K17" t="s">
        <v>2058</v>
      </c>
      <c r="L17" t="s">
        <v>2075</v>
      </c>
      <c r="M17" t="s">
        <v>2091</v>
      </c>
      <c r="N17" t="s">
        <v>941</v>
      </c>
      <c r="O17" t="s">
        <v>1735</v>
      </c>
      <c r="P17" t="s">
        <v>2140</v>
      </c>
      <c r="Q17" t="s">
        <v>2157</v>
      </c>
      <c r="R17" t="s">
        <v>2172</v>
      </c>
      <c r="S17" t="s">
        <v>2190</v>
      </c>
      <c r="T17" t="s">
        <v>1786</v>
      </c>
      <c r="U17" t="s">
        <v>2151</v>
      </c>
      <c r="V17" t="s">
        <v>1018</v>
      </c>
      <c r="W17" t="s">
        <v>1786</v>
      </c>
      <c r="X17" t="s">
        <v>2268</v>
      </c>
      <c r="Y17" t="s">
        <v>2288</v>
      </c>
      <c r="Z17" t="s">
        <v>2109</v>
      </c>
      <c r="AA17" t="s">
        <v>2322</v>
      </c>
      <c r="AB17" t="s">
        <v>2344</v>
      </c>
      <c r="AC17" t="s">
        <v>2363</v>
      </c>
      <c r="AD17" t="s">
        <v>2381</v>
      </c>
      <c r="AE17" t="s">
        <v>2029</v>
      </c>
      <c r="AF17" t="s">
        <v>2416</v>
      </c>
      <c r="AG17" t="s">
        <v>2432</v>
      </c>
      <c r="AH17" t="s">
        <v>2452</v>
      </c>
      <c r="AI17" t="s">
        <v>2470</v>
      </c>
      <c r="AJ17" t="s">
        <v>2488</v>
      </c>
      <c r="AK17" t="s">
        <v>2506</v>
      </c>
      <c r="AL17" t="s">
        <v>2523</v>
      </c>
    </row>
    <row r="18" spans="1:38" x14ac:dyDescent="0.35">
      <c r="A18" s="1" t="s">
        <v>1965</v>
      </c>
      <c r="B18" t="s">
        <v>461</v>
      </c>
      <c r="C18" t="s">
        <v>461</v>
      </c>
      <c r="D18" t="s">
        <v>461</v>
      </c>
      <c r="E18" t="s">
        <v>461</v>
      </c>
      <c r="F18" t="s">
        <v>1984</v>
      </c>
      <c r="G18" t="s">
        <v>1999</v>
      </c>
      <c r="H18" t="s">
        <v>2013</v>
      </c>
      <c r="I18" t="s">
        <v>2029</v>
      </c>
      <c r="J18" t="s">
        <v>2043</v>
      </c>
      <c r="K18" t="s">
        <v>2059</v>
      </c>
      <c r="L18" t="s">
        <v>2076</v>
      </c>
      <c r="M18" t="s">
        <v>2092</v>
      </c>
      <c r="N18" t="s">
        <v>2109</v>
      </c>
      <c r="O18" t="s">
        <v>2124</v>
      </c>
      <c r="P18" t="s">
        <v>2141</v>
      </c>
      <c r="Q18" t="s">
        <v>2158</v>
      </c>
      <c r="R18" t="s">
        <v>2173</v>
      </c>
      <c r="S18" t="s">
        <v>1387</v>
      </c>
      <c r="T18" t="s">
        <v>2204</v>
      </c>
      <c r="U18" t="s">
        <v>2220</v>
      </c>
      <c r="V18" t="s">
        <v>2237</v>
      </c>
      <c r="W18" t="s">
        <v>2251</v>
      </c>
      <c r="X18" t="s">
        <v>2269</v>
      </c>
      <c r="Y18" t="s">
        <v>2289</v>
      </c>
      <c r="Z18" t="s">
        <v>2305</v>
      </c>
      <c r="AA18" t="s">
        <v>2323</v>
      </c>
      <c r="AB18" t="s">
        <v>2345</v>
      </c>
      <c r="AC18" t="s">
        <v>2364</v>
      </c>
      <c r="AD18" t="s">
        <v>2382</v>
      </c>
      <c r="AE18" t="s">
        <v>2397</v>
      </c>
      <c r="AF18" t="s">
        <v>2417</v>
      </c>
      <c r="AG18" t="s">
        <v>2433</v>
      </c>
      <c r="AH18" t="s">
        <v>2453</v>
      </c>
      <c r="AI18" t="s">
        <v>2471</v>
      </c>
      <c r="AJ18" t="s">
        <v>2489</v>
      </c>
      <c r="AK18" t="s">
        <v>2507</v>
      </c>
      <c r="AL18" t="s">
        <v>2524</v>
      </c>
    </row>
    <row r="19" spans="1:38" x14ac:dyDescent="0.35">
      <c r="A19" s="1" t="s">
        <v>1966</v>
      </c>
      <c r="B19" t="s">
        <v>461</v>
      </c>
      <c r="C19" t="s">
        <v>461</v>
      </c>
      <c r="D19" t="s">
        <v>461</v>
      </c>
      <c r="E19" t="s">
        <v>461</v>
      </c>
      <c r="F19" t="s">
        <v>461</v>
      </c>
      <c r="G19" t="s">
        <v>461</v>
      </c>
      <c r="H19" t="s">
        <v>461</v>
      </c>
      <c r="I19" t="s">
        <v>461</v>
      </c>
      <c r="J19" t="s">
        <v>461</v>
      </c>
      <c r="K19" t="s">
        <v>461</v>
      </c>
      <c r="L19" t="s">
        <v>461</v>
      </c>
      <c r="M19" t="s">
        <v>461</v>
      </c>
      <c r="N19" t="s">
        <v>461</v>
      </c>
      <c r="O19" t="s">
        <v>461</v>
      </c>
      <c r="P19" t="s">
        <v>461</v>
      </c>
      <c r="Q19" t="s">
        <v>461</v>
      </c>
      <c r="R19" t="s">
        <v>461</v>
      </c>
      <c r="S19" t="s">
        <v>461</v>
      </c>
      <c r="T19" t="s">
        <v>461</v>
      </c>
      <c r="U19" t="s">
        <v>461</v>
      </c>
      <c r="V19" t="s">
        <v>461</v>
      </c>
      <c r="W19" t="s">
        <v>461</v>
      </c>
      <c r="X19" t="s">
        <v>461</v>
      </c>
      <c r="Y19" t="s">
        <v>2290</v>
      </c>
      <c r="Z19" t="s">
        <v>2306</v>
      </c>
      <c r="AA19" t="s">
        <v>2324</v>
      </c>
      <c r="AB19" t="s">
        <v>2346</v>
      </c>
      <c r="AC19" t="s">
        <v>2365</v>
      </c>
      <c r="AD19" t="s">
        <v>2383</v>
      </c>
      <c r="AE19" t="s">
        <v>2398</v>
      </c>
      <c r="AF19" t="s">
        <v>2418</v>
      </c>
      <c r="AG19" t="s">
        <v>2434</v>
      </c>
      <c r="AH19" t="s">
        <v>2454</v>
      </c>
      <c r="AI19" t="s">
        <v>2472</v>
      </c>
      <c r="AJ19" t="s">
        <v>2490</v>
      </c>
      <c r="AK19" t="s">
        <v>2508</v>
      </c>
      <c r="AL19" t="s">
        <v>2525</v>
      </c>
    </row>
    <row r="20" spans="1:38" x14ac:dyDescent="0.35">
      <c r="A20" s="1" t="s">
        <v>1967</v>
      </c>
      <c r="B20" t="s">
        <v>461</v>
      </c>
      <c r="C20" t="s">
        <v>461</v>
      </c>
      <c r="D20" t="s">
        <v>461</v>
      </c>
      <c r="E20" t="s">
        <v>461</v>
      </c>
      <c r="F20" t="s">
        <v>461</v>
      </c>
      <c r="G20" t="s">
        <v>461</v>
      </c>
      <c r="H20" t="s">
        <v>461</v>
      </c>
      <c r="I20" t="s">
        <v>1325</v>
      </c>
      <c r="J20" t="s">
        <v>2044</v>
      </c>
      <c r="K20" t="s">
        <v>1040</v>
      </c>
      <c r="L20" t="s">
        <v>2077</v>
      </c>
      <c r="M20" t="s">
        <v>2093</v>
      </c>
      <c r="N20" t="s">
        <v>2110</v>
      </c>
      <c r="O20" t="s">
        <v>2125</v>
      </c>
      <c r="P20" t="s">
        <v>2142</v>
      </c>
      <c r="Q20" t="s">
        <v>2159</v>
      </c>
      <c r="R20" t="s">
        <v>2174</v>
      </c>
      <c r="S20" t="s">
        <v>2191</v>
      </c>
      <c r="T20" t="s">
        <v>2205</v>
      </c>
      <c r="U20" t="s">
        <v>2221</v>
      </c>
      <c r="V20" t="s">
        <v>2238</v>
      </c>
      <c r="W20" t="s">
        <v>1616</v>
      </c>
      <c r="X20" t="s">
        <v>2270</v>
      </c>
      <c r="Y20" t="s">
        <v>461</v>
      </c>
      <c r="Z20" t="s">
        <v>461</v>
      </c>
      <c r="AA20" t="s">
        <v>461</v>
      </c>
      <c r="AB20" t="s">
        <v>461</v>
      </c>
      <c r="AC20" t="s">
        <v>461</v>
      </c>
      <c r="AD20" t="s">
        <v>461</v>
      </c>
      <c r="AE20" t="s">
        <v>461</v>
      </c>
      <c r="AF20" t="s">
        <v>461</v>
      </c>
      <c r="AG20" t="s">
        <v>461</v>
      </c>
      <c r="AH20" t="s">
        <v>461</v>
      </c>
      <c r="AI20" t="s">
        <v>461</v>
      </c>
      <c r="AJ20" t="s">
        <v>461</v>
      </c>
      <c r="AK20" t="s">
        <v>461</v>
      </c>
      <c r="AL20" t="s">
        <v>461</v>
      </c>
    </row>
    <row r="21" spans="1:38" x14ac:dyDescent="0.35">
      <c r="A21" s="1" t="s">
        <v>1968</v>
      </c>
      <c r="B21" t="s">
        <v>461</v>
      </c>
      <c r="C21" t="s">
        <v>461</v>
      </c>
      <c r="D21" t="s">
        <v>461</v>
      </c>
      <c r="E21" t="s">
        <v>461</v>
      </c>
      <c r="F21" t="s">
        <v>461</v>
      </c>
      <c r="G21" t="s">
        <v>461</v>
      </c>
      <c r="H21" t="s">
        <v>2014</v>
      </c>
      <c r="I21" t="s">
        <v>2030</v>
      </c>
      <c r="J21" t="s">
        <v>2045</v>
      </c>
      <c r="K21" t="s">
        <v>2060</v>
      </c>
      <c r="L21" t="s">
        <v>2078</v>
      </c>
      <c r="M21" t="s">
        <v>2094</v>
      </c>
      <c r="N21" t="s">
        <v>2111</v>
      </c>
      <c r="O21" t="s">
        <v>2126</v>
      </c>
      <c r="P21" t="s">
        <v>2143</v>
      </c>
      <c r="Q21" t="s">
        <v>2160</v>
      </c>
      <c r="R21" t="s">
        <v>2175</v>
      </c>
      <c r="S21" t="s">
        <v>2192</v>
      </c>
      <c r="T21" t="s">
        <v>2206</v>
      </c>
      <c r="U21" t="s">
        <v>2222</v>
      </c>
      <c r="V21" t="s">
        <v>2239</v>
      </c>
      <c r="W21" t="s">
        <v>2252</v>
      </c>
      <c r="X21" t="s">
        <v>2271</v>
      </c>
      <c r="Y21" t="s">
        <v>2291</v>
      </c>
      <c r="Z21" t="s">
        <v>1452</v>
      </c>
      <c r="AA21" t="s">
        <v>2325</v>
      </c>
      <c r="AB21" t="s">
        <v>2347</v>
      </c>
      <c r="AC21" t="s">
        <v>2366</v>
      </c>
      <c r="AD21" t="s">
        <v>2384</v>
      </c>
      <c r="AE21" t="s">
        <v>2399</v>
      </c>
      <c r="AF21" t="s">
        <v>2419</v>
      </c>
      <c r="AG21" t="s">
        <v>2435</v>
      </c>
      <c r="AH21" t="s">
        <v>2455</v>
      </c>
      <c r="AI21" t="s">
        <v>2473</v>
      </c>
      <c r="AJ21" t="s">
        <v>2491</v>
      </c>
      <c r="AK21" t="s">
        <v>2509</v>
      </c>
      <c r="AL21" t="s">
        <v>2526</v>
      </c>
    </row>
    <row r="22" spans="1:38" x14ac:dyDescent="0.35">
      <c r="A22" s="1" t="s">
        <v>1969</v>
      </c>
      <c r="B22" t="s">
        <v>461</v>
      </c>
      <c r="C22" t="s">
        <v>461</v>
      </c>
      <c r="D22" t="s">
        <v>461</v>
      </c>
      <c r="E22" t="s">
        <v>461</v>
      </c>
      <c r="F22" t="s">
        <v>1411</v>
      </c>
      <c r="G22" t="s">
        <v>2000</v>
      </c>
      <c r="H22" t="s">
        <v>2015</v>
      </c>
      <c r="I22" t="s">
        <v>2031</v>
      </c>
      <c r="J22" t="s">
        <v>2046</v>
      </c>
      <c r="K22" t="s">
        <v>2061</v>
      </c>
      <c r="L22" t="s">
        <v>2079</v>
      </c>
      <c r="M22" t="s">
        <v>2095</v>
      </c>
      <c r="N22" t="s">
        <v>2112</v>
      </c>
      <c r="O22" t="s">
        <v>2127</v>
      </c>
      <c r="P22" t="s">
        <v>2144</v>
      </c>
      <c r="Q22" t="s">
        <v>2161</v>
      </c>
      <c r="R22" t="s">
        <v>2176</v>
      </c>
      <c r="S22" t="s">
        <v>2193</v>
      </c>
      <c r="T22" t="s">
        <v>2207</v>
      </c>
      <c r="U22" t="s">
        <v>2223</v>
      </c>
      <c r="V22" t="s">
        <v>2240</v>
      </c>
      <c r="W22" t="s">
        <v>2253</v>
      </c>
      <c r="X22" t="s">
        <v>2272</v>
      </c>
      <c r="Y22" t="s">
        <v>2292</v>
      </c>
      <c r="Z22" t="s">
        <v>2307</v>
      </c>
      <c r="AA22" t="s">
        <v>2326</v>
      </c>
      <c r="AB22" t="s">
        <v>2348</v>
      </c>
      <c r="AC22" t="s">
        <v>2367</v>
      </c>
      <c r="AD22" t="s">
        <v>2385</v>
      </c>
      <c r="AE22" t="s">
        <v>2400</v>
      </c>
      <c r="AF22" t="s">
        <v>2420</v>
      </c>
      <c r="AG22" t="s">
        <v>2436</v>
      </c>
      <c r="AH22" t="s">
        <v>2456</v>
      </c>
      <c r="AI22" t="s">
        <v>2474</v>
      </c>
      <c r="AJ22" t="s">
        <v>2492</v>
      </c>
      <c r="AK22" t="s">
        <v>2510</v>
      </c>
      <c r="AL22" t="s">
        <v>2527</v>
      </c>
    </row>
    <row r="23" spans="1:38" x14ac:dyDescent="0.35">
      <c r="A23" s="1" t="s">
        <v>1970</v>
      </c>
      <c r="B23" t="s">
        <v>461</v>
      </c>
      <c r="C23" t="s">
        <v>461</v>
      </c>
      <c r="D23" t="s">
        <v>461</v>
      </c>
      <c r="E23" t="s">
        <v>461</v>
      </c>
      <c r="F23" t="s">
        <v>1985</v>
      </c>
      <c r="G23" t="s">
        <v>2001</v>
      </c>
      <c r="H23" t="s">
        <v>2016</v>
      </c>
      <c r="I23" t="s">
        <v>1606</v>
      </c>
      <c r="J23" t="s">
        <v>2047</v>
      </c>
      <c r="K23" t="s">
        <v>2062</v>
      </c>
      <c r="L23" t="s">
        <v>2080</v>
      </c>
      <c r="M23" t="s">
        <v>2096</v>
      </c>
      <c r="N23" t="s">
        <v>2113</v>
      </c>
      <c r="O23" t="s">
        <v>2128</v>
      </c>
      <c r="P23" t="s">
        <v>2145</v>
      </c>
      <c r="Q23" t="s">
        <v>2162</v>
      </c>
      <c r="R23" t="s">
        <v>2177</v>
      </c>
      <c r="S23" t="s">
        <v>2194</v>
      </c>
      <c r="T23" t="s">
        <v>2208</v>
      </c>
      <c r="U23" t="s">
        <v>2224</v>
      </c>
      <c r="V23" t="s">
        <v>865</v>
      </c>
      <c r="W23" t="s">
        <v>2254</v>
      </c>
      <c r="X23" t="s">
        <v>2273</v>
      </c>
      <c r="Y23" t="s">
        <v>2293</v>
      </c>
      <c r="Z23" t="s">
        <v>2308</v>
      </c>
      <c r="AA23" t="s">
        <v>2327</v>
      </c>
      <c r="AB23" t="s">
        <v>2349</v>
      </c>
      <c r="AC23" t="s">
        <v>2368</v>
      </c>
      <c r="AD23" t="s">
        <v>2386</v>
      </c>
      <c r="AE23" t="s">
        <v>2401</v>
      </c>
      <c r="AF23" t="s">
        <v>2421</v>
      </c>
      <c r="AG23" t="s">
        <v>2437</v>
      </c>
      <c r="AH23" t="s">
        <v>2457</v>
      </c>
      <c r="AI23" t="s">
        <v>1979</v>
      </c>
      <c r="AJ23" t="s">
        <v>2493</v>
      </c>
      <c r="AK23" t="s">
        <v>2511</v>
      </c>
      <c r="AL23" t="s">
        <v>2528</v>
      </c>
    </row>
    <row r="24" spans="1:38" x14ac:dyDescent="0.35">
      <c r="A24" s="1" t="s">
        <v>1971</v>
      </c>
      <c r="B24" t="s">
        <v>461</v>
      </c>
      <c r="C24" t="s">
        <v>461</v>
      </c>
      <c r="D24" t="s">
        <v>461</v>
      </c>
      <c r="E24" t="s">
        <v>461</v>
      </c>
      <c r="F24" t="s">
        <v>1986</v>
      </c>
      <c r="G24" t="s">
        <v>2002</v>
      </c>
      <c r="H24" t="s">
        <v>2017</v>
      </c>
      <c r="I24" t="s">
        <v>1735</v>
      </c>
      <c r="J24" t="s">
        <v>2048</v>
      </c>
      <c r="K24" t="s">
        <v>2063</v>
      </c>
      <c r="L24" t="s">
        <v>2081</v>
      </c>
      <c r="M24" t="s">
        <v>2097</v>
      </c>
      <c r="N24" t="s">
        <v>2114</v>
      </c>
      <c r="O24" t="s">
        <v>2129</v>
      </c>
      <c r="P24" t="s">
        <v>2146</v>
      </c>
      <c r="Q24" t="s">
        <v>2163</v>
      </c>
      <c r="R24" t="s">
        <v>2178</v>
      </c>
      <c r="S24" t="s">
        <v>2195</v>
      </c>
      <c r="T24" t="s">
        <v>2209</v>
      </c>
      <c r="U24" t="s">
        <v>2225</v>
      </c>
      <c r="V24" t="s">
        <v>2241</v>
      </c>
      <c r="W24" t="s">
        <v>2255</v>
      </c>
      <c r="X24" t="s">
        <v>2274</v>
      </c>
      <c r="Y24" t="s">
        <v>2294</v>
      </c>
      <c r="Z24" t="s">
        <v>2309</v>
      </c>
      <c r="AA24" t="s">
        <v>2328</v>
      </c>
      <c r="AB24" t="s">
        <v>2350</v>
      </c>
      <c r="AC24" t="s">
        <v>2369</v>
      </c>
      <c r="AD24" t="s">
        <v>2387</v>
      </c>
      <c r="AE24" t="s">
        <v>2402</v>
      </c>
      <c r="AF24" t="s">
        <v>2422</v>
      </c>
      <c r="AG24" t="s">
        <v>2438</v>
      </c>
      <c r="AH24" t="s">
        <v>2458</v>
      </c>
      <c r="AI24" t="s">
        <v>2475</v>
      </c>
      <c r="AJ24" t="s">
        <v>2494</v>
      </c>
      <c r="AK24" t="s">
        <v>2512</v>
      </c>
      <c r="AL24" t="s">
        <v>2529</v>
      </c>
    </row>
    <row r="25" spans="1:38" x14ac:dyDescent="0.35">
      <c r="A25" s="1" t="s">
        <v>1972</v>
      </c>
      <c r="B25" t="s">
        <v>461</v>
      </c>
      <c r="C25" t="s">
        <v>461</v>
      </c>
      <c r="D25" t="s">
        <v>461</v>
      </c>
      <c r="E25" t="s">
        <v>461</v>
      </c>
      <c r="F25" t="s">
        <v>1987</v>
      </c>
      <c r="G25" t="s">
        <v>2003</v>
      </c>
      <c r="H25" t="s">
        <v>2018</v>
      </c>
      <c r="I25" t="s">
        <v>2032</v>
      </c>
      <c r="J25" t="s">
        <v>2049</v>
      </c>
      <c r="K25" t="s">
        <v>2064</v>
      </c>
      <c r="L25" t="s">
        <v>2018</v>
      </c>
      <c r="M25" t="s">
        <v>2098</v>
      </c>
      <c r="N25" t="s">
        <v>2115</v>
      </c>
      <c r="O25" t="s">
        <v>2130</v>
      </c>
      <c r="P25" t="s">
        <v>2147</v>
      </c>
      <c r="Q25" t="s">
        <v>461</v>
      </c>
      <c r="R25" t="s">
        <v>461</v>
      </c>
      <c r="S25" t="s">
        <v>2196</v>
      </c>
      <c r="T25" t="s">
        <v>1991</v>
      </c>
      <c r="U25" t="s">
        <v>2100</v>
      </c>
      <c r="V25" t="s">
        <v>1992</v>
      </c>
      <c r="W25" t="s">
        <v>2256</v>
      </c>
      <c r="X25" t="s">
        <v>2275</v>
      </c>
      <c r="Y25" t="s">
        <v>2295</v>
      </c>
      <c r="Z25" t="s">
        <v>2310</v>
      </c>
      <c r="AA25" t="s">
        <v>2329</v>
      </c>
      <c r="AB25" t="s">
        <v>2051</v>
      </c>
      <c r="AC25" t="s">
        <v>2370</v>
      </c>
      <c r="AD25" t="s">
        <v>2388</v>
      </c>
      <c r="AE25" t="s">
        <v>2403</v>
      </c>
      <c r="AF25" t="s">
        <v>2423</v>
      </c>
      <c r="AG25" t="s">
        <v>2439</v>
      </c>
      <c r="AH25" t="s">
        <v>2268</v>
      </c>
      <c r="AI25" t="s">
        <v>2155</v>
      </c>
      <c r="AJ25" t="s">
        <v>2406</v>
      </c>
      <c r="AK25" t="s">
        <v>2068</v>
      </c>
      <c r="AL25" t="s">
        <v>2530</v>
      </c>
    </row>
    <row r="26" spans="1:38" x14ac:dyDescent="0.35">
      <c r="A26" s="1" t="s">
        <v>1973</v>
      </c>
      <c r="B26" t="s">
        <v>461</v>
      </c>
      <c r="C26" t="s">
        <v>461</v>
      </c>
      <c r="D26" t="s">
        <v>461</v>
      </c>
      <c r="E26" t="s">
        <v>461</v>
      </c>
      <c r="F26" t="s">
        <v>1986</v>
      </c>
      <c r="G26" t="s">
        <v>2002</v>
      </c>
      <c r="H26" t="s">
        <v>2017</v>
      </c>
      <c r="I26" t="s">
        <v>1735</v>
      </c>
      <c r="J26" t="s">
        <v>2048</v>
      </c>
      <c r="K26" t="s">
        <v>2063</v>
      </c>
      <c r="L26" t="s">
        <v>2081</v>
      </c>
      <c r="M26" t="s">
        <v>2097</v>
      </c>
      <c r="N26" t="s">
        <v>2114</v>
      </c>
      <c r="O26" t="s">
        <v>2129</v>
      </c>
      <c r="P26" t="s">
        <v>2148</v>
      </c>
      <c r="Q26" t="s">
        <v>983</v>
      </c>
      <c r="R26" t="s">
        <v>2179</v>
      </c>
      <c r="S26" t="s">
        <v>1301</v>
      </c>
      <c r="T26" t="s">
        <v>2210</v>
      </c>
      <c r="U26" t="s">
        <v>880</v>
      </c>
      <c r="V26" t="s">
        <v>2242</v>
      </c>
      <c r="W26" t="s">
        <v>2257</v>
      </c>
      <c r="X26" t="s">
        <v>2276</v>
      </c>
      <c r="Y26" t="s">
        <v>2296</v>
      </c>
      <c r="Z26" t="s">
        <v>944</v>
      </c>
      <c r="AA26" t="s">
        <v>2330</v>
      </c>
      <c r="AB26" t="s">
        <v>2351</v>
      </c>
      <c r="AC26" t="s">
        <v>2371</v>
      </c>
      <c r="AD26" t="s">
        <v>2389</v>
      </c>
      <c r="AE26" t="s">
        <v>2404</v>
      </c>
      <c r="AF26" t="s">
        <v>2424</v>
      </c>
      <c r="AG26" t="s">
        <v>2370</v>
      </c>
      <c r="AH26" t="s">
        <v>1116</v>
      </c>
      <c r="AI26" t="s">
        <v>2476</v>
      </c>
      <c r="AJ26" t="s">
        <v>2495</v>
      </c>
      <c r="AK26" t="s">
        <v>2513</v>
      </c>
      <c r="AL26" t="s">
        <v>2531</v>
      </c>
    </row>
    <row r="27" spans="1:38" x14ac:dyDescent="0.35">
      <c r="A27" s="1" t="s">
        <v>1974</v>
      </c>
      <c r="B27" t="s">
        <v>461</v>
      </c>
      <c r="C27" t="s">
        <v>461</v>
      </c>
      <c r="D27" t="s">
        <v>461</v>
      </c>
      <c r="E27" t="s">
        <v>461</v>
      </c>
      <c r="F27" t="s">
        <v>461</v>
      </c>
      <c r="G27" t="s">
        <v>461</v>
      </c>
      <c r="H27" t="s">
        <v>461</v>
      </c>
      <c r="I27" t="s">
        <v>461</v>
      </c>
      <c r="J27" t="s">
        <v>461</v>
      </c>
      <c r="K27" t="s">
        <v>461</v>
      </c>
      <c r="L27" t="s">
        <v>461</v>
      </c>
      <c r="M27" t="s">
        <v>461</v>
      </c>
      <c r="N27" t="s">
        <v>461</v>
      </c>
      <c r="O27" t="s">
        <v>461</v>
      </c>
      <c r="P27" t="s">
        <v>1350</v>
      </c>
      <c r="Q27" t="s">
        <v>1375</v>
      </c>
      <c r="R27" t="s">
        <v>1400</v>
      </c>
      <c r="S27" t="s">
        <v>1425</v>
      </c>
      <c r="T27" t="s">
        <v>1453</v>
      </c>
      <c r="U27" t="s">
        <v>1477</v>
      </c>
      <c r="V27" t="s">
        <v>1506</v>
      </c>
      <c r="W27" t="s">
        <v>1534</v>
      </c>
      <c r="X27" t="s">
        <v>1561</v>
      </c>
      <c r="Y27" t="s">
        <v>1588</v>
      </c>
      <c r="Z27" t="s">
        <v>1611</v>
      </c>
      <c r="AA27" t="s">
        <v>1635</v>
      </c>
      <c r="AB27" t="s">
        <v>1661</v>
      </c>
      <c r="AC27" t="s">
        <v>1687</v>
      </c>
      <c r="AD27" t="s">
        <v>1713</v>
      </c>
      <c r="AE27" t="s">
        <v>1739</v>
      </c>
      <c r="AF27" t="s">
        <v>1764</v>
      </c>
      <c r="AG27" t="s">
        <v>1790</v>
      </c>
      <c r="AH27" t="s">
        <v>1818</v>
      </c>
      <c r="AI27" t="s">
        <v>2477</v>
      </c>
      <c r="AJ27" t="s">
        <v>2496</v>
      </c>
      <c r="AK27" t="s">
        <v>2514</v>
      </c>
      <c r="AL27" t="s">
        <v>2532</v>
      </c>
    </row>
    <row r="28" spans="1:38" x14ac:dyDescent="0.35">
      <c r="A28" s="1" t="s">
        <v>1975</v>
      </c>
      <c r="B28" t="s">
        <v>461</v>
      </c>
      <c r="C28" t="s">
        <v>461</v>
      </c>
      <c r="D28" t="s">
        <v>461</v>
      </c>
      <c r="E28" t="s">
        <v>461</v>
      </c>
      <c r="F28" t="s">
        <v>1988</v>
      </c>
      <c r="G28" t="s">
        <v>2004</v>
      </c>
      <c r="H28" t="s">
        <v>2019</v>
      </c>
      <c r="I28" t="s">
        <v>2033</v>
      </c>
      <c r="J28" t="s">
        <v>1274</v>
      </c>
      <c r="K28" t="s">
        <v>2008</v>
      </c>
      <c r="L28" t="s">
        <v>2082</v>
      </c>
      <c r="M28" t="s">
        <v>1252</v>
      </c>
      <c r="N28" t="s">
        <v>2116</v>
      </c>
      <c r="O28" t="s">
        <v>1300</v>
      </c>
      <c r="P28" t="s">
        <v>1324</v>
      </c>
      <c r="Q28" t="s">
        <v>1350</v>
      </c>
      <c r="R28" t="s">
        <v>1280</v>
      </c>
      <c r="S28" t="s">
        <v>1400</v>
      </c>
      <c r="T28" t="s">
        <v>1425</v>
      </c>
      <c r="U28" t="s">
        <v>1453</v>
      </c>
      <c r="V28" t="s">
        <v>1477</v>
      </c>
      <c r="W28" t="s">
        <v>1506</v>
      </c>
      <c r="X28" t="s">
        <v>1534</v>
      </c>
      <c r="Y28" t="s">
        <v>1561</v>
      </c>
      <c r="Z28" t="s">
        <v>1588</v>
      </c>
      <c r="AA28" t="s">
        <v>1611</v>
      </c>
      <c r="AB28" t="s">
        <v>1635</v>
      </c>
      <c r="AC28" t="s">
        <v>1661</v>
      </c>
      <c r="AD28" t="s">
        <v>1687</v>
      </c>
      <c r="AE28" t="s">
        <v>1713</v>
      </c>
      <c r="AF28" t="s">
        <v>1739</v>
      </c>
      <c r="AG28" t="s">
        <v>1764</v>
      </c>
      <c r="AH28" t="s">
        <v>1790</v>
      </c>
      <c r="AI28" t="s">
        <v>2478</v>
      </c>
      <c r="AJ28" t="s">
        <v>2477</v>
      </c>
      <c r="AK28" t="s">
        <v>2496</v>
      </c>
      <c r="AL28" t="s">
        <v>2514</v>
      </c>
    </row>
    <row r="29" spans="1:38" x14ac:dyDescent="0.35">
      <c r="A29" s="1" t="s">
        <v>1976</v>
      </c>
      <c r="B29" t="s">
        <v>461</v>
      </c>
      <c r="C29" t="s">
        <v>461</v>
      </c>
      <c r="D29" t="s">
        <v>461</v>
      </c>
      <c r="E29" t="s">
        <v>461</v>
      </c>
      <c r="F29" t="s">
        <v>1989</v>
      </c>
      <c r="G29" t="s">
        <v>2005</v>
      </c>
      <c r="H29" t="s">
        <v>2020</v>
      </c>
      <c r="I29" t="s">
        <v>2034</v>
      </c>
      <c r="J29" t="s">
        <v>2050</v>
      </c>
      <c r="K29" t="s">
        <v>2065</v>
      </c>
      <c r="L29" t="s">
        <v>1425</v>
      </c>
      <c r="M29" t="s">
        <v>2099</v>
      </c>
      <c r="N29" t="s">
        <v>1484</v>
      </c>
      <c r="O29" t="s">
        <v>2131</v>
      </c>
      <c r="P29" t="s">
        <v>1691</v>
      </c>
      <c r="Q29" t="s">
        <v>2164</v>
      </c>
      <c r="R29" t="s">
        <v>2180</v>
      </c>
      <c r="S29" t="s">
        <v>2197</v>
      </c>
      <c r="T29" t="s">
        <v>2211</v>
      </c>
      <c r="U29" t="s">
        <v>2226</v>
      </c>
      <c r="V29" t="s">
        <v>2243</v>
      </c>
      <c r="W29" t="s">
        <v>2258</v>
      </c>
      <c r="X29" t="s">
        <v>2277</v>
      </c>
      <c r="Y29" t="s">
        <v>2297</v>
      </c>
      <c r="Z29" t="s">
        <v>2311</v>
      </c>
      <c r="AA29" t="s">
        <v>2331</v>
      </c>
      <c r="AB29" t="s">
        <v>2352</v>
      </c>
      <c r="AC29" t="s">
        <v>2372</v>
      </c>
      <c r="AD29" t="s">
        <v>2390</v>
      </c>
      <c r="AE29" t="s">
        <v>2405</v>
      </c>
      <c r="AF29" t="s">
        <v>1873</v>
      </c>
      <c r="AG29" t="s">
        <v>2440</v>
      </c>
      <c r="AH29" t="s">
        <v>2459</v>
      </c>
      <c r="AI29" t="s">
        <v>2479</v>
      </c>
      <c r="AJ29" t="s">
        <v>2497</v>
      </c>
      <c r="AK29" t="s">
        <v>2515</v>
      </c>
      <c r="AL29" t="s">
        <v>2533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Kruta</cp:lastModifiedBy>
  <dcterms:created xsi:type="dcterms:W3CDTF">2022-08-16T16:17:28Z</dcterms:created>
  <dcterms:modified xsi:type="dcterms:W3CDTF">2023-03-03T09:12:33Z</dcterms:modified>
</cp:coreProperties>
</file>