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534a1defcf7f9d1a/Company Models CloudSave/PLTR/"/>
    </mc:Choice>
  </mc:AlternateContent>
  <xr:revisionPtr revIDLastSave="933" documentId="11_A04157B39772A16578B6D6E009519D0B3D754BEB" xr6:coauthVersionLast="47" xr6:coauthVersionMax="47" xr10:uidLastSave="{F933EC00-7C22-4514-8A83-FEDAD9508BA6}"/>
  <bookViews>
    <workbookView xWindow="-110" yWindow="-110" windowWidth="38620" windowHeight="21220" activeTab="2" xr2:uid="{00000000-000D-0000-FFFF-FFFF00000000}"/>
  </bookViews>
  <sheets>
    <sheet name="Info" sheetId="1" r:id="rId1"/>
    <sheet name="Main" sheetId="2"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4" i="7" l="1"/>
  <c r="N94" i="7"/>
  <c r="O94" i="7"/>
  <c r="P94" i="7"/>
  <c r="Q94" i="7"/>
  <c r="R94" i="7"/>
  <c r="S94" i="7"/>
  <c r="L34" i="7"/>
  <c r="M34" i="7"/>
  <c r="N34" i="7"/>
  <c r="O34" i="7"/>
  <c r="P34" i="7"/>
  <c r="Q34" i="7"/>
  <c r="R34" i="7"/>
  <c r="S34" i="7"/>
  <c r="S35" i="7" s="1"/>
  <c r="S36" i="7" s="1"/>
  <c r="L29" i="7"/>
  <c r="L28" i="7"/>
  <c r="M28" i="7"/>
  <c r="N28" i="7"/>
  <c r="O28" i="7"/>
  <c r="P28" i="7"/>
  <c r="Q28" i="7"/>
  <c r="Q29" i="7" s="1"/>
  <c r="R28" i="7"/>
  <c r="R29" i="7" s="1"/>
  <c r="S28" i="7"/>
  <c r="S29" i="7" s="1"/>
  <c r="Q88" i="7"/>
  <c r="R88" i="7"/>
  <c r="S88" i="7"/>
  <c r="Q71" i="7"/>
  <c r="Q78" i="7" s="1"/>
  <c r="R71" i="7"/>
  <c r="R78" i="7" s="1"/>
  <c r="S71" i="7"/>
  <c r="S78" i="7" s="1"/>
  <c r="Q58" i="7"/>
  <c r="Q64" i="7" s="1"/>
  <c r="R58" i="7"/>
  <c r="R64" i="7" s="1"/>
  <c r="S58" i="7"/>
  <c r="S64" i="7" s="1"/>
  <c r="P88" i="7"/>
  <c r="P71" i="7"/>
  <c r="P78" i="7" s="1"/>
  <c r="P58" i="7"/>
  <c r="P64" i="7" s="1"/>
  <c r="AA88" i="7"/>
  <c r="AB88" i="7"/>
  <c r="Y94" i="7"/>
  <c r="Y12" i="7"/>
  <c r="Z7" i="7"/>
  <c r="Z10" i="7" s="1"/>
  <c r="Y40" i="7"/>
  <c r="W34" i="7"/>
  <c r="X34" i="7"/>
  <c r="Y34" i="7"/>
  <c r="W28" i="7"/>
  <c r="W29" i="7" s="1"/>
  <c r="X28" i="7"/>
  <c r="X29" i="7" s="1"/>
  <c r="Y28" i="7"/>
  <c r="Y29" i="7" s="1"/>
  <c r="AA94" i="7"/>
  <c r="AB94" i="7"/>
  <c r="Z94" i="7"/>
  <c r="Z88" i="7"/>
  <c r="Z71" i="7"/>
  <c r="Z78" i="7" s="1"/>
  <c r="AA71" i="7"/>
  <c r="AA78" i="7" s="1"/>
  <c r="AB71" i="7"/>
  <c r="AB78" i="7" s="1"/>
  <c r="Z58" i="7"/>
  <c r="Z64" i="7" s="1"/>
  <c r="AA58" i="7"/>
  <c r="AA64" i="7" s="1"/>
  <c r="AB58" i="7"/>
  <c r="AB64" i="7" s="1"/>
  <c r="AA7" i="7"/>
  <c r="AA10" i="7" s="1"/>
  <c r="AB7" i="7"/>
  <c r="Z34" i="7"/>
  <c r="AA34" i="7"/>
  <c r="AB34" i="7"/>
  <c r="Z28" i="7"/>
  <c r="Z29" i="7" s="1"/>
  <c r="AA28" i="7"/>
  <c r="AA29" i="7" s="1"/>
  <c r="AB28" i="7"/>
  <c r="B3" i="2" a="1"/>
  <c r="B3" i="2" s="1"/>
  <c r="B2" i="2" a="1"/>
  <c r="B2" i="2" s="1"/>
  <c r="AB89" i="7" l="1"/>
  <c r="AA89" i="7"/>
  <c r="R89" i="7"/>
  <c r="Q89" i="7"/>
  <c r="Z89" i="7"/>
  <c r="N35" i="7"/>
  <c r="N36" i="7" s="1"/>
  <c r="P35" i="7"/>
  <c r="P41" i="7" s="1"/>
  <c r="P43" i="7" s="1"/>
  <c r="O35" i="7"/>
  <c r="O41" i="7" s="1"/>
  <c r="O43" i="7" s="1"/>
  <c r="L35" i="7"/>
  <c r="L41" i="7" s="1"/>
  <c r="L43" i="7" s="1"/>
  <c r="Q35" i="7"/>
  <c r="Q36" i="7" s="1"/>
  <c r="M35" i="7"/>
  <c r="M41" i="7" s="1"/>
  <c r="M43" i="7" s="1"/>
  <c r="P29" i="7"/>
  <c r="O29" i="7"/>
  <c r="N29" i="7"/>
  <c r="M29" i="7"/>
  <c r="P36" i="7"/>
  <c r="S41" i="7"/>
  <c r="S43" i="7" s="1"/>
  <c r="R35" i="7"/>
  <c r="S89" i="7"/>
  <c r="P89" i="7"/>
  <c r="AB8" i="7"/>
  <c r="AB10" i="7"/>
  <c r="AA11" i="7"/>
  <c r="AA12" i="7" s="1"/>
  <c r="AB11" i="7"/>
  <c r="Z11" i="7"/>
  <c r="Z12" i="7" s="1"/>
  <c r="AA8" i="7"/>
  <c r="X35" i="7"/>
  <c r="Y35" i="7"/>
  <c r="AB35" i="7"/>
  <c r="AB41" i="7" s="1"/>
  <c r="AB43" i="7" s="1"/>
  <c r="AB44" i="7" s="1"/>
  <c r="W35" i="7"/>
  <c r="AB36" i="7"/>
  <c r="Z35" i="7"/>
  <c r="AB29" i="7"/>
  <c r="AA35" i="7"/>
  <c r="B4" i="2"/>
  <c r="N41" i="7" l="1"/>
  <c r="N43" i="7" s="1"/>
  <c r="M36" i="7"/>
  <c r="O36" i="7"/>
  <c r="O44" i="7"/>
  <c r="O45" i="7"/>
  <c r="O46" i="7"/>
  <c r="Q41" i="7"/>
  <c r="Q43" i="7" s="1"/>
  <c r="Q44" i="7" s="1"/>
  <c r="L36" i="7"/>
  <c r="S44" i="7"/>
  <c r="S46" i="7"/>
  <c r="S45" i="7"/>
  <c r="N44" i="7"/>
  <c r="N46" i="7"/>
  <c r="N45" i="7"/>
  <c r="L44" i="7"/>
  <c r="L45" i="7"/>
  <c r="L46" i="7"/>
  <c r="R36" i="7"/>
  <c r="R41" i="7"/>
  <c r="R43" i="7" s="1"/>
  <c r="M44" i="7"/>
  <c r="M46" i="7"/>
  <c r="M45" i="7"/>
  <c r="P46" i="7"/>
  <c r="P44" i="7"/>
  <c r="P45" i="7"/>
  <c r="Q45" i="7"/>
  <c r="AB12" i="7"/>
  <c r="Y41" i="7"/>
  <c r="Y43" i="7" s="1"/>
  <c r="Y36" i="7"/>
  <c r="X41" i="7"/>
  <c r="X43" i="7" s="1"/>
  <c r="X44" i="7" s="1"/>
  <c r="X36" i="7"/>
  <c r="W36" i="7"/>
  <c r="W41" i="7"/>
  <c r="W43" i="7" s="1"/>
  <c r="W44" i="7" s="1"/>
  <c r="AA41" i="7"/>
  <c r="AA43" i="7" s="1"/>
  <c r="AA36" i="7"/>
  <c r="Z36" i="7"/>
  <c r="Z41" i="7"/>
  <c r="Z43" i="7" s="1"/>
  <c r="Q46" i="7" l="1"/>
  <c r="R44" i="7"/>
  <c r="R45" i="7"/>
  <c r="R46" i="7"/>
  <c r="AA44" i="7"/>
  <c r="AA45" i="7"/>
  <c r="AA46" i="7"/>
  <c r="Y44" i="7"/>
  <c r="Y45" i="7"/>
  <c r="Y46" i="7"/>
  <c r="Z44" i="7"/>
  <c r="Z45" i="7"/>
  <c r="Z46"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<sst xmlns="http://schemas.openxmlformats.org/spreadsheetml/2006/main" count="1020" uniqueCount="510">
  <si>
    <t>Company Name</t>
  </si>
  <si>
    <t>Ticker</t>
  </si>
  <si>
    <t>PALANTIR TECHNOLOGIES INC.</t>
  </si>
  <si>
    <t>PLTR</t>
  </si>
  <si>
    <t>Price</t>
  </si>
  <si>
    <t>Shares</t>
  </si>
  <si>
    <t>MC</t>
  </si>
  <si>
    <t>Cash</t>
  </si>
  <si>
    <t>Debt</t>
  </si>
  <si>
    <t>EV</t>
  </si>
  <si>
    <t>Revenue per share</t>
  </si>
  <si>
    <t>- -</t>
  </si>
  <si>
    <t>0.83</t>
  </si>
  <si>
    <t>0.53</t>
  </si>
  <si>
    <t>1.12</t>
  </si>
  <si>
    <t>0.78</t>
  </si>
  <si>
    <t>0.90</t>
  </si>
  <si>
    <t>Earnings per share</t>
  </si>
  <si>
    <t>(0.81)</t>
  </si>
  <si>
    <t>(0.42)</t>
  </si>
  <si>
    <t>(1.19)</t>
  </si>
  <si>
    <t>(0.26)</t>
  </si>
  <si>
    <t>(0.28)</t>
  </si>
  <si>
    <t>FCF per share</t>
  </si>
  <si>
    <t>(0.07)</t>
  </si>
  <si>
    <t>(0.13)</t>
  </si>
  <si>
    <t>(0.32)</t>
  </si>
  <si>
    <t>0.16</t>
  </si>
  <si>
    <t>0.10</t>
  </si>
  <si>
    <t>Dividends per share</t>
  </si>
  <si>
    <t>CAPEX per share</t>
  </si>
  <si>
    <t>0.02</t>
  </si>
  <si>
    <t>0.01</t>
  </si>
  <si>
    <t>Book Value per sh.</t>
  </si>
  <si>
    <t>(2.45)</t>
  </si>
  <si>
    <t>(1.42)</t>
  </si>
  <si>
    <t>1.56</t>
  </si>
  <si>
    <t>1.17</t>
  </si>
  <si>
    <t>1.15</t>
  </si>
  <si>
    <t>Comm.Shares outs.</t>
  </si>
  <si>
    <t>714</t>
  </si>
  <si>
    <t>1,390</t>
  </si>
  <si>
    <t>978</t>
  </si>
  <si>
    <t>1,964</t>
  </si>
  <si>
    <t>2,044</t>
  </si>
  <si>
    <t>Avg. annual P/E ratio</t>
  </si>
  <si>
    <t>(14.3)</t>
  </si>
  <si>
    <t>(94.3)</t>
  </si>
  <si>
    <t>(31.6)</t>
  </si>
  <si>
    <t>P/E to S&amp;P500</t>
  </si>
  <si>
    <t>(0.4)</t>
  </si>
  <si>
    <t>(3.1)</t>
  </si>
  <si>
    <t>(1.4)</t>
  </si>
  <si>
    <t>Avg. annual div. yield</t>
  </si>
  <si>
    <t>Revenue (m)</t>
  </si>
  <si>
    <t>595</t>
  </si>
  <si>
    <t>743</t>
  </si>
  <si>
    <t>1,093</t>
  </si>
  <si>
    <t>1,542</t>
  </si>
  <si>
    <t>1,830</t>
  </si>
  <si>
    <t>Operating margin</t>
  </si>
  <si>
    <t>(104.7)%</t>
  </si>
  <si>
    <t>(77.6)%</t>
  </si>
  <si>
    <t>(107.4)%</t>
  </si>
  <si>
    <t>(26.7)%</t>
  </si>
  <si>
    <t>(11.1)%</t>
  </si>
  <si>
    <t>Depreciation (m)</t>
  </si>
  <si>
    <t>14</t>
  </si>
  <si>
    <t>12</t>
  </si>
  <si>
    <t>15</t>
  </si>
  <si>
    <t>19</t>
  </si>
  <si>
    <t>Net profit (m)</t>
  </si>
  <si>
    <t>(580)</t>
  </si>
  <si>
    <t>(1,166)</t>
  </si>
  <si>
    <t>(520)</t>
  </si>
  <si>
    <t>(561)</t>
  </si>
  <si>
    <t>Income tax rate</t>
  </si>
  <si>
    <t>(1.6)%</t>
  </si>
  <si>
    <t>(2.2)%</t>
  </si>
  <si>
    <t>1.1%</t>
  </si>
  <si>
    <t>(6.5)%</t>
  </si>
  <si>
    <t>(7.8)%</t>
  </si>
  <si>
    <t>Net profit margin</t>
  </si>
  <si>
    <t>(97.4)%</t>
  </si>
  <si>
    <t>(78.1)%</t>
  </si>
  <si>
    <t>(106.7)%</t>
  </si>
  <si>
    <t>(33.7)%</t>
  </si>
  <si>
    <t>(30.7)%</t>
  </si>
  <si>
    <t>Working capital (m)</t>
  </si>
  <si>
    <t>688</t>
  </si>
  <si>
    <t>486</t>
  </si>
  <si>
    <t>1,654</t>
  </si>
  <si>
    <t>2,203</t>
  </si>
  <si>
    <t>2,258</t>
  </si>
  <si>
    <t>Long-term debt (m)</t>
  </si>
  <si>
    <t>396</t>
  </si>
  <si>
    <t>198</t>
  </si>
  <si>
    <t>220</t>
  </si>
  <si>
    <t>205</t>
  </si>
  <si>
    <t>Equity (m)</t>
  </si>
  <si>
    <t>(1,751)</t>
  </si>
  <si>
    <t>(1,981)</t>
  </si>
  <si>
    <t>1,523</t>
  </si>
  <si>
    <t>2,291</t>
  </si>
  <si>
    <t>2,387</t>
  </si>
  <si>
    <t>ROIC</t>
  </si>
  <si>
    <t>(64.1)%</t>
  </si>
  <si>
    <t>(66.6)%</t>
  </si>
  <si>
    <t>(55.2)%</t>
  </si>
  <si>
    <t>(20.0)%</t>
  </si>
  <si>
    <t>(21.3)%</t>
  </si>
  <si>
    <t>Return on capital</t>
  </si>
  <si>
    <t>(39.7)%</t>
  </si>
  <si>
    <t>(35.4)%</t>
  </si>
  <si>
    <t>(43.3)%</t>
  </si>
  <si>
    <t>(14.9)%</t>
  </si>
  <si>
    <t>(15.6)%</t>
  </si>
  <si>
    <t>Return on equity</t>
  </si>
  <si>
    <t>33.1%</t>
  </si>
  <si>
    <t>29.3%</t>
  </si>
  <si>
    <t>(76.6)%</t>
  </si>
  <si>
    <t>(22.7)%</t>
  </si>
  <si>
    <t>(23.5)%</t>
  </si>
  <si>
    <t>Plowback ratio</t>
  </si>
  <si>
    <t>100.0%</t>
  </si>
  <si>
    <t>Div.&amp;Repurch./FCF</t>
  </si>
  <si>
    <t>2018</t>
  </si>
  <si>
    <t>2019</t>
  </si>
  <si>
    <t>2020</t>
  </si>
  <si>
    <t>2021</t>
  </si>
  <si>
    <t>Revenue</t>
  </si>
  <si>
    <t>COGS</t>
  </si>
  <si>
    <t>165</t>
  </si>
  <si>
    <t>242</t>
  </si>
  <si>
    <t>353</t>
  </si>
  <si>
    <t>339</t>
  </si>
  <si>
    <t>Gross Profit</t>
  </si>
  <si>
    <t>430</t>
  </si>
  <si>
    <t>500</t>
  </si>
  <si>
    <t>740</t>
  </si>
  <si>
    <t>1,202</t>
  </si>
  <si>
    <t>Gross Profit Ratio</t>
  </si>
  <si>
    <t>72.22%</t>
  </si>
  <si>
    <t>67.36%</t>
  </si>
  <si>
    <t>67.74%</t>
  </si>
  <si>
    <t>77.99%</t>
  </si>
  <si>
    <t>Operating Expenses</t>
  </si>
  <si>
    <t>1,053</t>
  </si>
  <si>
    <t>1,077</t>
  </si>
  <si>
    <t>1,914</t>
  </si>
  <si>
    <t>1,614</t>
  </si>
  <si>
    <t>R&amp;D Expenses</t>
  </si>
  <si>
    <t>285</t>
  </si>
  <si>
    <t>306</t>
  </si>
  <si>
    <t>561</t>
  </si>
  <si>
    <t>387</t>
  </si>
  <si>
    <t>Selling, G&amp;A Exp.</t>
  </si>
  <si>
    <t>768</t>
  </si>
  <si>
    <t>771</t>
  </si>
  <si>
    <t>1,353</t>
  </si>
  <si>
    <t>1,226</t>
  </si>
  <si>
    <t>General and Admin. Exp.</t>
  </si>
  <si>
    <t>321</t>
  </si>
  <si>
    <t>669</t>
  </si>
  <si>
    <t>612</t>
  </si>
  <si>
    <t>Selling and Marketing Exp.</t>
  </si>
  <si>
    <t>462</t>
  </si>
  <si>
    <t>450</t>
  </si>
  <si>
    <t>684</t>
  </si>
  <si>
    <t>615</t>
  </si>
  <si>
    <t>Other Expenses</t>
  </si>
  <si>
    <t>COGS and Expenses</t>
  </si>
  <si>
    <t>1,219</t>
  </si>
  <si>
    <t>1,319</t>
  </si>
  <si>
    <t>2,266</t>
  </si>
  <si>
    <t>1,953</t>
  </si>
  <si>
    <t>Interest Income</t>
  </si>
  <si>
    <t>11</t>
  </si>
  <si>
    <t>5</t>
  </si>
  <si>
    <t>2</t>
  </si>
  <si>
    <t>Interest Expense</t>
  </si>
  <si>
    <t>3</t>
  </si>
  <si>
    <t>4</t>
  </si>
  <si>
    <t>Depreciation and Amortization</t>
  </si>
  <si>
    <t>EBITDA</t>
  </si>
  <si>
    <t>(554)</t>
  </si>
  <si>
    <t>(552)</t>
  </si>
  <si>
    <t>(1,151)</t>
  </si>
  <si>
    <t>(470)</t>
  </si>
  <si>
    <t>EBITDA ratio</t>
  </si>
  <si>
    <t>(92.97)%</t>
  </si>
  <si>
    <t>(74.33)%</t>
  </si>
  <si>
    <t>(105.34)%</t>
  </si>
  <si>
    <t>(30.48)%</t>
  </si>
  <si>
    <t>Operating Income</t>
  </si>
  <si>
    <t>(623)</t>
  </si>
  <si>
    <t>(576)</t>
  </si>
  <si>
    <t>(1,174)</t>
  </si>
  <si>
    <t>(411)</t>
  </si>
  <si>
    <t>Operating Income ratio</t>
  </si>
  <si>
    <t>(104.71)%</t>
  </si>
  <si>
    <t>(77.63)%</t>
  </si>
  <si>
    <t>(107.41)%</t>
  </si>
  <si>
    <t>(26.66)%</t>
  </si>
  <si>
    <t>Total Other Income Exp.(Gains)</t>
  </si>
  <si>
    <t>53</t>
  </si>
  <si>
    <t>9</t>
  </si>
  <si>
    <t>(5)</t>
  </si>
  <si>
    <t>(77)</t>
  </si>
  <si>
    <t>Income Before Tax</t>
  </si>
  <si>
    <t>(571)</t>
  </si>
  <si>
    <t>(567)</t>
  </si>
  <si>
    <t>(1,179)</t>
  </si>
  <si>
    <t>(488)</t>
  </si>
  <si>
    <t>Income Before Tax ratio</t>
  </si>
  <si>
    <t>(95.89)%</t>
  </si>
  <si>
    <t>(76.39)%</t>
  </si>
  <si>
    <t>(107.90)%</t>
  </si>
  <si>
    <t>(31.68)%</t>
  </si>
  <si>
    <t>Income Tax Expense (Gain)</t>
  </si>
  <si>
    <t>(13)</t>
  </si>
  <si>
    <t>32</t>
  </si>
  <si>
    <t>Net Income</t>
  </si>
  <si>
    <t>Net Income Ratio</t>
  </si>
  <si>
    <t>(97.42)%</t>
  </si>
  <si>
    <t>(78.06)%</t>
  </si>
  <si>
    <t>(106.75)%</t>
  </si>
  <si>
    <t>(33.75)%</t>
  </si>
  <si>
    <t>EPS</t>
  </si>
  <si>
    <t>(0.84)</t>
  </si>
  <si>
    <t>EPS Diluted</t>
  </si>
  <si>
    <t>(0.89)</t>
  </si>
  <si>
    <t>(1.20)</t>
  </si>
  <si>
    <t>Weighted Avg. Shares Outs.</t>
  </si>
  <si>
    <t>Weighted Avg. Shares Outs. Dil.</t>
  </si>
  <si>
    <t>716</t>
  </si>
  <si>
    <t>979</t>
  </si>
  <si>
    <t>Cash and Cash Equivalents</t>
  </si>
  <si>
    <t>1,116</t>
  </si>
  <si>
    <t>1,079</t>
  </si>
  <si>
    <t>2,011</t>
  </si>
  <si>
    <t>Short-Term Investments</t>
  </si>
  <si>
    <t>234</t>
  </si>
  <si>
    <t>Cash &amp; Short-Term Investments</t>
  </si>
  <si>
    <t>2,525</t>
  </si>
  <si>
    <t>Net Receivables</t>
  </si>
  <si>
    <t>50</t>
  </si>
  <si>
    <t>157</t>
  </si>
  <si>
    <t>191</t>
  </si>
  <si>
    <t>Inventory</t>
  </si>
  <si>
    <t>Other Current Assets</t>
  </si>
  <si>
    <t>85</t>
  </si>
  <si>
    <t>89</t>
  </si>
  <si>
    <t>148</t>
  </si>
  <si>
    <t>Total Current Assets</t>
  </si>
  <si>
    <t>1,220</t>
  </si>
  <si>
    <t>1,214</t>
  </si>
  <si>
    <t>2,257</t>
  </si>
  <si>
    <t>2,863</t>
  </si>
  <si>
    <t>PP&amp;E</t>
  </si>
  <si>
    <t>30</t>
  </si>
  <si>
    <t>247</t>
  </si>
  <si>
    <t>248</t>
  </si>
  <si>
    <t>Goodwill</t>
  </si>
  <si>
    <t>Intangible Assets</t>
  </si>
  <si>
    <t>Goodwill and Intangible Assets</t>
  </si>
  <si>
    <t>Investments</t>
  </si>
  <si>
    <t>18</t>
  </si>
  <si>
    <t>26</t>
  </si>
  <si>
    <t>Tax Assets</t>
  </si>
  <si>
    <t>Other Non-Current Assets</t>
  </si>
  <si>
    <t>163</t>
  </si>
  <si>
    <t>322</t>
  </si>
  <si>
    <t>186</t>
  </si>
  <si>
    <t>136</t>
  </si>
  <si>
    <t>Total Non-Current Assets</t>
  </si>
  <si>
    <t>211</t>
  </si>
  <si>
    <t>380</t>
  </si>
  <si>
    <t>433</t>
  </si>
  <si>
    <t>384</t>
  </si>
  <si>
    <t>Other Assets</t>
  </si>
  <si>
    <t>Total Assets</t>
  </si>
  <si>
    <t>1,431</t>
  </si>
  <si>
    <t>1,594</t>
  </si>
  <si>
    <t>2,691</t>
  </si>
  <si>
    <t>3,247</t>
  </si>
  <si>
    <t>Accounts Payable</t>
  </si>
  <si>
    <t>27</t>
  </si>
  <si>
    <t>52</t>
  </si>
  <si>
    <t>16</t>
  </si>
  <si>
    <t>75</t>
  </si>
  <si>
    <t>Short-Term Debt</t>
  </si>
  <si>
    <t>230</t>
  </si>
  <si>
    <t>40</t>
  </si>
  <si>
    <t>Tax Payable</t>
  </si>
  <si>
    <t>Deferred Revenue</t>
  </si>
  <si>
    <t>276</t>
  </si>
  <si>
    <t>245</t>
  </si>
  <si>
    <t>132</t>
  </si>
  <si>
    <t>74</t>
  </si>
  <si>
    <t>Other Current Liabilities</t>
  </si>
  <si>
    <t>124</t>
  </si>
  <si>
    <t>127</t>
  </si>
  <si>
    <t>(42)</t>
  </si>
  <si>
    <t>156</t>
  </si>
  <si>
    <t>Total Current Liabilities</t>
  </si>
  <si>
    <t>532</t>
  </si>
  <si>
    <t>729</t>
  </si>
  <si>
    <t>604</t>
  </si>
  <si>
    <t>660</t>
  </si>
  <si>
    <t>Long-Term Debt</t>
  </si>
  <si>
    <t>Deferred Tax Liabilities</t>
  </si>
  <si>
    <t>Other Non-Current Liabilities</t>
  </si>
  <si>
    <t>2,374</t>
  </si>
  <si>
    <t>2,205</t>
  </si>
  <si>
    <t>Total Non-Current Liabilities</t>
  </si>
  <si>
    <t>2,650</t>
  </si>
  <si>
    <t>2,846</t>
  </si>
  <si>
    <t>564</t>
  </si>
  <si>
    <t>296</t>
  </si>
  <si>
    <t>Other Liabilities</t>
  </si>
  <si>
    <t>Capital Lease Obligations</t>
  </si>
  <si>
    <t>259</t>
  </si>
  <si>
    <t>260</t>
  </si>
  <si>
    <t>Total Liabilities</t>
  </si>
  <si>
    <t>3,182</t>
  </si>
  <si>
    <t>3,575</t>
  </si>
  <si>
    <t>1,168</t>
  </si>
  <si>
    <t>956</t>
  </si>
  <si>
    <t>Preferred Stock</t>
  </si>
  <si>
    <t>Common Stock</t>
  </si>
  <si>
    <t>1</t>
  </si>
  <si>
    <t>Retained Earnings</t>
  </si>
  <si>
    <t>(3,232)</t>
  </si>
  <si>
    <t>(3,799)</t>
  </si>
  <si>
    <t>(4,965)</t>
  </si>
  <si>
    <t>(5,486)</t>
  </si>
  <si>
    <t>Other Compreh. Income(Loss)</t>
  </si>
  <si>
    <t>(96)</t>
  </si>
  <si>
    <t>(109)</t>
  </si>
  <si>
    <t>(3)</t>
  </si>
  <si>
    <t>(2)</t>
  </si>
  <si>
    <t>Other Total Stockhold. Equity</t>
  </si>
  <si>
    <t>1,576</t>
  </si>
  <si>
    <t>1,926</t>
  </si>
  <si>
    <t>6,489</t>
  </si>
  <si>
    <t>7,777</t>
  </si>
  <si>
    <t>Total Stockholders Equity</t>
  </si>
  <si>
    <t>Total Liab.&amp;Stockhold. Equity</t>
  </si>
  <si>
    <t>Minority Interest</t>
  </si>
  <si>
    <t>Total Liabilities &amp; Equity</t>
  </si>
  <si>
    <t>Deferred Income Tax</t>
  </si>
  <si>
    <t>43</t>
  </si>
  <si>
    <t>Stock Based Compensation</t>
  </si>
  <si>
    <t>249</t>
  </si>
  <si>
    <t>1,271</t>
  </si>
  <si>
    <t>778</t>
  </si>
  <si>
    <t>Change in Working Capital</t>
  </si>
  <si>
    <t>303</t>
  </si>
  <si>
    <t>134</t>
  </si>
  <si>
    <t>(454)</t>
  </si>
  <si>
    <t>(92)</t>
  </si>
  <si>
    <t>Accounts Receivable</t>
  </si>
  <si>
    <t>(10)</t>
  </si>
  <si>
    <t>(24)</t>
  </si>
  <si>
    <t>(108)</t>
  </si>
  <si>
    <t>(35)</t>
  </si>
  <si>
    <t>23</t>
  </si>
  <si>
    <t>58</t>
  </si>
  <si>
    <t>Other Working Capital</t>
  </si>
  <si>
    <t>298</t>
  </si>
  <si>
    <t>141</t>
  </si>
  <si>
    <t>(262)</t>
  </si>
  <si>
    <t>(80)</t>
  </si>
  <si>
    <t>Other Non-Cash Items</t>
  </si>
  <si>
    <t>39</t>
  </si>
  <si>
    <t>110</t>
  </si>
  <si>
    <t>Cash Provided by Operating Activities</t>
  </si>
  <si>
    <t>(39)</t>
  </si>
  <si>
    <t>(165)</t>
  </si>
  <si>
    <t>(297)</t>
  </si>
  <si>
    <t>334</t>
  </si>
  <si>
    <t>CAPEX</t>
  </si>
  <si>
    <t>(12)</t>
  </si>
  <si>
    <t>Acquisitions Net</t>
  </si>
  <si>
    <t>Purchases of Investments</t>
  </si>
  <si>
    <t>(382)</t>
  </si>
  <si>
    <t>Sales/Maturities of Investments</t>
  </si>
  <si>
    <t>Other Investing Activities</t>
  </si>
  <si>
    <t>6</t>
  </si>
  <si>
    <t>(9)</t>
  </si>
  <si>
    <t>0</t>
  </si>
  <si>
    <t>Cash Used for Investing Activities</t>
  </si>
  <si>
    <t>(7)</t>
  </si>
  <si>
    <t>(22)</t>
  </si>
  <si>
    <t>(15)</t>
  </si>
  <si>
    <t>(398)</t>
  </si>
  <si>
    <t>Debt Repayment</t>
  </si>
  <si>
    <t>(56)</t>
  </si>
  <si>
    <t>(150)</t>
  </si>
  <si>
    <t>(400)</t>
  </si>
  <si>
    <t>(200)</t>
  </si>
  <si>
    <t>Common Stock Issued</t>
  </si>
  <si>
    <t>96</t>
  </si>
  <si>
    <t>100</t>
  </si>
  <si>
    <t>943</t>
  </si>
  <si>
    <t>Common Stock Repurchased</t>
  </si>
  <si>
    <t>(8)</t>
  </si>
  <si>
    <t>(193)</t>
  </si>
  <si>
    <t>(4)</t>
  </si>
  <si>
    <t>Dividends Paid</t>
  </si>
  <si>
    <t>Other Financing Activities</t>
  </si>
  <si>
    <t>568</t>
  </si>
  <si>
    <t>498</t>
  </si>
  <si>
    <t>507</t>
  </si>
  <si>
    <t>Cash Used/Provided by Financing Activities</t>
  </si>
  <si>
    <t>46</t>
  </si>
  <si>
    <t>325</t>
  </si>
  <si>
    <t>1,036</t>
  </si>
  <si>
    <t>307</t>
  </si>
  <si>
    <t>Effect of Forex Changes on Cash</t>
  </si>
  <si>
    <t>Net Change In Cash</t>
  </si>
  <si>
    <t>135</t>
  </si>
  <si>
    <t>726</t>
  </si>
  <si>
    <t>239</t>
  </si>
  <si>
    <t>Cash at the End of Period</t>
  </si>
  <si>
    <t>1,267</t>
  </si>
  <si>
    <t>1,402</t>
  </si>
  <si>
    <t>2,128</t>
  </si>
  <si>
    <t>2,367</t>
  </si>
  <si>
    <t>Cash at the Beginning of Period</t>
  </si>
  <si>
    <t>1,270</t>
  </si>
  <si>
    <t>Free Cash Flow</t>
  </si>
  <si>
    <t>(52)</t>
  </si>
  <si>
    <t>(178)</t>
  </si>
  <si>
    <t>(309)</t>
  </si>
  <si>
    <t>Country</t>
  </si>
  <si>
    <t>Sector</t>
  </si>
  <si>
    <t>Industry</t>
  </si>
  <si>
    <t>USA</t>
  </si>
  <si>
    <t>Information Technology</t>
  </si>
  <si>
    <t>Software Infrastructure</t>
  </si>
  <si>
    <t xml:space="preserve">Quarter </t>
  </si>
  <si>
    <t>Period of Report</t>
  </si>
  <si>
    <t>Cash Flow</t>
  </si>
  <si>
    <t>CFFO</t>
  </si>
  <si>
    <t>CapEx</t>
  </si>
  <si>
    <t>FCF</t>
  </si>
  <si>
    <t>Cost of Revenue</t>
  </si>
  <si>
    <t>Sales &amp; marketing</t>
  </si>
  <si>
    <t>R&amp;D</t>
  </si>
  <si>
    <t>G&amp;A</t>
  </si>
  <si>
    <t>Total operating expenses</t>
  </si>
  <si>
    <t>Loss from operations</t>
  </si>
  <si>
    <t>Interest income</t>
  </si>
  <si>
    <t>Interest expense</t>
  </si>
  <si>
    <t>Other income (expense)</t>
  </si>
  <si>
    <t>Income before taxes</t>
  </si>
  <si>
    <t>Revenue Breakdown</t>
  </si>
  <si>
    <t>Government</t>
  </si>
  <si>
    <t>Commercial</t>
  </si>
  <si>
    <t>Total Revenue</t>
  </si>
  <si>
    <t>Income Statements *in thousands</t>
  </si>
  <si>
    <t>Gross Margin</t>
  </si>
  <si>
    <t>`</t>
  </si>
  <si>
    <t>Operating Margin</t>
  </si>
  <si>
    <t>Taxes (benefit)</t>
  </si>
  <si>
    <t>Net Margin</t>
  </si>
  <si>
    <t>Current Assets</t>
  </si>
  <si>
    <t>Cash &amp; cash equivalents</t>
  </si>
  <si>
    <t>Restricted cash</t>
  </si>
  <si>
    <t>AR</t>
  </si>
  <si>
    <t>Marketable securities</t>
  </si>
  <si>
    <t>Prepaid expenses &amp; other current assets</t>
  </si>
  <si>
    <t>Non-current Assets</t>
  </si>
  <si>
    <t>Operating lease right-of-use assets</t>
  </si>
  <si>
    <t>Other assets</t>
  </si>
  <si>
    <t>Current Liabilities</t>
  </si>
  <si>
    <t>AP</t>
  </si>
  <si>
    <t>Accrued liabilities</t>
  </si>
  <si>
    <t>Deferred revenue</t>
  </si>
  <si>
    <t>Customer deposits</t>
  </si>
  <si>
    <t>Operating lease liabilities</t>
  </si>
  <si>
    <t>Non-current Liabilities</t>
  </si>
  <si>
    <t>Other non-current liabilities</t>
  </si>
  <si>
    <t>Stockholders Equity</t>
  </si>
  <si>
    <t>Preferred stock</t>
  </si>
  <si>
    <t>Common stock</t>
  </si>
  <si>
    <t>Additional paid-in capital</t>
  </si>
  <si>
    <t>Accumulated other comprehensive loss</t>
  </si>
  <si>
    <t>Accumulated deficit</t>
  </si>
  <si>
    <t>Total Stockholders equity</t>
  </si>
  <si>
    <t>Total Liabilities &amp; equity</t>
  </si>
  <si>
    <t>Balance Sheets *in thousands</t>
  </si>
  <si>
    <t>SBC</t>
  </si>
  <si>
    <t>R y/y</t>
  </si>
  <si>
    <t>Customer breakdown</t>
  </si>
  <si>
    <t xml:space="preserve">Government </t>
  </si>
  <si>
    <t xml:space="preserve">Total   </t>
  </si>
  <si>
    <t>EPS - Basic</t>
  </si>
  <si>
    <t>EPS - Diluted</t>
  </si>
  <si>
    <t>Shares - Basic</t>
  </si>
  <si>
    <t>Shares - Diluted</t>
  </si>
  <si>
    <t>Redeemable convertible preferred stock</t>
  </si>
  <si>
    <t>Convertible Preferred stock</t>
  </si>
  <si>
    <t>Treasury stock</t>
  </si>
  <si>
    <t>Revenue by Region</t>
  </si>
  <si>
    <t xml:space="preserve">United States </t>
  </si>
  <si>
    <t>United Kingdom</t>
  </si>
  <si>
    <t>Rest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</si>
</sst>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164" fontId="0" fillId="0" borderId="0" xfId="0" applyNumberFormat="1"/>
    <xf numFmtId="3" fontId="0" fillId="0" borderId="0" xfId="0" applyNumberFormat="1"/>
    <xf numFmtId="0" fontId="4" fillId="2" borderId="0" xfId="0" applyFont="1" applyFill="1"/>
    <xf numFmtId="0" fontId="2" fillId="2" borderId="0" xfId="0" applyFont="1" applyFill="1"/>
    <xf numFmtId="0" fontId="0" fillId="0" borderId="2" xfId="0" applyBorder="1"/>
    <xf numFmtId="0" fontId="3" fillId="0" borderId="0" xfId="0" applyFont="1"/>
    <xf numFmtId="0" fontId="5" fillId="3" borderId="0" xfId="0" applyFont="1" applyFill="1"/>
    <xf numFmtId="0" fontId="3" fillId="0" borderId="3" xfId="0" applyFont="1" applyBorder="1"/>
    <xf numFmtId="10" fontId="0" fillId="0" borderId="0" xfId="0" applyNumberFormat="1"/>
    <xf numFmtId="3" fontId="0" fillId="0" borderId="2" xfId="0" applyNumberFormat="1" applyBorder="1"/>
    <xf numFmtId="3" fontId="4" fillId="2" borderId="0" xfId="0" applyNumberFormat="1" applyFont="1" applyFill="1"/>
    <xf numFmtId="3" fontId="3" fillId="0" borderId="0" xfId="0" applyNumberFormat="1" applyFont="1"/>
    <xf numFmtId="3" fontId="5" fillId="3" borderId="0" xfId="0" applyNumberFormat="1" applyFont="1" applyFill="1"/>
    <xf numFmtId="3" fontId="3" fillId="0" borderId="3" xfId="0" applyNumberFormat="1" applyFont="1" applyBorder="1"/>
    <xf numFmtId="3" fontId="2" fillId="2" borderId="0" xfId="0" applyNumberFormat="1" applyFont="1" applyFill="1"/>
    <xf numFmtId="9" fontId="0" fillId="0" borderId="0" xfId="0" applyNumberFormat="1"/>
    <xf numFmtId="10" fontId="0" fillId="0" borderId="2" xfId="0" applyNumberFormat="1" applyBorder="1"/>
    <xf numFmtId="10" fontId="3" fillId="0" borderId="0" xfId="0" applyNumberFormat="1" applyFont="1"/>
    <xf numFmtId="2" fontId="0" fillId="0" borderId="0" xfId="0" applyNumberFormat="1"/>
    <xf numFmtId="14" fontId="0" fillId="0" borderId="0" xfId="0" applyNumberFormat="1"/>
    <xf numFmtId="10" fontId="3" fillId="2" borderId="0" xfId="0" applyNumberFormat="1" applyFont="1" applyFill="1"/>
    <xf numFmtId="10" fontId="2" fillId="2"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https://www.bing.com/financeapi/forcetrigger?t=bvsk7w&amp;q=XNYS%3aPLTR&amp;form=skydnc</v>
    <v>Learn more on Bing</v>
  </rv>
  <rv s="1">
    <v>en-US</v>
    <v>bvsk7w</v>
    <v>268435456</v>
    <v>1</v>
    <v>Powered by Refinitiv</v>
    <v>0</v>
    <v>PALANTIR TECHNOLOGIES INC. (XNYS:PLTR)</v>
    <v>2</v>
    <v>3</v>
    <v>Finance</v>
    <v>4</v>
    <v>14.86</v>
    <v>5.84</v>
    <v>1.7849999999999999</v>
    <v>-0.5</v>
    <v>-3.8040000000000001E-3</v>
    <v>-5.1493000000000004E-2</v>
    <v>-3.5000000000000003E-2</v>
    <v>USD</v>
    <v>Palantir Technologies Inc. builds software that helps organizations to integrate their data, decisions, and operations at scale. The Company operates through two segments: Commercial and Government. The Commercial segment serves customers working in non-government industries. The Government segment serves customers that are agencies in the United States federal government and non-United States governments. It has built three principal software platforms: Palantir Gotham (Gotham), Palantir Foundry (Foundry) and Palantir Apollo (Apollo). Its Gotham enables users to identify patterns hidden deep within datasets, ranging from signals intelligence sources to reports from confidential informants. Its Foundry transforms the ways organizations operate by creating a central operating system for their data. Its Apollo enables continuous deployment, configuration management, and central software operations management across any environment for their own software products.</v>
    <v>3712</v>
    <v>New York Stock Exchange</v>
    <v>XNYS</v>
    <v>XNYS</v>
    <v>1200 17Th Street, Floor 15, DENVER, CO, 80202 US</v>
    <v>9.7100000000000009</v>
    <v>Software &amp; IT Services</v>
    <v>Stock</v>
    <v>44974.987818332811</v>
    <v>0</v>
    <v>9.0850000000000009</v>
    <v>19137790000</v>
    <v>PALANTIR TECHNOLOGIES INC.</v>
    <v>PALANTIR TECHNOLOGIES INC.</v>
    <v>9.57</v>
    <v>0</v>
    <v>9.7100000000000009</v>
    <v>9.2100000000000009</v>
    <v>9.1649999999999991</v>
    <v>2080195000</v>
    <v>PLTR</v>
    <v>PALANTIR TECHNOLOGIES INC. (XNYS:PLTR)</v>
    <v>62137799</v>
    <v>52795613</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I30" sqref="I30"/>
    </sheetView>
  </sheetViews>
  <sheetFormatPr defaultRowHeight="14.5" x14ac:dyDescent="0.35"/>
  <sheetData>
    <row r="1" spans="1:4" x14ac:dyDescent="0.35">
      <c r="B1" s="2"/>
      <c r="C1" s="2"/>
      <c r="D1" s="2"/>
    </row>
    <row r="2" spans="1:4" x14ac:dyDescent="0.35">
      <c r="A2" s="2"/>
    </row>
    <row r="4" spans="1:4" x14ac:dyDescent="0.35">
      <c r="A4" t="s">
        <v>0</v>
      </c>
      <c r="B4" t="s">
        <v>2</v>
      </c>
    </row>
    <row r="5" spans="1:4" x14ac:dyDescent="0.35">
      <c r="A5" t="s">
        <v>1</v>
      </c>
      <c r="B5" t="s">
        <v>3</v>
      </c>
    </row>
    <row r="6" spans="1:4" x14ac:dyDescent="0.35">
      <c r="A6" t="s">
        <v>436</v>
      </c>
      <c r="B6" t="s">
        <v>439</v>
      </c>
    </row>
    <row r="7" spans="1:4" x14ac:dyDescent="0.35">
      <c r="A7" t="s">
        <v>437</v>
      </c>
      <c r="B7" t="s">
        <v>440</v>
      </c>
    </row>
    <row r="8" spans="1:4" x14ac:dyDescent="0.35">
      <c r="A8" t="s">
        <v>438</v>
      </c>
      <c r="B8" t="s">
        <v>441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C31" sqref="C31"/>
    </sheetView>
  </sheetViews>
  <sheetFormatPr defaultRowHeight="14.5" x14ac:dyDescent="0.35"/>
  <cols>
    <col min="2" max="2" width="12.1796875" bestFit="1" customWidth="1"/>
  </cols>
  <sheetData>
    <row r="1" spans="1:2" x14ac:dyDescent="0.35">
      <c r="A1" t="e" vm="1">
        <v>#VALUE!</v>
      </c>
    </row>
    <row r="2" spans="1:2" x14ac:dyDescent="0.35">
      <c r="A2" s="1" t="s">
        <v>4</v>
      </c>
      <c r="B2" s="3" cm="1">
        <f t="array" ref="B2">_FV(A1,"Price")</f>
        <v>9.2100000000000009</v>
      </c>
    </row>
    <row r="3" spans="1:2" x14ac:dyDescent="0.35">
      <c r="A3" s="1" t="s">
        <v>5</v>
      </c>
      <c r="B3" s="4" cm="1">
        <f t="array" ref="B3">_FV(A1,"Shares outstanding",TRUE)/1000000</f>
        <v>2080.1950000000002</v>
      </c>
    </row>
    <row r="4" spans="1:2" x14ac:dyDescent="0.35">
      <c r="A4" s="1" t="s">
        <v>6</v>
      </c>
      <c r="B4" s="3">
        <f>B2*B3</f>
        <v>19158.595950000003</v>
      </c>
    </row>
    <row r="5" spans="1:2" x14ac:dyDescent="0.35">
      <c r="A5" s="1" t="s">
        <v>7</v>
      </c>
    </row>
    <row r="6" spans="1:2" x14ac:dyDescent="0.35">
      <c r="A6" s="1" t="s">
        <v>8</v>
      </c>
    </row>
    <row r="7" spans="1:2" x14ac:dyDescent="0.35">
      <c r="A7" s="1"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BF81-EEC9-467D-BCAD-7AFDAD7D02AB}">
  <dimension ref="B1:AB97"/>
  <sheetViews>
    <sheetView tabSelected="1" zoomScale="160" zoomScaleNormal="160" workbookViewId="0">
      <pane xSplit="2" ySplit="3" topLeftCell="J19" activePane="bottomRight" state="frozen"/>
      <selection pane="topRight" activeCell="C1" sqref="C1"/>
      <selection pane="bottomLeft" activeCell="A4" sqref="A4"/>
      <selection pane="bottomRight" activeCell="B20" sqref="A20:XFD20"/>
    </sheetView>
  </sheetViews>
  <sheetFormatPr defaultRowHeight="14.5" x14ac:dyDescent="0.35"/>
  <cols>
    <col min="2" max="2" width="25" customWidth="1"/>
    <col min="15" max="15" width="9.453125" bestFit="1" customWidth="1"/>
    <col min="16" max="16" width="10.453125" bestFit="1" customWidth="1"/>
    <col min="19" max="19" width="9.453125" bestFit="1" customWidth="1"/>
    <col min="26" max="26" width="9.36328125" bestFit="1" customWidth="1"/>
    <col min="27" max="27" width="9.54296875" bestFit="1" customWidth="1"/>
    <col min="28" max="28" width="10.81640625" bestFit="1" customWidth="1"/>
  </cols>
  <sheetData>
    <row r="1" spans="2:28" x14ac:dyDescent="0.35">
      <c r="B1" t="s">
        <v>442</v>
      </c>
    </row>
    <row r="2" spans="2:28" x14ac:dyDescent="0.35">
      <c r="B2" t="s">
        <v>443</v>
      </c>
      <c r="O2" s="22">
        <v>44469</v>
      </c>
      <c r="P2" s="22">
        <v>44561</v>
      </c>
      <c r="S2" s="22">
        <v>44834</v>
      </c>
      <c r="Y2">
        <v>2018</v>
      </c>
      <c r="Z2">
        <v>2019</v>
      </c>
      <c r="AA2">
        <v>2020</v>
      </c>
      <c r="AB2">
        <v>2021</v>
      </c>
    </row>
    <row r="4" spans="2:28" s="5" customFormat="1" x14ac:dyDescent="0.35">
      <c r="B4" s="6" t="s">
        <v>458</v>
      </c>
    </row>
    <row r="5" spans="2:28" x14ac:dyDescent="0.35">
      <c r="B5" t="s">
        <v>459</v>
      </c>
      <c r="C5" s="4"/>
      <c r="D5" s="4"/>
      <c r="E5" s="4"/>
      <c r="F5" s="4"/>
      <c r="G5" s="4"/>
      <c r="H5" s="4"/>
      <c r="I5" s="4"/>
      <c r="J5" s="4"/>
      <c r="K5" s="4"/>
      <c r="L5" s="4"/>
      <c r="M5" s="4"/>
      <c r="N5" s="4"/>
      <c r="O5" s="4"/>
      <c r="P5" s="4"/>
      <c r="Q5" s="4"/>
      <c r="R5" s="4"/>
      <c r="S5" s="4"/>
      <c r="T5" s="4"/>
      <c r="U5" s="4"/>
      <c r="V5" s="4"/>
      <c r="W5" s="4"/>
      <c r="X5" s="4"/>
      <c r="Y5" s="4"/>
      <c r="Z5" s="4">
        <v>345521</v>
      </c>
      <c r="AA5" s="4">
        <v>610198</v>
      </c>
      <c r="AB5" s="4">
        <v>897356</v>
      </c>
    </row>
    <row r="6" spans="2:28" s="7" customFormat="1" x14ac:dyDescent="0.35">
      <c r="B6" s="7" t="s">
        <v>460</v>
      </c>
      <c r="C6" s="12"/>
      <c r="D6" s="12"/>
      <c r="E6" s="12"/>
      <c r="F6" s="12"/>
      <c r="G6" s="12"/>
      <c r="H6" s="12"/>
      <c r="I6" s="12"/>
      <c r="J6" s="12"/>
      <c r="K6" s="12"/>
      <c r="L6" s="12"/>
      <c r="M6" s="12"/>
      <c r="N6" s="12"/>
      <c r="O6" s="12"/>
      <c r="P6" s="12"/>
      <c r="Q6" s="12"/>
      <c r="R6" s="12"/>
      <c r="S6" s="12"/>
      <c r="T6" s="12"/>
      <c r="U6" s="12"/>
      <c r="V6" s="12"/>
      <c r="W6" s="12"/>
      <c r="X6" s="12"/>
      <c r="Y6" s="12"/>
      <c r="Z6" s="12">
        <v>397034</v>
      </c>
      <c r="AA6" s="12">
        <v>482475</v>
      </c>
      <c r="AB6" s="12">
        <v>644533</v>
      </c>
    </row>
    <row r="7" spans="2:28" x14ac:dyDescent="0.35">
      <c r="B7" t="s">
        <v>461</v>
      </c>
      <c r="C7" s="4"/>
      <c r="D7" s="4"/>
      <c r="E7" s="4"/>
      <c r="F7" s="4"/>
      <c r="G7" s="4"/>
      <c r="H7" s="4"/>
      <c r="I7" s="4"/>
      <c r="J7" s="4"/>
      <c r="K7" s="4"/>
      <c r="L7" s="4"/>
      <c r="M7" s="4"/>
      <c r="N7" s="4"/>
      <c r="O7" s="4"/>
      <c r="P7" s="4"/>
      <c r="Q7" s="4"/>
      <c r="R7" s="4"/>
      <c r="S7" s="4"/>
      <c r="T7" s="4"/>
      <c r="U7" s="4"/>
      <c r="V7" s="4"/>
      <c r="W7" s="4"/>
      <c r="X7" s="4"/>
      <c r="Y7" s="4"/>
      <c r="Z7" s="4">
        <f>SUM(Z5:Z6)</f>
        <v>742555</v>
      </c>
      <c r="AA7" s="4">
        <f>SUM(AA5:AA6)</f>
        <v>1092673</v>
      </c>
      <c r="AB7" s="4">
        <f>SUM(AB5:AB6)</f>
        <v>1541889</v>
      </c>
    </row>
    <row r="8" spans="2:28" s="11" customFormat="1" x14ac:dyDescent="0.35">
      <c r="B8" s="11" t="s">
        <v>495</v>
      </c>
      <c r="AA8" s="11">
        <f>AA7/Z7-1</f>
        <v>0.47150446768252863</v>
      </c>
      <c r="AB8" s="11">
        <f>AB7/AA7-1</f>
        <v>0.41111659206368234</v>
      </c>
    </row>
    <row r="9" spans="2:28" s="6" customFormat="1" x14ac:dyDescent="0.35">
      <c r="B9" s="6" t="s">
        <v>496</v>
      </c>
      <c r="C9" s="17"/>
      <c r="D9" s="17"/>
      <c r="E9" s="17"/>
      <c r="F9" s="17"/>
      <c r="G9" s="17"/>
      <c r="H9" s="17"/>
      <c r="I9" s="17"/>
      <c r="J9" s="17"/>
      <c r="K9" s="17"/>
      <c r="L9" s="17"/>
      <c r="M9" s="17"/>
      <c r="N9" s="17"/>
      <c r="O9" s="17"/>
      <c r="P9" s="17"/>
      <c r="Q9" s="17"/>
      <c r="R9" s="17"/>
      <c r="S9" s="17"/>
      <c r="T9" s="17"/>
      <c r="U9" s="17"/>
      <c r="V9" s="17"/>
      <c r="W9" s="17"/>
      <c r="X9" s="17"/>
      <c r="Y9" s="17"/>
      <c r="Z9" s="17"/>
      <c r="AA9" s="17"/>
      <c r="AB9" s="17"/>
    </row>
    <row r="10" spans="2:28" s="11" customFormat="1" x14ac:dyDescent="0.35">
      <c r="B10" s="11" t="s">
        <v>497</v>
      </c>
      <c r="Z10" s="11">
        <f t="shared" ref="Z10:AA10" si="0">Z5/Z7</f>
        <v>0.4653136804681135</v>
      </c>
      <c r="AA10" s="11">
        <f t="shared" si="0"/>
        <v>0.5584452073035574</v>
      </c>
      <c r="AB10" s="11">
        <f>AB5/AB7</f>
        <v>0.58198482510738447</v>
      </c>
    </row>
    <row r="11" spans="2:28" s="19" customFormat="1" x14ac:dyDescent="0.35">
      <c r="B11" s="19" t="s">
        <v>460</v>
      </c>
      <c r="Z11" s="19">
        <f t="shared" ref="Z11:AA11" si="1">Z6/Z7</f>
        <v>0.5346863195318865</v>
      </c>
      <c r="AA11" s="19">
        <f t="shared" si="1"/>
        <v>0.4415547926964426</v>
      </c>
      <c r="AB11" s="19">
        <f>AB6/AB7</f>
        <v>0.41801517489261547</v>
      </c>
    </row>
    <row r="12" spans="2:28" s="20" customFormat="1" x14ac:dyDescent="0.35">
      <c r="B12" s="20" t="s">
        <v>498</v>
      </c>
      <c r="Y12" s="20">
        <f t="shared" ref="Y12:AA12" si="2">SUM(Y10:Y11)</f>
        <v>0</v>
      </c>
      <c r="Z12" s="20">
        <f t="shared" si="2"/>
        <v>1</v>
      </c>
      <c r="AA12" s="20">
        <f t="shared" si="2"/>
        <v>1</v>
      </c>
      <c r="AB12" s="20">
        <f>SUM(AB10:AB11)</f>
        <v>1</v>
      </c>
    </row>
    <row r="13" spans="2:28" s="20" customFormat="1" x14ac:dyDescent="0.35"/>
    <row r="14" spans="2:28" s="24" customFormat="1" x14ac:dyDescent="0.35">
      <c r="B14" s="24" t="s">
        <v>506</v>
      </c>
    </row>
    <row r="15" spans="2:28" s="11" customFormat="1" x14ac:dyDescent="0.35">
      <c r="B15" s="11" t="s">
        <v>507</v>
      </c>
    </row>
    <row r="16" spans="2:28" s="11" customFormat="1" x14ac:dyDescent="0.35">
      <c r="B16" s="11" t="s">
        <v>508</v>
      </c>
    </row>
    <row r="17" spans="2:28" s="19" customFormat="1" x14ac:dyDescent="0.35">
      <c r="B17" s="19" t="s">
        <v>509</v>
      </c>
    </row>
    <row r="18" spans="2:28" s="20" customFormat="1" x14ac:dyDescent="0.35">
      <c r="B18" s="20" t="s">
        <v>461</v>
      </c>
    </row>
    <row r="19" spans="2:28" s="20" customFormat="1" x14ac:dyDescent="0.35"/>
    <row r="20" spans="2:28" s="23" customFormat="1" x14ac:dyDescent="0.35"/>
    <row r="21" spans="2:28" s="20" customFormat="1" x14ac:dyDescent="0.35"/>
    <row r="22" spans="2:28" s="20" customFormat="1" x14ac:dyDescent="0.35"/>
    <row r="23" spans="2:28" s="20" customFormat="1" x14ac:dyDescent="0.35"/>
    <row r="24" spans="2:28" x14ac:dyDescent="0.35">
      <c r="C24" s="4"/>
      <c r="D24" s="4"/>
      <c r="E24" s="4"/>
      <c r="F24" s="4"/>
      <c r="G24" s="4"/>
      <c r="H24" s="4"/>
      <c r="I24" s="4"/>
      <c r="J24" s="4"/>
      <c r="K24" s="4"/>
      <c r="L24" s="4"/>
      <c r="M24" s="4"/>
      <c r="N24" s="4"/>
      <c r="O24" s="4"/>
      <c r="P24" s="4"/>
      <c r="Q24" s="4"/>
      <c r="R24" s="4"/>
      <c r="S24" s="4"/>
      <c r="T24" s="4"/>
      <c r="U24" s="4"/>
      <c r="V24" s="4"/>
      <c r="W24" s="4"/>
      <c r="X24" s="4"/>
      <c r="Y24" s="4"/>
      <c r="Z24" s="4"/>
      <c r="AA24" s="4"/>
      <c r="AB24" s="4"/>
    </row>
    <row r="25" spans="2:28" s="5" customFormat="1" x14ac:dyDescent="0.35">
      <c r="B25" s="6" t="s">
        <v>462</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2:28" x14ac:dyDescent="0.35">
      <c r="B26" t="s">
        <v>130</v>
      </c>
      <c r="C26" s="4"/>
      <c r="D26" s="4"/>
      <c r="E26" s="4"/>
      <c r="F26" s="4"/>
      <c r="G26" s="4"/>
      <c r="H26" s="4"/>
      <c r="I26" s="4"/>
      <c r="J26" s="4"/>
      <c r="K26" s="4"/>
      <c r="L26" s="4"/>
      <c r="M26" s="4"/>
      <c r="N26" s="4"/>
      <c r="O26" s="4">
        <v>392146</v>
      </c>
      <c r="P26" s="4"/>
      <c r="Q26" s="4"/>
      <c r="R26" s="4"/>
      <c r="S26" s="4">
        <v>477880</v>
      </c>
      <c r="T26" s="4"/>
      <c r="U26" s="4"/>
      <c r="V26" s="4"/>
      <c r="W26" s="4"/>
      <c r="X26" s="4"/>
      <c r="Y26" s="4">
        <v>595409</v>
      </c>
      <c r="Z26" s="4">
        <v>742555</v>
      </c>
      <c r="AA26" s="4">
        <v>1092673</v>
      </c>
      <c r="AB26" s="4">
        <v>1541889</v>
      </c>
    </row>
    <row r="27" spans="2:28" s="7" customFormat="1" x14ac:dyDescent="0.35">
      <c r="B27" s="7" t="s">
        <v>448</v>
      </c>
      <c r="C27" s="12"/>
      <c r="D27" s="12"/>
      <c r="E27" s="12"/>
      <c r="F27" s="12"/>
      <c r="G27" s="12"/>
      <c r="H27" s="12"/>
      <c r="I27" s="12"/>
      <c r="J27" s="12"/>
      <c r="K27" s="12"/>
      <c r="L27" s="12"/>
      <c r="M27" s="12"/>
      <c r="N27" s="12"/>
      <c r="O27" s="12">
        <v>86804</v>
      </c>
      <c r="P27" s="12"/>
      <c r="Q27" s="12"/>
      <c r="R27" s="12"/>
      <c r="S27" s="12">
        <v>107611</v>
      </c>
      <c r="T27" s="12"/>
      <c r="U27" s="12"/>
      <c r="V27" s="12"/>
      <c r="W27" s="12"/>
      <c r="X27" s="12"/>
      <c r="Y27" s="12">
        <v>165401</v>
      </c>
      <c r="Z27" s="12">
        <v>242373</v>
      </c>
      <c r="AA27" s="12">
        <v>352547</v>
      </c>
      <c r="AB27" s="12">
        <v>339404</v>
      </c>
    </row>
    <row r="28" spans="2:28" s="8" customFormat="1" x14ac:dyDescent="0.35">
      <c r="B28" s="8" t="s">
        <v>136</v>
      </c>
      <c r="C28" s="14"/>
      <c r="D28" s="14"/>
      <c r="E28" s="14"/>
      <c r="F28" s="14"/>
      <c r="G28" s="14"/>
      <c r="H28" s="14"/>
      <c r="I28" s="14"/>
      <c r="J28" s="14"/>
      <c r="K28" s="14"/>
      <c r="L28" s="14">
        <f t="shared" ref="L28" si="3">L26-L27</f>
        <v>0</v>
      </c>
      <c r="M28" s="14">
        <f t="shared" ref="M28" si="4">M26-M27</f>
        <v>0</v>
      </c>
      <c r="N28" s="14">
        <f t="shared" ref="N28" si="5">N26-N27</f>
        <v>0</v>
      </c>
      <c r="O28" s="14">
        <f t="shared" ref="O28" si="6">O26-O27</f>
        <v>305342</v>
      </c>
      <c r="P28" s="14">
        <f t="shared" ref="P28" si="7">P26-P27</f>
        <v>0</v>
      </c>
      <c r="Q28" s="14">
        <f t="shared" ref="Q28" si="8">Q26-Q27</f>
        <v>0</v>
      </c>
      <c r="R28" s="14">
        <f t="shared" ref="R28" si="9">R26-R27</f>
        <v>0</v>
      </c>
      <c r="S28" s="14">
        <f t="shared" ref="S28" si="10">S26-S27</f>
        <v>370269</v>
      </c>
      <c r="T28" s="14"/>
      <c r="U28" s="14"/>
      <c r="V28" s="14"/>
      <c r="W28" s="14">
        <f t="shared" ref="W28" si="11">W26-W27</f>
        <v>0</v>
      </c>
      <c r="X28" s="14">
        <f t="shared" ref="X28" si="12">X26-X27</f>
        <v>0</v>
      </c>
      <c r="Y28" s="14">
        <f t="shared" ref="Y28" si="13">Y26-Y27</f>
        <v>430008</v>
      </c>
      <c r="Z28" s="14">
        <f t="shared" ref="Z28:AA28" si="14">Z26-Z27</f>
        <v>500182</v>
      </c>
      <c r="AA28" s="14">
        <f t="shared" si="14"/>
        <v>740126</v>
      </c>
      <c r="AB28" s="14">
        <f>AB26-AB27</f>
        <v>1202485</v>
      </c>
    </row>
    <row r="29" spans="2:28" s="11" customFormat="1" x14ac:dyDescent="0.35">
      <c r="B29" s="11" t="s">
        <v>463</v>
      </c>
      <c r="E29" s="11" t="s">
        <v>464</v>
      </c>
      <c r="L29" s="11" t="e">
        <f t="shared" ref="L29" si="15">L28/L26</f>
        <v>#DIV/0!</v>
      </c>
      <c r="M29" s="11" t="e">
        <f t="shared" ref="M29" si="16">M28/M26</f>
        <v>#DIV/0!</v>
      </c>
      <c r="N29" s="11" t="e">
        <f t="shared" ref="N29" si="17">N28/N26</f>
        <v>#DIV/0!</v>
      </c>
      <c r="O29" s="11">
        <f t="shared" ref="O29" si="18">O28/O26</f>
        <v>0.77864366842961552</v>
      </c>
      <c r="P29" s="11" t="e">
        <f t="shared" ref="P29" si="19">P28/P26</f>
        <v>#DIV/0!</v>
      </c>
      <c r="Q29" s="11" t="e">
        <f t="shared" ref="Q29" si="20">Q28/Q26</f>
        <v>#DIV/0!</v>
      </c>
      <c r="R29" s="11" t="e">
        <f t="shared" ref="R29" si="21">R28/R26</f>
        <v>#DIV/0!</v>
      </c>
      <c r="S29" s="11">
        <f t="shared" ref="S29" si="22">S28/S26</f>
        <v>0.77481585335230607</v>
      </c>
      <c r="W29" s="11" t="e">
        <f t="shared" ref="W29:Y29" si="23">W28/W26</f>
        <v>#DIV/0!</v>
      </c>
      <c r="X29" s="11" t="e">
        <f t="shared" si="23"/>
        <v>#DIV/0!</v>
      </c>
      <c r="Y29" s="11">
        <f t="shared" si="23"/>
        <v>0.72220608019025578</v>
      </c>
      <c r="Z29" s="11">
        <f>Z28/Z26</f>
        <v>0.67359589525355024</v>
      </c>
      <c r="AA29" s="11">
        <f t="shared" ref="AA29:AB29" si="24">AA28/AA26</f>
        <v>0.67735360899372454</v>
      </c>
      <c r="AB29" s="11">
        <f t="shared" si="24"/>
        <v>0.77987779924495215</v>
      </c>
    </row>
    <row r="30" spans="2:28" s="9" customFormat="1" x14ac:dyDescent="0.35">
      <c r="B30" s="9" t="s">
        <v>146</v>
      </c>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spans="2:28" x14ac:dyDescent="0.35">
      <c r="B31" t="s">
        <v>449</v>
      </c>
      <c r="C31" s="4"/>
      <c r="D31" s="4"/>
      <c r="E31" s="4"/>
      <c r="F31" s="4"/>
      <c r="G31" s="4"/>
      <c r="H31" s="4"/>
      <c r="I31" s="4"/>
      <c r="J31" s="4"/>
      <c r="K31" s="4"/>
      <c r="L31" s="4"/>
      <c r="M31" s="4"/>
      <c r="N31" s="4"/>
      <c r="O31" s="4">
        <v>153443</v>
      </c>
      <c r="P31" s="4"/>
      <c r="Q31" s="4"/>
      <c r="R31" s="4"/>
      <c r="S31" s="4">
        <v>182918</v>
      </c>
      <c r="T31" s="4"/>
      <c r="U31" s="4"/>
      <c r="V31" s="4"/>
      <c r="W31" s="4"/>
      <c r="X31" s="4"/>
      <c r="Y31" s="4">
        <v>461762</v>
      </c>
      <c r="Z31" s="4">
        <v>450120</v>
      </c>
      <c r="AA31" s="4">
        <v>683701</v>
      </c>
      <c r="AB31" s="4">
        <v>614512</v>
      </c>
    </row>
    <row r="32" spans="2:28" x14ac:dyDescent="0.35">
      <c r="B32" t="s">
        <v>450</v>
      </c>
      <c r="C32" s="4"/>
      <c r="D32" s="4"/>
      <c r="E32" s="4"/>
      <c r="F32" s="4"/>
      <c r="G32" s="4"/>
      <c r="H32" s="4"/>
      <c r="I32" s="4"/>
      <c r="J32" s="4"/>
      <c r="K32" s="4"/>
      <c r="L32" s="4"/>
      <c r="M32" s="4"/>
      <c r="N32" s="4"/>
      <c r="O32" s="4">
        <v>94316</v>
      </c>
      <c r="P32" s="4"/>
      <c r="Q32" s="4"/>
      <c r="R32" s="4"/>
      <c r="S32" s="4">
        <v>100863</v>
      </c>
      <c r="T32" s="4"/>
      <c r="U32" s="4"/>
      <c r="V32" s="4"/>
      <c r="W32" s="4"/>
      <c r="X32" s="4"/>
      <c r="Y32" s="4">
        <v>285451</v>
      </c>
      <c r="Z32" s="4">
        <v>305563</v>
      </c>
      <c r="AA32" s="4">
        <v>560660</v>
      </c>
      <c r="AB32" s="4">
        <v>387487</v>
      </c>
    </row>
    <row r="33" spans="2:28" s="7" customFormat="1" x14ac:dyDescent="0.35">
      <c r="B33" s="7" t="s">
        <v>451</v>
      </c>
      <c r="C33" s="12"/>
      <c r="D33" s="12"/>
      <c r="E33" s="12"/>
      <c r="F33" s="12"/>
      <c r="G33" s="12"/>
      <c r="H33" s="12"/>
      <c r="I33" s="12"/>
      <c r="J33" s="12"/>
      <c r="K33" s="12"/>
      <c r="L33" s="12"/>
      <c r="M33" s="12"/>
      <c r="N33" s="12"/>
      <c r="O33" s="12">
        <v>149524</v>
      </c>
      <c r="P33" s="12"/>
      <c r="Q33" s="12"/>
      <c r="R33" s="12"/>
      <c r="S33" s="12">
        <v>148679</v>
      </c>
      <c r="T33" s="12"/>
      <c r="U33" s="12"/>
      <c r="V33" s="12"/>
      <c r="W33" s="12"/>
      <c r="X33" s="12"/>
      <c r="Y33" s="12">
        <v>306235</v>
      </c>
      <c r="Z33" s="12">
        <v>320943</v>
      </c>
      <c r="AA33" s="12">
        <v>669444</v>
      </c>
      <c r="AB33" s="12">
        <v>611532</v>
      </c>
    </row>
    <row r="34" spans="2:28" s="10" customFormat="1" x14ac:dyDescent="0.35">
      <c r="B34" s="10" t="s">
        <v>452</v>
      </c>
      <c r="C34" s="16"/>
      <c r="D34" s="16"/>
      <c r="E34" s="16"/>
      <c r="F34" s="16"/>
      <c r="G34" s="16"/>
      <c r="H34" s="16"/>
      <c r="I34" s="16"/>
      <c r="J34" s="16"/>
      <c r="K34" s="16"/>
      <c r="L34" s="16">
        <f t="shared" ref="L34" si="25">SUM(L31:L33)</f>
        <v>0</v>
      </c>
      <c r="M34" s="16">
        <f t="shared" ref="M34" si="26">SUM(M31:M33)</f>
        <v>0</v>
      </c>
      <c r="N34" s="16">
        <f t="shared" ref="N34" si="27">SUM(N31:N33)</f>
        <v>0</v>
      </c>
      <c r="O34" s="16">
        <f t="shared" ref="O34" si="28">SUM(O31:O33)</f>
        <v>397283</v>
      </c>
      <c r="P34" s="16">
        <f t="shared" ref="P34" si="29">SUM(P31:P33)</f>
        <v>0</v>
      </c>
      <c r="Q34" s="16">
        <f t="shared" ref="Q34" si="30">SUM(Q31:Q33)</f>
        <v>0</v>
      </c>
      <c r="R34" s="16">
        <f t="shared" ref="R34" si="31">SUM(R31:R33)</f>
        <v>0</v>
      </c>
      <c r="S34" s="16">
        <f t="shared" ref="S34" si="32">SUM(S31:S33)</f>
        <v>432460</v>
      </c>
      <c r="T34" s="16"/>
      <c r="U34" s="16"/>
      <c r="V34" s="16"/>
      <c r="W34" s="16">
        <f t="shared" ref="W34" si="33">SUM(W31:W33)</f>
        <v>0</v>
      </c>
      <c r="X34" s="16">
        <f t="shared" ref="X34" si="34">SUM(X31:X33)</f>
        <v>0</v>
      </c>
      <c r="Y34" s="16">
        <f t="shared" ref="Y34" si="35">SUM(Y31:Y33)</f>
        <v>1053448</v>
      </c>
      <c r="Z34" s="16">
        <f t="shared" ref="Z34:AA34" si="36">SUM(Z31:Z33)</f>
        <v>1076626</v>
      </c>
      <c r="AA34" s="16">
        <f t="shared" si="36"/>
        <v>1913805</v>
      </c>
      <c r="AB34" s="16">
        <f>SUM(AB31:AB33)</f>
        <v>1613531</v>
      </c>
    </row>
    <row r="35" spans="2:28" s="8" customFormat="1" x14ac:dyDescent="0.35">
      <c r="B35" s="8" t="s">
        <v>194</v>
      </c>
      <c r="C35" s="14"/>
      <c r="D35" s="14"/>
      <c r="E35" s="14"/>
      <c r="F35" s="14"/>
      <c r="G35" s="14"/>
      <c r="H35" s="14"/>
      <c r="I35" s="14"/>
      <c r="J35" s="14"/>
      <c r="K35" s="14"/>
      <c r="L35" s="14">
        <f t="shared" ref="L35" si="37">L28-L34</f>
        <v>0</v>
      </c>
      <c r="M35" s="14">
        <f t="shared" ref="M35" si="38">M28-M34</f>
        <v>0</v>
      </c>
      <c r="N35" s="14">
        <f t="shared" ref="N35" si="39">N28-N34</f>
        <v>0</v>
      </c>
      <c r="O35" s="14">
        <f t="shared" ref="O35" si="40">O28-O34</f>
        <v>-91941</v>
      </c>
      <c r="P35" s="14">
        <f t="shared" ref="P35" si="41">P28-P34</f>
        <v>0</v>
      </c>
      <c r="Q35" s="14">
        <f t="shared" ref="Q35" si="42">Q28-Q34</f>
        <v>0</v>
      </c>
      <c r="R35" s="14">
        <f t="shared" ref="R35" si="43">R28-R34</f>
        <v>0</v>
      </c>
      <c r="S35" s="14">
        <f t="shared" ref="S35" si="44">S28-S34</f>
        <v>-62191</v>
      </c>
      <c r="T35" s="14"/>
      <c r="U35" s="14"/>
      <c r="V35" s="14"/>
      <c r="W35" s="14">
        <f t="shared" ref="W35" si="45">W28-W34</f>
        <v>0</v>
      </c>
      <c r="X35" s="14">
        <f t="shared" ref="X35" si="46">X28-X34</f>
        <v>0</v>
      </c>
      <c r="Y35" s="14">
        <f t="shared" ref="Y35" si="47">Y28-Y34</f>
        <v>-623440</v>
      </c>
      <c r="Z35" s="14">
        <f t="shared" ref="Z35:AA35" si="48">Z28-Z34</f>
        <v>-576444</v>
      </c>
      <c r="AA35" s="14">
        <f t="shared" si="48"/>
        <v>-1173679</v>
      </c>
      <c r="AB35" s="14">
        <f>AB28-AB34</f>
        <v>-411046</v>
      </c>
    </row>
    <row r="36" spans="2:28" x14ac:dyDescent="0.35">
      <c r="B36" t="s">
        <v>465</v>
      </c>
      <c r="C36" s="4"/>
      <c r="D36" s="4"/>
      <c r="E36" s="4"/>
      <c r="F36" s="4"/>
      <c r="G36" s="4"/>
      <c r="H36" s="4"/>
      <c r="I36" s="4"/>
      <c r="J36" s="4"/>
      <c r="K36" s="4"/>
      <c r="L36" s="18" t="e">
        <f t="shared" ref="L36" si="49">L35/L26</f>
        <v>#DIV/0!</v>
      </c>
      <c r="M36" s="18" t="e">
        <f t="shared" ref="M36" si="50">M35/M26</f>
        <v>#DIV/0!</v>
      </c>
      <c r="N36" s="18" t="e">
        <f t="shared" ref="N36" si="51">N35/N26</f>
        <v>#DIV/0!</v>
      </c>
      <c r="O36" s="18">
        <f t="shared" ref="O36" si="52">O35/O26</f>
        <v>-0.23445604443243079</v>
      </c>
      <c r="P36" s="18" t="e">
        <f t="shared" ref="P36" si="53">P35/P26</f>
        <v>#DIV/0!</v>
      </c>
      <c r="Q36" s="18" t="e">
        <f t="shared" ref="Q36" si="54">Q35/Q26</f>
        <v>#DIV/0!</v>
      </c>
      <c r="R36" s="18" t="e">
        <f t="shared" ref="R36" si="55">R35/R26</f>
        <v>#DIV/0!</v>
      </c>
      <c r="S36" s="18">
        <f t="shared" ref="S36" si="56">S35/S26</f>
        <v>-0.13013936553109567</v>
      </c>
      <c r="T36" s="4"/>
      <c r="U36" s="4"/>
      <c r="V36" s="4"/>
      <c r="W36" s="18" t="e">
        <f t="shared" ref="W36:Y36" si="57">W35/W26</f>
        <v>#DIV/0!</v>
      </c>
      <c r="X36" s="18" t="e">
        <f t="shared" si="57"/>
        <v>#DIV/0!</v>
      </c>
      <c r="Y36" s="18">
        <f t="shared" si="57"/>
        <v>-1.0470785628030479</v>
      </c>
      <c r="Z36" s="18">
        <f>Z35/Z26</f>
        <v>-0.77629805199614843</v>
      </c>
      <c r="AA36" s="18">
        <f t="shared" ref="AA36:AB36" si="58">AA35/AA26</f>
        <v>-1.0741356288660926</v>
      </c>
      <c r="AB36" s="18">
        <f t="shared" si="58"/>
        <v>-0.26658598641017611</v>
      </c>
    </row>
    <row r="37" spans="2:28" s="9" customFormat="1" x14ac:dyDescent="0.35">
      <c r="B37" s="9" t="s">
        <v>453</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spans="2:28" x14ac:dyDescent="0.35">
      <c r="B38" t="s">
        <v>454</v>
      </c>
      <c r="C38" s="4"/>
      <c r="D38" s="4"/>
      <c r="E38" s="4"/>
      <c r="F38" s="4"/>
      <c r="G38" s="4"/>
      <c r="H38" s="4"/>
      <c r="I38" s="4"/>
      <c r="J38" s="4"/>
      <c r="K38" s="4"/>
      <c r="L38" s="4"/>
      <c r="M38" s="4"/>
      <c r="N38" s="4"/>
      <c r="O38" s="4">
        <v>379</v>
      </c>
      <c r="P38" s="4"/>
      <c r="Q38" s="4"/>
      <c r="R38" s="4"/>
      <c r="S38" s="4">
        <v>5540</v>
      </c>
      <c r="T38" s="4"/>
      <c r="U38" s="4"/>
      <c r="V38" s="4"/>
      <c r="W38" s="4"/>
      <c r="X38" s="4"/>
      <c r="Y38" s="4">
        <v>10500</v>
      </c>
      <c r="Z38" s="4">
        <v>15090</v>
      </c>
      <c r="AA38" s="4">
        <v>4680</v>
      </c>
      <c r="AB38" s="4">
        <v>1607</v>
      </c>
    </row>
    <row r="39" spans="2:28" x14ac:dyDescent="0.35">
      <c r="B39" t="s">
        <v>455</v>
      </c>
      <c r="C39" s="4"/>
      <c r="D39" s="4"/>
      <c r="E39" s="4"/>
      <c r="F39" s="4"/>
      <c r="G39" s="4"/>
      <c r="H39" s="4"/>
      <c r="I39" s="4"/>
      <c r="J39" s="4"/>
      <c r="K39" s="4"/>
      <c r="L39" s="4"/>
      <c r="M39" s="4"/>
      <c r="N39" s="4"/>
      <c r="O39" s="4">
        <v>-609</v>
      </c>
      <c r="P39" s="4"/>
      <c r="Q39" s="4"/>
      <c r="R39" s="4"/>
      <c r="S39" s="4">
        <v>-1082</v>
      </c>
      <c r="T39" s="4"/>
      <c r="U39" s="4"/>
      <c r="V39" s="4"/>
      <c r="W39" s="4"/>
      <c r="X39" s="4"/>
      <c r="Y39" s="4">
        <v>-3440</v>
      </c>
      <c r="Z39" s="4">
        <v>-3061</v>
      </c>
      <c r="AA39" s="4">
        <v>-14139</v>
      </c>
      <c r="AB39" s="4">
        <v>-3640</v>
      </c>
    </row>
    <row r="40" spans="2:28" s="7" customFormat="1" x14ac:dyDescent="0.35">
      <c r="B40" s="7" t="s">
        <v>456</v>
      </c>
      <c r="C40" s="12"/>
      <c r="D40" s="12"/>
      <c r="E40" s="12"/>
      <c r="F40" s="12"/>
      <c r="G40" s="12"/>
      <c r="H40" s="12"/>
      <c r="I40" s="12"/>
      <c r="J40" s="12"/>
      <c r="K40" s="12"/>
      <c r="L40" s="12"/>
      <c r="M40" s="12"/>
      <c r="N40" s="12"/>
      <c r="O40" s="12">
        <v>-8528</v>
      </c>
      <c r="P40" s="12"/>
      <c r="Q40" s="12"/>
      <c r="R40" s="12"/>
      <c r="S40" s="12">
        <v>-65046</v>
      </c>
      <c r="T40" s="12"/>
      <c r="U40" s="12"/>
      <c r="V40" s="12"/>
      <c r="W40" s="12"/>
      <c r="X40" s="12"/>
      <c r="Y40" s="12">
        <f>48093-2638</f>
        <v>45455</v>
      </c>
      <c r="Z40" s="12">
        <v>-2856</v>
      </c>
      <c r="AA40" s="12">
        <v>4111</v>
      </c>
      <c r="AB40" s="12">
        <v>-75415</v>
      </c>
    </row>
    <row r="41" spans="2:28" s="8" customFormat="1" x14ac:dyDescent="0.35">
      <c r="B41" s="8" t="s">
        <v>457</v>
      </c>
      <c r="C41" s="14"/>
      <c r="D41" s="14"/>
      <c r="E41" s="14"/>
      <c r="F41" s="14"/>
      <c r="G41" s="14"/>
      <c r="H41" s="14"/>
      <c r="I41" s="14"/>
      <c r="J41" s="14"/>
      <c r="K41" s="14"/>
      <c r="L41" s="14">
        <f t="shared" ref="L41" si="59">L35+SUM(L38:L40)</f>
        <v>0</v>
      </c>
      <c r="M41" s="14">
        <f t="shared" ref="M41" si="60">M35+SUM(M38:M40)</f>
        <v>0</v>
      </c>
      <c r="N41" s="14">
        <f t="shared" ref="N41" si="61">N35+SUM(N38:N40)</f>
        <v>0</v>
      </c>
      <c r="O41" s="14">
        <f t="shared" ref="O41" si="62">O35+SUM(O38:O40)</f>
        <v>-100699</v>
      </c>
      <c r="P41" s="14">
        <f t="shared" ref="P41" si="63">P35+SUM(P38:P40)</f>
        <v>0</v>
      </c>
      <c r="Q41" s="14">
        <f t="shared" ref="Q41" si="64">Q35+SUM(Q38:Q40)</f>
        <v>0</v>
      </c>
      <c r="R41" s="14">
        <f t="shared" ref="R41" si="65">R35+SUM(R38:R40)</f>
        <v>0</v>
      </c>
      <c r="S41" s="14">
        <f t="shared" ref="S41" si="66">S35+SUM(S38:S40)</f>
        <v>-122779</v>
      </c>
      <c r="T41" s="14"/>
      <c r="U41" s="14"/>
      <c r="V41" s="14"/>
      <c r="W41" s="14">
        <f t="shared" ref="W41" si="67">W35+SUM(W38:W40)</f>
        <v>0</v>
      </c>
      <c r="X41" s="14">
        <f t="shared" ref="X41" si="68">X35+SUM(X38:X40)</f>
        <v>0</v>
      </c>
      <c r="Y41" s="14">
        <f t="shared" ref="Y41" si="69">Y35+SUM(Y38:Y40)</f>
        <v>-570925</v>
      </c>
      <c r="Z41" s="14">
        <f t="shared" ref="Z41:AA41" si="70">Z35+SUM(Z38:Z40)</f>
        <v>-567271</v>
      </c>
      <c r="AA41" s="14">
        <f t="shared" si="70"/>
        <v>-1179027</v>
      </c>
      <c r="AB41" s="14">
        <f>AB35+SUM(AB38:AB40)</f>
        <v>-488494</v>
      </c>
    </row>
    <row r="42" spans="2:28" s="7" customFormat="1" x14ac:dyDescent="0.35">
      <c r="B42" s="7" t="s">
        <v>466</v>
      </c>
      <c r="C42" s="12"/>
      <c r="D42" s="12"/>
      <c r="E42" s="12"/>
      <c r="F42" s="12"/>
      <c r="G42" s="12"/>
      <c r="H42" s="12"/>
      <c r="I42" s="12"/>
      <c r="J42" s="12"/>
      <c r="K42" s="12"/>
      <c r="L42" s="12"/>
      <c r="M42" s="12"/>
      <c r="N42" s="12"/>
      <c r="O42" s="12">
        <v>1438</v>
      </c>
      <c r="P42" s="12"/>
      <c r="Q42" s="12"/>
      <c r="R42" s="12"/>
      <c r="S42" s="12">
        <v>1096</v>
      </c>
      <c r="T42" s="12"/>
      <c r="U42" s="12"/>
      <c r="V42" s="12"/>
      <c r="W42" s="12"/>
      <c r="X42" s="12"/>
      <c r="Y42" s="12">
        <v>9102</v>
      </c>
      <c r="Z42" s="12">
        <v>12375</v>
      </c>
      <c r="AA42" s="12">
        <v>-12636</v>
      </c>
      <c r="AB42" s="12">
        <v>31885</v>
      </c>
    </row>
    <row r="43" spans="2:28" s="8" customFormat="1" x14ac:dyDescent="0.35">
      <c r="B43" s="8" t="s">
        <v>222</v>
      </c>
      <c r="C43" s="14"/>
      <c r="D43" s="14"/>
      <c r="E43" s="14"/>
      <c r="F43" s="14"/>
      <c r="G43" s="14"/>
      <c r="H43" s="14"/>
      <c r="I43" s="14"/>
      <c r="J43" s="14"/>
      <c r="K43" s="14"/>
      <c r="L43" s="14">
        <f t="shared" ref="L43" si="71">L41-L42</f>
        <v>0</v>
      </c>
      <c r="M43" s="14">
        <f t="shared" ref="M43" si="72">M41-M42</f>
        <v>0</v>
      </c>
      <c r="N43" s="14">
        <f t="shared" ref="N43" si="73">N41-N42</f>
        <v>0</v>
      </c>
      <c r="O43" s="14">
        <f t="shared" ref="O43" si="74">O41-O42</f>
        <v>-102137</v>
      </c>
      <c r="P43" s="14">
        <f t="shared" ref="P43" si="75">P41-P42</f>
        <v>0</v>
      </c>
      <c r="Q43" s="14">
        <f t="shared" ref="Q43" si="76">Q41-Q42</f>
        <v>0</v>
      </c>
      <c r="R43" s="14">
        <f t="shared" ref="R43" si="77">R41-R42</f>
        <v>0</v>
      </c>
      <c r="S43" s="14">
        <f t="shared" ref="S43" si="78">S41-S42</f>
        <v>-123875</v>
      </c>
      <c r="T43" s="14"/>
      <c r="U43" s="14"/>
      <c r="V43" s="14"/>
      <c r="W43" s="14">
        <f t="shared" ref="W43:Y43" si="79">W41-W42</f>
        <v>0</v>
      </c>
      <c r="X43" s="14">
        <f t="shared" si="79"/>
        <v>0</v>
      </c>
      <c r="Y43" s="14">
        <f t="shared" si="79"/>
        <v>-580027</v>
      </c>
      <c r="Z43" s="14">
        <f>Z41-Z42</f>
        <v>-579646</v>
      </c>
      <c r="AA43" s="14">
        <f>AA41-AA42</f>
        <v>-1166391</v>
      </c>
      <c r="AB43" s="14">
        <f t="shared" ref="AB43" si="80">AB41-AB42</f>
        <v>-520379</v>
      </c>
    </row>
    <row r="44" spans="2:28" x14ac:dyDescent="0.35">
      <c r="B44" t="s">
        <v>467</v>
      </c>
      <c r="C44" s="4"/>
      <c r="D44" s="4"/>
      <c r="E44" s="4"/>
      <c r="F44" s="4"/>
      <c r="G44" s="4"/>
      <c r="H44" s="4"/>
      <c r="I44" s="4"/>
      <c r="J44" s="4"/>
      <c r="K44" s="4"/>
      <c r="L44" s="11" t="e">
        <f t="shared" ref="L44" si="81">L43/L26</f>
        <v>#DIV/0!</v>
      </c>
      <c r="M44" s="11" t="e">
        <f t="shared" ref="M44" si="82">M43/M26</f>
        <v>#DIV/0!</v>
      </c>
      <c r="N44" s="11" t="e">
        <f t="shared" ref="N44" si="83">N43/N26</f>
        <v>#DIV/0!</v>
      </c>
      <c r="O44" s="11">
        <f t="shared" ref="O44" si="84">O43/O26</f>
        <v>-0.26045656464684069</v>
      </c>
      <c r="P44" s="11" t="e">
        <f t="shared" ref="P44" si="85">P43/P26</f>
        <v>#DIV/0!</v>
      </c>
      <c r="Q44" s="11" t="e">
        <f t="shared" ref="Q44" si="86">Q43/Q26</f>
        <v>#DIV/0!</v>
      </c>
      <c r="R44" s="11" t="e">
        <f t="shared" ref="R44" si="87">R43/R26</f>
        <v>#DIV/0!</v>
      </c>
      <c r="S44" s="11">
        <f t="shared" ref="S44" si="88">S43/S26</f>
        <v>-0.25921779526240896</v>
      </c>
      <c r="T44" s="4"/>
      <c r="U44" s="4"/>
      <c r="V44" s="4"/>
      <c r="W44" s="11" t="e">
        <f t="shared" ref="W44:Y44" si="89">W43/W26</f>
        <v>#DIV/0!</v>
      </c>
      <c r="X44" s="11" t="e">
        <f t="shared" si="89"/>
        <v>#DIV/0!</v>
      </c>
      <c r="Y44" s="11">
        <f t="shared" si="89"/>
        <v>-0.97416565755640239</v>
      </c>
      <c r="Z44" s="11">
        <f>Z43/Z26</f>
        <v>-0.78061019049094005</v>
      </c>
      <c r="AA44" s="11">
        <f t="shared" ref="AA44:AB44" si="90">AA43/AA26</f>
        <v>-1.0674657468428341</v>
      </c>
      <c r="AB44" s="11">
        <f t="shared" si="90"/>
        <v>-0.33749446296069302</v>
      </c>
    </row>
    <row r="45" spans="2:28" s="21" customFormat="1" x14ac:dyDescent="0.35">
      <c r="B45" s="21" t="s">
        <v>499</v>
      </c>
      <c r="L45" s="21" t="e">
        <f t="shared" ref="L45:R45" si="91">L43/L47</f>
        <v>#DIV/0!</v>
      </c>
      <c r="M45" s="21" t="e">
        <f t="shared" si="91"/>
        <v>#DIV/0!</v>
      </c>
      <c r="N45" s="21" t="e">
        <f t="shared" si="91"/>
        <v>#DIV/0!</v>
      </c>
      <c r="O45" s="21">
        <f t="shared" si="91"/>
        <v>-5.1994125417749483E-2</v>
      </c>
      <c r="P45" s="21" t="e">
        <f t="shared" si="91"/>
        <v>#DIV/0!</v>
      </c>
      <c r="Q45" s="21" t="e">
        <f t="shared" si="91"/>
        <v>#DIV/0!</v>
      </c>
      <c r="R45" s="21" t="e">
        <f t="shared" si="91"/>
        <v>#DIV/0!</v>
      </c>
      <c r="S45" s="21">
        <f t="shared" ref="S45" si="92">S43/S47</f>
        <v>-5.9748753777254714E-2</v>
      </c>
      <c r="Y45" s="21">
        <f t="shared" ref="Y45:Z45" si="93">Y43/Y47</f>
        <v>-1.0795618671828469</v>
      </c>
      <c r="Z45" s="21">
        <f t="shared" si="93"/>
        <v>-1.0046579428512161</v>
      </c>
      <c r="AA45" s="21">
        <f>AA43/AA47</f>
        <v>-1.1929682618818245</v>
      </c>
    </row>
    <row r="46" spans="2:28" s="21" customFormat="1" x14ac:dyDescent="0.35">
      <c r="B46" s="21" t="s">
        <v>500</v>
      </c>
      <c r="L46" s="21" t="e">
        <f t="shared" ref="L46:R46" si="94">L43/L48</f>
        <v>#DIV/0!</v>
      </c>
      <c r="M46" s="21" t="e">
        <f t="shared" si="94"/>
        <v>#DIV/0!</v>
      </c>
      <c r="N46" s="21" t="e">
        <f t="shared" si="94"/>
        <v>#DIV/0!</v>
      </c>
      <c r="O46" s="21">
        <f t="shared" si="94"/>
        <v>-5.1994125417749483E-2</v>
      </c>
      <c r="P46" s="21" t="e">
        <f t="shared" si="94"/>
        <v>#DIV/0!</v>
      </c>
      <c r="Q46" s="21" t="e">
        <f t="shared" si="94"/>
        <v>#DIV/0!</v>
      </c>
      <c r="R46" s="21" t="e">
        <f t="shared" si="94"/>
        <v>#DIV/0!</v>
      </c>
      <c r="S46" s="21">
        <f t="shared" ref="S46" si="95">S43/S48</f>
        <v>-5.9748753777254714E-2</v>
      </c>
      <c r="Y46" s="21">
        <f t="shared" ref="Y46:Z46" si="96">Y43/Y48</f>
        <v>-1.066197893775211</v>
      </c>
      <c r="Z46" s="21">
        <f t="shared" si="96"/>
        <v>-1.0046579428512161</v>
      </c>
      <c r="AA46" s="21">
        <f>AA43/AA48</f>
        <v>-1.1910090778413729</v>
      </c>
    </row>
    <row r="47" spans="2:28" s="4" customFormat="1" x14ac:dyDescent="0.35">
      <c r="B47" s="4" t="s">
        <v>501</v>
      </c>
      <c r="O47" s="4">
        <v>1964395</v>
      </c>
      <c r="S47" s="4">
        <v>2073265</v>
      </c>
      <c r="Y47" s="4">
        <v>537280</v>
      </c>
      <c r="Z47" s="4">
        <v>576958.56000000006</v>
      </c>
      <c r="AA47" s="4">
        <v>977721.73600000003</v>
      </c>
    </row>
    <row r="48" spans="2:28" s="4" customFormat="1" x14ac:dyDescent="0.35">
      <c r="B48" s="4" t="s">
        <v>502</v>
      </c>
      <c r="O48" s="4">
        <v>1964395</v>
      </c>
      <c r="S48" s="4">
        <v>2073265</v>
      </c>
      <c r="Y48" s="4">
        <v>544014.39300000004</v>
      </c>
      <c r="Z48" s="4">
        <v>576958.56000000006</v>
      </c>
      <c r="AA48" s="4">
        <v>979330.06700000004</v>
      </c>
    </row>
    <row r="49" spans="2:28" x14ac:dyDescent="0.35">
      <c r="C49" s="4"/>
      <c r="D49" s="4"/>
      <c r="E49" s="4"/>
      <c r="F49" s="4"/>
      <c r="G49" s="4"/>
      <c r="H49" s="4"/>
      <c r="I49" s="4"/>
      <c r="J49" s="4"/>
      <c r="K49" s="4"/>
      <c r="L49" s="4"/>
      <c r="M49" s="4"/>
      <c r="N49" s="4"/>
      <c r="O49" s="4"/>
      <c r="P49" s="4"/>
      <c r="Q49" s="4"/>
      <c r="R49" s="4"/>
      <c r="S49" s="4"/>
      <c r="T49" s="4"/>
      <c r="U49" s="4"/>
      <c r="V49" s="4"/>
      <c r="W49" s="11"/>
      <c r="X49" s="11"/>
      <c r="Y49" s="11"/>
      <c r="Z49" s="11"/>
      <c r="AA49" s="11"/>
      <c r="AB49" s="11"/>
    </row>
    <row r="50" spans="2:28" x14ac:dyDescent="0.35">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2:28" s="6" customFormat="1" x14ac:dyDescent="0.35">
      <c r="B51" s="6" t="s">
        <v>493</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2:28" s="9" customFormat="1" x14ac:dyDescent="0.35">
      <c r="B52" s="9" t="s">
        <v>468</v>
      </c>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spans="2:28" x14ac:dyDescent="0.35">
      <c r="B53" t="s">
        <v>469</v>
      </c>
      <c r="C53" s="4"/>
      <c r="D53" s="4"/>
      <c r="E53" s="4"/>
      <c r="F53" s="4"/>
      <c r="G53" s="4"/>
      <c r="H53" s="4"/>
      <c r="I53" s="4"/>
      <c r="J53" s="4"/>
      <c r="K53" s="4"/>
      <c r="L53" s="4"/>
      <c r="M53" s="4"/>
      <c r="N53" s="4"/>
      <c r="O53" s="4"/>
      <c r="P53" s="4">
        <v>2290674</v>
      </c>
      <c r="Q53" s="4"/>
      <c r="R53" s="4"/>
      <c r="S53" s="4">
        <v>2411290</v>
      </c>
      <c r="T53" s="4"/>
      <c r="U53" s="4"/>
      <c r="V53" s="4"/>
      <c r="W53" s="4"/>
      <c r="X53" s="4"/>
      <c r="Y53" s="4"/>
      <c r="Z53" s="4">
        <v>1079154</v>
      </c>
      <c r="AA53" s="4">
        <v>2011323</v>
      </c>
      <c r="AB53" s="4">
        <v>2290674</v>
      </c>
    </row>
    <row r="54" spans="2:28" x14ac:dyDescent="0.35">
      <c r="B54" t="s">
        <v>470</v>
      </c>
      <c r="C54" s="4"/>
      <c r="D54" s="4"/>
      <c r="E54" s="4"/>
      <c r="F54" s="4"/>
      <c r="G54" s="4"/>
      <c r="H54" s="4"/>
      <c r="I54" s="4"/>
      <c r="J54" s="4"/>
      <c r="K54" s="4"/>
      <c r="L54" s="4"/>
      <c r="M54" s="4"/>
      <c r="N54" s="4"/>
      <c r="O54" s="4"/>
      <c r="P54" s="4">
        <v>36628</v>
      </c>
      <c r="Q54" s="4"/>
      <c r="R54" s="4"/>
      <c r="S54" s="4">
        <v>20557</v>
      </c>
      <c r="T54" s="4"/>
      <c r="U54" s="4"/>
      <c r="V54" s="4"/>
      <c r="W54" s="4"/>
      <c r="X54" s="4"/>
      <c r="Y54" s="4"/>
      <c r="Z54" s="4">
        <v>52099</v>
      </c>
      <c r="AA54" s="4">
        <v>37285</v>
      </c>
      <c r="AB54" s="4">
        <v>36628</v>
      </c>
    </row>
    <row r="55" spans="2:28" x14ac:dyDescent="0.35">
      <c r="B55" t="s">
        <v>471</v>
      </c>
      <c r="C55" s="4"/>
      <c r="D55" s="4"/>
      <c r="E55" s="4"/>
      <c r="F55" s="4"/>
      <c r="G55" s="4"/>
      <c r="H55" s="4"/>
      <c r="I55" s="4"/>
      <c r="J55" s="4"/>
      <c r="K55" s="4"/>
      <c r="L55" s="4"/>
      <c r="M55" s="4"/>
      <c r="N55" s="4"/>
      <c r="O55" s="4"/>
      <c r="P55" s="4">
        <v>190923</v>
      </c>
      <c r="Q55" s="4"/>
      <c r="R55" s="4"/>
      <c r="S55" s="4">
        <v>343264</v>
      </c>
      <c r="T55" s="4"/>
      <c r="U55" s="4"/>
      <c r="V55" s="4"/>
      <c r="W55" s="4"/>
      <c r="X55" s="4"/>
      <c r="Y55" s="4"/>
      <c r="Z55" s="4">
        <v>50315</v>
      </c>
      <c r="AA55" s="4">
        <v>156932</v>
      </c>
      <c r="AB55" s="4">
        <v>190923</v>
      </c>
    </row>
    <row r="56" spans="2:28" x14ac:dyDescent="0.35">
      <c r="B56" t="s">
        <v>472</v>
      </c>
      <c r="C56" s="4"/>
      <c r="D56" s="4"/>
      <c r="E56" s="4"/>
      <c r="F56" s="4"/>
      <c r="G56" s="4"/>
      <c r="H56" s="4"/>
      <c r="I56" s="4"/>
      <c r="J56" s="4"/>
      <c r="K56" s="4"/>
      <c r="L56" s="4"/>
      <c r="M56" s="4"/>
      <c r="N56" s="4"/>
      <c r="O56" s="4"/>
      <c r="P56" s="4">
        <v>234153</v>
      </c>
      <c r="Q56" s="4"/>
      <c r="R56" s="4"/>
      <c r="S56" s="4">
        <v>57342</v>
      </c>
      <c r="T56" s="4"/>
      <c r="U56" s="4"/>
      <c r="V56" s="4"/>
      <c r="W56" s="4"/>
      <c r="X56" s="4"/>
      <c r="Y56" s="4"/>
      <c r="Z56" s="4">
        <v>0</v>
      </c>
      <c r="AA56" s="4">
        <v>0</v>
      </c>
      <c r="AB56" s="4">
        <v>234153</v>
      </c>
    </row>
    <row r="57" spans="2:28" s="7" customFormat="1" x14ac:dyDescent="0.35">
      <c r="B57" s="7" t="s">
        <v>473</v>
      </c>
      <c r="C57" s="12"/>
      <c r="D57" s="12"/>
      <c r="E57" s="12"/>
      <c r="F57" s="12"/>
      <c r="G57" s="12"/>
      <c r="H57" s="12"/>
      <c r="I57" s="12"/>
      <c r="J57" s="12"/>
      <c r="K57" s="12"/>
      <c r="L57" s="12"/>
      <c r="M57" s="12"/>
      <c r="N57" s="12"/>
      <c r="O57" s="12"/>
      <c r="P57" s="12">
        <v>110872</v>
      </c>
      <c r="Q57" s="12"/>
      <c r="R57" s="12"/>
      <c r="S57" s="12">
        <v>114157</v>
      </c>
      <c r="T57" s="12"/>
      <c r="U57" s="12"/>
      <c r="V57" s="12"/>
      <c r="W57" s="12"/>
      <c r="X57" s="12"/>
      <c r="Y57" s="12"/>
      <c r="Z57" s="12">
        <v>32585</v>
      </c>
      <c r="AA57" s="12">
        <v>51889</v>
      </c>
      <c r="AB57" s="12">
        <v>110872</v>
      </c>
    </row>
    <row r="58" spans="2:28" s="8" customFormat="1" x14ac:dyDescent="0.35">
      <c r="B58" s="8" t="s">
        <v>254</v>
      </c>
      <c r="C58" s="14"/>
      <c r="D58" s="14"/>
      <c r="E58" s="14"/>
      <c r="F58" s="14"/>
      <c r="G58" s="14"/>
      <c r="H58" s="14"/>
      <c r="I58" s="14"/>
      <c r="J58" s="14"/>
      <c r="K58" s="14"/>
      <c r="L58" s="14"/>
      <c r="M58" s="14"/>
      <c r="N58" s="14"/>
      <c r="O58" s="14"/>
      <c r="P58" s="14">
        <f>SUM(P53:P57)</f>
        <v>2863250</v>
      </c>
      <c r="Q58" s="14">
        <f t="shared" ref="Q58:S58" si="97">SUM(Q53:Q57)</f>
        <v>0</v>
      </c>
      <c r="R58" s="14">
        <f t="shared" si="97"/>
        <v>0</v>
      </c>
      <c r="S58" s="14">
        <f t="shared" si="97"/>
        <v>2946610</v>
      </c>
      <c r="T58" s="14"/>
      <c r="U58" s="14"/>
      <c r="V58" s="14"/>
      <c r="W58" s="14"/>
      <c r="X58" s="14"/>
      <c r="Y58" s="14"/>
      <c r="Z58" s="14">
        <f>SUM(Z53:Z57)</f>
        <v>1214153</v>
      </c>
      <c r="AA58" s="14">
        <f>SUM(AA53:AA57)</f>
        <v>2257429</v>
      </c>
      <c r="AB58" s="14">
        <f>SUM(AB53:AB57)</f>
        <v>2863250</v>
      </c>
    </row>
    <row r="59" spans="2:28" s="9" customFormat="1" x14ac:dyDescent="0.35">
      <c r="B59" s="9" t="s">
        <v>474</v>
      </c>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spans="2:28" x14ac:dyDescent="0.35">
      <c r="B60" t="s">
        <v>259</v>
      </c>
      <c r="C60" s="4"/>
      <c r="D60" s="4"/>
      <c r="E60" s="4"/>
      <c r="F60" s="4"/>
      <c r="G60" s="4"/>
      <c r="H60" s="4"/>
      <c r="I60" s="4"/>
      <c r="J60" s="4"/>
      <c r="K60" s="4"/>
      <c r="L60" s="4"/>
      <c r="M60" s="4"/>
      <c r="N60" s="4"/>
      <c r="O60" s="4"/>
      <c r="P60" s="4">
        <v>31304</v>
      </c>
      <c r="Q60" s="4"/>
      <c r="R60" s="4"/>
      <c r="S60" s="4">
        <v>57822</v>
      </c>
      <c r="T60" s="4"/>
      <c r="U60" s="4"/>
      <c r="V60" s="4"/>
      <c r="W60" s="4"/>
      <c r="X60" s="4"/>
      <c r="Y60" s="4"/>
      <c r="Z60" s="4">
        <v>31589</v>
      </c>
      <c r="AA60" s="4">
        <v>29541</v>
      </c>
      <c r="AB60" s="4">
        <v>31304</v>
      </c>
    </row>
    <row r="61" spans="2:28" x14ac:dyDescent="0.35">
      <c r="B61" t="s">
        <v>470</v>
      </c>
      <c r="C61" s="4"/>
      <c r="D61" s="4"/>
      <c r="E61" s="4"/>
      <c r="F61" s="4"/>
      <c r="G61" s="4"/>
      <c r="H61" s="4"/>
      <c r="I61" s="4"/>
      <c r="J61" s="4"/>
      <c r="K61" s="4"/>
      <c r="L61" s="4"/>
      <c r="M61" s="4"/>
      <c r="N61" s="4"/>
      <c r="O61" s="4"/>
      <c r="P61" s="4">
        <v>39612</v>
      </c>
      <c r="Q61" s="4"/>
      <c r="R61" s="4"/>
      <c r="S61" s="4">
        <v>20902</v>
      </c>
      <c r="T61" s="4"/>
      <c r="U61" s="4"/>
      <c r="V61" s="4"/>
      <c r="W61" s="4"/>
      <c r="X61" s="4"/>
      <c r="Y61" s="4"/>
      <c r="Z61" s="4">
        <v>270709</v>
      </c>
      <c r="AA61" s="4">
        <v>79538</v>
      </c>
      <c r="AB61" s="4">
        <v>39612</v>
      </c>
    </row>
    <row r="62" spans="2:28" x14ac:dyDescent="0.35">
      <c r="B62" t="s">
        <v>475</v>
      </c>
      <c r="C62" s="4"/>
      <c r="D62" s="4"/>
      <c r="E62" s="4"/>
      <c r="F62" s="4"/>
      <c r="G62" s="4"/>
      <c r="H62" s="4"/>
      <c r="I62" s="4"/>
      <c r="J62" s="4"/>
      <c r="K62" s="4"/>
      <c r="L62" s="4"/>
      <c r="M62" s="4"/>
      <c r="N62" s="4"/>
      <c r="O62" s="4"/>
      <c r="P62" s="4">
        <v>216898</v>
      </c>
      <c r="Q62" s="4"/>
      <c r="R62" s="4"/>
      <c r="S62" s="4">
        <v>199359</v>
      </c>
      <c r="T62" s="4"/>
      <c r="U62" s="4"/>
      <c r="V62" s="4"/>
      <c r="W62" s="4"/>
      <c r="X62" s="4"/>
      <c r="Y62" s="4"/>
      <c r="Z62" s="4">
        <v>0</v>
      </c>
      <c r="AA62" s="4">
        <v>217075</v>
      </c>
      <c r="AB62" s="4">
        <v>216898</v>
      </c>
    </row>
    <row r="63" spans="2:28" s="7" customFormat="1" x14ac:dyDescent="0.35">
      <c r="B63" s="7" t="s">
        <v>476</v>
      </c>
      <c r="C63" s="12"/>
      <c r="D63" s="12"/>
      <c r="E63" s="12"/>
      <c r="F63" s="12"/>
      <c r="G63" s="12"/>
      <c r="H63" s="12"/>
      <c r="I63" s="12"/>
      <c r="J63" s="12"/>
      <c r="K63" s="12"/>
      <c r="L63" s="12"/>
      <c r="M63" s="12"/>
      <c r="N63" s="12"/>
      <c r="O63" s="12"/>
      <c r="P63" s="12">
        <v>96386</v>
      </c>
      <c r="Q63" s="12"/>
      <c r="R63" s="12"/>
      <c r="S63" s="12">
        <v>94142</v>
      </c>
      <c r="T63" s="12"/>
      <c r="U63" s="12"/>
      <c r="V63" s="12"/>
      <c r="W63" s="12"/>
      <c r="X63" s="12"/>
      <c r="Y63" s="12"/>
      <c r="Z63" s="12">
        <v>77574</v>
      </c>
      <c r="AA63" s="12">
        <v>106921</v>
      </c>
      <c r="AB63" s="12">
        <v>96386</v>
      </c>
    </row>
    <row r="64" spans="2:28" s="8" customFormat="1" x14ac:dyDescent="0.35">
      <c r="B64" s="8" t="s">
        <v>281</v>
      </c>
      <c r="C64" s="14"/>
      <c r="D64" s="14"/>
      <c r="E64" s="14"/>
      <c r="F64" s="14"/>
      <c r="G64" s="14"/>
      <c r="H64" s="14"/>
      <c r="I64" s="14"/>
      <c r="J64" s="14"/>
      <c r="K64" s="14"/>
      <c r="L64" s="14"/>
      <c r="M64" s="14"/>
      <c r="N64" s="14"/>
      <c r="O64" s="14"/>
      <c r="P64" s="14">
        <f>SUM(P60:P63)+P58</f>
        <v>3247450</v>
      </c>
      <c r="Q64" s="14">
        <f t="shared" ref="Q64:S64" si="98">SUM(Q60:Q63)+Q58</f>
        <v>0</v>
      </c>
      <c r="R64" s="14">
        <f t="shared" si="98"/>
        <v>0</v>
      </c>
      <c r="S64" s="14">
        <f t="shared" si="98"/>
        <v>3318835</v>
      </c>
      <c r="T64" s="14"/>
      <c r="U64" s="14"/>
      <c r="V64" s="14"/>
      <c r="W64" s="14"/>
      <c r="X64" s="14"/>
      <c r="Y64" s="14"/>
      <c r="Z64" s="14">
        <f t="shared" ref="Z64:AA64" si="99">SUM(Z60:Z63)+Z58</f>
        <v>1594025</v>
      </c>
      <c r="AA64" s="14">
        <f t="shared" si="99"/>
        <v>2690504</v>
      </c>
      <c r="AB64" s="14">
        <f>SUM(AB60:AB63)+AB58</f>
        <v>3247450</v>
      </c>
    </row>
    <row r="65" spans="2:28" s="9" customFormat="1" x14ac:dyDescent="0.35">
      <c r="B65" s="9" t="s">
        <v>477</v>
      </c>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spans="2:28" x14ac:dyDescent="0.35">
      <c r="B66" t="s">
        <v>478</v>
      </c>
      <c r="C66" s="4"/>
      <c r="D66" s="4"/>
      <c r="E66" s="4"/>
      <c r="F66" s="4"/>
      <c r="G66" s="4"/>
      <c r="H66" s="4"/>
      <c r="I66" s="4"/>
      <c r="J66" s="4"/>
      <c r="K66" s="4"/>
      <c r="L66" s="4"/>
      <c r="M66" s="4"/>
      <c r="N66" s="4"/>
      <c r="O66" s="4"/>
      <c r="P66" s="4">
        <v>74907</v>
      </c>
      <c r="Q66" s="4"/>
      <c r="R66" s="4"/>
      <c r="S66" s="4">
        <v>59507</v>
      </c>
      <c r="T66" s="4"/>
      <c r="U66" s="4"/>
      <c r="V66" s="4"/>
      <c r="W66" s="4"/>
      <c r="X66" s="4"/>
      <c r="Y66" s="4"/>
      <c r="Z66" s="4">
        <v>51735</v>
      </c>
      <c r="AA66" s="4">
        <v>16358</v>
      </c>
      <c r="AB66" s="4">
        <v>74907</v>
      </c>
    </row>
    <row r="67" spans="2:28" x14ac:dyDescent="0.35">
      <c r="B67" t="s">
        <v>479</v>
      </c>
      <c r="C67" s="4"/>
      <c r="D67" s="4"/>
      <c r="E67" s="4"/>
      <c r="F67" s="4"/>
      <c r="G67" s="4"/>
      <c r="H67" s="4"/>
      <c r="I67" s="4"/>
      <c r="J67" s="4"/>
      <c r="K67" s="4"/>
      <c r="L67" s="4"/>
      <c r="M67" s="4"/>
      <c r="N67" s="4"/>
      <c r="O67" s="4"/>
      <c r="P67" s="4">
        <v>155806</v>
      </c>
      <c r="Q67" s="4"/>
      <c r="R67" s="4"/>
      <c r="S67" s="4">
        <v>164697</v>
      </c>
      <c r="T67" s="4"/>
      <c r="U67" s="4"/>
      <c r="V67" s="4"/>
      <c r="W67" s="4"/>
      <c r="X67" s="4"/>
      <c r="Y67" s="4"/>
      <c r="Z67" s="4">
        <v>126620</v>
      </c>
      <c r="AA67" s="4">
        <v>158546</v>
      </c>
      <c r="AB67" s="4">
        <v>155806</v>
      </c>
    </row>
    <row r="68" spans="2:28" x14ac:dyDescent="0.35">
      <c r="B68" t="s">
        <v>480</v>
      </c>
      <c r="C68" s="4"/>
      <c r="D68" s="4"/>
      <c r="E68" s="4"/>
      <c r="F68" s="4"/>
      <c r="G68" s="4"/>
      <c r="H68" s="4"/>
      <c r="I68" s="4"/>
      <c r="J68" s="4"/>
      <c r="K68" s="4"/>
      <c r="L68" s="4"/>
      <c r="M68" s="4"/>
      <c r="N68" s="4"/>
      <c r="O68" s="4"/>
      <c r="P68" s="4">
        <v>227816</v>
      </c>
      <c r="Q68" s="4"/>
      <c r="R68" s="4"/>
      <c r="S68" s="4">
        <v>189771</v>
      </c>
      <c r="T68" s="4"/>
      <c r="U68" s="4"/>
      <c r="V68" s="4"/>
      <c r="W68" s="4"/>
      <c r="X68" s="4"/>
      <c r="Y68" s="4"/>
      <c r="Z68" s="4">
        <v>186105</v>
      </c>
      <c r="AA68" s="4">
        <v>189520</v>
      </c>
      <c r="AB68" s="4">
        <v>227816</v>
      </c>
    </row>
    <row r="69" spans="2:28" x14ac:dyDescent="0.35">
      <c r="B69" t="s">
        <v>481</v>
      </c>
      <c r="C69" s="4"/>
      <c r="D69" s="4"/>
      <c r="E69" s="4"/>
      <c r="F69" s="4"/>
      <c r="G69" s="4"/>
      <c r="H69" s="4"/>
      <c r="I69" s="4"/>
      <c r="J69" s="4"/>
      <c r="K69" s="4"/>
      <c r="L69" s="4"/>
      <c r="M69" s="4"/>
      <c r="N69" s="4"/>
      <c r="O69" s="4"/>
      <c r="P69" s="4">
        <v>161605</v>
      </c>
      <c r="Q69" s="4"/>
      <c r="R69" s="4"/>
      <c r="S69" s="4">
        <v>234142</v>
      </c>
      <c r="T69" s="4"/>
      <c r="U69" s="4"/>
      <c r="V69" s="4"/>
      <c r="W69" s="4"/>
      <c r="X69" s="4"/>
      <c r="Y69" s="4"/>
      <c r="Z69" s="4">
        <v>364138</v>
      </c>
      <c r="AA69" s="4">
        <v>210320</v>
      </c>
      <c r="AB69" s="4">
        <v>161605</v>
      </c>
    </row>
    <row r="70" spans="2:28" s="7" customFormat="1" x14ac:dyDescent="0.35">
      <c r="B70" s="7" t="s">
        <v>482</v>
      </c>
      <c r="C70" s="12"/>
      <c r="D70" s="12"/>
      <c r="E70" s="12"/>
      <c r="F70" s="12"/>
      <c r="G70" s="12"/>
      <c r="H70" s="12"/>
      <c r="I70" s="12"/>
      <c r="J70" s="12"/>
      <c r="K70" s="12"/>
      <c r="L70" s="12"/>
      <c r="M70" s="12"/>
      <c r="N70" s="12"/>
      <c r="O70" s="12"/>
      <c r="P70" s="12">
        <v>39927</v>
      </c>
      <c r="Q70" s="12"/>
      <c r="R70" s="12"/>
      <c r="S70" s="12">
        <v>40233</v>
      </c>
      <c r="T70" s="12"/>
      <c r="U70" s="12"/>
      <c r="V70" s="12"/>
      <c r="W70" s="12"/>
      <c r="X70" s="12"/>
      <c r="Y70" s="12"/>
      <c r="Z70" s="12">
        <v>0</v>
      </c>
      <c r="AA70" s="12">
        <v>29079</v>
      </c>
      <c r="AB70" s="12">
        <v>39927</v>
      </c>
    </row>
    <row r="71" spans="2:28" s="8" customFormat="1" x14ac:dyDescent="0.35">
      <c r="B71" s="8" t="s">
        <v>305</v>
      </c>
      <c r="C71" s="14"/>
      <c r="D71" s="14"/>
      <c r="E71" s="14"/>
      <c r="F71" s="14"/>
      <c r="G71" s="14"/>
      <c r="H71" s="14"/>
      <c r="I71" s="14"/>
      <c r="J71" s="14"/>
      <c r="K71" s="14"/>
      <c r="L71" s="14"/>
      <c r="M71" s="14"/>
      <c r="N71" s="14"/>
      <c r="O71" s="14"/>
      <c r="P71" s="14">
        <f>SUM(P66:P70)</f>
        <v>660061</v>
      </c>
      <c r="Q71" s="14">
        <f t="shared" ref="Q71:S71" si="100">SUM(Q66:Q70)</f>
        <v>0</v>
      </c>
      <c r="R71" s="14">
        <f t="shared" si="100"/>
        <v>0</v>
      </c>
      <c r="S71" s="14">
        <f t="shared" si="100"/>
        <v>688350</v>
      </c>
      <c r="T71" s="14"/>
      <c r="U71" s="14"/>
      <c r="V71" s="14"/>
      <c r="W71" s="14"/>
      <c r="X71" s="14"/>
      <c r="Y71" s="14"/>
      <c r="Z71" s="14">
        <f t="shared" ref="Z71:AA71" si="101">SUM(Z66:Z70)</f>
        <v>728598</v>
      </c>
      <c r="AA71" s="14">
        <f t="shared" si="101"/>
        <v>603823</v>
      </c>
      <c r="AB71" s="14">
        <f>SUM(AB66:AB70)</f>
        <v>660061</v>
      </c>
    </row>
    <row r="72" spans="2:28" s="9" customFormat="1" x14ac:dyDescent="0.35">
      <c r="B72" s="9" t="s">
        <v>483</v>
      </c>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spans="2:28" x14ac:dyDescent="0.35">
      <c r="B73" t="s">
        <v>480</v>
      </c>
      <c r="C73" s="4"/>
      <c r="D73" s="4"/>
      <c r="E73" s="4"/>
      <c r="F73" s="4"/>
      <c r="G73" s="4"/>
      <c r="H73" s="4"/>
      <c r="I73" s="4"/>
      <c r="J73" s="4"/>
      <c r="K73" s="4"/>
      <c r="L73" s="4"/>
      <c r="M73" s="4"/>
      <c r="N73" s="4"/>
      <c r="O73" s="4"/>
      <c r="P73" s="4">
        <v>40217</v>
      </c>
      <c r="Q73" s="4"/>
      <c r="R73" s="4"/>
      <c r="S73" s="4">
        <v>31383</v>
      </c>
      <c r="T73" s="4"/>
      <c r="U73" s="4"/>
      <c r="V73" s="4"/>
      <c r="W73" s="4"/>
      <c r="X73" s="4"/>
      <c r="Y73" s="4"/>
      <c r="Z73" s="4">
        <v>77030</v>
      </c>
      <c r="AA73" s="4">
        <v>50525</v>
      </c>
      <c r="AB73" s="4">
        <v>40217</v>
      </c>
    </row>
    <row r="74" spans="2:28" x14ac:dyDescent="0.35">
      <c r="B74" t="s">
        <v>481</v>
      </c>
      <c r="C74" s="4"/>
      <c r="D74" s="4"/>
      <c r="E74" s="4"/>
      <c r="F74" s="4"/>
      <c r="G74" s="4"/>
      <c r="H74" s="4"/>
      <c r="I74" s="4"/>
      <c r="J74" s="4"/>
      <c r="K74" s="4"/>
      <c r="L74" s="4"/>
      <c r="M74" s="4"/>
      <c r="N74" s="4"/>
      <c r="O74" s="4"/>
      <c r="P74" s="4">
        <v>33699</v>
      </c>
      <c r="Q74" s="4"/>
      <c r="R74" s="4"/>
      <c r="S74" s="4">
        <v>5533</v>
      </c>
      <c r="T74" s="4"/>
      <c r="U74" s="4"/>
      <c r="V74" s="4"/>
      <c r="W74" s="4"/>
      <c r="X74" s="4"/>
      <c r="Y74" s="4"/>
      <c r="Z74" s="4">
        <v>167538</v>
      </c>
      <c r="AA74" s="4">
        <v>81513</v>
      </c>
      <c r="AB74" s="4">
        <v>33699</v>
      </c>
    </row>
    <row r="75" spans="2:28" x14ac:dyDescent="0.35">
      <c r="B75" t="s">
        <v>8</v>
      </c>
      <c r="C75" s="4"/>
      <c r="D75" s="4"/>
      <c r="E75" s="4"/>
      <c r="F75" s="4"/>
      <c r="G75" s="4"/>
      <c r="H75" s="4"/>
      <c r="I75" s="4"/>
      <c r="J75" s="4"/>
      <c r="K75" s="4"/>
      <c r="L75" s="4"/>
      <c r="M75" s="4"/>
      <c r="N75" s="4"/>
      <c r="O75" s="4"/>
      <c r="P75" s="4">
        <v>0</v>
      </c>
      <c r="Q75" s="4"/>
      <c r="R75" s="4"/>
      <c r="S75" s="4">
        <v>0</v>
      </c>
      <c r="T75" s="4"/>
      <c r="U75" s="4"/>
      <c r="V75" s="4"/>
      <c r="W75" s="4"/>
      <c r="X75" s="4"/>
      <c r="Y75" s="4"/>
      <c r="Z75" s="4">
        <v>396065</v>
      </c>
      <c r="AA75" s="4">
        <v>197977</v>
      </c>
      <c r="AB75" s="4">
        <v>0</v>
      </c>
    </row>
    <row r="76" spans="2:28" x14ac:dyDescent="0.35">
      <c r="B76" t="s">
        <v>482</v>
      </c>
      <c r="C76" s="4"/>
      <c r="D76" s="4"/>
      <c r="E76" s="4"/>
      <c r="F76" s="4"/>
      <c r="G76" s="4"/>
      <c r="H76" s="4"/>
      <c r="I76" s="4"/>
      <c r="J76" s="4"/>
      <c r="K76" s="4"/>
      <c r="L76" s="4"/>
      <c r="M76" s="4"/>
      <c r="N76" s="4"/>
      <c r="O76" s="4"/>
      <c r="P76" s="4">
        <v>220146</v>
      </c>
      <c r="Q76" s="4"/>
      <c r="R76" s="4"/>
      <c r="S76" s="4">
        <v>204903</v>
      </c>
      <c r="T76" s="4"/>
      <c r="U76" s="4"/>
      <c r="V76" s="4"/>
      <c r="W76" s="4"/>
      <c r="X76" s="4"/>
      <c r="Y76" s="4"/>
      <c r="Z76" s="4">
        <v>0</v>
      </c>
      <c r="AA76" s="4">
        <v>229800</v>
      </c>
      <c r="AB76" s="4">
        <v>220146</v>
      </c>
    </row>
    <row r="77" spans="2:28" s="7" customFormat="1" x14ac:dyDescent="0.35">
      <c r="B77" s="7" t="s">
        <v>484</v>
      </c>
      <c r="C77" s="12"/>
      <c r="D77" s="12"/>
      <c r="E77" s="12"/>
      <c r="F77" s="12"/>
      <c r="G77" s="12"/>
      <c r="H77" s="12"/>
      <c r="I77" s="12"/>
      <c r="J77" s="12"/>
      <c r="K77" s="12"/>
      <c r="L77" s="12"/>
      <c r="M77" s="12"/>
      <c r="N77" s="12"/>
      <c r="O77" s="12"/>
      <c r="P77" s="12">
        <v>2297</v>
      </c>
      <c r="Q77" s="12"/>
      <c r="R77" s="12"/>
      <c r="S77" s="12">
        <v>2051</v>
      </c>
      <c r="T77" s="12"/>
      <c r="U77" s="12"/>
      <c r="V77" s="12"/>
      <c r="W77" s="12"/>
      <c r="X77" s="12"/>
      <c r="Y77" s="12"/>
      <c r="Z77" s="12">
        <v>78205</v>
      </c>
      <c r="AA77" s="12">
        <v>4316</v>
      </c>
      <c r="AB77" s="12">
        <v>2297</v>
      </c>
    </row>
    <row r="78" spans="2:28" s="8" customFormat="1" x14ac:dyDescent="0.35">
      <c r="B78" s="8" t="s">
        <v>324</v>
      </c>
      <c r="C78" s="14"/>
      <c r="D78" s="14"/>
      <c r="E78" s="14"/>
      <c r="F78" s="14"/>
      <c r="G78" s="14"/>
      <c r="H78" s="14"/>
      <c r="I78" s="14"/>
      <c r="J78" s="14"/>
      <c r="K78" s="14"/>
      <c r="L78" s="14"/>
      <c r="M78" s="14"/>
      <c r="N78" s="14"/>
      <c r="O78" s="14"/>
      <c r="P78" s="14">
        <f>SUM(P73:P77)+P71</f>
        <v>956420</v>
      </c>
      <c r="Q78" s="14">
        <f t="shared" ref="Q78:S78" si="102">SUM(Q73:Q77)+Q71</f>
        <v>0</v>
      </c>
      <c r="R78" s="14">
        <f t="shared" si="102"/>
        <v>0</v>
      </c>
      <c r="S78" s="14">
        <f t="shared" si="102"/>
        <v>932220</v>
      </c>
      <c r="T78" s="14"/>
      <c r="U78" s="14"/>
      <c r="V78" s="14"/>
      <c r="W78" s="14"/>
      <c r="X78" s="14"/>
      <c r="Y78" s="14"/>
      <c r="Z78" s="14">
        <f t="shared" ref="Z78:AA78" si="103">SUM(Z73:Z77)+Z71</f>
        <v>1447436</v>
      </c>
      <c r="AA78" s="14">
        <f t="shared" si="103"/>
        <v>1167954</v>
      </c>
      <c r="AB78" s="14">
        <f>SUM(AB73:AB77)+AB71</f>
        <v>956420</v>
      </c>
    </row>
    <row r="79" spans="2:28" s="9" customFormat="1" x14ac:dyDescent="0.35">
      <c r="B79" s="9" t="s">
        <v>485</v>
      </c>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spans="2:28" x14ac:dyDescent="0.35">
      <c r="B80" t="s">
        <v>503</v>
      </c>
      <c r="C80" s="4"/>
      <c r="D80" s="4"/>
      <c r="E80" s="4"/>
      <c r="F80" s="4"/>
      <c r="G80" s="4"/>
      <c r="H80" s="4"/>
      <c r="I80" s="4"/>
      <c r="J80" s="4"/>
      <c r="K80" s="4"/>
      <c r="L80" s="4"/>
      <c r="M80" s="4"/>
      <c r="N80" s="4"/>
      <c r="O80" s="4"/>
      <c r="P80" s="4">
        <v>0</v>
      </c>
      <c r="Q80" s="4"/>
      <c r="R80" s="4"/>
      <c r="S80" s="4">
        <v>0</v>
      </c>
      <c r="T80" s="4"/>
      <c r="U80" s="4"/>
      <c r="V80" s="4"/>
      <c r="W80" s="4"/>
      <c r="X80" s="4"/>
      <c r="Y80" s="4"/>
      <c r="Z80" s="4">
        <v>33569</v>
      </c>
      <c r="AA80" s="4">
        <v>0</v>
      </c>
      <c r="AB80" s="4">
        <v>0</v>
      </c>
    </row>
    <row r="81" spans="2:28" x14ac:dyDescent="0.35">
      <c r="B81" t="s">
        <v>504</v>
      </c>
      <c r="C81" s="4"/>
      <c r="D81" s="4"/>
      <c r="E81" s="4"/>
      <c r="F81" s="4"/>
      <c r="G81" s="4"/>
      <c r="H81" s="4"/>
      <c r="I81" s="4"/>
      <c r="J81" s="4"/>
      <c r="K81" s="4"/>
      <c r="L81" s="4"/>
      <c r="M81" s="4"/>
      <c r="N81" s="4"/>
      <c r="O81" s="4"/>
      <c r="P81" s="4">
        <v>0</v>
      </c>
      <c r="Q81" s="4"/>
      <c r="R81" s="4"/>
      <c r="S81" s="4">
        <v>0</v>
      </c>
      <c r="T81" s="4"/>
      <c r="U81" s="4"/>
      <c r="V81" s="4"/>
      <c r="W81" s="4"/>
      <c r="X81" s="4"/>
      <c r="Y81" s="4"/>
      <c r="Z81" s="4">
        <v>2093662</v>
      </c>
      <c r="AA81" s="4">
        <v>0</v>
      </c>
      <c r="AB81" s="4">
        <v>0</v>
      </c>
    </row>
    <row r="82" spans="2:28" x14ac:dyDescent="0.35">
      <c r="B82" t="s">
        <v>486</v>
      </c>
      <c r="C82" s="4"/>
      <c r="D82" s="4"/>
      <c r="E82" s="4"/>
      <c r="F82" s="4"/>
      <c r="G82" s="4"/>
      <c r="H82" s="4"/>
      <c r="I82" s="4"/>
      <c r="J82" s="4"/>
      <c r="K82" s="4"/>
      <c r="L82" s="4"/>
      <c r="M82" s="4"/>
      <c r="N82" s="4"/>
      <c r="O82" s="4"/>
      <c r="P82" s="4">
        <v>0</v>
      </c>
      <c r="Q82" s="4"/>
      <c r="R82" s="4"/>
      <c r="S82" s="4">
        <v>0</v>
      </c>
      <c r="T82" s="4"/>
      <c r="U82" s="4"/>
      <c r="V82" s="4"/>
      <c r="W82" s="4"/>
      <c r="X82" s="4"/>
      <c r="Y82" s="4"/>
      <c r="Z82" s="4">
        <v>0</v>
      </c>
      <c r="AA82" s="4">
        <v>0</v>
      </c>
      <c r="AB82" s="4">
        <v>0</v>
      </c>
    </row>
    <row r="83" spans="2:28" x14ac:dyDescent="0.35">
      <c r="B83" t="s">
        <v>487</v>
      </c>
      <c r="C83" s="4"/>
      <c r="D83" s="4"/>
      <c r="E83" s="4"/>
      <c r="F83" s="4"/>
      <c r="G83" s="4"/>
      <c r="H83" s="4"/>
      <c r="I83" s="4"/>
      <c r="J83" s="4"/>
      <c r="K83" s="4"/>
      <c r="L83" s="4"/>
      <c r="M83" s="4"/>
      <c r="N83" s="4"/>
      <c r="O83" s="4"/>
      <c r="P83" s="4">
        <v>2027</v>
      </c>
      <c r="Q83" s="4"/>
      <c r="R83" s="4"/>
      <c r="S83" s="4">
        <v>2080</v>
      </c>
      <c r="T83" s="4"/>
      <c r="U83" s="4"/>
      <c r="V83" s="4"/>
      <c r="W83" s="4"/>
      <c r="X83" s="4"/>
      <c r="Y83" s="4"/>
      <c r="Z83" s="4">
        <v>588</v>
      </c>
      <c r="AA83" s="4">
        <v>1792</v>
      </c>
      <c r="AB83" s="4">
        <v>2027</v>
      </c>
    </row>
    <row r="84" spans="2:28" x14ac:dyDescent="0.35">
      <c r="B84" t="s">
        <v>488</v>
      </c>
      <c r="C84" s="4"/>
      <c r="D84" s="4"/>
      <c r="E84" s="4"/>
      <c r="F84" s="4"/>
      <c r="G84" s="4"/>
      <c r="H84" s="4"/>
      <c r="I84" s="4"/>
      <c r="J84" s="4"/>
      <c r="K84" s="4"/>
      <c r="L84" s="4"/>
      <c r="M84" s="4"/>
      <c r="N84" s="4"/>
      <c r="O84" s="4"/>
      <c r="P84" s="4">
        <v>7777085</v>
      </c>
      <c r="Q84" s="4"/>
      <c r="R84" s="4"/>
      <c r="S84" s="4">
        <v>8284686</v>
      </c>
      <c r="T84" s="4"/>
      <c r="U84" s="4"/>
      <c r="V84" s="4"/>
      <c r="W84" s="4"/>
      <c r="X84" s="4"/>
      <c r="Y84" s="4"/>
      <c r="Z84" s="4">
        <v>1857331</v>
      </c>
      <c r="AA84" s="4">
        <v>6488857</v>
      </c>
      <c r="AB84" s="4">
        <v>7777085</v>
      </c>
    </row>
    <row r="85" spans="2:28" x14ac:dyDescent="0.35">
      <c r="B85" t="s">
        <v>505</v>
      </c>
      <c r="C85" s="4"/>
      <c r="D85" s="4"/>
      <c r="E85" s="4"/>
      <c r="F85" s="4"/>
      <c r="G85" s="4"/>
      <c r="H85" s="4"/>
      <c r="I85" s="4"/>
      <c r="J85" s="4"/>
      <c r="K85" s="4"/>
      <c r="L85" s="4"/>
      <c r="M85" s="4"/>
      <c r="N85" s="4"/>
      <c r="O85" s="4"/>
      <c r="P85" s="4">
        <v>0</v>
      </c>
      <c r="Q85" s="4"/>
      <c r="R85" s="4"/>
      <c r="S85" s="4">
        <v>0</v>
      </c>
      <c r="T85" s="4"/>
      <c r="U85" s="4"/>
      <c r="V85" s="4"/>
      <c r="W85" s="4"/>
      <c r="X85" s="4"/>
      <c r="Y85" s="4"/>
      <c r="Z85" s="4">
        <v>-38895</v>
      </c>
      <c r="AA85" s="4">
        <v>0</v>
      </c>
      <c r="AB85" s="4">
        <v>0</v>
      </c>
    </row>
    <row r="86" spans="2:28" x14ac:dyDescent="0.35">
      <c r="B86" t="s">
        <v>489</v>
      </c>
      <c r="C86" s="4"/>
      <c r="D86" s="4"/>
      <c r="E86" s="4"/>
      <c r="F86" s="4"/>
      <c r="G86" s="4"/>
      <c r="H86" s="4"/>
      <c r="I86" s="4"/>
      <c r="J86" s="4"/>
      <c r="K86" s="4"/>
      <c r="L86" s="4"/>
      <c r="M86" s="4"/>
      <c r="N86" s="4"/>
      <c r="O86" s="4"/>
      <c r="P86" s="4">
        <v>-2349</v>
      </c>
      <c r="Q86" s="4"/>
      <c r="R86" s="4"/>
      <c r="S86" s="4">
        <v>-9835</v>
      </c>
      <c r="T86" s="4"/>
      <c r="U86" s="4"/>
      <c r="V86" s="4"/>
      <c r="W86" s="4"/>
      <c r="X86" s="4"/>
      <c r="Y86" s="4"/>
      <c r="Z86" s="4">
        <v>-703</v>
      </c>
      <c r="AA86" s="4">
        <v>-2745</v>
      </c>
      <c r="AB86" s="4">
        <v>-2349</v>
      </c>
    </row>
    <row r="87" spans="2:28" s="7" customFormat="1" x14ac:dyDescent="0.35">
      <c r="B87" s="7" t="s">
        <v>490</v>
      </c>
      <c r="C87" s="12"/>
      <c r="D87" s="12"/>
      <c r="E87" s="12"/>
      <c r="F87" s="12"/>
      <c r="G87" s="12"/>
      <c r="H87" s="12"/>
      <c r="I87" s="12"/>
      <c r="J87" s="12"/>
      <c r="K87" s="12"/>
      <c r="L87" s="12"/>
      <c r="M87" s="12"/>
      <c r="N87" s="12"/>
      <c r="O87" s="12"/>
      <c r="P87" s="12">
        <v>-5485733</v>
      </c>
      <c r="Q87" s="12"/>
      <c r="R87" s="12"/>
      <c r="S87" s="12">
        <v>-5890316</v>
      </c>
      <c r="T87" s="12"/>
      <c r="U87" s="12"/>
      <c r="V87" s="12"/>
      <c r="W87" s="12"/>
      <c r="X87" s="12"/>
      <c r="Y87" s="12"/>
      <c r="Z87" s="12">
        <v>-3798963</v>
      </c>
      <c r="AA87" s="12">
        <v>-4965354</v>
      </c>
      <c r="AB87" s="12">
        <v>-5485733</v>
      </c>
    </row>
    <row r="88" spans="2:28" s="10" customFormat="1" x14ac:dyDescent="0.35">
      <c r="B88" s="10" t="s">
        <v>491</v>
      </c>
      <c r="C88" s="16"/>
      <c r="D88" s="16"/>
      <c r="E88" s="16"/>
      <c r="F88" s="16"/>
      <c r="G88" s="16"/>
      <c r="H88" s="16"/>
      <c r="I88" s="16"/>
      <c r="J88" s="16"/>
      <c r="K88" s="16"/>
      <c r="L88" s="16"/>
      <c r="M88" s="16"/>
      <c r="N88" s="16"/>
      <c r="O88" s="16"/>
      <c r="P88" s="16">
        <f t="shared" ref="P88" si="104">SUM(P82:P87)</f>
        <v>2291030</v>
      </c>
      <c r="Q88" s="16">
        <f t="shared" ref="Q88" si="105">SUM(Q82:Q87)</f>
        <v>0</v>
      </c>
      <c r="R88" s="16">
        <f t="shared" ref="R88" si="106">SUM(R82:R87)</f>
        <v>0</v>
      </c>
      <c r="S88" s="16">
        <f t="shared" ref="S88" si="107">SUM(S82:S87)</f>
        <v>2386615</v>
      </c>
      <c r="T88" s="16"/>
      <c r="U88" s="16"/>
      <c r="V88" s="16"/>
      <c r="W88" s="16"/>
      <c r="X88" s="16"/>
      <c r="Y88" s="16"/>
      <c r="Z88" s="16">
        <f t="shared" ref="Z88" si="108">SUM(Z82:Z87)</f>
        <v>-1980642</v>
      </c>
      <c r="AA88" s="16">
        <f t="shared" ref="AA88" si="109">SUM(AA82:AA87)</f>
        <v>1522550</v>
      </c>
      <c r="AB88" s="16">
        <f t="shared" ref="AB88" si="110">SUM(AB82:AB87)</f>
        <v>2291030</v>
      </c>
    </row>
    <row r="89" spans="2:28" s="8" customFormat="1" x14ac:dyDescent="0.35">
      <c r="B89" s="8" t="s">
        <v>492</v>
      </c>
      <c r="C89" s="14"/>
      <c r="D89" s="14"/>
      <c r="E89" s="14"/>
      <c r="F89" s="14"/>
      <c r="G89" s="14"/>
      <c r="H89" s="14"/>
      <c r="I89" s="14"/>
      <c r="J89" s="14"/>
      <c r="K89" s="14"/>
      <c r="L89" s="14"/>
      <c r="M89" s="14"/>
      <c r="N89" s="14"/>
      <c r="O89" s="14"/>
      <c r="P89" s="14">
        <f t="shared" ref="P89" si="111">P88+P78+SUM(P80:P81)</f>
        <v>3247450</v>
      </c>
      <c r="Q89" s="14">
        <f t="shared" ref="Q89" si="112">Q88+Q78+SUM(Q80:Q81)</f>
        <v>0</v>
      </c>
      <c r="R89" s="14">
        <f t="shared" ref="R89" si="113">R88+R78+SUM(R80:R81)</f>
        <v>0</v>
      </c>
      <c r="S89" s="14">
        <f t="shared" ref="S89" si="114">S88+S78+SUM(S80:S81)</f>
        <v>3318835</v>
      </c>
      <c r="T89" s="14"/>
      <c r="U89" s="14"/>
      <c r="V89" s="14"/>
      <c r="W89" s="14"/>
      <c r="X89" s="14"/>
      <c r="Y89" s="14"/>
      <c r="Z89" s="14">
        <f>Z88+Z78+SUM(Z80:Z81)</f>
        <v>1594025</v>
      </c>
      <c r="AA89" s="14">
        <f t="shared" ref="AA89:AB89" si="115">AA88+AA78+SUM(AA80:AA81)</f>
        <v>2690504</v>
      </c>
      <c r="AB89" s="14">
        <f t="shared" si="115"/>
        <v>3247450</v>
      </c>
    </row>
    <row r="90" spans="2:28" x14ac:dyDescent="0.35">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2:28" s="5" customFormat="1" x14ac:dyDescent="0.35">
      <c r="B91" s="6" t="s">
        <v>444</v>
      </c>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2:28" x14ac:dyDescent="0.35">
      <c r="B92" t="s">
        <v>445</v>
      </c>
      <c r="C92" s="4"/>
      <c r="D92" s="4"/>
      <c r="E92" s="4"/>
      <c r="F92" s="4"/>
      <c r="G92" s="4"/>
      <c r="H92" s="4"/>
      <c r="I92" s="4"/>
      <c r="J92" s="4"/>
      <c r="K92" s="4"/>
      <c r="L92" s="4"/>
      <c r="M92" s="4"/>
      <c r="N92" s="4"/>
      <c r="O92" s="4"/>
      <c r="P92" s="4">
        <v>240424</v>
      </c>
      <c r="Q92" s="4"/>
      <c r="R92" s="4"/>
      <c r="S92" s="4">
        <v>144974</v>
      </c>
      <c r="T92" s="4"/>
      <c r="U92" s="4"/>
      <c r="V92" s="4"/>
      <c r="W92" s="4"/>
      <c r="X92" s="4"/>
      <c r="Y92" s="4">
        <v>-39012</v>
      </c>
      <c r="Z92" s="4">
        <v>-165215</v>
      </c>
      <c r="AA92" s="4">
        <v>-296608</v>
      </c>
      <c r="AB92" s="4">
        <v>333851</v>
      </c>
    </row>
    <row r="93" spans="2:28" s="7" customFormat="1" x14ac:dyDescent="0.35">
      <c r="B93" s="7" t="s">
        <v>446</v>
      </c>
      <c r="C93" s="12"/>
      <c r="D93" s="12"/>
      <c r="E93" s="12"/>
      <c r="F93" s="12"/>
      <c r="G93" s="12"/>
      <c r="H93" s="12"/>
      <c r="I93" s="12"/>
      <c r="J93" s="12"/>
      <c r="K93" s="12"/>
      <c r="L93" s="12"/>
      <c r="M93" s="12"/>
      <c r="N93" s="12"/>
      <c r="O93" s="12"/>
      <c r="P93" s="12">
        <v>-6783</v>
      </c>
      <c r="Q93" s="12"/>
      <c r="R93" s="12"/>
      <c r="S93" s="12">
        <v>-35109</v>
      </c>
      <c r="T93" s="12"/>
      <c r="U93" s="12"/>
      <c r="V93" s="12"/>
      <c r="W93" s="12"/>
      <c r="X93" s="12"/>
      <c r="Y93" s="12">
        <v>-13004</v>
      </c>
      <c r="Z93" s="12">
        <v>-13096</v>
      </c>
      <c r="AA93" s="12">
        <v>-12236</v>
      </c>
      <c r="AB93" s="12">
        <v>-12627</v>
      </c>
    </row>
    <row r="94" spans="2:28" s="8" customFormat="1" x14ac:dyDescent="0.35">
      <c r="B94" s="8" t="s">
        <v>447</v>
      </c>
      <c r="C94" s="14"/>
      <c r="D94" s="14"/>
      <c r="E94" s="14"/>
      <c r="F94" s="14"/>
      <c r="G94" s="14"/>
      <c r="H94" s="14"/>
      <c r="I94" s="14"/>
      <c r="J94" s="14"/>
      <c r="K94" s="14"/>
      <c r="L94" s="14"/>
      <c r="M94" s="14">
        <f t="shared" ref="M94:R94" si="116">SUM(M92:M93)</f>
        <v>0</v>
      </c>
      <c r="N94" s="14">
        <f t="shared" si="116"/>
        <v>0</v>
      </c>
      <c r="O94" s="14">
        <f t="shared" si="116"/>
        <v>0</v>
      </c>
      <c r="P94" s="14">
        <f t="shared" si="116"/>
        <v>233641</v>
      </c>
      <c r="Q94" s="14">
        <f t="shared" si="116"/>
        <v>0</v>
      </c>
      <c r="R94" s="14">
        <f t="shared" si="116"/>
        <v>0</v>
      </c>
      <c r="S94" s="14">
        <f>SUM(S92:S93)</f>
        <v>109865</v>
      </c>
      <c r="T94" s="14"/>
      <c r="U94" s="14"/>
      <c r="V94" s="14"/>
      <c r="W94" s="14"/>
      <c r="X94" s="14"/>
      <c r="Y94" s="14">
        <f>SUM(Y92:Y93)</f>
        <v>-52016</v>
      </c>
      <c r="Z94" s="14">
        <f>SUM(Z92:Z93)</f>
        <v>-178311</v>
      </c>
      <c r="AA94" s="14">
        <f t="shared" ref="AA94:AB94" si="117">SUM(AA92:AA93)</f>
        <v>-308844</v>
      </c>
      <c r="AB94" s="14">
        <f t="shared" si="117"/>
        <v>321224</v>
      </c>
    </row>
    <row r="95" spans="2:28" x14ac:dyDescent="0.35">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2:28" x14ac:dyDescent="0.35">
      <c r="B96" t="s">
        <v>494</v>
      </c>
      <c r="C96" s="4"/>
      <c r="D96" s="4"/>
      <c r="E96" s="4"/>
      <c r="F96" s="4"/>
      <c r="G96" s="4"/>
      <c r="H96" s="4"/>
      <c r="I96" s="4"/>
      <c r="J96" s="4"/>
      <c r="K96" s="4"/>
      <c r="L96" s="4"/>
      <c r="M96" s="4"/>
      <c r="N96" s="4"/>
      <c r="O96" s="4"/>
      <c r="P96" s="4">
        <v>611308</v>
      </c>
      <c r="Q96" s="4"/>
      <c r="R96" s="4"/>
      <c r="S96" s="4">
        <v>435400</v>
      </c>
      <c r="T96" s="4"/>
      <c r="U96" s="4"/>
      <c r="V96" s="4"/>
      <c r="W96" s="4"/>
      <c r="X96" s="4"/>
      <c r="Y96" s="4">
        <v>248503</v>
      </c>
      <c r="Z96" s="4">
        <v>241970</v>
      </c>
      <c r="AA96" s="4">
        <v>1270702</v>
      </c>
      <c r="AB96" s="4">
        <v>778215</v>
      </c>
    </row>
    <row r="97" spans="3:28" x14ac:dyDescent="0.35">
      <c r="C97" s="4"/>
      <c r="D97" s="4"/>
      <c r="E97" s="4"/>
      <c r="F97" s="4"/>
      <c r="G97" s="4"/>
      <c r="H97" s="4"/>
      <c r="I97" s="4"/>
      <c r="J97" s="4"/>
      <c r="K97" s="4"/>
      <c r="L97" s="4"/>
      <c r="M97" s="4"/>
      <c r="N97" s="4"/>
      <c r="O97" s="4"/>
      <c r="P97" s="4"/>
      <c r="Q97" s="4"/>
      <c r="R97" s="4"/>
      <c r="S97" s="4"/>
      <c r="T97" s="4"/>
      <c r="U97" s="4"/>
      <c r="V97" s="4"/>
      <c r="W97" s="4"/>
      <c r="X97" s="4"/>
      <c r="Y97" s="4"/>
      <c r="Z97" s="4"/>
      <c r="AA97" s="4"/>
      <c r="AB97" s="4"/>
    </row>
  </sheetData>
  <pageMargins left="0.7" right="0.7" top="0.75" bottom="0.75" header="0.3" footer="0.3"/>
  <ignoredErrors>
    <ignoredError sqref="Z88:AB89"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10</v>
      </c>
      <c r="B2" t="s">
        <v>11</v>
      </c>
      <c r="C2" t="s">
        <v>11</v>
      </c>
      <c r="D2" t="s">
        <v>11</v>
      </c>
      <c r="E2" t="s">
        <v>11</v>
      </c>
      <c r="F2" t="s">
        <v>11</v>
      </c>
      <c r="G2" t="s">
        <v>11</v>
      </c>
      <c r="H2" t="s">
        <v>11</v>
      </c>
      <c r="I2" t="s">
        <v>11</v>
      </c>
      <c r="J2" t="s">
        <v>11</v>
      </c>
      <c r="K2" t="s">
        <v>11</v>
      </c>
      <c r="L2" t="s">
        <v>11</v>
      </c>
      <c r="M2" t="s">
        <v>11</v>
      </c>
      <c r="N2" t="s">
        <v>12</v>
      </c>
      <c r="O2" t="s">
        <v>13</v>
      </c>
      <c r="P2" t="s">
        <v>14</v>
      </c>
      <c r="Q2" t="s">
        <v>15</v>
      </c>
      <c r="R2" t="s">
        <v>16</v>
      </c>
    </row>
    <row r="3" spans="1:18" x14ac:dyDescent="0.35">
      <c r="A3" s="1" t="s">
        <v>17</v>
      </c>
      <c r="B3" t="s">
        <v>11</v>
      </c>
      <c r="C3" t="s">
        <v>11</v>
      </c>
      <c r="D3" t="s">
        <v>11</v>
      </c>
      <c r="E3" t="s">
        <v>11</v>
      </c>
      <c r="F3" t="s">
        <v>11</v>
      </c>
      <c r="G3" t="s">
        <v>11</v>
      </c>
      <c r="H3" t="s">
        <v>11</v>
      </c>
      <c r="I3" t="s">
        <v>11</v>
      </c>
      <c r="J3" t="s">
        <v>11</v>
      </c>
      <c r="K3" t="s">
        <v>11</v>
      </c>
      <c r="L3" t="s">
        <v>11</v>
      </c>
      <c r="M3" t="s">
        <v>11</v>
      </c>
      <c r="N3" t="s">
        <v>18</v>
      </c>
      <c r="O3" t="s">
        <v>19</v>
      </c>
      <c r="P3" t="s">
        <v>20</v>
      </c>
      <c r="Q3" t="s">
        <v>21</v>
      </c>
      <c r="R3" t="s">
        <v>22</v>
      </c>
    </row>
    <row r="4" spans="1:18" x14ac:dyDescent="0.35">
      <c r="A4" s="1" t="s">
        <v>23</v>
      </c>
      <c r="B4" t="s">
        <v>11</v>
      </c>
      <c r="C4" t="s">
        <v>11</v>
      </c>
      <c r="D4" t="s">
        <v>11</v>
      </c>
      <c r="E4" t="s">
        <v>11</v>
      </c>
      <c r="F4" t="s">
        <v>11</v>
      </c>
      <c r="G4" t="s">
        <v>11</v>
      </c>
      <c r="H4" t="s">
        <v>11</v>
      </c>
      <c r="I4" t="s">
        <v>11</v>
      </c>
      <c r="J4" t="s">
        <v>11</v>
      </c>
      <c r="K4" t="s">
        <v>11</v>
      </c>
      <c r="L4" t="s">
        <v>11</v>
      </c>
      <c r="M4" t="s">
        <v>11</v>
      </c>
      <c r="N4" t="s">
        <v>24</v>
      </c>
      <c r="O4" t="s">
        <v>25</v>
      </c>
      <c r="P4" t="s">
        <v>26</v>
      </c>
      <c r="Q4" t="s">
        <v>27</v>
      </c>
      <c r="R4" t="s">
        <v>28</v>
      </c>
    </row>
    <row r="5" spans="1:18" x14ac:dyDescent="0.35">
      <c r="A5" s="1" t="s">
        <v>29</v>
      </c>
      <c r="B5" t="s">
        <v>11</v>
      </c>
      <c r="C5" t="s">
        <v>11</v>
      </c>
      <c r="D5" t="s">
        <v>11</v>
      </c>
      <c r="E5" t="s">
        <v>11</v>
      </c>
      <c r="F5" t="s">
        <v>11</v>
      </c>
      <c r="G5" t="s">
        <v>11</v>
      </c>
      <c r="H5" t="s">
        <v>11</v>
      </c>
      <c r="I5" t="s">
        <v>11</v>
      </c>
      <c r="J5" t="s">
        <v>11</v>
      </c>
      <c r="K5" t="s">
        <v>11</v>
      </c>
      <c r="L5" t="s">
        <v>11</v>
      </c>
      <c r="M5" t="s">
        <v>11</v>
      </c>
      <c r="N5" t="s">
        <v>11</v>
      </c>
      <c r="O5" t="s">
        <v>11</v>
      </c>
      <c r="P5" t="s">
        <v>11</v>
      </c>
      <c r="Q5" t="s">
        <v>11</v>
      </c>
      <c r="R5" t="s">
        <v>11</v>
      </c>
    </row>
    <row r="6" spans="1:18" x14ac:dyDescent="0.35">
      <c r="A6" s="1" t="s">
        <v>30</v>
      </c>
      <c r="B6" t="s">
        <v>11</v>
      </c>
      <c r="C6" t="s">
        <v>11</v>
      </c>
      <c r="D6" t="s">
        <v>11</v>
      </c>
      <c r="E6" t="s">
        <v>11</v>
      </c>
      <c r="F6" t="s">
        <v>11</v>
      </c>
      <c r="G6" t="s">
        <v>11</v>
      </c>
      <c r="H6" t="s">
        <v>11</v>
      </c>
      <c r="I6" t="s">
        <v>11</v>
      </c>
      <c r="J6" t="s">
        <v>11</v>
      </c>
      <c r="K6" t="s">
        <v>11</v>
      </c>
      <c r="L6" t="s">
        <v>11</v>
      </c>
      <c r="M6" t="s">
        <v>11</v>
      </c>
      <c r="N6" t="s">
        <v>31</v>
      </c>
      <c r="O6" t="s">
        <v>32</v>
      </c>
      <c r="P6" t="s">
        <v>32</v>
      </c>
      <c r="Q6" t="s">
        <v>32</v>
      </c>
      <c r="R6" t="s">
        <v>31</v>
      </c>
    </row>
    <row r="7" spans="1:18" x14ac:dyDescent="0.35">
      <c r="A7" s="1" t="s">
        <v>33</v>
      </c>
      <c r="B7" t="s">
        <v>11</v>
      </c>
      <c r="C7" t="s">
        <v>11</v>
      </c>
      <c r="D7" t="s">
        <v>11</v>
      </c>
      <c r="E7" t="s">
        <v>11</v>
      </c>
      <c r="F7" t="s">
        <v>11</v>
      </c>
      <c r="G7" t="s">
        <v>11</v>
      </c>
      <c r="H7" t="s">
        <v>11</v>
      </c>
      <c r="I7" t="s">
        <v>11</v>
      </c>
      <c r="J7" t="s">
        <v>11</v>
      </c>
      <c r="K7" t="s">
        <v>11</v>
      </c>
      <c r="L7" t="s">
        <v>11</v>
      </c>
      <c r="M7" t="s">
        <v>11</v>
      </c>
      <c r="N7" t="s">
        <v>34</v>
      </c>
      <c r="O7" t="s">
        <v>35</v>
      </c>
      <c r="P7" t="s">
        <v>36</v>
      </c>
      <c r="Q7" t="s">
        <v>37</v>
      </c>
      <c r="R7" t="s">
        <v>38</v>
      </c>
    </row>
    <row r="8" spans="1:18" x14ac:dyDescent="0.35">
      <c r="A8" s="1" t="s">
        <v>39</v>
      </c>
      <c r="B8" t="s">
        <v>11</v>
      </c>
      <c r="C8" t="s">
        <v>11</v>
      </c>
      <c r="D8" t="s">
        <v>11</v>
      </c>
      <c r="E8" t="s">
        <v>11</v>
      </c>
      <c r="F8" t="s">
        <v>11</v>
      </c>
      <c r="G8" t="s">
        <v>11</v>
      </c>
      <c r="H8" t="s">
        <v>11</v>
      </c>
      <c r="I8" t="s">
        <v>11</v>
      </c>
      <c r="J8" t="s">
        <v>11</v>
      </c>
      <c r="K8" t="s">
        <v>11</v>
      </c>
      <c r="L8" t="s">
        <v>11</v>
      </c>
      <c r="M8" t="s">
        <v>11</v>
      </c>
      <c r="N8" t="s">
        <v>40</v>
      </c>
      <c r="O8" t="s">
        <v>41</v>
      </c>
      <c r="P8" t="s">
        <v>42</v>
      </c>
      <c r="Q8" t="s">
        <v>43</v>
      </c>
      <c r="R8" t="s">
        <v>44</v>
      </c>
    </row>
    <row r="9" spans="1:18" x14ac:dyDescent="0.35">
      <c r="A9" s="1" t="s">
        <v>45</v>
      </c>
      <c r="B9" t="s">
        <v>11</v>
      </c>
      <c r="C9" t="s">
        <v>11</v>
      </c>
      <c r="D9" t="s">
        <v>11</v>
      </c>
      <c r="E9" t="s">
        <v>11</v>
      </c>
      <c r="F9" t="s">
        <v>11</v>
      </c>
      <c r="G9" t="s">
        <v>11</v>
      </c>
      <c r="H9" t="s">
        <v>11</v>
      </c>
      <c r="I9" t="s">
        <v>11</v>
      </c>
      <c r="J9" t="s">
        <v>11</v>
      </c>
      <c r="K9" t="s">
        <v>11</v>
      </c>
      <c r="L9" t="s">
        <v>11</v>
      </c>
      <c r="M9" t="s">
        <v>11</v>
      </c>
      <c r="N9" t="s">
        <v>11</v>
      </c>
      <c r="O9" t="s">
        <v>11</v>
      </c>
      <c r="P9" t="s">
        <v>46</v>
      </c>
      <c r="Q9" t="s">
        <v>47</v>
      </c>
      <c r="R9" t="s">
        <v>48</v>
      </c>
    </row>
    <row r="10" spans="1:18" x14ac:dyDescent="0.35">
      <c r="A10" s="1" t="s">
        <v>49</v>
      </c>
      <c r="B10" t="s">
        <v>11</v>
      </c>
      <c r="C10" t="s">
        <v>11</v>
      </c>
      <c r="D10" t="s">
        <v>11</v>
      </c>
      <c r="E10" t="s">
        <v>11</v>
      </c>
      <c r="F10" t="s">
        <v>11</v>
      </c>
      <c r="G10" t="s">
        <v>11</v>
      </c>
      <c r="H10" t="s">
        <v>11</v>
      </c>
      <c r="I10" t="s">
        <v>11</v>
      </c>
      <c r="J10" t="s">
        <v>11</v>
      </c>
      <c r="K10" t="s">
        <v>11</v>
      </c>
      <c r="L10" t="s">
        <v>11</v>
      </c>
      <c r="M10" t="s">
        <v>11</v>
      </c>
      <c r="N10" t="s">
        <v>11</v>
      </c>
      <c r="O10" t="s">
        <v>11</v>
      </c>
      <c r="P10" t="s">
        <v>50</v>
      </c>
      <c r="Q10" t="s">
        <v>51</v>
      </c>
      <c r="R10" t="s">
        <v>52</v>
      </c>
    </row>
    <row r="11" spans="1:18" x14ac:dyDescent="0.35">
      <c r="A11" s="1" t="s">
        <v>53</v>
      </c>
      <c r="B11" t="s">
        <v>11</v>
      </c>
      <c r="C11" t="s">
        <v>11</v>
      </c>
      <c r="D11" t="s">
        <v>11</v>
      </c>
      <c r="E11" t="s">
        <v>11</v>
      </c>
      <c r="F11" t="s">
        <v>11</v>
      </c>
      <c r="G11" t="s">
        <v>11</v>
      </c>
      <c r="H11" t="s">
        <v>11</v>
      </c>
      <c r="I11" t="s">
        <v>11</v>
      </c>
      <c r="J11" t="s">
        <v>11</v>
      </c>
      <c r="K11" t="s">
        <v>11</v>
      </c>
      <c r="L11" t="s">
        <v>11</v>
      </c>
      <c r="M11" t="s">
        <v>11</v>
      </c>
      <c r="N11" t="s">
        <v>11</v>
      </c>
      <c r="O11" t="s">
        <v>11</v>
      </c>
      <c r="P11" t="s">
        <v>11</v>
      </c>
      <c r="Q11" t="s">
        <v>11</v>
      </c>
      <c r="R11" t="s">
        <v>11</v>
      </c>
    </row>
    <row r="12" spans="1:18" x14ac:dyDescent="0.35">
      <c r="A12" s="1" t="s">
        <v>54</v>
      </c>
      <c r="B12" t="s">
        <v>11</v>
      </c>
      <c r="C12" t="s">
        <v>11</v>
      </c>
      <c r="D12" t="s">
        <v>11</v>
      </c>
      <c r="E12" t="s">
        <v>11</v>
      </c>
      <c r="F12" t="s">
        <v>11</v>
      </c>
      <c r="G12" t="s">
        <v>11</v>
      </c>
      <c r="H12" t="s">
        <v>11</v>
      </c>
      <c r="I12" t="s">
        <v>11</v>
      </c>
      <c r="J12" t="s">
        <v>11</v>
      </c>
      <c r="K12" t="s">
        <v>11</v>
      </c>
      <c r="L12" t="s">
        <v>11</v>
      </c>
      <c r="M12" t="s">
        <v>11</v>
      </c>
      <c r="N12" t="s">
        <v>55</v>
      </c>
      <c r="O12" t="s">
        <v>56</v>
      </c>
      <c r="P12" t="s">
        <v>57</v>
      </c>
      <c r="Q12" t="s">
        <v>58</v>
      </c>
      <c r="R12" t="s">
        <v>59</v>
      </c>
    </row>
    <row r="13" spans="1:18" x14ac:dyDescent="0.35">
      <c r="A13" s="1" t="s">
        <v>60</v>
      </c>
      <c r="B13" t="s">
        <v>11</v>
      </c>
      <c r="C13" t="s">
        <v>11</v>
      </c>
      <c r="D13" t="s">
        <v>11</v>
      </c>
      <c r="E13" t="s">
        <v>11</v>
      </c>
      <c r="F13" t="s">
        <v>11</v>
      </c>
      <c r="G13" t="s">
        <v>11</v>
      </c>
      <c r="H13" t="s">
        <v>11</v>
      </c>
      <c r="I13" t="s">
        <v>11</v>
      </c>
      <c r="J13" t="s">
        <v>11</v>
      </c>
      <c r="K13" t="s">
        <v>11</v>
      </c>
      <c r="L13" t="s">
        <v>11</v>
      </c>
      <c r="M13" t="s">
        <v>11</v>
      </c>
      <c r="N13" t="s">
        <v>61</v>
      </c>
      <c r="O13" t="s">
        <v>62</v>
      </c>
      <c r="P13" t="s">
        <v>63</v>
      </c>
      <c r="Q13" t="s">
        <v>64</v>
      </c>
      <c r="R13" t="s">
        <v>65</v>
      </c>
    </row>
    <row r="14" spans="1:18" x14ac:dyDescent="0.35">
      <c r="A14" s="1" t="s">
        <v>66</v>
      </c>
      <c r="B14" t="s">
        <v>11</v>
      </c>
      <c r="C14" t="s">
        <v>11</v>
      </c>
      <c r="D14" t="s">
        <v>11</v>
      </c>
      <c r="E14" t="s">
        <v>11</v>
      </c>
      <c r="F14" t="s">
        <v>11</v>
      </c>
      <c r="G14" t="s">
        <v>11</v>
      </c>
      <c r="H14" t="s">
        <v>11</v>
      </c>
      <c r="I14" t="s">
        <v>11</v>
      </c>
      <c r="J14" t="s">
        <v>11</v>
      </c>
      <c r="K14" t="s">
        <v>11</v>
      </c>
      <c r="L14" t="s">
        <v>11</v>
      </c>
      <c r="M14" t="s">
        <v>11</v>
      </c>
      <c r="N14" t="s">
        <v>67</v>
      </c>
      <c r="O14" t="s">
        <v>68</v>
      </c>
      <c r="P14" t="s">
        <v>67</v>
      </c>
      <c r="Q14" t="s">
        <v>69</v>
      </c>
      <c r="R14" t="s">
        <v>70</v>
      </c>
    </row>
    <row r="15" spans="1:18" x14ac:dyDescent="0.35">
      <c r="A15" s="1" t="s">
        <v>71</v>
      </c>
      <c r="B15" t="s">
        <v>11</v>
      </c>
      <c r="C15" t="s">
        <v>11</v>
      </c>
      <c r="D15" t="s">
        <v>11</v>
      </c>
      <c r="E15" t="s">
        <v>11</v>
      </c>
      <c r="F15" t="s">
        <v>11</v>
      </c>
      <c r="G15" t="s">
        <v>11</v>
      </c>
      <c r="H15" t="s">
        <v>11</v>
      </c>
      <c r="I15" t="s">
        <v>11</v>
      </c>
      <c r="J15" t="s">
        <v>11</v>
      </c>
      <c r="K15" t="s">
        <v>11</v>
      </c>
      <c r="L15" t="s">
        <v>11</v>
      </c>
      <c r="M15" t="s">
        <v>11</v>
      </c>
      <c r="N15" t="s">
        <v>72</v>
      </c>
      <c r="O15" t="s">
        <v>72</v>
      </c>
      <c r="P15" t="s">
        <v>73</v>
      </c>
      <c r="Q15" t="s">
        <v>74</v>
      </c>
      <c r="R15" t="s">
        <v>75</v>
      </c>
    </row>
    <row r="16" spans="1:18" x14ac:dyDescent="0.35">
      <c r="A16" s="1" t="s">
        <v>76</v>
      </c>
      <c r="B16" t="s">
        <v>11</v>
      </c>
      <c r="C16" t="s">
        <v>11</v>
      </c>
      <c r="D16" t="s">
        <v>11</v>
      </c>
      <c r="E16" t="s">
        <v>11</v>
      </c>
      <c r="F16" t="s">
        <v>11</v>
      </c>
      <c r="G16" t="s">
        <v>11</v>
      </c>
      <c r="H16" t="s">
        <v>11</v>
      </c>
      <c r="I16" t="s">
        <v>11</v>
      </c>
      <c r="J16" t="s">
        <v>11</v>
      </c>
      <c r="K16" t="s">
        <v>11</v>
      </c>
      <c r="L16" t="s">
        <v>11</v>
      </c>
      <c r="M16" t="s">
        <v>11</v>
      </c>
      <c r="N16" t="s">
        <v>77</v>
      </c>
      <c r="O16" t="s">
        <v>78</v>
      </c>
      <c r="P16" t="s">
        <v>79</v>
      </c>
      <c r="Q16" t="s">
        <v>80</v>
      </c>
      <c r="R16" t="s">
        <v>81</v>
      </c>
    </row>
    <row r="17" spans="1:18" x14ac:dyDescent="0.35">
      <c r="A17" s="1" t="s">
        <v>82</v>
      </c>
      <c r="B17" t="s">
        <v>11</v>
      </c>
      <c r="C17" t="s">
        <v>11</v>
      </c>
      <c r="D17" t="s">
        <v>11</v>
      </c>
      <c r="E17" t="s">
        <v>11</v>
      </c>
      <c r="F17" t="s">
        <v>11</v>
      </c>
      <c r="G17" t="s">
        <v>11</v>
      </c>
      <c r="H17" t="s">
        <v>11</v>
      </c>
      <c r="I17" t="s">
        <v>11</v>
      </c>
      <c r="J17" t="s">
        <v>11</v>
      </c>
      <c r="K17" t="s">
        <v>11</v>
      </c>
      <c r="L17" t="s">
        <v>11</v>
      </c>
      <c r="M17" t="s">
        <v>11</v>
      </c>
      <c r="N17" t="s">
        <v>83</v>
      </c>
      <c r="O17" t="s">
        <v>84</v>
      </c>
      <c r="P17" t="s">
        <v>85</v>
      </c>
      <c r="Q17" t="s">
        <v>86</v>
      </c>
      <c r="R17" t="s">
        <v>87</v>
      </c>
    </row>
    <row r="18" spans="1:18" x14ac:dyDescent="0.35">
      <c r="A18" s="1" t="s">
        <v>88</v>
      </c>
      <c r="B18" t="s">
        <v>11</v>
      </c>
      <c r="C18" t="s">
        <v>11</v>
      </c>
      <c r="D18" t="s">
        <v>11</v>
      </c>
      <c r="E18" t="s">
        <v>11</v>
      </c>
      <c r="F18" t="s">
        <v>11</v>
      </c>
      <c r="G18" t="s">
        <v>11</v>
      </c>
      <c r="H18" t="s">
        <v>11</v>
      </c>
      <c r="I18" t="s">
        <v>11</v>
      </c>
      <c r="J18" t="s">
        <v>11</v>
      </c>
      <c r="K18" t="s">
        <v>11</v>
      </c>
      <c r="L18" t="s">
        <v>11</v>
      </c>
      <c r="M18" t="s">
        <v>11</v>
      </c>
      <c r="N18" t="s">
        <v>89</v>
      </c>
      <c r="O18" t="s">
        <v>90</v>
      </c>
      <c r="P18" t="s">
        <v>91</v>
      </c>
      <c r="Q18" t="s">
        <v>92</v>
      </c>
      <c r="R18" t="s">
        <v>93</v>
      </c>
    </row>
    <row r="19" spans="1:18" x14ac:dyDescent="0.35">
      <c r="A19" s="1" t="s">
        <v>94</v>
      </c>
      <c r="B19" t="s">
        <v>11</v>
      </c>
      <c r="C19" t="s">
        <v>11</v>
      </c>
      <c r="D19" t="s">
        <v>11</v>
      </c>
      <c r="E19" t="s">
        <v>11</v>
      </c>
      <c r="F19" t="s">
        <v>11</v>
      </c>
      <c r="G19" t="s">
        <v>11</v>
      </c>
      <c r="H19" t="s">
        <v>11</v>
      </c>
      <c r="I19" t="s">
        <v>11</v>
      </c>
      <c r="J19" t="s">
        <v>11</v>
      </c>
      <c r="K19" t="s">
        <v>11</v>
      </c>
      <c r="L19" t="s">
        <v>11</v>
      </c>
      <c r="M19" t="s">
        <v>11</v>
      </c>
      <c r="N19" t="s">
        <v>11</v>
      </c>
      <c r="O19" t="s">
        <v>95</v>
      </c>
      <c r="P19" t="s">
        <v>96</v>
      </c>
      <c r="Q19" t="s">
        <v>97</v>
      </c>
      <c r="R19" t="s">
        <v>98</v>
      </c>
    </row>
    <row r="20" spans="1:18" x14ac:dyDescent="0.35">
      <c r="A20" s="1" t="s">
        <v>99</v>
      </c>
      <c r="B20" t="s">
        <v>11</v>
      </c>
      <c r="C20" t="s">
        <v>11</v>
      </c>
      <c r="D20" t="s">
        <v>11</v>
      </c>
      <c r="E20" t="s">
        <v>11</v>
      </c>
      <c r="F20" t="s">
        <v>11</v>
      </c>
      <c r="G20" t="s">
        <v>11</v>
      </c>
      <c r="H20" t="s">
        <v>11</v>
      </c>
      <c r="I20" t="s">
        <v>11</v>
      </c>
      <c r="J20" t="s">
        <v>11</v>
      </c>
      <c r="K20" t="s">
        <v>11</v>
      </c>
      <c r="L20" t="s">
        <v>11</v>
      </c>
      <c r="M20" t="s">
        <v>11</v>
      </c>
      <c r="N20" t="s">
        <v>100</v>
      </c>
      <c r="O20" t="s">
        <v>101</v>
      </c>
      <c r="P20" t="s">
        <v>102</v>
      </c>
      <c r="Q20" t="s">
        <v>103</v>
      </c>
      <c r="R20" t="s">
        <v>104</v>
      </c>
    </row>
    <row r="21" spans="1:18" x14ac:dyDescent="0.35">
      <c r="A21" s="1" t="s">
        <v>105</v>
      </c>
      <c r="B21" t="s">
        <v>11</v>
      </c>
      <c r="C21" t="s">
        <v>11</v>
      </c>
      <c r="D21" t="s">
        <v>11</v>
      </c>
      <c r="E21" t="s">
        <v>11</v>
      </c>
      <c r="F21" t="s">
        <v>11</v>
      </c>
      <c r="G21" t="s">
        <v>11</v>
      </c>
      <c r="H21" t="s">
        <v>11</v>
      </c>
      <c r="I21" t="s">
        <v>11</v>
      </c>
      <c r="J21" t="s">
        <v>11</v>
      </c>
      <c r="K21" t="s">
        <v>11</v>
      </c>
      <c r="L21" t="s">
        <v>11</v>
      </c>
      <c r="M21" t="s">
        <v>11</v>
      </c>
      <c r="N21" t="s">
        <v>106</v>
      </c>
      <c r="O21" t="s">
        <v>107</v>
      </c>
      <c r="P21" t="s">
        <v>108</v>
      </c>
      <c r="Q21" t="s">
        <v>109</v>
      </c>
      <c r="R21" t="s">
        <v>110</v>
      </c>
    </row>
    <row r="22" spans="1:18" x14ac:dyDescent="0.35">
      <c r="A22" s="1" t="s">
        <v>111</v>
      </c>
      <c r="B22" t="s">
        <v>11</v>
      </c>
      <c r="C22" t="s">
        <v>11</v>
      </c>
      <c r="D22" t="s">
        <v>11</v>
      </c>
      <c r="E22" t="s">
        <v>11</v>
      </c>
      <c r="F22" t="s">
        <v>11</v>
      </c>
      <c r="G22" t="s">
        <v>11</v>
      </c>
      <c r="H22" t="s">
        <v>11</v>
      </c>
      <c r="I22" t="s">
        <v>11</v>
      </c>
      <c r="J22" t="s">
        <v>11</v>
      </c>
      <c r="K22" t="s">
        <v>11</v>
      </c>
      <c r="L22" t="s">
        <v>11</v>
      </c>
      <c r="M22" t="s">
        <v>11</v>
      </c>
      <c r="N22" t="s">
        <v>112</v>
      </c>
      <c r="O22" t="s">
        <v>113</v>
      </c>
      <c r="P22" t="s">
        <v>114</v>
      </c>
      <c r="Q22" t="s">
        <v>115</v>
      </c>
      <c r="R22" t="s">
        <v>116</v>
      </c>
    </row>
    <row r="23" spans="1:18" x14ac:dyDescent="0.35">
      <c r="A23" s="1" t="s">
        <v>117</v>
      </c>
      <c r="B23" t="s">
        <v>11</v>
      </c>
      <c r="C23" t="s">
        <v>11</v>
      </c>
      <c r="D23" t="s">
        <v>11</v>
      </c>
      <c r="E23" t="s">
        <v>11</v>
      </c>
      <c r="F23" t="s">
        <v>11</v>
      </c>
      <c r="G23" t="s">
        <v>11</v>
      </c>
      <c r="H23" t="s">
        <v>11</v>
      </c>
      <c r="I23" t="s">
        <v>11</v>
      </c>
      <c r="J23" t="s">
        <v>11</v>
      </c>
      <c r="K23" t="s">
        <v>11</v>
      </c>
      <c r="L23" t="s">
        <v>11</v>
      </c>
      <c r="M23" t="s">
        <v>11</v>
      </c>
      <c r="N23" t="s">
        <v>118</v>
      </c>
      <c r="O23" t="s">
        <v>119</v>
      </c>
      <c r="P23" t="s">
        <v>120</v>
      </c>
      <c r="Q23" t="s">
        <v>121</v>
      </c>
      <c r="R23" t="s">
        <v>122</v>
      </c>
    </row>
    <row r="24" spans="1:18" x14ac:dyDescent="0.35">
      <c r="A24" s="1" t="s">
        <v>123</v>
      </c>
      <c r="B24" t="s">
        <v>11</v>
      </c>
      <c r="C24" t="s">
        <v>11</v>
      </c>
      <c r="D24" t="s">
        <v>11</v>
      </c>
      <c r="E24" t="s">
        <v>11</v>
      </c>
      <c r="F24" t="s">
        <v>11</v>
      </c>
      <c r="G24" t="s">
        <v>11</v>
      </c>
      <c r="H24" t="s">
        <v>11</v>
      </c>
      <c r="I24" t="s">
        <v>11</v>
      </c>
      <c r="J24" t="s">
        <v>11</v>
      </c>
      <c r="K24" t="s">
        <v>11</v>
      </c>
      <c r="L24" t="s">
        <v>11</v>
      </c>
      <c r="M24" t="s">
        <v>11</v>
      </c>
      <c r="N24" t="s">
        <v>124</v>
      </c>
      <c r="O24" t="s">
        <v>124</v>
      </c>
      <c r="P24" t="s">
        <v>124</v>
      </c>
      <c r="Q24" t="s">
        <v>124</v>
      </c>
      <c r="R24" t="s">
        <v>124</v>
      </c>
    </row>
    <row r="25" spans="1:18" x14ac:dyDescent="0.35">
      <c r="A25" s="1" t="s">
        <v>125</v>
      </c>
      <c r="B25" t="s">
        <v>11</v>
      </c>
      <c r="C25" t="s">
        <v>11</v>
      </c>
      <c r="D25" t="s">
        <v>11</v>
      </c>
      <c r="E25" t="s">
        <v>11</v>
      </c>
      <c r="F25" t="s">
        <v>11</v>
      </c>
      <c r="G25" t="s">
        <v>11</v>
      </c>
      <c r="H25" t="s">
        <v>11</v>
      </c>
      <c r="I25" t="s">
        <v>11</v>
      </c>
      <c r="J25" t="s">
        <v>11</v>
      </c>
      <c r="K25" t="s">
        <v>11</v>
      </c>
      <c r="L25" t="s">
        <v>11</v>
      </c>
      <c r="M25" t="s">
        <v>11</v>
      </c>
      <c r="N25" t="s">
        <v>11</v>
      </c>
      <c r="O25" t="s">
        <v>11</v>
      </c>
      <c r="P25" t="s">
        <v>11</v>
      </c>
      <c r="Q25" t="s">
        <v>11</v>
      </c>
      <c r="R25" t="s">
        <v>11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
  <sheetViews>
    <sheetView workbookViewId="0"/>
  </sheetViews>
  <sheetFormatPr defaultRowHeight="14.5" x14ac:dyDescent="0.35"/>
  <sheetData>
    <row r="1" spans="1:5" x14ac:dyDescent="0.35">
      <c r="B1" s="1" t="s">
        <v>126</v>
      </c>
      <c r="C1" s="1" t="s">
        <v>127</v>
      </c>
      <c r="D1" s="1" t="s">
        <v>128</v>
      </c>
      <c r="E1" s="1" t="s">
        <v>129</v>
      </c>
    </row>
    <row r="2" spans="1:5" x14ac:dyDescent="0.35">
      <c r="A2" s="1" t="s">
        <v>130</v>
      </c>
      <c r="B2" t="s">
        <v>55</v>
      </c>
      <c r="C2" t="s">
        <v>56</v>
      </c>
      <c r="D2" t="s">
        <v>57</v>
      </c>
      <c r="E2" t="s">
        <v>58</v>
      </c>
    </row>
    <row r="3" spans="1:5" x14ac:dyDescent="0.35">
      <c r="A3" s="1" t="s">
        <v>131</v>
      </c>
      <c r="B3" t="s">
        <v>132</v>
      </c>
      <c r="C3" t="s">
        <v>133</v>
      </c>
      <c r="D3" t="s">
        <v>134</v>
      </c>
      <c r="E3" t="s">
        <v>135</v>
      </c>
    </row>
    <row r="4" spans="1:5" x14ac:dyDescent="0.35">
      <c r="A4" s="1" t="s">
        <v>136</v>
      </c>
      <c r="B4" t="s">
        <v>137</v>
      </c>
      <c r="C4" t="s">
        <v>138</v>
      </c>
      <c r="D4" t="s">
        <v>139</v>
      </c>
      <c r="E4" t="s">
        <v>140</v>
      </c>
    </row>
    <row r="5" spans="1:5" x14ac:dyDescent="0.35">
      <c r="A5" s="1" t="s">
        <v>141</v>
      </c>
      <c r="B5" t="s">
        <v>142</v>
      </c>
      <c r="C5" t="s">
        <v>143</v>
      </c>
      <c r="D5" t="s">
        <v>144</v>
      </c>
      <c r="E5" t="s">
        <v>145</v>
      </c>
    </row>
    <row r="6" spans="1:5" x14ac:dyDescent="0.35">
      <c r="A6" s="1" t="s">
        <v>146</v>
      </c>
      <c r="B6" t="s">
        <v>147</v>
      </c>
      <c r="C6" t="s">
        <v>148</v>
      </c>
      <c r="D6" t="s">
        <v>149</v>
      </c>
      <c r="E6" t="s">
        <v>150</v>
      </c>
    </row>
    <row r="7" spans="1:5" x14ac:dyDescent="0.35">
      <c r="A7" s="1" t="s">
        <v>151</v>
      </c>
      <c r="B7" t="s">
        <v>152</v>
      </c>
      <c r="C7" t="s">
        <v>153</v>
      </c>
      <c r="D7" t="s">
        <v>154</v>
      </c>
      <c r="E7" t="s">
        <v>155</v>
      </c>
    </row>
    <row r="8" spans="1:5" x14ac:dyDescent="0.35">
      <c r="A8" s="1" t="s">
        <v>156</v>
      </c>
      <c r="B8" t="s">
        <v>157</v>
      </c>
      <c r="C8" t="s">
        <v>158</v>
      </c>
      <c r="D8" t="s">
        <v>159</v>
      </c>
      <c r="E8" t="s">
        <v>160</v>
      </c>
    </row>
    <row r="9" spans="1:5" x14ac:dyDescent="0.35">
      <c r="A9" s="1" t="s">
        <v>161</v>
      </c>
      <c r="B9" t="s">
        <v>153</v>
      </c>
      <c r="C9" t="s">
        <v>162</v>
      </c>
      <c r="D9" t="s">
        <v>163</v>
      </c>
      <c r="E9" t="s">
        <v>164</v>
      </c>
    </row>
    <row r="10" spans="1:5" x14ac:dyDescent="0.35">
      <c r="A10" s="1" t="s">
        <v>165</v>
      </c>
      <c r="B10" t="s">
        <v>166</v>
      </c>
      <c r="C10" t="s">
        <v>167</v>
      </c>
      <c r="D10" t="s">
        <v>168</v>
      </c>
      <c r="E10" t="s">
        <v>169</v>
      </c>
    </row>
    <row r="11" spans="1:5" x14ac:dyDescent="0.35">
      <c r="A11" s="1" t="s">
        <v>170</v>
      </c>
      <c r="B11" t="s">
        <v>11</v>
      </c>
      <c r="C11" t="s">
        <v>11</v>
      </c>
      <c r="D11" t="s">
        <v>11</v>
      </c>
      <c r="E11" t="s">
        <v>11</v>
      </c>
    </row>
    <row r="12" spans="1:5" x14ac:dyDescent="0.35">
      <c r="A12" s="1" t="s">
        <v>171</v>
      </c>
      <c r="B12" t="s">
        <v>172</v>
      </c>
      <c r="C12" t="s">
        <v>173</v>
      </c>
      <c r="D12" t="s">
        <v>174</v>
      </c>
      <c r="E12" t="s">
        <v>175</v>
      </c>
    </row>
    <row r="13" spans="1:5" x14ac:dyDescent="0.35">
      <c r="A13" s="1" t="s">
        <v>176</v>
      </c>
      <c r="B13" t="s">
        <v>177</v>
      </c>
      <c r="C13" t="s">
        <v>69</v>
      </c>
      <c r="D13" t="s">
        <v>178</v>
      </c>
      <c r="E13" t="s">
        <v>179</v>
      </c>
    </row>
    <row r="14" spans="1:5" x14ac:dyDescent="0.35">
      <c r="A14" s="1" t="s">
        <v>180</v>
      </c>
      <c r="B14" t="s">
        <v>181</v>
      </c>
      <c r="C14" t="s">
        <v>181</v>
      </c>
      <c r="D14" t="s">
        <v>67</v>
      </c>
      <c r="E14" t="s">
        <v>182</v>
      </c>
    </row>
    <row r="15" spans="1:5" x14ac:dyDescent="0.35">
      <c r="A15" s="1" t="s">
        <v>183</v>
      </c>
      <c r="B15" t="s">
        <v>67</v>
      </c>
      <c r="C15" t="s">
        <v>68</v>
      </c>
      <c r="D15" t="s">
        <v>67</v>
      </c>
      <c r="E15" t="s">
        <v>69</v>
      </c>
    </row>
    <row r="16" spans="1:5" x14ac:dyDescent="0.35">
      <c r="A16" s="1" t="s">
        <v>184</v>
      </c>
      <c r="B16" t="s">
        <v>185</v>
      </c>
      <c r="C16" t="s">
        <v>186</v>
      </c>
      <c r="D16" t="s">
        <v>187</v>
      </c>
      <c r="E16" t="s">
        <v>188</v>
      </c>
    </row>
    <row r="17" spans="1:5" x14ac:dyDescent="0.35">
      <c r="A17" s="1" t="s">
        <v>189</v>
      </c>
      <c r="B17" t="s">
        <v>190</v>
      </c>
      <c r="C17" t="s">
        <v>191</v>
      </c>
      <c r="D17" t="s">
        <v>192</v>
      </c>
      <c r="E17" t="s">
        <v>193</v>
      </c>
    </row>
    <row r="18" spans="1:5" x14ac:dyDescent="0.35">
      <c r="A18" s="1" t="s">
        <v>194</v>
      </c>
      <c r="B18" t="s">
        <v>195</v>
      </c>
      <c r="C18" t="s">
        <v>196</v>
      </c>
      <c r="D18" t="s">
        <v>197</v>
      </c>
      <c r="E18" t="s">
        <v>198</v>
      </c>
    </row>
    <row r="19" spans="1:5" x14ac:dyDescent="0.35">
      <c r="A19" s="1" t="s">
        <v>199</v>
      </c>
      <c r="B19" t="s">
        <v>200</v>
      </c>
      <c r="C19" t="s">
        <v>201</v>
      </c>
      <c r="D19" t="s">
        <v>202</v>
      </c>
      <c r="E19" t="s">
        <v>203</v>
      </c>
    </row>
    <row r="20" spans="1:5" x14ac:dyDescent="0.35">
      <c r="A20" s="1" t="s">
        <v>204</v>
      </c>
      <c r="B20" t="s">
        <v>205</v>
      </c>
      <c r="C20" t="s">
        <v>206</v>
      </c>
      <c r="D20" t="s">
        <v>207</v>
      </c>
      <c r="E20" t="s">
        <v>208</v>
      </c>
    </row>
    <row r="21" spans="1:5" x14ac:dyDescent="0.35">
      <c r="A21" s="1" t="s">
        <v>209</v>
      </c>
      <c r="B21" t="s">
        <v>210</v>
      </c>
      <c r="C21" t="s">
        <v>211</v>
      </c>
      <c r="D21" t="s">
        <v>212</v>
      </c>
      <c r="E21" t="s">
        <v>213</v>
      </c>
    </row>
    <row r="22" spans="1:5" x14ac:dyDescent="0.35">
      <c r="A22" s="1" t="s">
        <v>214</v>
      </c>
      <c r="B22" t="s">
        <v>215</v>
      </c>
      <c r="C22" t="s">
        <v>216</v>
      </c>
      <c r="D22" t="s">
        <v>217</v>
      </c>
      <c r="E22" t="s">
        <v>218</v>
      </c>
    </row>
    <row r="23" spans="1:5" x14ac:dyDescent="0.35">
      <c r="A23" s="1" t="s">
        <v>219</v>
      </c>
      <c r="B23" t="s">
        <v>206</v>
      </c>
      <c r="C23" t="s">
        <v>68</v>
      </c>
      <c r="D23" t="s">
        <v>220</v>
      </c>
      <c r="E23" t="s">
        <v>221</v>
      </c>
    </row>
    <row r="24" spans="1:5" x14ac:dyDescent="0.35">
      <c r="A24" s="1" t="s">
        <v>222</v>
      </c>
      <c r="B24" t="s">
        <v>72</v>
      </c>
      <c r="C24" t="s">
        <v>72</v>
      </c>
      <c r="D24" t="s">
        <v>73</v>
      </c>
      <c r="E24" t="s">
        <v>74</v>
      </c>
    </row>
    <row r="25" spans="1:5" x14ac:dyDescent="0.35">
      <c r="A25" s="1" t="s">
        <v>223</v>
      </c>
      <c r="B25" t="s">
        <v>224</v>
      </c>
      <c r="C25" t="s">
        <v>225</v>
      </c>
      <c r="D25" t="s">
        <v>226</v>
      </c>
      <c r="E25" t="s">
        <v>227</v>
      </c>
    </row>
    <row r="26" spans="1:5" x14ac:dyDescent="0.35">
      <c r="A26" s="1" t="s">
        <v>228</v>
      </c>
      <c r="B26" t="s">
        <v>229</v>
      </c>
      <c r="C26" t="s">
        <v>19</v>
      </c>
      <c r="D26" t="s">
        <v>20</v>
      </c>
      <c r="E26" t="s">
        <v>21</v>
      </c>
    </row>
    <row r="27" spans="1:5" x14ac:dyDescent="0.35">
      <c r="A27" s="1" t="s">
        <v>230</v>
      </c>
      <c r="B27" t="s">
        <v>231</v>
      </c>
      <c r="C27" t="s">
        <v>19</v>
      </c>
      <c r="D27" t="s">
        <v>232</v>
      </c>
      <c r="E27" t="s">
        <v>21</v>
      </c>
    </row>
    <row r="28" spans="1:5" x14ac:dyDescent="0.35">
      <c r="A28" s="1" t="s">
        <v>233</v>
      </c>
      <c r="B28" t="s">
        <v>40</v>
      </c>
      <c r="C28" t="s">
        <v>41</v>
      </c>
      <c r="D28" t="s">
        <v>42</v>
      </c>
      <c r="E28" t="s">
        <v>43</v>
      </c>
    </row>
    <row r="29" spans="1:5" x14ac:dyDescent="0.35">
      <c r="A29" s="1" t="s">
        <v>234</v>
      </c>
      <c r="B29" t="s">
        <v>235</v>
      </c>
      <c r="C29" t="s">
        <v>41</v>
      </c>
      <c r="D29" t="s">
        <v>236</v>
      </c>
      <c r="E29" t="s">
        <v>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workbookViewId="0"/>
  </sheetViews>
  <sheetFormatPr defaultRowHeight="14.5" x14ac:dyDescent="0.35"/>
  <sheetData>
    <row r="1" spans="1:5" x14ac:dyDescent="0.35">
      <c r="B1" s="1" t="s">
        <v>126</v>
      </c>
      <c r="C1" s="1" t="s">
        <v>127</v>
      </c>
      <c r="D1" s="1" t="s">
        <v>128</v>
      </c>
      <c r="E1" s="1" t="s">
        <v>129</v>
      </c>
    </row>
    <row r="2" spans="1:5" x14ac:dyDescent="0.35">
      <c r="A2" s="1" t="s">
        <v>237</v>
      </c>
      <c r="B2" t="s">
        <v>238</v>
      </c>
      <c r="C2" t="s">
        <v>239</v>
      </c>
      <c r="D2" t="s">
        <v>240</v>
      </c>
      <c r="E2" t="s">
        <v>103</v>
      </c>
    </row>
    <row r="3" spans="1:5" x14ac:dyDescent="0.35">
      <c r="A3" s="1" t="s">
        <v>241</v>
      </c>
      <c r="B3" t="s">
        <v>11</v>
      </c>
      <c r="C3" t="s">
        <v>11</v>
      </c>
      <c r="D3" t="s">
        <v>11</v>
      </c>
      <c r="E3" t="s">
        <v>242</v>
      </c>
    </row>
    <row r="4" spans="1:5" x14ac:dyDescent="0.35">
      <c r="A4" s="1" t="s">
        <v>243</v>
      </c>
      <c r="B4" t="s">
        <v>238</v>
      </c>
      <c r="C4" t="s">
        <v>239</v>
      </c>
      <c r="D4" t="s">
        <v>240</v>
      </c>
      <c r="E4" t="s">
        <v>244</v>
      </c>
    </row>
    <row r="5" spans="1:5" x14ac:dyDescent="0.35">
      <c r="A5" s="1" t="s">
        <v>245</v>
      </c>
      <c r="B5" t="s">
        <v>70</v>
      </c>
      <c r="C5" t="s">
        <v>246</v>
      </c>
      <c r="D5" t="s">
        <v>247</v>
      </c>
      <c r="E5" t="s">
        <v>248</v>
      </c>
    </row>
    <row r="6" spans="1:5" x14ac:dyDescent="0.35">
      <c r="A6" s="1" t="s">
        <v>249</v>
      </c>
      <c r="B6" t="s">
        <v>11</v>
      </c>
      <c r="C6" t="s">
        <v>11</v>
      </c>
      <c r="D6" t="s">
        <v>11</v>
      </c>
      <c r="E6" t="s">
        <v>11</v>
      </c>
    </row>
    <row r="7" spans="1:5" x14ac:dyDescent="0.35">
      <c r="A7" s="1" t="s">
        <v>250</v>
      </c>
      <c r="B7" t="s">
        <v>251</v>
      </c>
      <c r="C7" t="s">
        <v>251</v>
      </c>
      <c r="D7" t="s">
        <v>252</v>
      </c>
      <c r="E7" t="s">
        <v>253</v>
      </c>
    </row>
    <row r="8" spans="1:5" x14ac:dyDescent="0.35">
      <c r="A8" s="1" t="s">
        <v>254</v>
      </c>
      <c r="B8" t="s">
        <v>255</v>
      </c>
      <c r="C8" t="s">
        <v>256</v>
      </c>
      <c r="D8" t="s">
        <v>257</v>
      </c>
      <c r="E8" t="s">
        <v>258</v>
      </c>
    </row>
    <row r="9" spans="1:5" x14ac:dyDescent="0.35">
      <c r="A9" s="1" t="s">
        <v>259</v>
      </c>
      <c r="B9" t="s">
        <v>260</v>
      </c>
      <c r="C9" t="s">
        <v>221</v>
      </c>
      <c r="D9" t="s">
        <v>261</v>
      </c>
      <c r="E9" t="s">
        <v>262</v>
      </c>
    </row>
    <row r="10" spans="1:5" x14ac:dyDescent="0.35">
      <c r="A10" s="1" t="s">
        <v>263</v>
      </c>
      <c r="B10" t="s">
        <v>11</v>
      </c>
      <c r="C10" t="s">
        <v>11</v>
      </c>
      <c r="D10" t="s">
        <v>11</v>
      </c>
      <c r="E10" t="s">
        <v>11</v>
      </c>
    </row>
    <row r="11" spans="1:5" x14ac:dyDescent="0.35">
      <c r="A11" s="1" t="s">
        <v>264</v>
      </c>
      <c r="B11" t="s">
        <v>11</v>
      </c>
      <c r="C11" t="s">
        <v>11</v>
      </c>
      <c r="D11" t="s">
        <v>11</v>
      </c>
      <c r="E11" t="s">
        <v>11</v>
      </c>
    </row>
    <row r="12" spans="1:5" x14ac:dyDescent="0.35">
      <c r="A12" s="1" t="s">
        <v>265</v>
      </c>
      <c r="B12" t="s">
        <v>11</v>
      </c>
      <c r="C12" t="s">
        <v>11</v>
      </c>
      <c r="D12" t="s">
        <v>11</v>
      </c>
      <c r="E12" t="s">
        <v>11</v>
      </c>
    </row>
    <row r="13" spans="1:5" x14ac:dyDescent="0.35">
      <c r="A13" s="1" t="s">
        <v>266</v>
      </c>
      <c r="B13" t="s">
        <v>267</v>
      </c>
      <c r="C13" t="s">
        <v>268</v>
      </c>
      <c r="D13" t="s">
        <v>11</v>
      </c>
      <c r="E13" t="s">
        <v>11</v>
      </c>
    </row>
    <row r="14" spans="1:5" x14ac:dyDescent="0.35">
      <c r="A14" s="1" t="s">
        <v>269</v>
      </c>
      <c r="B14" t="s">
        <v>11</v>
      </c>
      <c r="C14" t="s">
        <v>11</v>
      </c>
      <c r="D14" t="s">
        <v>11</v>
      </c>
      <c r="E14" t="s">
        <v>11</v>
      </c>
    </row>
    <row r="15" spans="1:5" x14ac:dyDescent="0.35">
      <c r="A15" s="1" t="s">
        <v>270</v>
      </c>
      <c r="B15" t="s">
        <v>271</v>
      </c>
      <c r="C15" t="s">
        <v>272</v>
      </c>
      <c r="D15" t="s">
        <v>273</v>
      </c>
      <c r="E15" t="s">
        <v>274</v>
      </c>
    </row>
    <row r="16" spans="1:5" x14ac:dyDescent="0.35">
      <c r="A16" s="1" t="s">
        <v>275</v>
      </c>
      <c r="B16" t="s">
        <v>276</v>
      </c>
      <c r="C16" t="s">
        <v>277</v>
      </c>
      <c r="D16" t="s">
        <v>278</v>
      </c>
      <c r="E16" t="s">
        <v>279</v>
      </c>
    </row>
    <row r="17" spans="1:5" x14ac:dyDescent="0.35">
      <c r="A17" s="1" t="s">
        <v>280</v>
      </c>
      <c r="B17" t="s">
        <v>11</v>
      </c>
      <c r="C17" t="s">
        <v>11</v>
      </c>
      <c r="D17" t="s">
        <v>11</v>
      </c>
      <c r="E17" t="s">
        <v>11</v>
      </c>
    </row>
    <row r="18" spans="1:5" x14ac:dyDescent="0.35">
      <c r="A18" s="1" t="s">
        <v>281</v>
      </c>
      <c r="B18" t="s">
        <v>282</v>
      </c>
      <c r="C18" t="s">
        <v>283</v>
      </c>
      <c r="D18" t="s">
        <v>284</v>
      </c>
      <c r="E18" t="s">
        <v>285</v>
      </c>
    </row>
    <row r="19" spans="1:5" x14ac:dyDescent="0.35">
      <c r="A19" s="1" t="s">
        <v>286</v>
      </c>
      <c r="B19" t="s">
        <v>287</v>
      </c>
      <c r="C19" t="s">
        <v>288</v>
      </c>
      <c r="D19" t="s">
        <v>289</v>
      </c>
      <c r="E19" t="s">
        <v>290</v>
      </c>
    </row>
    <row r="20" spans="1:5" x14ac:dyDescent="0.35">
      <c r="A20" s="1" t="s">
        <v>291</v>
      </c>
      <c r="B20" t="s">
        <v>11</v>
      </c>
      <c r="C20" t="s">
        <v>11</v>
      </c>
      <c r="D20" t="s">
        <v>292</v>
      </c>
      <c r="E20" t="s">
        <v>293</v>
      </c>
    </row>
    <row r="21" spans="1:5" x14ac:dyDescent="0.35">
      <c r="A21" s="1" t="s">
        <v>294</v>
      </c>
      <c r="B21" t="s">
        <v>11</v>
      </c>
      <c r="C21" t="s">
        <v>11</v>
      </c>
      <c r="D21" t="s">
        <v>11</v>
      </c>
      <c r="E21" t="s">
        <v>11</v>
      </c>
    </row>
    <row r="22" spans="1:5" x14ac:dyDescent="0.35">
      <c r="A22" s="1" t="s">
        <v>295</v>
      </c>
      <c r="B22" t="s">
        <v>296</v>
      </c>
      <c r="C22" t="s">
        <v>297</v>
      </c>
      <c r="D22" t="s">
        <v>298</v>
      </c>
      <c r="E22" t="s">
        <v>299</v>
      </c>
    </row>
    <row r="23" spans="1:5" x14ac:dyDescent="0.35">
      <c r="A23" s="1" t="s">
        <v>300</v>
      </c>
      <c r="B23" t="s">
        <v>301</v>
      </c>
      <c r="C23" t="s">
        <v>302</v>
      </c>
      <c r="D23" t="s">
        <v>303</v>
      </c>
      <c r="E23" t="s">
        <v>304</v>
      </c>
    </row>
    <row r="24" spans="1:5" x14ac:dyDescent="0.35">
      <c r="A24" s="1" t="s">
        <v>305</v>
      </c>
      <c r="B24" t="s">
        <v>306</v>
      </c>
      <c r="C24" t="s">
        <v>307</v>
      </c>
      <c r="D24" t="s">
        <v>308</v>
      </c>
      <c r="E24" t="s">
        <v>309</v>
      </c>
    </row>
    <row r="25" spans="1:5" x14ac:dyDescent="0.35">
      <c r="A25" s="1" t="s">
        <v>310</v>
      </c>
      <c r="B25" t="s">
        <v>11</v>
      </c>
      <c r="C25" t="s">
        <v>95</v>
      </c>
      <c r="D25" t="s">
        <v>96</v>
      </c>
      <c r="E25" t="s">
        <v>97</v>
      </c>
    </row>
    <row r="26" spans="1:5" x14ac:dyDescent="0.35">
      <c r="A26" s="1" t="s">
        <v>311</v>
      </c>
      <c r="B26" t="s">
        <v>11</v>
      </c>
      <c r="C26" t="s">
        <v>11</v>
      </c>
      <c r="D26" t="s">
        <v>11</v>
      </c>
      <c r="E26" t="s">
        <v>11</v>
      </c>
    </row>
    <row r="27" spans="1:5" x14ac:dyDescent="0.35">
      <c r="A27" s="1" t="s">
        <v>312</v>
      </c>
      <c r="B27" t="s">
        <v>313</v>
      </c>
      <c r="C27" t="s">
        <v>314</v>
      </c>
      <c r="D27" t="s">
        <v>242</v>
      </c>
      <c r="E27" t="s">
        <v>179</v>
      </c>
    </row>
    <row r="28" spans="1:5" x14ac:dyDescent="0.35">
      <c r="A28" s="1" t="s">
        <v>315</v>
      </c>
      <c r="B28" t="s">
        <v>316</v>
      </c>
      <c r="C28" t="s">
        <v>317</v>
      </c>
      <c r="D28" t="s">
        <v>318</v>
      </c>
      <c r="E28" t="s">
        <v>319</v>
      </c>
    </row>
    <row r="29" spans="1:5" x14ac:dyDescent="0.35">
      <c r="A29" s="1" t="s">
        <v>320</v>
      </c>
      <c r="B29" t="s">
        <v>11</v>
      </c>
      <c r="C29" t="s">
        <v>11</v>
      </c>
      <c r="D29" t="s">
        <v>11</v>
      </c>
      <c r="E29" t="s">
        <v>11</v>
      </c>
    </row>
    <row r="30" spans="1:5" x14ac:dyDescent="0.35">
      <c r="A30" s="1" t="s">
        <v>321</v>
      </c>
      <c r="B30" t="s">
        <v>11</v>
      </c>
      <c r="C30" t="s">
        <v>11</v>
      </c>
      <c r="D30" t="s">
        <v>322</v>
      </c>
      <c r="E30" t="s">
        <v>323</v>
      </c>
    </row>
    <row r="31" spans="1:5" x14ac:dyDescent="0.35">
      <c r="A31" s="1" t="s">
        <v>324</v>
      </c>
      <c r="B31" t="s">
        <v>325</v>
      </c>
      <c r="C31" t="s">
        <v>326</v>
      </c>
      <c r="D31" t="s">
        <v>327</v>
      </c>
      <c r="E31" t="s">
        <v>328</v>
      </c>
    </row>
    <row r="32" spans="1:5" x14ac:dyDescent="0.35">
      <c r="A32" s="1" t="s">
        <v>329</v>
      </c>
      <c r="B32" t="s">
        <v>11</v>
      </c>
      <c r="C32" t="s">
        <v>11</v>
      </c>
      <c r="D32" t="s">
        <v>11</v>
      </c>
      <c r="E32" t="s">
        <v>11</v>
      </c>
    </row>
    <row r="33" spans="1:5" x14ac:dyDescent="0.35">
      <c r="A33" s="1" t="s">
        <v>330</v>
      </c>
      <c r="B33" t="s">
        <v>331</v>
      </c>
      <c r="C33" t="s">
        <v>331</v>
      </c>
      <c r="D33" t="s">
        <v>179</v>
      </c>
      <c r="E33" t="s">
        <v>179</v>
      </c>
    </row>
    <row r="34" spans="1:5" x14ac:dyDescent="0.35">
      <c r="A34" s="1" t="s">
        <v>332</v>
      </c>
      <c r="B34" t="s">
        <v>333</v>
      </c>
      <c r="C34" t="s">
        <v>334</v>
      </c>
      <c r="D34" t="s">
        <v>335</v>
      </c>
      <c r="E34" t="s">
        <v>336</v>
      </c>
    </row>
    <row r="35" spans="1:5" x14ac:dyDescent="0.35">
      <c r="A35" s="1" t="s">
        <v>337</v>
      </c>
      <c r="B35" t="s">
        <v>338</v>
      </c>
      <c r="C35" t="s">
        <v>339</v>
      </c>
      <c r="D35" t="s">
        <v>340</v>
      </c>
      <c r="E35" t="s">
        <v>341</v>
      </c>
    </row>
    <row r="36" spans="1:5" x14ac:dyDescent="0.35">
      <c r="A36" s="1" t="s">
        <v>342</v>
      </c>
      <c r="B36" t="s">
        <v>343</v>
      </c>
      <c r="C36" t="s">
        <v>344</v>
      </c>
      <c r="D36" t="s">
        <v>345</v>
      </c>
      <c r="E36" t="s">
        <v>346</v>
      </c>
    </row>
    <row r="37" spans="1:5" x14ac:dyDescent="0.35">
      <c r="A37" s="1" t="s">
        <v>347</v>
      </c>
      <c r="B37" t="s">
        <v>100</v>
      </c>
      <c r="C37" t="s">
        <v>101</v>
      </c>
      <c r="D37" t="s">
        <v>102</v>
      </c>
      <c r="E37" t="s">
        <v>103</v>
      </c>
    </row>
    <row r="38" spans="1:5" x14ac:dyDescent="0.35">
      <c r="A38" s="1" t="s">
        <v>348</v>
      </c>
      <c r="B38" t="s">
        <v>282</v>
      </c>
      <c r="C38" t="s">
        <v>283</v>
      </c>
      <c r="D38" t="s">
        <v>284</v>
      </c>
      <c r="E38" t="s">
        <v>285</v>
      </c>
    </row>
    <row r="39" spans="1:5" x14ac:dyDescent="0.35">
      <c r="A39" s="1" t="s">
        <v>349</v>
      </c>
      <c r="B39" t="s">
        <v>11</v>
      </c>
      <c r="C39" t="s">
        <v>11</v>
      </c>
      <c r="D39" t="s">
        <v>11</v>
      </c>
      <c r="E39" t="s">
        <v>11</v>
      </c>
    </row>
    <row r="40" spans="1:5" x14ac:dyDescent="0.35">
      <c r="A40" s="1" t="s">
        <v>350</v>
      </c>
      <c r="B40" t="s">
        <v>282</v>
      </c>
      <c r="C40" t="s">
        <v>283</v>
      </c>
      <c r="D40" t="s">
        <v>284</v>
      </c>
      <c r="E40" t="s">
        <v>285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workbookViewId="0"/>
  </sheetViews>
  <sheetFormatPr defaultRowHeight="14.5" x14ac:dyDescent="0.35"/>
  <sheetData>
    <row r="1" spans="1:5" x14ac:dyDescent="0.35">
      <c r="B1" s="1" t="s">
        <v>126</v>
      </c>
      <c r="C1" s="1" t="s">
        <v>127</v>
      </c>
      <c r="D1" s="1" t="s">
        <v>128</v>
      </c>
      <c r="E1" s="1" t="s">
        <v>129</v>
      </c>
    </row>
    <row r="2" spans="1:5" x14ac:dyDescent="0.35">
      <c r="A2" s="1" t="s">
        <v>222</v>
      </c>
      <c r="B2" t="s">
        <v>72</v>
      </c>
      <c r="C2" t="s">
        <v>72</v>
      </c>
      <c r="D2" t="s">
        <v>73</v>
      </c>
      <c r="E2" t="s">
        <v>74</v>
      </c>
    </row>
    <row r="3" spans="1:5" x14ac:dyDescent="0.35">
      <c r="A3" s="1" t="s">
        <v>183</v>
      </c>
      <c r="B3" t="s">
        <v>67</v>
      </c>
      <c r="C3" t="s">
        <v>68</v>
      </c>
      <c r="D3" t="s">
        <v>67</v>
      </c>
      <c r="E3" t="s">
        <v>69</v>
      </c>
    </row>
    <row r="4" spans="1:5" x14ac:dyDescent="0.35">
      <c r="A4" s="1" t="s">
        <v>351</v>
      </c>
      <c r="B4" t="s">
        <v>11</v>
      </c>
      <c r="C4" t="s">
        <v>11</v>
      </c>
      <c r="D4" t="s">
        <v>11</v>
      </c>
      <c r="E4" t="s">
        <v>352</v>
      </c>
    </row>
    <row r="5" spans="1:5" x14ac:dyDescent="0.35">
      <c r="A5" s="1" t="s">
        <v>353</v>
      </c>
      <c r="B5" t="s">
        <v>354</v>
      </c>
      <c r="C5" t="s">
        <v>133</v>
      </c>
      <c r="D5" t="s">
        <v>355</v>
      </c>
      <c r="E5" t="s">
        <v>356</v>
      </c>
    </row>
    <row r="6" spans="1:5" x14ac:dyDescent="0.35">
      <c r="A6" s="1" t="s">
        <v>357</v>
      </c>
      <c r="B6" t="s">
        <v>358</v>
      </c>
      <c r="C6" t="s">
        <v>359</v>
      </c>
      <c r="D6" t="s">
        <v>360</v>
      </c>
      <c r="E6" t="s">
        <v>361</v>
      </c>
    </row>
    <row r="7" spans="1:5" x14ac:dyDescent="0.35">
      <c r="A7" s="1" t="s">
        <v>362</v>
      </c>
      <c r="B7" t="s">
        <v>363</v>
      </c>
      <c r="C7" t="s">
        <v>364</v>
      </c>
      <c r="D7" t="s">
        <v>365</v>
      </c>
      <c r="E7" t="s">
        <v>366</v>
      </c>
    </row>
    <row r="8" spans="1:5" x14ac:dyDescent="0.35">
      <c r="A8" s="1" t="s">
        <v>249</v>
      </c>
      <c r="B8" t="s">
        <v>11</v>
      </c>
      <c r="C8" t="s">
        <v>11</v>
      </c>
      <c r="D8" t="s">
        <v>11</v>
      </c>
      <c r="E8" t="s">
        <v>11</v>
      </c>
    </row>
    <row r="9" spans="1:5" x14ac:dyDescent="0.35">
      <c r="A9" s="1" t="s">
        <v>286</v>
      </c>
      <c r="B9" t="s">
        <v>177</v>
      </c>
      <c r="C9" t="s">
        <v>367</v>
      </c>
      <c r="D9" t="s">
        <v>366</v>
      </c>
      <c r="E9" t="s">
        <v>368</v>
      </c>
    </row>
    <row r="10" spans="1:5" x14ac:dyDescent="0.35">
      <c r="A10" s="1" t="s">
        <v>369</v>
      </c>
      <c r="B10" t="s">
        <v>370</v>
      </c>
      <c r="C10" t="s">
        <v>371</v>
      </c>
      <c r="D10" t="s">
        <v>372</v>
      </c>
      <c r="E10" t="s">
        <v>373</v>
      </c>
    </row>
    <row r="11" spans="1:5" x14ac:dyDescent="0.35">
      <c r="A11" s="1" t="s">
        <v>374</v>
      </c>
      <c r="B11" t="s">
        <v>364</v>
      </c>
      <c r="C11" t="s">
        <v>268</v>
      </c>
      <c r="D11" t="s">
        <v>375</v>
      </c>
      <c r="E11" t="s">
        <v>376</v>
      </c>
    </row>
    <row r="12" spans="1:5" x14ac:dyDescent="0.35">
      <c r="A12" s="1" t="s">
        <v>377</v>
      </c>
      <c r="B12" t="s">
        <v>378</v>
      </c>
      <c r="C12" t="s">
        <v>379</v>
      </c>
      <c r="D12" t="s">
        <v>380</v>
      </c>
      <c r="E12" t="s">
        <v>381</v>
      </c>
    </row>
    <row r="13" spans="1:5" x14ac:dyDescent="0.35">
      <c r="A13" s="1" t="s">
        <v>382</v>
      </c>
      <c r="B13" t="s">
        <v>220</v>
      </c>
      <c r="C13" t="s">
        <v>220</v>
      </c>
      <c r="D13" t="s">
        <v>383</v>
      </c>
      <c r="E13" t="s">
        <v>220</v>
      </c>
    </row>
    <row r="14" spans="1:5" x14ac:dyDescent="0.35">
      <c r="A14" s="1" t="s">
        <v>384</v>
      </c>
      <c r="B14" t="s">
        <v>11</v>
      </c>
      <c r="C14" t="s">
        <v>11</v>
      </c>
      <c r="D14" t="s">
        <v>11</v>
      </c>
      <c r="E14" t="s">
        <v>11</v>
      </c>
    </row>
    <row r="15" spans="1:5" x14ac:dyDescent="0.35">
      <c r="A15" s="1" t="s">
        <v>385</v>
      </c>
      <c r="B15" t="s">
        <v>11</v>
      </c>
      <c r="C15" t="s">
        <v>11</v>
      </c>
      <c r="D15" t="s">
        <v>340</v>
      </c>
      <c r="E15" t="s">
        <v>386</v>
      </c>
    </row>
    <row r="16" spans="1:5" x14ac:dyDescent="0.35">
      <c r="A16" s="1" t="s">
        <v>387</v>
      </c>
      <c r="B16" t="s">
        <v>11</v>
      </c>
      <c r="C16" t="s">
        <v>11</v>
      </c>
      <c r="D16" t="s">
        <v>11</v>
      </c>
      <c r="E16" t="s">
        <v>11</v>
      </c>
    </row>
    <row r="17" spans="1:5" x14ac:dyDescent="0.35">
      <c r="A17" s="1" t="s">
        <v>388</v>
      </c>
      <c r="B17" t="s">
        <v>389</v>
      </c>
      <c r="C17" t="s">
        <v>390</v>
      </c>
      <c r="D17" t="s">
        <v>391</v>
      </c>
      <c r="E17" t="s">
        <v>340</v>
      </c>
    </row>
    <row r="18" spans="1:5" x14ac:dyDescent="0.35">
      <c r="A18" s="1" t="s">
        <v>392</v>
      </c>
      <c r="B18" t="s">
        <v>393</v>
      </c>
      <c r="C18" t="s">
        <v>394</v>
      </c>
      <c r="D18" t="s">
        <v>395</v>
      </c>
      <c r="E18" t="s">
        <v>396</v>
      </c>
    </row>
    <row r="19" spans="1:5" x14ac:dyDescent="0.35">
      <c r="A19" s="1" t="s">
        <v>397</v>
      </c>
      <c r="B19" t="s">
        <v>398</v>
      </c>
      <c r="C19" t="s">
        <v>399</v>
      </c>
      <c r="D19" t="s">
        <v>400</v>
      </c>
      <c r="E19" t="s">
        <v>401</v>
      </c>
    </row>
    <row r="20" spans="1:5" x14ac:dyDescent="0.35">
      <c r="A20" s="1" t="s">
        <v>402</v>
      </c>
      <c r="B20" t="s">
        <v>403</v>
      </c>
      <c r="C20" t="s">
        <v>404</v>
      </c>
      <c r="D20" t="s">
        <v>405</v>
      </c>
      <c r="E20" t="s">
        <v>11</v>
      </c>
    </row>
    <row r="21" spans="1:5" x14ac:dyDescent="0.35">
      <c r="A21" s="1" t="s">
        <v>406</v>
      </c>
      <c r="B21" t="s">
        <v>407</v>
      </c>
      <c r="C21" t="s">
        <v>408</v>
      </c>
      <c r="D21" t="s">
        <v>409</v>
      </c>
      <c r="E21" t="s">
        <v>11</v>
      </c>
    </row>
    <row r="22" spans="1:5" x14ac:dyDescent="0.35">
      <c r="A22" s="1" t="s">
        <v>410</v>
      </c>
      <c r="B22" t="s">
        <v>11</v>
      </c>
      <c r="C22" t="s">
        <v>11</v>
      </c>
      <c r="D22" t="s">
        <v>11</v>
      </c>
      <c r="E22" t="s">
        <v>11</v>
      </c>
    </row>
    <row r="23" spans="1:5" x14ac:dyDescent="0.35">
      <c r="A23" s="1" t="s">
        <v>411</v>
      </c>
      <c r="B23" t="s">
        <v>67</v>
      </c>
      <c r="C23" t="s">
        <v>412</v>
      </c>
      <c r="D23" t="s">
        <v>413</v>
      </c>
      <c r="E23" t="s">
        <v>414</v>
      </c>
    </row>
    <row r="24" spans="1:5" x14ac:dyDescent="0.35">
      <c r="A24" s="1" t="s">
        <v>415</v>
      </c>
      <c r="B24" t="s">
        <v>416</v>
      </c>
      <c r="C24" t="s">
        <v>417</v>
      </c>
      <c r="D24" t="s">
        <v>418</v>
      </c>
      <c r="E24" t="s">
        <v>419</v>
      </c>
    </row>
    <row r="25" spans="1:5" x14ac:dyDescent="0.35">
      <c r="A25" s="1" t="s">
        <v>420</v>
      </c>
      <c r="B25" t="s">
        <v>409</v>
      </c>
      <c r="C25" t="s">
        <v>341</v>
      </c>
      <c r="D25" t="s">
        <v>331</v>
      </c>
      <c r="E25" t="s">
        <v>409</v>
      </c>
    </row>
    <row r="26" spans="1:5" x14ac:dyDescent="0.35">
      <c r="A26" s="1" t="s">
        <v>421</v>
      </c>
      <c r="B26" t="s">
        <v>340</v>
      </c>
      <c r="C26" t="s">
        <v>422</v>
      </c>
      <c r="D26" t="s">
        <v>423</v>
      </c>
      <c r="E26" t="s">
        <v>424</v>
      </c>
    </row>
    <row r="27" spans="1:5" x14ac:dyDescent="0.35">
      <c r="A27" s="1" t="s">
        <v>425</v>
      </c>
      <c r="B27" t="s">
        <v>426</v>
      </c>
      <c r="C27" t="s">
        <v>427</v>
      </c>
      <c r="D27" t="s">
        <v>428</v>
      </c>
      <c r="E27" t="s">
        <v>429</v>
      </c>
    </row>
    <row r="28" spans="1:5" x14ac:dyDescent="0.35">
      <c r="A28" s="1" t="s">
        <v>430</v>
      </c>
      <c r="B28" t="s">
        <v>431</v>
      </c>
      <c r="C28" t="s">
        <v>426</v>
      </c>
      <c r="D28" t="s">
        <v>427</v>
      </c>
      <c r="E28" t="s">
        <v>428</v>
      </c>
    </row>
    <row r="29" spans="1:5" x14ac:dyDescent="0.35">
      <c r="A29" s="1" t="s">
        <v>432</v>
      </c>
      <c r="B29" t="s">
        <v>433</v>
      </c>
      <c r="C29" t="s">
        <v>434</v>
      </c>
      <c r="D29" t="s">
        <v>435</v>
      </c>
      <c r="E29" t="s">
        <v>162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Main</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2023-02-17T21:42:30Z</dcterms:created>
  <dcterms:modified xsi:type="dcterms:W3CDTF">2023-02-19T09:04:21Z</dcterms:modified>
</cp:coreProperties>
</file>