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https://d.docs.live.net/534a1defcf7f9d1a/Company Models CloudSave/SMR/"/>
    </mc:Choice>
  </mc:AlternateContent>
  <xr:revisionPtr revIDLastSave="388" documentId="8_{D3AC6764-6411-45CA-8908-D27724AC0EA5}" xr6:coauthVersionLast="47" xr6:coauthVersionMax="47" xr10:uidLastSave="{B5A0BD9E-517F-45B2-B3F5-4E3C26797F27}"/>
  <bookViews>
    <workbookView xWindow="-110" yWindow="-110" windowWidth="38620" windowHeight="21220" activeTab="2" xr2:uid="{00000000-000D-0000-FFFF-FFFF00000000}"/>
  </bookViews>
  <sheets>
    <sheet name="Main" sheetId="6" r:id="rId1"/>
    <sheet name="Info" sheetId="7" r:id="rId2"/>
    <sheet name="Model" sheetId="5" r:id="rId3"/>
    <sheet name="Summary" sheetId="1" r:id="rId4"/>
    <sheet name="Income Statement" sheetId="2" r:id="rId5"/>
    <sheet name="Balance Sheet" sheetId="3" r:id="rId6"/>
    <sheet name="Cash Flow" sheetId="4"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3" i="5" l="1"/>
  <c r="L33" i="5"/>
  <c r="Q34" i="5"/>
  <c r="N19" i="5"/>
  <c r="N23" i="5" s="1"/>
  <c r="N27" i="5" s="1"/>
  <c r="N29" i="5" s="1"/>
  <c r="N32" i="5" s="1"/>
  <c r="N33" i="5" s="1"/>
  <c r="O19" i="5"/>
  <c r="O23" i="5" s="1"/>
  <c r="O27" i="5" s="1"/>
  <c r="O29" i="5" s="1"/>
  <c r="O32" i="5" s="1"/>
  <c r="O33" i="5" s="1"/>
  <c r="P19" i="5"/>
  <c r="P23" i="5" s="1"/>
  <c r="P27" i="5" s="1"/>
  <c r="P29" i="5" s="1"/>
  <c r="P32" i="5" s="1"/>
  <c r="P33" i="5" s="1"/>
  <c r="Q19" i="5"/>
  <c r="Q23" i="5" s="1"/>
  <c r="Q27" i="5" s="1"/>
  <c r="Q29" i="5" s="1"/>
  <c r="Q32" i="5" s="1"/>
  <c r="Q33" i="5" s="1"/>
  <c r="R19" i="5"/>
  <c r="R23" i="5" s="1"/>
  <c r="R27" i="5" s="1"/>
  <c r="R29" i="5" s="1"/>
  <c r="R32" i="5" s="1"/>
  <c r="M19" i="5"/>
  <c r="M23" i="5" s="1"/>
  <c r="M27" i="5" s="1"/>
  <c r="M29" i="5" s="1"/>
  <c r="M32" i="5" s="1"/>
  <c r="M33" i="5" s="1"/>
  <c r="K63" i="5"/>
  <c r="K68" i="5" s="1"/>
  <c r="L63" i="5"/>
  <c r="L68" i="5" s="1"/>
  <c r="M63" i="5"/>
  <c r="M68" i="5" s="1"/>
  <c r="N63" i="5"/>
  <c r="N68" i="5" s="1"/>
  <c r="O63" i="5"/>
  <c r="O68" i="5" s="1"/>
  <c r="P63" i="5"/>
  <c r="P68" i="5" s="1"/>
  <c r="R68" i="5"/>
  <c r="S68" i="5"/>
  <c r="R78" i="5"/>
  <c r="R80" i="5" s="1"/>
  <c r="S78" i="5"/>
  <c r="S80" i="5" s="1"/>
  <c r="K78" i="5"/>
  <c r="K80" i="5" s="1"/>
  <c r="L78" i="5"/>
  <c r="M78" i="5"/>
  <c r="M80" i="5" s="1"/>
  <c r="N78" i="5"/>
  <c r="N80" i="5" s="1"/>
  <c r="O78" i="5"/>
  <c r="O80" i="5" s="1"/>
  <c r="P78" i="5"/>
  <c r="P80" i="5" s="1"/>
  <c r="L80" i="5"/>
  <c r="Q78" i="5"/>
  <c r="Q80" i="5" s="1"/>
  <c r="Q63" i="5"/>
  <c r="Q68" i="5" s="1"/>
  <c r="R48" i="5"/>
  <c r="R57" i="5" s="1"/>
  <c r="S48" i="5"/>
  <c r="S57" i="5" s="1"/>
  <c r="T48" i="5"/>
  <c r="T57" i="5" s="1"/>
  <c r="K48" i="5"/>
  <c r="K57" i="5" s="1"/>
  <c r="L48" i="5"/>
  <c r="L57" i="5" s="1"/>
  <c r="M48" i="5"/>
  <c r="M57" i="5" s="1"/>
  <c r="N48" i="5"/>
  <c r="N57" i="5" s="1"/>
  <c r="O48" i="5"/>
  <c r="O57" i="5" s="1"/>
  <c r="P48" i="5"/>
  <c r="P57" i="5" s="1"/>
  <c r="Q48" i="5"/>
  <c r="Q57" i="5" s="1"/>
  <c r="B3" i="6" a="1"/>
  <c r="B3" i="6" s="1"/>
  <c r="B2" i="6" a="1"/>
  <c r="B2" i="6" s="1"/>
  <c r="P81" i="5" l="1"/>
  <c r="O81" i="5"/>
  <c r="N81" i="5"/>
  <c r="K81" i="5"/>
  <c r="L81" i="5"/>
  <c r="M81" i="5"/>
  <c r="Q81" i="5"/>
  <c r="B4" i="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<sst xmlns="http://schemas.openxmlformats.org/spreadsheetml/2006/main" count="808" uniqueCount="279">
  <si>
    <t>Revenue per share</t>
  </si>
  <si>
    <t>Earnings per share</t>
  </si>
  <si>
    <t>FCF per share</t>
  </si>
  <si>
    <t>Dividends per share</t>
  </si>
  <si>
    <t>CAPEX per share</t>
  </si>
  <si>
    <t>Book Value per sh.</t>
  </si>
  <si>
    <t>Comm.Shares outs.</t>
  </si>
  <si>
    <t>Avg. annual P/E ratio</t>
  </si>
  <si>
    <t>P/E to S&amp;P500</t>
  </si>
  <si>
    <t>Avg. annual div. yield</t>
  </si>
  <si>
    <t>Revenue (m)</t>
  </si>
  <si>
    <t>Operating margin</t>
  </si>
  <si>
    <t>Depreciation (m)</t>
  </si>
  <si>
    <t>Net profit (m)</t>
  </si>
  <si>
    <t>Income tax rate</t>
  </si>
  <si>
    <t>Net profit margin</t>
  </si>
  <si>
    <t>Working capital (m)</t>
  </si>
  <si>
    <t>Long-term debt (m)</t>
  </si>
  <si>
    <t>Equity (m)</t>
  </si>
  <si>
    <t>ROIC</t>
  </si>
  <si>
    <t>Return on capital</t>
  </si>
  <si>
    <t>Return on equity</t>
  </si>
  <si>
    <t>Plowback ratio</t>
  </si>
  <si>
    <t>Div.&amp;Repurch./FCF</t>
  </si>
  <si>
    <t>- -</t>
  </si>
  <si>
    <t>0.01</t>
  </si>
  <si>
    <t>(1.63)</t>
  </si>
  <si>
    <t>(1.55)</t>
  </si>
  <si>
    <t>0.02</t>
  </si>
  <si>
    <t>44</t>
  </si>
  <si>
    <t>0</t>
  </si>
  <si>
    <t>(34,218.2)%</t>
  </si>
  <si>
    <t>3</t>
  </si>
  <si>
    <t>(71)</t>
  </si>
  <si>
    <t>(19,063.5)%</t>
  </si>
  <si>
    <t>7</t>
  </si>
  <si>
    <t>(3,182.4)%</t>
  </si>
  <si>
    <t>(192.3)%</t>
  </si>
  <si>
    <t>(Infinity)%</t>
  </si>
  <si>
    <t>100.0%</t>
  </si>
  <si>
    <t>(2.03)</t>
  </si>
  <si>
    <t>(1.16)</t>
  </si>
  <si>
    <t>0.08</t>
  </si>
  <si>
    <t>1</t>
  </si>
  <si>
    <t>(26,473.8)%</t>
  </si>
  <si>
    <t>2</t>
  </si>
  <si>
    <t>(88)</t>
  </si>
  <si>
    <t>(14,731.2)%</t>
  </si>
  <si>
    <t>(59)</t>
  </si>
  <si>
    <t>(2,498.1)%</t>
  </si>
  <si>
    <t>(118.5)%</t>
  </si>
  <si>
    <t>(19.8)</t>
  </si>
  <si>
    <t>(1.0)</t>
  </si>
  <si>
    <t>343</t>
  </si>
  <si>
    <t>63</t>
  </si>
  <si>
    <t>2019</t>
  </si>
  <si>
    <t>2020</t>
  </si>
  <si>
    <t>Revenue</t>
  </si>
  <si>
    <t>COGS</t>
  </si>
  <si>
    <t>Gross Profit</t>
  </si>
  <si>
    <t>Gross Profit Ratio</t>
  </si>
  <si>
    <t>Operating Expenses</t>
  </si>
  <si>
    <t>R&amp;D Expenses</t>
  </si>
  <si>
    <t>Selling, G&amp;A Exp.</t>
  </si>
  <si>
    <t>General and Admin. Exp.</t>
  </si>
  <si>
    <t>Selling and Marketing Exp.</t>
  </si>
  <si>
    <t>Other Expenses</t>
  </si>
  <si>
    <t>COGS and Expenses</t>
  </si>
  <si>
    <t>Interest Income</t>
  </si>
  <si>
    <t>Interest Expense</t>
  </si>
  <si>
    <t>Depreciation and Amortization</t>
  </si>
  <si>
    <t>EBITDA</t>
  </si>
  <si>
    <t>EBITDA ratio</t>
  </si>
  <si>
    <t>Operating Income</t>
  </si>
  <si>
    <t>Operating Income ratio</t>
  </si>
  <si>
    <t>Total Other Income Exp.(Gains)</t>
  </si>
  <si>
    <t>Income Before Tax</t>
  </si>
  <si>
    <t>Income Before Tax ratio</t>
  </si>
  <si>
    <t>Income Tax Expense (Gain)</t>
  </si>
  <si>
    <t>Net Income</t>
  </si>
  <si>
    <t>Net Income Ratio</t>
  </si>
  <si>
    <t>EPS</t>
  </si>
  <si>
    <t>EPS Diluted</t>
  </si>
  <si>
    <t>Weighted Avg. Shares Outs.</t>
  </si>
  <si>
    <t>Weighted Avg. Shares Outs. Dil.</t>
  </si>
  <si>
    <t>13.94%</t>
  </si>
  <si>
    <t>128</t>
  </si>
  <si>
    <t>39</t>
  </si>
  <si>
    <t>26</t>
  </si>
  <si>
    <t>(68)</t>
  </si>
  <si>
    <t>(18,318.50)%</t>
  </si>
  <si>
    <t>(128)</t>
  </si>
  <si>
    <t>(34,218.23)%</t>
  </si>
  <si>
    <t>57</t>
  </si>
  <si>
    <t>(19,063.54)%</t>
  </si>
  <si>
    <t>40.83%</t>
  </si>
  <si>
    <t>159</t>
  </si>
  <si>
    <t>95</t>
  </si>
  <si>
    <t>37</t>
  </si>
  <si>
    <t>27</t>
  </si>
  <si>
    <t>(86)</t>
  </si>
  <si>
    <t>(14,276.00)%</t>
  </si>
  <si>
    <t>(159)</t>
  </si>
  <si>
    <t>(26,473.83)%</t>
  </si>
  <si>
    <t>70</t>
  </si>
  <si>
    <t>(14,731.17)%</t>
  </si>
  <si>
    <t>Cash and Cash Equivalents</t>
  </si>
  <si>
    <t>Short-Term Investments</t>
  </si>
  <si>
    <t>Cash &amp;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</si>
  <si>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</si>
  <si>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</si>
  <si>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</si>
  <si>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</si>
  <si>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</si>
  <si>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</si>
  <si>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</si>
  <si>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</si>
  <si>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</si>
  <si>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</si>
  <si>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</si>
  <si>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</si>
  <si>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</si>
  <si>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</si>
  <si>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</si>
  <si>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</si>
  <si>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</si>
  <si>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</si>
  <si>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</si>
  <si>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</si>
  <si>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</si>
  <si>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</si>
  <si>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</si>
  <si>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</si>
  <si>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</si>
  <si>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Capital Lease Obligations</t>
  </si>
  <si>
    <t>Total Liabilities</t>
  </si>
  <si>
    <t>Preferred Stock</t>
  </si>
  <si>
    <t>Common Stock</t>
  </si>
  <si>
    <t>Retained Earnings</t>
  </si>
  <si>
    <t>Other Compreh. Income(Loss)</t>
  </si>
  <si>
    <t>Other Total Stockhold. Equity</t>
  </si>
  <si>
    <t>Total Stockholders Equity</t>
  </si>
  <si>
    <t>Total Liab.&amp;Stockhold. Equity</t>
  </si>
  <si>
    <t>Minority Interest</t>
  </si>
  <si>
    <t>Total Liabilities &amp; Equity</t>
  </si>
  <si>
    <t>17</t>
  </si>
  <si>
    <t>21</t>
  </si>
  <si>
    <t>41</t>
  </si>
  <si>
    <t>8</t>
  </si>
  <si>
    <t>18</t>
  </si>
  <si>
    <t>5</t>
  </si>
  <si>
    <t>34</t>
  </si>
  <si>
    <t>76</t>
  </si>
  <si>
    <t>11</t>
  </si>
  <si>
    <t>15</t>
  </si>
  <si>
    <t>9</t>
  </si>
  <si>
    <t>35</t>
  </si>
  <si>
    <t>(591)</t>
  </si>
  <si>
    <t>4</t>
  </si>
  <si>
    <t>12</t>
  </si>
  <si>
    <t>47</t>
  </si>
  <si>
    <t>71</t>
  </si>
  <si>
    <t>74</t>
  </si>
  <si>
    <t>(679)</t>
  </si>
  <si>
    <t>(27)</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</si>
  <si>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</si>
  <si>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</si>
  <si>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</si>
  <si>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</si>
  <si>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</si>
  <si>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</si>
  <si>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</si>
  <si>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</si>
  <si>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</si>
  <si>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</si>
  <si>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</si>
  <si>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Activities</t>
  </si>
  <si>
    <t>Cash Used for Investing Activities</t>
  </si>
  <si>
    <t>Debt Repayment</t>
  </si>
  <si>
    <t>Common Stock Issued</t>
  </si>
  <si>
    <t>Common Stock Repurchased</t>
  </si>
  <si>
    <t>Dividends Paid</t>
  </si>
  <si>
    <t>Other Financing Activities</t>
  </si>
  <si>
    <t>Cash Used/Provided by Financing Activities</t>
  </si>
  <si>
    <t>Effect of Forex Changes on Cash</t>
  </si>
  <si>
    <t>Net Change In Cash</t>
  </si>
  <si>
    <t>Cash at the End of Period</t>
  </si>
  <si>
    <t>Cash at the Beginning of Period</t>
  </si>
  <si>
    <t>Free Cash Flow</t>
  </si>
  <si>
    <t>(4)</t>
  </si>
  <si>
    <t>(3)</t>
  </si>
  <si>
    <t>(66)</t>
  </si>
  <si>
    <t>(1)</t>
  </si>
  <si>
    <t>77</t>
  </si>
  <si>
    <t>10</t>
  </si>
  <si>
    <t>(67)</t>
  </si>
  <si>
    <t>33</t>
  </si>
  <si>
    <t>(47)</t>
  </si>
  <si>
    <t>(0)</t>
  </si>
  <si>
    <t>42</t>
  </si>
  <si>
    <t>38</t>
  </si>
  <si>
    <t>(12)</t>
  </si>
  <si>
    <t>(51)</t>
  </si>
  <si>
    <t>Balance Sheet</t>
  </si>
  <si>
    <t>R&amp;D</t>
  </si>
  <si>
    <t>Other assets</t>
  </si>
  <si>
    <t>Accrued compensation</t>
  </si>
  <si>
    <t>Convertible notes payable</t>
  </si>
  <si>
    <t>Other accrued liabilities</t>
  </si>
  <si>
    <t>Warrant liabilities</t>
  </si>
  <si>
    <t>Noncurrent liabilities</t>
  </si>
  <si>
    <t>Deferred revenue</t>
  </si>
  <si>
    <t>Income Statement</t>
  </si>
  <si>
    <t>Other expenses</t>
  </si>
  <si>
    <t>SMR</t>
  </si>
  <si>
    <t>Price</t>
  </si>
  <si>
    <t>Shares</t>
  </si>
  <si>
    <t>MC</t>
  </si>
  <si>
    <t>Cash</t>
  </si>
  <si>
    <t>Debt</t>
  </si>
  <si>
    <t>EV</t>
  </si>
  <si>
    <t>Quarter</t>
  </si>
  <si>
    <t>Period of Report</t>
  </si>
  <si>
    <t>Prepaid expenses</t>
  </si>
  <si>
    <t>Investments held in Trust Account</t>
  </si>
  <si>
    <t>Shareholders' Equity</t>
  </si>
  <si>
    <t>Class A ordinary shares subject to redemption</t>
  </si>
  <si>
    <t xml:space="preserve">Class A ordinary   </t>
  </si>
  <si>
    <t>Class B ordinary</t>
  </si>
  <si>
    <t>Additional paid-in capital</t>
  </si>
  <si>
    <t>Accumulated deficit</t>
  </si>
  <si>
    <t>Q322</t>
  </si>
  <si>
    <t>Cash &amp; cash equivalents</t>
  </si>
  <si>
    <t>Short-term investments</t>
  </si>
  <si>
    <t>AR</t>
  </si>
  <si>
    <t>In-process R&amp;D</t>
  </si>
  <si>
    <t>Intangible assets</t>
  </si>
  <si>
    <t>Restrcited cash</t>
  </si>
  <si>
    <t>Accounts payable and accreud expenses</t>
  </si>
  <si>
    <t>Mezanine Equity</t>
  </si>
  <si>
    <t>Convertible preferred units</t>
  </si>
  <si>
    <t>Common units</t>
  </si>
  <si>
    <t>Total shareholders' equity excluding non-controlling interests</t>
  </si>
  <si>
    <t>Noncontrolling interests</t>
  </si>
  <si>
    <t>Total Equity</t>
  </si>
  <si>
    <t>COGs</t>
  </si>
  <si>
    <t>G&amp;A</t>
  </si>
  <si>
    <t xml:space="preserve">Operating Income </t>
  </si>
  <si>
    <t>Department of Energy cost share</t>
  </si>
  <si>
    <t>Increase (decrease) in fair value of warrant liabilities</t>
  </si>
  <si>
    <t>Other cost share (interest expense)</t>
  </si>
  <si>
    <t>Income before tax</t>
  </si>
  <si>
    <t>Income tax</t>
  </si>
  <si>
    <t xml:space="preserve">Net income attributable to legacy NuScale LLC holders prior to Transaction </t>
  </si>
  <si>
    <t>Net income attributable to noncontrolling interests</t>
  </si>
  <si>
    <t>Net income attributable to Class A common stockholders</t>
  </si>
  <si>
    <t>EPS - Basic &amp; Diluted</t>
  </si>
  <si>
    <t>Q321</t>
  </si>
  <si>
    <t>Shares - Basic &amp; Diluted (in thousands)</t>
  </si>
  <si>
    <t xml:space="preserve">Cash Flow </t>
  </si>
  <si>
    <t>Operating Cash Flow</t>
  </si>
  <si>
    <t>CapEx</t>
  </si>
  <si>
    <t>FCF</t>
  </si>
  <si>
    <t>Risks</t>
  </si>
  <si>
    <t>To date, we have not generated any material revenue, while we have substantial overhead expenses. We do not expect to generate meaningful revenue unless and until we are able to finalize development of and commercialize our SMR technology and related services, and we may not be able to do so on our anticipated timetable, if at all.</t>
  </si>
  <si>
    <t>Company Name</t>
  </si>
  <si>
    <t>Ticker</t>
  </si>
  <si>
    <t>Country</t>
  </si>
  <si>
    <t xml:space="preserve">Sector </t>
  </si>
  <si>
    <t>Industry</t>
  </si>
  <si>
    <t>NuScale Power Corporation</t>
  </si>
  <si>
    <t>USA</t>
  </si>
  <si>
    <t>Industrials</t>
  </si>
  <si>
    <t>Specialty Industrail Machinery</t>
  </si>
  <si>
    <t>Current Assets</t>
  </si>
  <si>
    <t>Non-current Assets</t>
  </si>
  <si>
    <t>Current Liabilities</t>
  </si>
  <si>
    <t>Non-current Liabilities</t>
  </si>
  <si>
    <t>*in thousands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</si>
</sst>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6"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i/>
      <u/>
      <sz val="11"/>
      <color theme="1"/>
      <name val="Calibri"/>
      <family val="2"/>
      <scheme val="minor"/>
    </font>
    <font>
      <sz val="7"/>
      <color rgb="FF000000"/>
      <name val="Times New Roman"/>
      <family val="1"/>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6">
    <xf numFmtId="0" fontId="0" fillId="0" borderId="0" xfId="0"/>
    <xf numFmtId="0" fontId="1" fillId="0" borderId="1" xfId="0" applyFont="1" applyBorder="1" applyAlignment="1">
      <alignment horizontal="center" vertical="top"/>
    </xf>
    <xf numFmtId="14" fontId="0" fillId="0" borderId="0" xfId="0" applyNumberFormat="1"/>
    <xf numFmtId="3" fontId="0" fillId="0" borderId="0" xfId="0" applyNumberFormat="1"/>
    <xf numFmtId="0" fontId="1" fillId="0" borderId="2" xfId="0" applyFont="1" applyBorder="1"/>
    <xf numFmtId="0" fontId="1" fillId="0" borderId="3" xfId="0" applyFont="1" applyBorder="1"/>
    <xf numFmtId="0" fontId="1" fillId="0" borderId="4" xfId="0" applyFont="1" applyBorder="1"/>
    <xf numFmtId="164" fontId="0" fillId="0" borderId="0" xfId="0" applyNumberFormat="1"/>
    <xf numFmtId="0" fontId="0" fillId="0" borderId="5" xfId="0" applyBorder="1"/>
    <xf numFmtId="0" fontId="3" fillId="2" borderId="0" xfId="0" applyFont="1" applyFill="1"/>
    <xf numFmtId="0" fontId="2" fillId="2" borderId="0" xfId="0" applyFont="1" applyFill="1"/>
    <xf numFmtId="1" fontId="0" fillId="0" borderId="0" xfId="0" applyNumberFormat="1"/>
    <xf numFmtId="0" fontId="4" fillId="3" borderId="0" xfId="0" applyFont="1" applyFill="1"/>
    <xf numFmtId="0" fontId="0" fillId="3" borderId="0" xfId="0" applyFill="1"/>
    <xf numFmtId="0" fontId="0" fillId="0" borderId="6" xfId="0" applyBorder="1"/>
    <xf numFmtId="3" fontId="2" fillId="2" borderId="0" xfId="0" applyNumberFormat="1" applyFont="1" applyFill="1"/>
    <xf numFmtId="3" fontId="0" fillId="3" borderId="0" xfId="0" applyNumberFormat="1" applyFill="1"/>
    <xf numFmtId="3" fontId="0" fillId="0" borderId="6" xfId="0" applyNumberFormat="1" applyBorder="1"/>
    <xf numFmtId="3" fontId="4" fillId="3" borderId="0" xfId="0" applyNumberFormat="1" applyFont="1" applyFill="1"/>
    <xf numFmtId="0" fontId="0" fillId="0" borderId="7" xfId="0" applyBorder="1"/>
    <xf numFmtId="3" fontId="0" fillId="0" borderId="7" xfId="0" applyNumberFormat="1" applyBorder="1"/>
    <xf numFmtId="4" fontId="0" fillId="0" borderId="0" xfId="0" applyNumberFormat="1"/>
    <xf numFmtId="3" fontId="3" fillId="2" borderId="0" xfId="0" applyNumberFormat="1" applyFont="1" applyFill="1"/>
    <xf numFmtId="0" fontId="5" fillId="0" borderId="0" xfId="0" applyFont="1"/>
    <xf numFmtId="0" fontId="1" fillId="0" borderId="0" xfId="0" applyFont="1"/>
    <xf numFmtId="3"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14</xdr:col>
      <xdr:colOff>0</xdr:colOff>
      <xdr:row>2</xdr:row>
      <xdr:rowOff>0</xdr:rowOff>
    </xdr:from>
    <xdr:to>
      <xdr:col>14</xdr:col>
      <xdr:colOff>8059</xdr:colOff>
      <xdr:row>138</xdr:row>
      <xdr:rowOff>59666</xdr:rowOff>
    </xdr:to>
    <xdr:cxnSp macro="">
      <xdr:nvCxnSpPr>
        <xdr:cNvPr id="2" name="Straight Connector 1">
          <a:extLst>
            <a:ext uri="{FF2B5EF4-FFF2-40B4-BE49-F238E27FC236}">
              <a16:creationId xmlns:a16="http://schemas.microsoft.com/office/drawing/2014/main" id="{8BC603DE-2DCA-488A-90FF-33E8146313FF}"/>
            </a:ext>
          </a:extLst>
        </xdr:cNvPr>
        <xdr:cNvCxnSpPr/>
      </xdr:nvCxnSpPr>
      <xdr:spPr>
        <a:xfrm>
          <a:off x="3414346" y="371231"/>
          <a:ext cx="8059" cy="251226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xdr:row>
      <xdr:rowOff>0</xdr:rowOff>
    </xdr:from>
    <xdr:to>
      <xdr:col>10</xdr:col>
      <xdr:colOff>8059</xdr:colOff>
      <xdr:row>138</xdr:row>
      <xdr:rowOff>59666</xdr:rowOff>
    </xdr:to>
    <xdr:cxnSp macro="">
      <xdr:nvCxnSpPr>
        <xdr:cNvPr id="3" name="Straight Connector 2">
          <a:extLst>
            <a:ext uri="{FF2B5EF4-FFF2-40B4-BE49-F238E27FC236}">
              <a16:creationId xmlns:a16="http://schemas.microsoft.com/office/drawing/2014/main" id="{565DD340-DBD2-40E9-BC12-E45C953C1065}"/>
            </a:ext>
          </a:extLst>
        </xdr:cNvPr>
        <xdr:cNvCxnSpPr/>
      </xdr:nvCxnSpPr>
      <xdr:spPr>
        <a:xfrm>
          <a:off x="5856654" y="371231"/>
          <a:ext cx="8059" cy="251226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xdr:row>
      <xdr:rowOff>0</xdr:rowOff>
    </xdr:from>
    <xdr:to>
      <xdr:col>6</xdr:col>
      <xdr:colOff>8059</xdr:colOff>
      <xdr:row>138</xdr:row>
      <xdr:rowOff>59666</xdr:rowOff>
    </xdr:to>
    <xdr:cxnSp macro="">
      <xdr:nvCxnSpPr>
        <xdr:cNvPr id="4" name="Straight Connector 3">
          <a:extLst>
            <a:ext uri="{FF2B5EF4-FFF2-40B4-BE49-F238E27FC236}">
              <a16:creationId xmlns:a16="http://schemas.microsoft.com/office/drawing/2014/main" id="{E0D47514-FB10-4ECF-A22A-CFFC92431D0F}"/>
            </a:ext>
          </a:extLst>
        </xdr:cNvPr>
        <xdr:cNvCxnSpPr/>
      </xdr:nvCxnSpPr>
      <xdr:spPr>
        <a:xfrm>
          <a:off x="3414346" y="371231"/>
          <a:ext cx="8059" cy="251226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2</xdr:row>
      <xdr:rowOff>0</xdr:rowOff>
    </xdr:from>
    <xdr:to>
      <xdr:col>18</xdr:col>
      <xdr:colOff>8059</xdr:colOff>
      <xdr:row>138</xdr:row>
      <xdr:rowOff>59666</xdr:rowOff>
    </xdr:to>
    <xdr:cxnSp macro="">
      <xdr:nvCxnSpPr>
        <xdr:cNvPr id="5" name="Straight Connector 4">
          <a:extLst>
            <a:ext uri="{FF2B5EF4-FFF2-40B4-BE49-F238E27FC236}">
              <a16:creationId xmlns:a16="http://schemas.microsoft.com/office/drawing/2014/main" id="{66ADDFA4-8A63-4981-BA87-2B4FAFCA539E}"/>
            </a:ext>
          </a:extLst>
        </xdr:cNvPr>
        <xdr:cNvCxnSpPr/>
      </xdr:nvCxnSpPr>
      <xdr:spPr>
        <a:xfrm>
          <a:off x="10863385" y="371231"/>
          <a:ext cx="8059" cy="251226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https://www.bing.com/financeapi/forcetrigger?t=bx1rdm&amp;q=XNYS%3aSMR&amp;form=skydnc</v>
    <v>Learn more on Bing</v>
  </rv>
  <rv s="1">
    <v>en-US</v>
    <v>bx1rdm</v>
    <v>268435456</v>
    <v>1</v>
    <v>Powered by Refinitiv</v>
    <v>0</v>
    <v>NUSCALE POWER CORPORATION (XNYS:SMR)</v>
    <v>2</v>
    <v>3</v>
    <v>Finance</v>
    <v>4</v>
    <v>15.85</v>
    <v>8.8699999999999992</v>
    <v>0.58499999999999996</v>
    <v>-0.11</v>
    <v>1.3384E-2</v>
    <v>-1.0407E-2</v>
    <v>0.14000000000000001</v>
    <v>USD</v>
    <v>NuScale Power Corporation is an advanced nuclear small modular reactor (SMR) technology company. The Company is focused to deliver diverse energy needs of customers across the world. The Company has developed a modular light water reactor nuclear power plant to supply energy for electrical generation, district heating, desalination, hydrogen production and other process heat applications. It also developed NuScale Power Module, a small and safe pressurized water reactor that can generate 77 megawatts electrical (MWe) of electricity and can serve as a carbon-free source of baseload power that complements renewable sources such as wind, solar and hydropower generation. Its VOYGR-12 power plant generates 924 MWe of electricity. The Company also offers four-module VOYGR-4 (308 MWe) and six-module VOYGR-6 (462 MWe), and other configurations based on the needs of customers.</v>
    <v>496</v>
    <v>New York Stock Exchange</v>
    <v>XNYS</v>
    <v>XNYS</v>
    <v>6650 Sw Redwood Lane, Suite 210, PORTLAND, OR, 97224 US</v>
    <v>10.53</v>
    <v>Electrical Utilities &amp; IPPs</v>
    <v>Stock</v>
    <v>44972.000000034372</v>
    <v>0</v>
    <v>10.25</v>
    <v>2361717376</v>
    <v>NUSCALE POWER CORPORATION</v>
    <v>NUSCALE POWER CORPORATION</v>
    <v>10.47</v>
    <v>10.57</v>
    <v>10.46</v>
    <v>10.6</v>
    <v>225785600</v>
    <v>SMR</v>
    <v>NUSCALE POWER CORPORATION (XNYS:SMR)</v>
    <v>393753</v>
    <v>949179</v>
    <v>2022</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7551D-75D0-48FE-9707-3ECAD759E0FB}">
  <dimension ref="A1:B16"/>
  <sheetViews>
    <sheetView workbookViewId="0">
      <selection activeCell="F30" sqref="F30"/>
    </sheetView>
  </sheetViews>
  <sheetFormatPr defaultRowHeight="14.5" x14ac:dyDescent="0.35"/>
  <cols>
    <col min="2" max="2" width="12.1796875" customWidth="1"/>
  </cols>
  <sheetData>
    <row r="1" spans="1:2" ht="15" thickBot="1" x14ac:dyDescent="0.4">
      <c r="A1" t="e" vm="1">
        <v>#VALUE!</v>
      </c>
    </row>
    <row r="2" spans="1:2" x14ac:dyDescent="0.35">
      <c r="A2" s="4" t="s">
        <v>215</v>
      </c>
      <c r="B2" s="7" cm="1">
        <f t="array" ref="B2">_FV(A1,"Price")</f>
        <v>10.46</v>
      </c>
    </row>
    <row r="3" spans="1:2" x14ac:dyDescent="0.35">
      <c r="A3" s="5" t="s">
        <v>216</v>
      </c>
      <c r="B3" s="3" cm="1">
        <f t="array" ref="B3">_FV(A1,"Shares outstanding",TRUE)/1000000</f>
        <v>225.78559999999999</v>
      </c>
    </row>
    <row r="4" spans="1:2" x14ac:dyDescent="0.35">
      <c r="A4" s="5" t="s">
        <v>217</v>
      </c>
      <c r="B4" s="7">
        <f>B2*B3</f>
        <v>2361.7173760000001</v>
      </c>
    </row>
    <row r="5" spans="1:2" x14ac:dyDescent="0.35">
      <c r="A5" s="5" t="s">
        <v>218</v>
      </c>
    </row>
    <row r="6" spans="1:2" x14ac:dyDescent="0.35">
      <c r="A6" s="5" t="s">
        <v>219</v>
      </c>
    </row>
    <row r="7" spans="1:2" ht="15" thickBot="1" x14ac:dyDescent="0.4">
      <c r="A7" s="6" t="s">
        <v>220</v>
      </c>
    </row>
    <row r="15" spans="1:2" x14ac:dyDescent="0.35">
      <c r="A15" t="s">
        <v>263</v>
      </c>
    </row>
    <row r="16" spans="1:2" x14ac:dyDescent="0.35">
      <c r="A16" s="23" t="s">
        <v>264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CFA1B-4ACD-4202-A41F-988829A0509C}">
  <dimension ref="A4:B8"/>
  <sheetViews>
    <sheetView workbookViewId="0">
      <selection activeCell="G14" sqref="G14"/>
    </sheetView>
  </sheetViews>
  <sheetFormatPr defaultRowHeight="14.5" x14ac:dyDescent="0.35"/>
  <cols>
    <col min="1" max="1" width="16.26953125" customWidth="1"/>
  </cols>
  <sheetData>
    <row r="4" spans="1:2" x14ac:dyDescent="0.35">
      <c r="A4" t="s">
        <v>265</v>
      </c>
      <c r="B4" t="s">
        <v>270</v>
      </c>
    </row>
    <row r="5" spans="1:2" x14ac:dyDescent="0.35">
      <c r="A5" t="s">
        <v>266</v>
      </c>
      <c r="B5" t="s">
        <v>214</v>
      </c>
    </row>
    <row r="6" spans="1:2" x14ac:dyDescent="0.35">
      <c r="A6" t="s">
        <v>267</v>
      </c>
      <c r="B6" t="s">
        <v>271</v>
      </c>
    </row>
    <row r="7" spans="1:2" x14ac:dyDescent="0.35">
      <c r="A7" t="s">
        <v>268</v>
      </c>
      <c r="B7" t="s">
        <v>272</v>
      </c>
    </row>
    <row r="8" spans="1:2" x14ac:dyDescent="0.35">
      <c r="A8" t="s">
        <v>269</v>
      </c>
      <c r="B8" t="s">
        <v>273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DFC1D-70D9-4826-A332-DF296981736C}">
  <dimension ref="B3:V86"/>
  <sheetViews>
    <sheetView tabSelected="1" topLeftCell="A3" zoomScale="130" zoomScaleNormal="130" workbookViewId="0">
      <pane xSplit="2" ySplit="3" topLeftCell="C6" activePane="bottomRight" state="frozen"/>
      <selection activeCell="A3" sqref="A3"/>
      <selection pane="topRight" activeCell="C3" sqref="C3"/>
      <selection pane="bottomLeft" activeCell="A7" sqref="A7"/>
      <selection pane="bottomRight" activeCell="B5" sqref="B5"/>
    </sheetView>
  </sheetViews>
  <sheetFormatPr defaultRowHeight="14.5" x14ac:dyDescent="0.35"/>
  <cols>
    <col min="1" max="1" width="5.1796875" customWidth="1"/>
    <col min="2" max="2" width="17.6328125" customWidth="1"/>
    <col min="13" max="13" width="9.6328125" bestFit="1" customWidth="1"/>
    <col min="17" max="17" width="10.453125" bestFit="1" customWidth="1"/>
    <col min="20" max="21" width="10.453125" bestFit="1" customWidth="1"/>
  </cols>
  <sheetData>
    <row r="3" spans="2:21" x14ac:dyDescent="0.35">
      <c r="B3" t="s">
        <v>221</v>
      </c>
      <c r="K3" s="2"/>
      <c r="L3" s="2"/>
      <c r="M3" s="2" t="s">
        <v>257</v>
      </c>
      <c r="N3" s="2"/>
      <c r="O3" s="2"/>
      <c r="P3" s="2"/>
      <c r="Q3" s="2" t="s">
        <v>231</v>
      </c>
      <c r="R3" s="2"/>
    </row>
    <row r="4" spans="2:21" x14ac:dyDescent="0.35">
      <c r="B4" t="s">
        <v>222</v>
      </c>
      <c r="M4" s="2">
        <v>44469</v>
      </c>
      <c r="Q4" s="2">
        <v>44834</v>
      </c>
      <c r="T4">
        <v>2020</v>
      </c>
      <c r="U4" s="11">
        <v>2021</v>
      </c>
    </row>
    <row r="5" spans="2:21" s="8" customFormat="1" ht="15" thickBot="1" x14ac:dyDescent="0.4">
      <c r="B5" s="8" t="s">
        <v>278</v>
      </c>
    </row>
    <row r="12" spans="2:21" x14ac:dyDescent="0.35">
      <c r="K12" s="3"/>
    </row>
    <row r="13" spans="2:21" x14ac:dyDescent="0.35">
      <c r="K13" s="3"/>
    </row>
    <row r="15" spans="2:21" x14ac:dyDescent="0.35">
      <c r="K15" s="3"/>
    </row>
    <row r="16" spans="2:21" s="9" customFormat="1" x14ac:dyDescent="0.35">
      <c r="B16" s="10" t="s">
        <v>212</v>
      </c>
      <c r="C16" s="10"/>
      <c r="D16" s="10"/>
      <c r="E16" s="10"/>
      <c r="F16" s="10"/>
      <c r="G16" s="10"/>
      <c r="H16" s="10"/>
      <c r="I16" s="10"/>
      <c r="J16" s="10"/>
    </row>
    <row r="17" spans="2:18" x14ac:dyDescent="0.35">
      <c r="B17" t="s">
        <v>57</v>
      </c>
      <c r="M17">
        <v>297</v>
      </c>
      <c r="Q17">
        <v>3172</v>
      </c>
    </row>
    <row r="18" spans="2:18" s="14" customFormat="1" x14ac:dyDescent="0.35">
      <c r="B18" s="14" t="s">
        <v>245</v>
      </c>
      <c r="M18" s="14">
        <v>156</v>
      </c>
      <c r="Q18" s="14">
        <v>1749</v>
      </c>
    </row>
    <row r="19" spans="2:18" x14ac:dyDescent="0.35">
      <c r="B19" t="s">
        <v>59</v>
      </c>
      <c r="M19">
        <f>M17-M18</f>
        <v>141</v>
      </c>
      <c r="N19">
        <f t="shared" ref="N19:R19" si="0">N17-N18</f>
        <v>0</v>
      </c>
      <c r="O19">
        <f t="shared" si="0"/>
        <v>0</v>
      </c>
      <c r="P19">
        <f t="shared" si="0"/>
        <v>0</v>
      </c>
      <c r="Q19">
        <f t="shared" si="0"/>
        <v>1423</v>
      </c>
      <c r="R19">
        <f t="shared" si="0"/>
        <v>0</v>
      </c>
    </row>
    <row r="20" spans="2:18" x14ac:dyDescent="0.35">
      <c r="B20" t="s">
        <v>204</v>
      </c>
      <c r="M20">
        <v>26370</v>
      </c>
      <c r="Q20">
        <v>34317</v>
      </c>
    </row>
    <row r="21" spans="2:18" x14ac:dyDescent="0.35">
      <c r="B21" t="s">
        <v>246</v>
      </c>
      <c r="M21">
        <v>13686</v>
      </c>
      <c r="Q21">
        <v>18473</v>
      </c>
    </row>
    <row r="22" spans="2:18" s="14" customFormat="1" x14ac:dyDescent="0.35">
      <c r="B22" s="14" t="s">
        <v>213</v>
      </c>
      <c r="M22" s="14">
        <v>5921</v>
      </c>
      <c r="Q22" s="14">
        <v>14731</v>
      </c>
    </row>
    <row r="23" spans="2:18" x14ac:dyDescent="0.35">
      <c r="B23" t="s">
        <v>247</v>
      </c>
      <c r="M23">
        <f>M19-SUM(M20:M22)</f>
        <v>-45836</v>
      </c>
      <c r="N23">
        <f t="shared" ref="N23:R23" si="1">N19-SUM(N20:N22)</f>
        <v>0</v>
      </c>
      <c r="O23">
        <f t="shared" si="1"/>
        <v>0</v>
      </c>
      <c r="P23">
        <f t="shared" si="1"/>
        <v>0</v>
      </c>
      <c r="Q23">
        <f t="shared" si="1"/>
        <v>-66098</v>
      </c>
      <c r="R23">
        <f t="shared" si="1"/>
        <v>0</v>
      </c>
    </row>
    <row r="24" spans="2:18" x14ac:dyDescent="0.35">
      <c r="B24" t="s">
        <v>248</v>
      </c>
      <c r="K24" s="3"/>
      <c r="M24">
        <v>18839</v>
      </c>
      <c r="Q24">
        <v>18377</v>
      </c>
    </row>
    <row r="25" spans="2:18" x14ac:dyDescent="0.35">
      <c r="B25" t="s">
        <v>249</v>
      </c>
      <c r="M25">
        <v>0</v>
      </c>
      <c r="Q25">
        <v>-2833</v>
      </c>
    </row>
    <row r="26" spans="2:18" s="14" customFormat="1" x14ac:dyDescent="0.35">
      <c r="B26" s="14" t="s">
        <v>250</v>
      </c>
      <c r="K26" s="17"/>
      <c r="M26" s="14">
        <v>-104</v>
      </c>
      <c r="Q26" s="14">
        <v>924</v>
      </c>
    </row>
    <row r="27" spans="2:18" x14ac:dyDescent="0.35">
      <c r="B27" t="s">
        <v>251</v>
      </c>
      <c r="K27" s="3"/>
      <c r="M27">
        <f>SUM(M23:M26)</f>
        <v>-27101</v>
      </c>
      <c r="N27">
        <f t="shared" ref="N27:R27" si="2">SUM(N23:N26)</f>
        <v>0</v>
      </c>
      <c r="O27">
        <f t="shared" si="2"/>
        <v>0</v>
      </c>
      <c r="P27">
        <f t="shared" si="2"/>
        <v>0</v>
      </c>
      <c r="Q27">
        <f t="shared" si="2"/>
        <v>-49630</v>
      </c>
      <c r="R27">
        <f t="shared" si="2"/>
        <v>0</v>
      </c>
    </row>
    <row r="28" spans="2:18" s="14" customFormat="1" x14ac:dyDescent="0.35">
      <c r="B28" s="14" t="s">
        <v>252</v>
      </c>
      <c r="M28" s="14">
        <v>0</v>
      </c>
      <c r="Q28" s="14">
        <v>0</v>
      </c>
    </row>
    <row r="29" spans="2:18" x14ac:dyDescent="0.35">
      <c r="B29" t="s">
        <v>79</v>
      </c>
      <c r="M29">
        <f>SUM(M27:M28)</f>
        <v>-27101</v>
      </c>
      <c r="N29">
        <f t="shared" ref="N29:R29" si="3">SUM(N27:N28)</f>
        <v>0</v>
      </c>
      <c r="O29">
        <f t="shared" si="3"/>
        <v>0</v>
      </c>
      <c r="P29">
        <f t="shared" si="3"/>
        <v>0</v>
      </c>
      <c r="Q29">
        <f t="shared" si="3"/>
        <v>-49630</v>
      </c>
      <c r="R29">
        <f t="shared" si="3"/>
        <v>0</v>
      </c>
    </row>
    <row r="30" spans="2:18" x14ac:dyDescent="0.35">
      <c r="B30" t="s">
        <v>253</v>
      </c>
      <c r="M30">
        <v>0</v>
      </c>
      <c r="Q30">
        <v>0</v>
      </c>
    </row>
    <row r="31" spans="2:18" s="14" customFormat="1" x14ac:dyDescent="0.35">
      <c r="B31" s="14" t="s">
        <v>254</v>
      </c>
      <c r="M31" s="14">
        <v>0</v>
      </c>
      <c r="Q31" s="14">
        <v>-38923</v>
      </c>
    </row>
    <row r="32" spans="2:18" x14ac:dyDescent="0.35">
      <c r="B32" t="s">
        <v>255</v>
      </c>
      <c r="M32">
        <f t="shared" ref="M32:P32" si="4">M29-M30-M31</f>
        <v>-27101</v>
      </c>
      <c r="N32">
        <f t="shared" si="4"/>
        <v>0</v>
      </c>
      <c r="O32">
        <f t="shared" si="4"/>
        <v>0</v>
      </c>
      <c r="P32">
        <f t="shared" si="4"/>
        <v>0</v>
      </c>
      <c r="Q32">
        <f>Q29-Q30-Q31</f>
        <v>-10707</v>
      </c>
      <c r="R32">
        <f>R29-R30-R31</f>
        <v>0</v>
      </c>
    </row>
    <row r="33" spans="2:22" x14ac:dyDescent="0.35">
      <c r="B33" t="s">
        <v>256</v>
      </c>
      <c r="K33" s="21" t="e">
        <f t="shared" ref="K33:P33" si="5">K32/K34</f>
        <v>#DIV/0!</v>
      </c>
      <c r="L33" s="21" t="e">
        <f t="shared" si="5"/>
        <v>#DIV/0!</v>
      </c>
      <c r="M33" s="21" t="e">
        <f t="shared" si="5"/>
        <v>#DIV/0!</v>
      </c>
      <c r="N33" s="21" t="e">
        <f t="shared" si="5"/>
        <v>#DIV/0!</v>
      </c>
      <c r="O33" s="21" t="e">
        <f t="shared" si="5"/>
        <v>#DIV/0!</v>
      </c>
      <c r="P33" s="21" t="e">
        <f t="shared" si="5"/>
        <v>#DIV/0!</v>
      </c>
      <c r="Q33" s="21">
        <f>Q32/Q34</f>
        <v>-0.2306669999026015</v>
      </c>
      <c r="R33" s="3"/>
      <c r="S33" s="3"/>
      <c r="T33" s="3"/>
      <c r="U33" s="3"/>
      <c r="V33" s="3"/>
    </row>
    <row r="34" spans="2:22" x14ac:dyDescent="0.35">
      <c r="B34" t="s">
        <v>258</v>
      </c>
      <c r="K34" s="3"/>
      <c r="L34" s="3"/>
      <c r="M34" s="3">
        <v>0</v>
      </c>
      <c r="N34" s="3"/>
      <c r="O34" s="3"/>
      <c r="P34" s="3"/>
      <c r="Q34" s="3">
        <f>46417563/1000</f>
        <v>46417.563000000002</v>
      </c>
      <c r="R34" s="3"/>
      <c r="S34" s="3"/>
      <c r="T34" s="3"/>
      <c r="U34" s="3"/>
      <c r="V34" s="3"/>
    </row>
    <row r="35" spans="2:22" x14ac:dyDescent="0.35">
      <c r="K35" s="3"/>
      <c r="L35" s="3"/>
      <c r="M35" s="3"/>
      <c r="N35" s="3"/>
      <c r="O35" s="3"/>
      <c r="P35" s="3"/>
      <c r="Q35" s="3"/>
      <c r="R35" s="3"/>
      <c r="S35" s="3"/>
      <c r="T35" s="3"/>
      <c r="U35" s="3"/>
      <c r="V35" s="3"/>
    </row>
    <row r="36" spans="2:22" x14ac:dyDescent="0.35">
      <c r="K36" s="3"/>
      <c r="L36" s="3"/>
      <c r="M36" s="3"/>
      <c r="N36" s="3"/>
      <c r="O36" s="3"/>
      <c r="P36" s="3"/>
      <c r="Q36" s="3"/>
      <c r="R36" s="3"/>
      <c r="S36" s="3"/>
      <c r="T36" s="3"/>
      <c r="U36" s="3"/>
      <c r="V36" s="3"/>
    </row>
    <row r="37" spans="2:22" x14ac:dyDescent="0.35">
      <c r="K37" s="3"/>
      <c r="L37" s="3"/>
      <c r="M37" s="3"/>
      <c r="N37" s="3"/>
      <c r="O37" s="3"/>
      <c r="P37" s="3"/>
      <c r="Q37" s="3"/>
      <c r="R37" s="3"/>
      <c r="S37" s="3"/>
      <c r="T37" s="3"/>
      <c r="U37" s="3"/>
      <c r="V37" s="3"/>
    </row>
    <row r="38" spans="2:22" x14ac:dyDescent="0.35">
      <c r="K38" s="3"/>
      <c r="L38" s="3"/>
      <c r="M38" s="3"/>
      <c r="N38" s="3"/>
      <c r="O38" s="3"/>
      <c r="P38" s="3"/>
      <c r="Q38" s="3"/>
      <c r="R38" s="3"/>
      <c r="S38" s="3"/>
      <c r="T38" s="3"/>
      <c r="U38" s="3"/>
      <c r="V38" s="3"/>
    </row>
    <row r="39" spans="2:22" x14ac:dyDescent="0.35">
      <c r="K39" s="3"/>
      <c r="L39" s="3"/>
      <c r="M39" s="3"/>
      <c r="N39" s="3"/>
      <c r="O39" s="3"/>
      <c r="P39" s="3"/>
      <c r="Q39" s="3"/>
      <c r="R39" s="3"/>
      <c r="S39" s="3"/>
      <c r="T39" s="3"/>
      <c r="U39" s="3"/>
      <c r="V39" s="3"/>
    </row>
    <row r="40" spans="2:22" x14ac:dyDescent="0.35">
      <c r="K40" s="3"/>
      <c r="L40" s="3"/>
      <c r="M40" s="3"/>
      <c r="N40" s="3"/>
      <c r="O40" s="3"/>
      <c r="P40" s="3"/>
      <c r="Q40" s="3"/>
      <c r="R40" s="3"/>
      <c r="S40" s="3"/>
      <c r="T40" s="3"/>
      <c r="U40" s="3"/>
      <c r="V40" s="3"/>
    </row>
    <row r="41" spans="2:22" x14ac:dyDescent="0.35">
      <c r="K41" s="3"/>
      <c r="L41" s="3"/>
      <c r="M41" s="3"/>
      <c r="N41" s="3"/>
      <c r="O41" s="3"/>
      <c r="P41" s="3"/>
      <c r="Q41" s="3"/>
      <c r="R41" s="3"/>
      <c r="S41" s="3"/>
      <c r="T41" s="3"/>
      <c r="U41" s="3"/>
      <c r="V41" s="3"/>
    </row>
    <row r="42" spans="2:22" s="10" customFormat="1" x14ac:dyDescent="0.35">
      <c r="B42" s="10" t="s">
        <v>203</v>
      </c>
      <c r="K42" s="15"/>
      <c r="L42" s="15"/>
      <c r="M42" s="15"/>
      <c r="N42" s="15"/>
      <c r="O42" s="15"/>
      <c r="P42" s="15"/>
      <c r="Q42" s="15"/>
      <c r="R42" s="15"/>
      <c r="S42" s="15"/>
      <c r="T42" s="15"/>
      <c r="U42" s="15"/>
      <c r="V42" s="15"/>
    </row>
    <row r="43" spans="2:22" s="13" customFormat="1" x14ac:dyDescent="0.35">
      <c r="B43" s="12" t="s">
        <v>274</v>
      </c>
      <c r="C43" s="12"/>
      <c r="D43" s="12"/>
      <c r="E43" s="12"/>
      <c r="F43" s="12"/>
      <c r="G43" s="12"/>
      <c r="H43" s="12"/>
      <c r="I43" s="12"/>
      <c r="J43" s="12"/>
      <c r="K43" s="16"/>
      <c r="L43" s="16"/>
      <c r="M43" s="16"/>
      <c r="N43" s="16"/>
      <c r="O43" s="16"/>
      <c r="P43" s="16"/>
      <c r="Q43" s="16"/>
      <c r="R43" s="16"/>
      <c r="S43" s="16"/>
      <c r="T43" s="16"/>
      <c r="U43" s="16"/>
      <c r="V43" s="16"/>
    </row>
    <row r="44" spans="2:22" x14ac:dyDescent="0.35">
      <c r="B44" t="s">
        <v>232</v>
      </c>
      <c r="K44" s="3"/>
      <c r="L44" s="3"/>
      <c r="M44" s="3"/>
      <c r="N44" s="3">
        <v>77094</v>
      </c>
      <c r="O44" s="3"/>
      <c r="P44" s="3"/>
      <c r="Q44" s="3">
        <v>268608</v>
      </c>
      <c r="R44" s="3"/>
      <c r="S44" s="3"/>
      <c r="T44" s="3"/>
      <c r="U44" s="3">
        <v>985</v>
      </c>
      <c r="V44" s="3"/>
    </row>
    <row r="45" spans="2:22" x14ac:dyDescent="0.35">
      <c r="B45" t="s">
        <v>233</v>
      </c>
      <c r="K45" s="3"/>
      <c r="L45" s="3"/>
      <c r="M45" s="3"/>
      <c r="N45" s="3">
        <v>0</v>
      </c>
      <c r="O45" s="3"/>
      <c r="P45" s="3"/>
      <c r="Q45" s="3">
        <v>50000</v>
      </c>
      <c r="R45" s="3"/>
      <c r="S45" s="3"/>
      <c r="T45" s="3"/>
      <c r="U45" s="3"/>
      <c r="V45" s="3"/>
    </row>
    <row r="46" spans="2:22" x14ac:dyDescent="0.35">
      <c r="B46" t="s">
        <v>223</v>
      </c>
      <c r="K46" s="3"/>
      <c r="L46" s="3"/>
      <c r="M46" s="3"/>
      <c r="N46" s="3">
        <v>4147</v>
      </c>
      <c r="O46" s="3"/>
      <c r="P46" s="3"/>
      <c r="Q46" s="3">
        <v>6428</v>
      </c>
      <c r="R46" s="3"/>
      <c r="S46" s="3"/>
      <c r="T46" s="3"/>
      <c r="U46" s="3"/>
      <c r="V46" s="3"/>
    </row>
    <row r="47" spans="2:22" s="14" customFormat="1" x14ac:dyDescent="0.35">
      <c r="B47" s="14" t="s">
        <v>234</v>
      </c>
      <c r="K47" s="17"/>
      <c r="L47" s="17"/>
      <c r="M47" s="17"/>
      <c r="N47" s="17">
        <v>4833</v>
      </c>
      <c r="O47" s="17"/>
      <c r="P47" s="17"/>
      <c r="Q47" s="17">
        <v>22814</v>
      </c>
      <c r="R47" s="17"/>
      <c r="S47" s="17"/>
      <c r="T47" s="17"/>
      <c r="U47" s="17"/>
      <c r="V47" s="17"/>
    </row>
    <row r="48" spans="2:22" s="24" customFormat="1" x14ac:dyDescent="0.35">
      <c r="B48" s="24" t="s">
        <v>112</v>
      </c>
      <c r="K48" s="25">
        <f t="shared" ref="K48:P48" si="6">SUM(K44:K47)</f>
        <v>0</v>
      </c>
      <c r="L48" s="25">
        <f t="shared" si="6"/>
        <v>0</v>
      </c>
      <c r="M48" s="25">
        <f t="shared" si="6"/>
        <v>0</v>
      </c>
      <c r="N48" s="25">
        <f t="shared" si="6"/>
        <v>86074</v>
      </c>
      <c r="O48" s="25">
        <f t="shared" si="6"/>
        <v>0</v>
      </c>
      <c r="P48" s="25">
        <f t="shared" si="6"/>
        <v>0</v>
      </c>
      <c r="Q48" s="25">
        <f>SUM(Q44:Q47)</f>
        <v>347850</v>
      </c>
      <c r="R48" s="25">
        <f t="shared" ref="R48:T48" si="7">SUM(R44:R47)</f>
        <v>0</v>
      </c>
      <c r="S48" s="25">
        <f t="shared" si="7"/>
        <v>0</v>
      </c>
      <c r="T48" s="25">
        <f t="shared" si="7"/>
        <v>0</v>
      </c>
      <c r="U48" s="25"/>
      <c r="V48" s="25"/>
    </row>
    <row r="49" spans="2:22" s="12" customFormat="1" x14ac:dyDescent="0.35">
      <c r="B49" s="12" t="s">
        <v>275</v>
      </c>
      <c r="K49" s="18"/>
      <c r="L49" s="18"/>
      <c r="M49" s="18"/>
      <c r="N49" s="18"/>
      <c r="O49" s="18"/>
      <c r="P49" s="18"/>
      <c r="Q49" s="18"/>
      <c r="R49" s="18"/>
      <c r="S49" s="18"/>
      <c r="T49" s="18"/>
      <c r="U49" s="18"/>
      <c r="V49" s="18"/>
    </row>
    <row r="50" spans="2:22" x14ac:dyDescent="0.35">
      <c r="B50" t="s">
        <v>224</v>
      </c>
      <c r="K50" s="3"/>
      <c r="L50" s="3"/>
      <c r="M50" s="3"/>
      <c r="N50" s="3">
        <v>0</v>
      </c>
      <c r="O50" s="3"/>
      <c r="P50" s="3"/>
      <c r="Q50" s="3">
        <v>0</v>
      </c>
      <c r="R50" s="3"/>
      <c r="S50" s="3"/>
      <c r="T50" s="3"/>
      <c r="U50" s="3"/>
      <c r="V50" s="3"/>
    </row>
    <row r="51" spans="2:22" x14ac:dyDescent="0.35">
      <c r="B51" t="s">
        <v>113</v>
      </c>
      <c r="K51" s="3"/>
      <c r="L51" s="3"/>
      <c r="M51" s="3"/>
      <c r="N51" s="3">
        <v>4960</v>
      </c>
      <c r="O51" s="3"/>
      <c r="P51" s="3"/>
      <c r="Q51" s="3">
        <v>4972</v>
      </c>
      <c r="R51" s="3"/>
      <c r="S51" s="3"/>
      <c r="T51" s="3"/>
      <c r="U51" s="3"/>
      <c r="V51" s="3"/>
    </row>
    <row r="52" spans="2:22" x14ac:dyDescent="0.35">
      <c r="B52" t="s">
        <v>235</v>
      </c>
      <c r="K52" s="3"/>
      <c r="L52" s="3"/>
      <c r="M52" s="3"/>
      <c r="N52" s="3">
        <v>16900</v>
      </c>
      <c r="O52" s="3"/>
      <c r="P52" s="3"/>
      <c r="Q52" s="3">
        <v>16900</v>
      </c>
      <c r="R52" s="3"/>
      <c r="S52" s="3"/>
      <c r="T52" s="3"/>
      <c r="U52" s="3"/>
      <c r="V52" s="3"/>
    </row>
    <row r="53" spans="2:22" x14ac:dyDescent="0.35">
      <c r="B53" t="s">
        <v>236</v>
      </c>
      <c r="K53" s="3"/>
      <c r="L53" s="3"/>
      <c r="M53" s="3"/>
      <c r="N53" s="3">
        <v>1236</v>
      </c>
      <c r="O53" s="3"/>
      <c r="P53" s="3"/>
      <c r="Q53" s="3">
        <v>1103</v>
      </c>
      <c r="R53" s="3"/>
      <c r="S53" s="3"/>
      <c r="T53" s="3"/>
      <c r="U53" s="3"/>
      <c r="V53" s="3"/>
    </row>
    <row r="54" spans="2:22" x14ac:dyDescent="0.35">
      <c r="B54" t="s">
        <v>114</v>
      </c>
      <c r="K54" s="3"/>
      <c r="L54" s="3"/>
      <c r="M54" s="3"/>
      <c r="N54" s="3">
        <v>8255</v>
      </c>
      <c r="O54" s="3"/>
      <c r="P54" s="3"/>
      <c r="Q54" s="3">
        <v>8255</v>
      </c>
      <c r="R54" s="3"/>
      <c r="S54" s="3"/>
      <c r="T54" s="3"/>
      <c r="U54" s="3"/>
      <c r="V54" s="3"/>
    </row>
    <row r="55" spans="2:22" x14ac:dyDescent="0.35">
      <c r="B55" t="s">
        <v>237</v>
      </c>
      <c r="K55" s="3"/>
      <c r="L55" s="3"/>
      <c r="M55" s="3"/>
      <c r="N55" s="3">
        <v>0</v>
      </c>
      <c r="O55" s="3"/>
      <c r="P55" s="3"/>
      <c r="Q55" s="3">
        <v>18900</v>
      </c>
      <c r="R55" s="3"/>
      <c r="S55" s="3"/>
      <c r="T55" s="3"/>
      <c r="U55" s="3"/>
      <c r="V55" s="3"/>
    </row>
    <row r="56" spans="2:22" s="14" customFormat="1" x14ac:dyDescent="0.35">
      <c r="B56" s="14" t="s">
        <v>205</v>
      </c>
      <c r="K56" s="17"/>
      <c r="L56" s="17"/>
      <c r="M56" s="17"/>
      <c r="N56" s="17">
        <v>3772</v>
      </c>
      <c r="O56" s="17"/>
      <c r="P56" s="17"/>
      <c r="Q56" s="17">
        <v>6263</v>
      </c>
      <c r="R56" s="17"/>
      <c r="S56" s="17"/>
      <c r="T56" s="17"/>
      <c r="U56" s="17"/>
      <c r="V56" s="17"/>
    </row>
    <row r="57" spans="2:22" x14ac:dyDescent="0.35">
      <c r="B57" t="s">
        <v>122</v>
      </c>
      <c r="K57" s="3">
        <f t="shared" ref="K57:P57" si="8">SUM(K48:K56)</f>
        <v>0</v>
      </c>
      <c r="L57" s="3">
        <f t="shared" si="8"/>
        <v>0</v>
      </c>
      <c r="M57" s="3">
        <f t="shared" si="8"/>
        <v>0</v>
      </c>
      <c r="N57" s="3">
        <f t="shared" si="8"/>
        <v>121197</v>
      </c>
      <c r="O57" s="3">
        <f t="shared" si="8"/>
        <v>0</v>
      </c>
      <c r="P57" s="3">
        <f t="shared" si="8"/>
        <v>0</v>
      </c>
      <c r="Q57" s="3">
        <f>SUM(Q48:Q56)</f>
        <v>404243</v>
      </c>
      <c r="R57" s="3">
        <f t="shared" ref="R57:T57" si="9">SUM(R48:R56)</f>
        <v>0</v>
      </c>
      <c r="S57" s="3">
        <f t="shared" si="9"/>
        <v>0</v>
      </c>
      <c r="T57" s="3">
        <f t="shared" si="9"/>
        <v>0</v>
      </c>
      <c r="U57" s="3"/>
      <c r="V57" s="3"/>
    </row>
    <row r="58" spans="2:22" s="12" customFormat="1" x14ac:dyDescent="0.35">
      <c r="B58" s="12" t="s">
        <v>276</v>
      </c>
      <c r="K58" s="18"/>
      <c r="L58" s="18"/>
      <c r="M58" s="18"/>
      <c r="N58" s="18"/>
      <c r="O58" s="18"/>
      <c r="P58" s="18"/>
      <c r="Q58" s="18"/>
      <c r="R58" s="18"/>
      <c r="S58" s="18"/>
      <c r="T58" s="18"/>
      <c r="U58" s="18"/>
      <c r="V58" s="18"/>
    </row>
    <row r="59" spans="2:22" x14ac:dyDescent="0.35">
      <c r="B59" t="s">
        <v>238</v>
      </c>
      <c r="K59" s="3"/>
      <c r="L59" s="3"/>
      <c r="M59" s="3"/>
      <c r="N59" s="3">
        <v>22375</v>
      </c>
      <c r="O59" s="3"/>
      <c r="P59" s="3"/>
      <c r="Q59" s="3">
        <v>31910</v>
      </c>
      <c r="R59" s="3"/>
      <c r="S59" s="3"/>
      <c r="T59" s="3"/>
      <c r="U59" s="3"/>
      <c r="V59" s="3"/>
    </row>
    <row r="60" spans="2:22" x14ac:dyDescent="0.35">
      <c r="B60" t="s">
        <v>206</v>
      </c>
      <c r="K60" s="3"/>
      <c r="L60" s="3"/>
      <c r="M60" s="3"/>
      <c r="N60" s="3">
        <v>10552</v>
      </c>
      <c r="O60" s="3"/>
      <c r="P60" s="3"/>
      <c r="Q60" s="3">
        <v>9052</v>
      </c>
      <c r="R60" s="3"/>
      <c r="S60" s="3"/>
      <c r="T60" s="3"/>
      <c r="U60" s="3"/>
      <c r="V60" s="3"/>
    </row>
    <row r="61" spans="2:22" x14ac:dyDescent="0.35">
      <c r="B61" t="s">
        <v>207</v>
      </c>
      <c r="K61" s="3"/>
      <c r="L61" s="3"/>
      <c r="M61" s="3"/>
      <c r="N61" s="3">
        <v>14041</v>
      </c>
      <c r="O61" s="3"/>
      <c r="P61" s="3"/>
      <c r="Q61" s="3">
        <v>0</v>
      </c>
      <c r="R61" s="3"/>
      <c r="S61" s="3"/>
      <c r="T61" s="3"/>
      <c r="U61" s="3"/>
      <c r="V61" s="3"/>
    </row>
    <row r="62" spans="2:22" s="14" customFormat="1" x14ac:dyDescent="0.35">
      <c r="B62" s="14" t="s">
        <v>208</v>
      </c>
      <c r="K62" s="17"/>
      <c r="L62" s="17"/>
      <c r="M62" s="17"/>
      <c r="N62" s="17">
        <v>1440</v>
      </c>
      <c r="O62" s="17"/>
      <c r="P62" s="17"/>
      <c r="Q62" s="17">
        <v>1459</v>
      </c>
      <c r="R62" s="17"/>
      <c r="S62" s="17"/>
      <c r="T62" s="17"/>
      <c r="U62" s="17"/>
      <c r="V62" s="17"/>
    </row>
    <row r="63" spans="2:22" x14ac:dyDescent="0.35">
      <c r="B63" t="s">
        <v>128</v>
      </c>
      <c r="K63" s="3">
        <f t="shared" ref="K63:P63" si="10">SUM(K59:K62)</f>
        <v>0</v>
      </c>
      <c r="L63" s="3">
        <f t="shared" si="10"/>
        <v>0</v>
      </c>
      <c r="M63" s="3">
        <f t="shared" si="10"/>
        <v>0</v>
      </c>
      <c r="N63" s="3">
        <f t="shared" si="10"/>
        <v>48408</v>
      </c>
      <c r="O63" s="3">
        <f t="shared" si="10"/>
        <v>0</v>
      </c>
      <c r="P63" s="3">
        <f t="shared" si="10"/>
        <v>0</v>
      </c>
      <c r="Q63" s="3">
        <f>SUM(Q59:Q62)</f>
        <v>42421</v>
      </c>
      <c r="R63" s="3"/>
      <c r="S63" s="3"/>
      <c r="T63" s="3"/>
      <c r="U63" s="3"/>
      <c r="V63" s="3"/>
    </row>
    <row r="64" spans="2:22" s="13" customFormat="1" x14ac:dyDescent="0.35">
      <c r="B64" s="12" t="s">
        <v>277</v>
      </c>
      <c r="K64" s="16"/>
      <c r="L64" s="16"/>
      <c r="M64" s="16"/>
      <c r="N64" s="16"/>
      <c r="O64" s="16"/>
      <c r="P64" s="16"/>
      <c r="Q64" s="16"/>
      <c r="R64" s="16"/>
      <c r="S64" s="16"/>
      <c r="T64" s="16"/>
      <c r="U64" s="16"/>
      <c r="V64" s="16"/>
    </row>
    <row r="65" spans="2:22" x14ac:dyDescent="0.35">
      <c r="B65" t="s">
        <v>209</v>
      </c>
      <c r="K65" s="3"/>
      <c r="L65" s="3"/>
      <c r="M65" s="3"/>
      <c r="N65" s="3">
        <v>0</v>
      </c>
      <c r="O65" s="3"/>
      <c r="P65" s="3"/>
      <c r="Q65" s="3">
        <v>38211</v>
      </c>
      <c r="R65" s="3"/>
      <c r="S65" s="3"/>
      <c r="T65" s="3"/>
      <c r="U65" s="3"/>
      <c r="V65" s="3"/>
    </row>
    <row r="66" spans="2:22" x14ac:dyDescent="0.35">
      <c r="B66" t="s">
        <v>210</v>
      </c>
      <c r="K66" s="3"/>
      <c r="L66" s="3"/>
      <c r="M66" s="3"/>
      <c r="N66" s="3">
        <v>2976</v>
      </c>
      <c r="O66" s="3"/>
      <c r="P66" s="3"/>
      <c r="Q66" s="3">
        <v>2995</v>
      </c>
      <c r="R66" s="3"/>
      <c r="S66" s="3"/>
      <c r="T66" s="3"/>
      <c r="U66" s="3"/>
      <c r="V66" s="3"/>
    </row>
    <row r="67" spans="2:22" s="14" customFormat="1" x14ac:dyDescent="0.35">
      <c r="B67" s="14" t="s">
        <v>211</v>
      </c>
      <c r="K67" s="17"/>
      <c r="L67" s="17"/>
      <c r="M67" s="17"/>
      <c r="N67" s="17">
        <v>1415</v>
      </c>
      <c r="O67" s="17"/>
      <c r="P67" s="17"/>
      <c r="Q67" s="17">
        <v>1131</v>
      </c>
      <c r="R67" s="17"/>
      <c r="S67" s="17"/>
      <c r="T67" s="17"/>
      <c r="U67" s="17"/>
      <c r="V67" s="17"/>
    </row>
    <row r="68" spans="2:22" x14ac:dyDescent="0.35">
      <c r="B68" t="s">
        <v>135</v>
      </c>
      <c r="K68" s="3">
        <f t="shared" ref="K68:P68" si="11">SUM(K63:K67)</f>
        <v>0</v>
      </c>
      <c r="L68" s="3">
        <f t="shared" si="11"/>
        <v>0</v>
      </c>
      <c r="M68" s="3">
        <f t="shared" si="11"/>
        <v>0</v>
      </c>
      <c r="N68" s="3">
        <f t="shared" si="11"/>
        <v>52799</v>
      </c>
      <c r="O68" s="3">
        <f t="shared" si="11"/>
        <v>0</v>
      </c>
      <c r="P68" s="3">
        <f t="shared" si="11"/>
        <v>0</v>
      </c>
      <c r="Q68" s="3">
        <f>SUM(Q63:Q67)</f>
        <v>84758</v>
      </c>
      <c r="R68" s="3">
        <f t="shared" ref="R68" si="12">SUM(R63:R67)</f>
        <v>0</v>
      </c>
      <c r="S68" s="3">
        <f t="shared" ref="S68" si="13">SUM(S63:S67)</f>
        <v>0</v>
      </c>
      <c r="T68" s="3"/>
      <c r="U68" s="3"/>
      <c r="V68" s="3"/>
    </row>
    <row r="69" spans="2:22" x14ac:dyDescent="0.35">
      <c r="B69" t="s">
        <v>239</v>
      </c>
      <c r="K69" s="3"/>
      <c r="L69" s="3"/>
      <c r="M69" s="3"/>
      <c r="N69" s="3">
        <v>2140</v>
      </c>
      <c r="O69" s="3"/>
      <c r="P69" s="3"/>
      <c r="Q69" s="3">
        <v>0</v>
      </c>
      <c r="R69" s="3"/>
      <c r="S69" s="3"/>
      <c r="T69" s="3"/>
      <c r="U69" s="3"/>
      <c r="V69" s="3"/>
    </row>
    <row r="70" spans="2:22" s="12" customFormat="1" x14ac:dyDescent="0.35">
      <c r="B70" s="12" t="s">
        <v>225</v>
      </c>
      <c r="K70" s="18"/>
      <c r="L70" s="18"/>
      <c r="M70" s="18"/>
      <c r="N70" s="18"/>
      <c r="O70" s="18"/>
      <c r="P70" s="18"/>
      <c r="Q70" s="18"/>
      <c r="R70" s="18"/>
      <c r="S70" s="18"/>
      <c r="T70" s="18"/>
      <c r="U70" s="18"/>
      <c r="V70" s="18"/>
    </row>
    <row r="71" spans="2:22" x14ac:dyDescent="0.35">
      <c r="B71" t="s">
        <v>226</v>
      </c>
      <c r="K71" s="3"/>
      <c r="L71" s="3"/>
      <c r="M71" s="3"/>
      <c r="N71" s="3">
        <v>819694</v>
      </c>
      <c r="O71" s="3"/>
      <c r="P71" s="3"/>
      <c r="Q71" s="3">
        <v>0</v>
      </c>
      <c r="R71" s="3"/>
      <c r="S71" s="3"/>
      <c r="T71" s="3"/>
      <c r="U71" s="3"/>
      <c r="V71" s="3"/>
    </row>
    <row r="72" spans="2:22" x14ac:dyDescent="0.35">
      <c r="B72" t="s">
        <v>240</v>
      </c>
      <c r="K72" s="3"/>
      <c r="L72" s="3"/>
      <c r="M72" s="3"/>
      <c r="N72" s="3">
        <v>28184</v>
      </c>
      <c r="O72" s="3"/>
      <c r="P72" s="3"/>
      <c r="Q72" s="3">
        <v>0</v>
      </c>
      <c r="R72" s="3"/>
      <c r="S72" s="3"/>
      <c r="T72" s="3"/>
      <c r="U72" s="3"/>
      <c r="V72" s="3"/>
    </row>
    <row r="73" spans="2:22" x14ac:dyDescent="0.35">
      <c r="B73" t="s">
        <v>241</v>
      </c>
      <c r="K73" s="3"/>
      <c r="L73" s="3"/>
      <c r="M73" s="3"/>
      <c r="N73" s="3">
        <v>0</v>
      </c>
      <c r="O73" s="3"/>
      <c r="P73" s="3"/>
      <c r="Q73" s="3">
        <v>0</v>
      </c>
      <c r="R73" s="3"/>
      <c r="S73" s="3"/>
      <c r="T73" s="3"/>
      <c r="U73" s="3"/>
      <c r="V73" s="3"/>
    </row>
    <row r="74" spans="2:22" x14ac:dyDescent="0.35">
      <c r="B74" t="s">
        <v>227</v>
      </c>
      <c r="K74" s="3"/>
      <c r="L74" s="3"/>
      <c r="M74" s="3"/>
      <c r="N74" s="3">
        <v>0</v>
      </c>
      <c r="O74" s="3"/>
      <c r="P74" s="3"/>
      <c r="Q74" s="3">
        <v>5</v>
      </c>
      <c r="R74" s="3"/>
      <c r="S74" s="3"/>
      <c r="T74" s="3"/>
      <c r="U74" s="3"/>
      <c r="V74" s="3"/>
    </row>
    <row r="75" spans="2:22" x14ac:dyDescent="0.35">
      <c r="B75" t="s">
        <v>228</v>
      </c>
      <c r="K75" s="3"/>
      <c r="L75" s="3"/>
      <c r="M75" s="3"/>
      <c r="N75" s="3">
        <v>0</v>
      </c>
      <c r="O75" s="3"/>
      <c r="P75" s="3"/>
      <c r="Q75" s="3">
        <v>18</v>
      </c>
      <c r="R75" s="3"/>
      <c r="S75" s="3"/>
      <c r="T75" s="3"/>
      <c r="U75" s="3"/>
      <c r="V75" s="3"/>
    </row>
    <row r="76" spans="2:22" x14ac:dyDescent="0.35">
      <c r="B76" t="s">
        <v>229</v>
      </c>
      <c r="K76" s="3"/>
      <c r="L76" s="3"/>
      <c r="M76" s="3"/>
      <c r="N76" s="3">
        <v>0</v>
      </c>
      <c r="O76" s="3"/>
      <c r="P76" s="3"/>
      <c r="Q76" s="3">
        <v>272217</v>
      </c>
      <c r="R76" s="3"/>
      <c r="S76" s="3"/>
      <c r="T76" s="3"/>
      <c r="U76" s="3"/>
      <c r="V76" s="3"/>
    </row>
    <row r="77" spans="2:22" s="14" customFormat="1" x14ac:dyDescent="0.35">
      <c r="B77" s="14" t="s">
        <v>230</v>
      </c>
      <c r="K77" s="17"/>
      <c r="L77" s="17"/>
      <c r="M77" s="17"/>
      <c r="N77" s="17">
        <v>-781620</v>
      </c>
      <c r="O77" s="17"/>
      <c r="P77" s="17"/>
      <c r="Q77" s="17">
        <v>-169478</v>
      </c>
      <c r="R77" s="17"/>
      <c r="S77" s="17"/>
      <c r="T77" s="17"/>
      <c r="U77" s="17"/>
      <c r="V77" s="17"/>
    </row>
    <row r="78" spans="2:22" x14ac:dyDescent="0.35">
      <c r="B78" t="s">
        <v>242</v>
      </c>
      <c r="K78" s="3">
        <f t="shared" ref="K78:P78" si="14">SUM(K71:K77)</f>
        <v>0</v>
      </c>
      <c r="L78" s="3">
        <f t="shared" si="14"/>
        <v>0</v>
      </c>
      <c r="M78" s="3">
        <f t="shared" si="14"/>
        <v>0</v>
      </c>
      <c r="N78" s="3">
        <f t="shared" si="14"/>
        <v>66258</v>
      </c>
      <c r="O78" s="3">
        <f t="shared" si="14"/>
        <v>0</v>
      </c>
      <c r="P78" s="3">
        <f t="shared" si="14"/>
        <v>0</v>
      </c>
      <c r="Q78" s="3">
        <f>SUM(Q71:Q77)</f>
        <v>102762</v>
      </c>
      <c r="R78" s="3">
        <f t="shared" ref="R78" si="15">SUM(R71:R77)</f>
        <v>0</v>
      </c>
      <c r="S78" s="3">
        <f t="shared" ref="S78" si="16">SUM(S71:S77)</f>
        <v>0</v>
      </c>
      <c r="T78" s="3"/>
      <c r="U78" s="3"/>
      <c r="V78" s="3"/>
    </row>
    <row r="79" spans="2:22" s="14" customFormat="1" x14ac:dyDescent="0.35">
      <c r="B79" s="14" t="s">
        <v>243</v>
      </c>
      <c r="K79" s="17"/>
      <c r="L79" s="17"/>
      <c r="M79" s="17"/>
      <c r="N79" s="17">
        <v>0</v>
      </c>
      <c r="O79" s="17"/>
      <c r="P79" s="17"/>
      <c r="Q79" s="17">
        <v>216723</v>
      </c>
      <c r="R79" s="17"/>
      <c r="S79" s="17"/>
      <c r="T79" s="17"/>
      <c r="U79" s="17"/>
      <c r="V79" s="17"/>
    </row>
    <row r="80" spans="2:22" s="19" customFormat="1" x14ac:dyDescent="0.35">
      <c r="B80" s="19" t="s">
        <v>244</v>
      </c>
      <c r="K80" s="20">
        <f t="shared" ref="K80:P80" si="17">SUM(K78:K79)</f>
        <v>0</v>
      </c>
      <c r="L80" s="20">
        <f t="shared" si="17"/>
        <v>0</v>
      </c>
      <c r="M80" s="20">
        <f t="shared" si="17"/>
        <v>0</v>
      </c>
      <c r="N80" s="20">
        <f t="shared" si="17"/>
        <v>66258</v>
      </c>
      <c r="O80" s="20">
        <f t="shared" si="17"/>
        <v>0</v>
      </c>
      <c r="P80" s="20">
        <f t="shared" si="17"/>
        <v>0</v>
      </c>
      <c r="Q80" s="20">
        <f>SUM(Q78:Q79)</f>
        <v>319485</v>
      </c>
      <c r="R80" s="20">
        <f t="shared" ref="R80:S80" si="18">SUM(R78:R79)</f>
        <v>0</v>
      </c>
      <c r="S80" s="20">
        <f t="shared" si="18"/>
        <v>0</v>
      </c>
      <c r="T80" s="20"/>
      <c r="U80" s="20"/>
      <c r="V80" s="20"/>
    </row>
    <row r="81" spans="2:22" x14ac:dyDescent="0.35">
      <c r="B81" t="s">
        <v>144</v>
      </c>
      <c r="K81" s="3">
        <f t="shared" ref="K81:P81" si="19">+K80+K68</f>
        <v>0</v>
      </c>
      <c r="L81" s="3">
        <f t="shared" si="19"/>
        <v>0</v>
      </c>
      <c r="M81" s="3">
        <f t="shared" si="19"/>
        <v>0</v>
      </c>
      <c r="N81" s="3">
        <f>+N80+N68+N69</f>
        <v>121197</v>
      </c>
      <c r="O81" s="3">
        <f t="shared" si="19"/>
        <v>0</v>
      </c>
      <c r="P81" s="3">
        <f t="shared" si="19"/>
        <v>0</v>
      </c>
      <c r="Q81" s="3">
        <f>+Q80+Q68</f>
        <v>404243</v>
      </c>
      <c r="R81" s="3"/>
      <c r="S81" s="3"/>
      <c r="T81" s="3"/>
      <c r="U81" s="3"/>
      <c r="V81" s="3"/>
    </row>
    <row r="82" spans="2:22" x14ac:dyDescent="0.35">
      <c r="K82" s="3"/>
      <c r="L82" s="3"/>
      <c r="M82" s="3"/>
      <c r="N82" s="3"/>
      <c r="O82" s="3"/>
      <c r="P82" s="3"/>
      <c r="Q82" s="3"/>
      <c r="R82" s="3"/>
      <c r="S82" s="3"/>
      <c r="T82" s="3"/>
      <c r="U82" s="3"/>
      <c r="V82" s="3"/>
    </row>
    <row r="83" spans="2:22" s="9" customFormat="1" x14ac:dyDescent="0.35">
      <c r="B83" s="10" t="s">
        <v>259</v>
      </c>
      <c r="K83" s="22"/>
      <c r="L83" s="22"/>
      <c r="M83" s="22"/>
      <c r="N83" s="22"/>
      <c r="O83" s="22"/>
      <c r="P83" s="22"/>
      <c r="Q83" s="22"/>
      <c r="R83" s="22"/>
      <c r="S83" s="22"/>
      <c r="T83" s="22"/>
      <c r="U83" s="22"/>
      <c r="V83" s="22"/>
    </row>
    <row r="84" spans="2:22" x14ac:dyDescent="0.35">
      <c r="B84" t="s">
        <v>260</v>
      </c>
      <c r="K84" s="3"/>
      <c r="L84" s="3"/>
      <c r="M84" s="3"/>
      <c r="N84" s="3"/>
      <c r="O84" s="3"/>
      <c r="P84" s="3"/>
      <c r="Q84" s="3">
        <v>-104728</v>
      </c>
      <c r="R84" s="3"/>
      <c r="S84" s="3"/>
      <c r="T84" s="3"/>
      <c r="U84" s="3"/>
      <c r="V84" s="3"/>
    </row>
    <row r="85" spans="2:22" s="14" customFormat="1" x14ac:dyDescent="0.35">
      <c r="B85" s="14" t="s">
        <v>261</v>
      </c>
      <c r="K85" s="17"/>
      <c r="L85" s="17"/>
      <c r="M85" s="17"/>
      <c r="N85" s="17"/>
      <c r="O85" s="17"/>
      <c r="P85" s="17"/>
      <c r="Q85" s="17"/>
      <c r="R85" s="17"/>
      <c r="S85" s="17"/>
      <c r="T85" s="17"/>
      <c r="U85" s="17"/>
      <c r="V85" s="17"/>
    </row>
    <row r="86" spans="2:22" x14ac:dyDescent="0.35">
      <c r="B86" t="s">
        <v>262</v>
      </c>
    </row>
  </sheetData>
  <pageMargins left="0.7" right="0.7" top="0.75" bottom="0.75" header="0.3" footer="0.3"/>
  <ignoredErrors>
    <ignoredError sqref="N81" formula="1"/>
  </ignoredError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
  <sheetViews>
    <sheetView workbookViewId="0">
      <selection activeCell="R21" sqref="R21"/>
    </sheetView>
  </sheetViews>
  <sheetFormatPr defaultRowHeight="14.5" x14ac:dyDescent="0.35"/>
  <cols>
    <col min="1" max="1" width="17.54296875" customWidth="1"/>
  </cols>
  <sheetData>
    <row r="1" spans="1:18" x14ac:dyDescent="0.35">
      <c r="B1" s="1">
        <v>2005</v>
      </c>
      <c r="C1" s="1">
        <v>2006</v>
      </c>
      <c r="D1" s="1">
        <v>2007</v>
      </c>
      <c r="E1" s="1">
        <v>2008</v>
      </c>
      <c r="F1" s="1">
        <v>2009</v>
      </c>
      <c r="G1" s="1">
        <v>2010</v>
      </c>
      <c r="H1" s="1">
        <v>2011</v>
      </c>
      <c r="I1" s="1">
        <v>2012</v>
      </c>
      <c r="J1" s="1">
        <v>2013</v>
      </c>
      <c r="K1" s="1">
        <v>2014</v>
      </c>
      <c r="L1" s="1">
        <v>2015</v>
      </c>
      <c r="M1" s="1">
        <v>2016</v>
      </c>
      <c r="N1" s="1">
        <v>2017</v>
      </c>
      <c r="O1" s="1">
        <v>2018</v>
      </c>
      <c r="P1" s="1">
        <v>2019</v>
      </c>
      <c r="Q1" s="1">
        <v>2020</v>
      </c>
      <c r="R1" s="1">
        <v>2021</v>
      </c>
    </row>
    <row r="2" spans="1:18" x14ac:dyDescent="0.35">
      <c r="A2" s="1" t="s">
        <v>0</v>
      </c>
      <c r="B2" t="s">
        <v>24</v>
      </c>
      <c r="C2" t="s">
        <v>24</v>
      </c>
      <c r="D2" t="s">
        <v>24</v>
      </c>
      <c r="E2" t="s">
        <v>24</v>
      </c>
      <c r="F2" t="s">
        <v>24</v>
      </c>
      <c r="G2" t="s">
        <v>24</v>
      </c>
      <c r="H2" t="s">
        <v>24</v>
      </c>
      <c r="I2" t="s">
        <v>24</v>
      </c>
      <c r="J2" t="s">
        <v>24</v>
      </c>
      <c r="K2" t="s">
        <v>24</v>
      </c>
      <c r="L2" t="s">
        <v>24</v>
      </c>
      <c r="M2" t="s">
        <v>24</v>
      </c>
      <c r="N2" t="s">
        <v>24</v>
      </c>
      <c r="O2" t="s">
        <v>24</v>
      </c>
      <c r="P2" t="s">
        <v>25</v>
      </c>
      <c r="Q2" t="s">
        <v>25</v>
      </c>
      <c r="R2" t="s">
        <v>24</v>
      </c>
    </row>
    <row r="3" spans="1:18" x14ac:dyDescent="0.35">
      <c r="A3" s="1" t="s">
        <v>1</v>
      </c>
      <c r="B3" t="s">
        <v>24</v>
      </c>
      <c r="C3" t="s">
        <v>24</v>
      </c>
      <c r="D3" t="s">
        <v>24</v>
      </c>
      <c r="E3" t="s">
        <v>24</v>
      </c>
      <c r="F3" t="s">
        <v>24</v>
      </c>
      <c r="G3" t="s">
        <v>24</v>
      </c>
      <c r="H3" t="s">
        <v>24</v>
      </c>
      <c r="I3" t="s">
        <v>24</v>
      </c>
      <c r="J3" t="s">
        <v>24</v>
      </c>
      <c r="K3" t="s">
        <v>24</v>
      </c>
      <c r="L3" t="s">
        <v>24</v>
      </c>
      <c r="M3" t="s">
        <v>24</v>
      </c>
      <c r="N3" t="s">
        <v>24</v>
      </c>
      <c r="O3" t="s">
        <v>24</v>
      </c>
      <c r="P3" t="s">
        <v>26</v>
      </c>
      <c r="Q3" t="s">
        <v>40</v>
      </c>
      <c r="R3" t="s">
        <v>24</v>
      </c>
    </row>
    <row r="4" spans="1:18" x14ac:dyDescent="0.35">
      <c r="A4" s="1" t="s">
        <v>2</v>
      </c>
      <c r="B4" t="s">
        <v>24</v>
      </c>
      <c r="C4" t="s">
        <v>24</v>
      </c>
      <c r="D4" t="s">
        <v>24</v>
      </c>
      <c r="E4" t="s">
        <v>24</v>
      </c>
      <c r="F4" t="s">
        <v>24</v>
      </c>
      <c r="G4" t="s">
        <v>24</v>
      </c>
      <c r="H4" t="s">
        <v>24</v>
      </c>
      <c r="I4" t="s">
        <v>24</v>
      </c>
      <c r="J4" t="s">
        <v>24</v>
      </c>
      <c r="K4" t="s">
        <v>24</v>
      </c>
      <c r="L4" t="s">
        <v>24</v>
      </c>
      <c r="M4" t="s">
        <v>24</v>
      </c>
      <c r="N4" t="s">
        <v>24</v>
      </c>
      <c r="O4" t="s">
        <v>24</v>
      </c>
      <c r="P4" t="s">
        <v>27</v>
      </c>
      <c r="Q4" t="s">
        <v>41</v>
      </c>
      <c r="R4" t="s">
        <v>24</v>
      </c>
    </row>
    <row r="5" spans="1:18" x14ac:dyDescent="0.35">
      <c r="A5" s="1" t="s">
        <v>3</v>
      </c>
      <c r="B5" t="s">
        <v>24</v>
      </c>
      <c r="C5" t="s">
        <v>24</v>
      </c>
      <c r="D5" t="s">
        <v>24</v>
      </c>
      <c r="E5" t="s">
        <v>24</v>
      </c>
      <c r="F5" t="s">
        <v>24</v>
      </c>
      <c r="G5" t="s">
        <v>24</v>
      </c>
      <c r="H5" t="s">
        <v>24</v>
      </c>
      <c r="I5" t="s">
        <v>24</v>
      </c>
      <c r="J5" t="s">
        <v>24</v>
      </c>
      <c r="K5" t="s">
        <v>24</v>
      </c>
      <c r="L5" t="s">
        <v>24</v>
      </c>
      <c r="M5" t="s">
        <v>24</v>
      </c>
      <c r="N5" t="s">
        <v>24</v>
      </c>
      <c r="O5" t="s">
        <v>24</v>
      </c>
      <c r="P5" t="s">
        <v>24</v>
      </c>
      <c r="Q5" t="s">
        <v>24</v>
      </c>
      <c r="R5" t="s">
        <v>24</v>
      </c>
    </row>
    <row r="6" spans="1:18" x14ac:dyDescent="0.35">
      <c r="A6" s="1" t="s">
        <v>4</v>
      </c>
      <c r="B6" t="s">
        <v>24</v>
      </c>
      <c r="C6" t="s">
        <v>24</v>
      </c>
      <c r="D6" t="s">
        <v>24</v>
      </c>
      <c r="E6" t="s">
        <v>24</v>
      </c>
      <c r="F6" t="s">
        <v>24</v>
      </c>
      <c r="G6" t="s">
        <v>24</v>
      </c>
      <c r="H6" t="s">
        <v>24</v>
      </c>
      <c r="I6" t="s">
        <v>24</v>
      </c>
      <c r="J6" t="s">
        <v>24</v>
      </c>
      <c r="K6" t="s">
        <v>24</v>
      </c>
      <c r="L6" t="s">
        <v>24</v>
      </c>
      <c r="M6" t="s">
        <v>24</v>
      </c>
      <c r="N6" t="s">
        <v>24</v>
      </c>
      <c r="O6" t="s">
        <v>24</v>
      </c>
      <c r="P6" t="s">
        <v>28</v>
      </c>
      <c r="Q6" t="s">
        <v>42</v>
      </c>
      <c r="R6" t="s">
        <v>24</v>
      </c>
    </row>
    <row r="7" spans="1:18" x14ac:dyDescent="0.35">
      <c r="A7" s="1" t="s">
        <v>5</v>
      </c>
      <c r="B7" t="s">
        <v>24</v>
      </c>
      <c r="C7" t="s">
        <v>24</v>
      </c>
      <c r="D7" t="s">
        <v>24</v>
      </c>
      <c r="E7" t="s">
        <v>24</v>
      </c>
      <c r="F7" t="s">
        <v>24</v>
      </c>
      <c r="G7" t="s">
        <v>24</v>
      </c>
      <c r="H7" t="s">
        <v>24</v>
      </c>
      <c r="I7" t="s">
        <v>24</v>
      </c>
      <c r="J7" t="s">
        <v>24</v>
      </c>
      <c r="K7" t="s">
        <v>24</v>
      </c>
      <c r="L7" t="s">
        <v>24</v>
      </c>
      <c r="M7" t="s">
        <v>24</v>
      </c>
      <c r="N7" t="s">
        <v>24</v>
      </c>
      <c r="O7" t="s">
        <v>24</v>
      </c>
      <c r="P7" t="s">
        <v>24</v>
      </c>
      <c r="Q7" t="s">
        <v>24</v>
      </c>
      <c r="R7" t="s">
        <v>24</v>
      </c>
    </row>
    <row r="8" spans="1:18" x14ac:dyDescent="0.35">
      <c r="A8" s="1" t="s">
        <v>6</v>
      </c>
      <c r="B8" t="s">
        <v>24</v>
      </c>
      <c r="C8" t="s">
        <v>24</v>
      </c>
      <c r="D8" t="s">
        <v>24</v>
      </c>
      <c r="E8" t="s">
        <v>24</v>
      </c>
      <c r="F8" t="s">
        <v>24</v>
      </c>
      <c r="G8" t="s">
        <v>24</v>
      </c>
      <c r="H8" t="s">
        <v>24</v>
      </c>
      <c r="I8" t="s">
        <v>24</v>
      </c>
      <c r="J8" t="s">
        <v>24</v>
      </c>
      <c r="K8" t="s">
        <v>24</v>
      </c>
      <c r="L8" t="s">
        <v>24</v>
      </c>
      <c r="M8" t="s">
        <v>24</v>
      </c>
      <c r="N8" t="s">
        <v>24</v>
      </c>
      <c r="O8" t="s">
        <v>24</v>
      </c>
      <c r="P8" t="s">
        <v>29</v>
      </c>
      <c r="Q8" t="s">
        <v>29</v>
      </c>
      <c r="R8" t="s">
        <v>24</v>
      </c>
    </row>
    <row r="9" spans="1:18" x14ac:dyDescent="0.35">
      <c r="A9" s="1" t="s">
        <v>7</v>
      </c>
      <c r="B9" t="s">
        <v>24</v>
      </c>
      <c r="C9" t="s">
        <v>24</v>
      </c>
      <c r="D9" t="s">
        <v>24</v>
      </c>
      <c r="E9" t="s">
        <v>24</v>
      </c>
      <c r="F9" t="s">
        <v>24</v>
      </c>
      <c r="G9" t="s">
        <v>24</v>
      </c>
      <c r="H9" t="s">
        <v>24</v>
      </c>
      <c r="I9" t="s">
        <v>24</v>
      </c>
      <c r="J9" t="s">
        <v>24</v>
      </c>
      <c r="K9" t="s">
        <v>24</v>
      </c>
      <c r="L9" t="s">
        <v>24</v>
      </c>
      <c r="M9" t="s">
        <v>24</v>
      </c>
      <c r="N9" t="s">
        <v>24</v>
      </c>
      <c r="O9" t="s">
        <v>24</v>
      </c>
      <c r="P9" t="s">
        <v>24</v>
      </c>
      <c r="Q9" t="s">
        <v>24</v>
      </c>
      <c r="R9" t="s">
        <v>51</v>
      </c>
    </row>
    <row r="10" spans="1:18" x14ac:dyDescent="0.35">
      <c r="A10" s="1" t="s">
        <v>8</v>
      </c>
      <c r="B10" t="s">
        <v>24</v>
      </c>
      <c r="C10" t="s">
        <v>24</v>
      </c>
      <c r="D10" t="s">
        <v>24</v>
      </c>
      <c r="E10" t="s">
        <v>24</v>
      </c>
      <c r="F10" t="s">
        <v>24</v>
      </c>
      <c r="G10" t="s">
        <v>24</v>
      </c>
      <c r="H10" t="s">
        <v>24</v>
      </c>
      <c r="I10" t="s">
        <v>24</v>
      </c>
      <c r="J10" t="s">
        <v>24</v>
      </c>
      <c r="K10" t="s">
        <v>24</v>
      </c>
      <c r="L10" t="s">
        <v>24</v>
      </c>
      <c r="M10" t="s">
        <v>24</v>
      </c>
      <c r="N10" t="s">
        <v>24</v>
      </c>
      <c r="O10" t="s">
        <v>24</v>
      </c>
      <c r="P10" t="s">
        <v>24</v>
      </c>
      <c r="Q10" t="s">
        <v>24</v>
      </c>
      <c r="R10" t="s">
        <v>52</v>
      </c>
    </row>
    <row r="11" spans="1:18" x14ac:dyDescent="0.35">
      <c r="A11" s="1" t="s">
        <v>9</v>
      </c>
      <c r="B11" t="s">
        <v>24</v>
      </c>
      <c r="C11" t="s">
        <v>24</v>
      </c>
      <c r="D11" t="s">
        <v>24</v>
      </c>
      <c r="E11" t="s">
        <v>24</v>
      </c>
      <c r="F11" t="s">
        <v>24</v>
      </c>
      <c r="G11" t="s">
        <v>24</v>
      </c>
      <c r="H11" t="s">
        <v>24</v>
      </c>
      <c r="I11" t="s">
        <v>24</v>
      </c>
      <c r="J11" t="s">
        <v>24</v>
      </c>
      <c r="K11" t="s">
        <v>24</v>
      </c>
      <c r="L11" t="s">
        <v>24</v>
      </c>
      <c r="M11" t="s">
        <v>24</v>
      </c>
      <c r="N11" t="s">
        <v>24</v>
      </c>
      <c r="O11" t="s">
        <v>24</v>
      </c>
      <c r="P11" t="s">
        <v>24</v>
      </c>
      <c r="Q11" t="s">
        <v>24</v>
      </c>
      <c r="R11" t="s">
        <v>24</v>
      </c>
    </row>
    <row r="12" spans="1:18" x14ac:dyDescent="0.35">
      <c r="A12" s="1" t="s">
        <v>10</v>
      </c>
      <c r="B12" t="s">
        <v>24</v>
      </c>
      <c r="C12" t="s">
        <v>24</v>
      </c>
      <c r="D12" t="s">
        <v>24</v>
      </c>
      <c r="E12" t="s">
        <v>24</v>
      </c>
      <c r="F12" t="s">
        <v>24</v>
      </c>
      <c r="G12" t="s">
        <v>24</v>
      </c>
      <c r="H12" t="s">
        <v>24</v>
      </c>
      <c r="I12" t="s">
        <v>24</v>
      </c>
      <c r="J12" t="s">
        <v>24</v>
      </c>
      <c r="K12" t="s">
        <v>24</v>
      </c>
      <c r="L12" t="s">
        <v>24</v>
      </c>
      <c r="M12" t="s">
        <v>24</v>
      </c>
      <c r="N12" t="s">
        <v>24</v>
      </c>
      <c r="O12" t="s">
        <v>24</v>
      </c>
      <c r="P12" t="s">
        <v>30</v>
      </c>
      <c r="Q12" t="s">
        <v>43</v>
      </c>
      <c r="R12" t="s">
        <v>24</v>
      </c>
    </row>
    <row r="13" spans="1:18" x14ac:dyDescent="0.35">
      <c r="A13" s="1" t="s">
        <v>11</v>
      </c>
      <c r="B13" t="s">
        <v>24</v>
      </c>
      <c r="C13" t="s">
        <v>24</v>
      </c>
      <c r="D13" t="s">
        <v>24</v>
      </c>
      <c r="E13" t="s">
        <v>24</v>
      </c>
      <c r="F13" t="s">
        <v>24</v>
      </c>
      <c r="G13" t="s">
        <v>24</v>
      </c>
      <c r="H13" t="s">
        <v>24</v>
      </c>
      <c r="I13" t="s">
        <v>24</v>
      </c>
      <c r="J13" t="s">
        <v>24</v>
      </c>
      <c r="K13" t="s">
        <v>24</v>
      </c>
      <c r="L13" t="s">
        <v>24</v>
      </c>
      <c r="M13" t="s">
        <v>24</v>
      </c>
      <c r="N13" t="s">
        <v>24</v>
      </c>
      <c r="O13" t="s">
        <v>24</v>
      </c>
      <c r="P13" t="s">
        <v>31</v>
      </c>
      <c r="Q13" t="s">
        <v>44</v>
      </c>
      <c r="R13" t="s">
        <v>24</v>
      </c>
    </row>
    <row r="14" spans="1:18" x14ac:dyDescent="0.35">
      <c r="A14" s="1" t="s">
        <v>12</v>
      </c>
      <c r="B14" t="s">
        <v>24</v>
      </c>
      <c r="C14" t="s">
        <v>24</v>
      </c>
      <c r="D14" t="s">
        <v>24</v>
      </c>
      <c r="E14" t="s">
        <v>24</v>
      </c>
      <c r="F14" t="s">
        <v>24</v>
      </c>
      <c r="G14" t="s">
        <v>24</v>
      </c>
      <c r="H14" t="s">
        <v>24</v>
      </c>
      <c r="I14" t="s">
        <v>24</v>
      </c>
      <c r="J14" t="s">
        <v>24</v>
      </c>
      <c r="K14" t="s">
        <v>24</v>
      </c>
      <c r="L14" t="s">
        <v>24</v>
      </c>
      <c r="M14" t="s">
        <v>24</v>
      </c>
      <c r="N14" t="s">
        <v>24</v>
      </c>
      <c r="O14" t="s">
        <v>24</v>
      </c>
      <c r="P14" t="s">
        <v>32</v>
      </c>
      <c r="Q14" t="s">
        <v>45</v>
      </c>
      <c r="R14" t="s">
        <v>24</v>
      </c>
    </row>
    <row r="15" spans="1:18" x14ac:dyDescent="0.35">
      <c r="A15" s="1" t="s">
        <v>13</v>
      </c>
      <c r="B15" t="s">
        <v>24</v>
      </c>
      <c r="C15" t="s">
        <v>24</v>
      </c>
      <c r="D15" t="s">
        <v>24</v>
      </c>
      <c r="E15" t="s">
        <v>24</v>
      </c>
      <c r="F15" t="s">
        <v>24</v>
      </c>
      <c r="G15" t="s">
        <v>24</v>
      </c>
      <c r="H15" t="s">
        <v>24</v>
      </c>
      <c r="I15" t="s">
        <v>24</v>
      </c>
      <c r="J15" t="s">
        <v>24</v>
      </c>
      <c r="K15" t="s">
        <v>24</v>
      </c>
      <c r="L15" t="s">
        <v>24</v>
      </c>
      <c r="M15" t="s">
        <v>24</v>
      </c>
      <c r="N15" t="s">
        <v>24</v>
      </c>
      <c r="O15" t="s">
        <v>24</v>
      </c>
      <c r="P15" t="s">
        <v>33</v>
      </c>
      <c r="Q15" t="s">
        <v>46</v>
      </c>
      <c r="R15" t="s">
        <v>24</v>
      </c>
    </row>
    <row r="16" spans="1:18" x14ac:dyDescent="0.35">
      <c r="A16" s="1" t="s">
        <v>14</v>
      </c>
      <c r="B16" t="s">
        <v>24</v>
      </c>
      <c r="C16" t="s">
        <v>24</v>
      </c>
      <c r="D16" t="s">
        <v>24</v>
      </c>
      <c r="E16" t="s">
        <v>24</v>
      </c>
      <c r="F16" t="s">
        <v>24</v>
      </c>
      <c r="G16" t="s">
        <v>24</v>
      </c>
      <c r="H16" t="s">
        <v>24</v>
      </c>
      <c r="I16" t="s">
        <v>24</v>
      </c>
      <c r="J16" t="s">
        <v>24</v>
      </c>
      <c r="K16" t="s">
        <v>24</v>
      </c>
      <c r="L16" t="s">
        <v>24</v>
      </c>
      <c r="M16" t="s">
        <v>24</v>
      </c>
      <c r="N16" t="s">
        <v>24</v>
      </c>
      <c r="O16" t="s">
        <v>24</v>
      </c>
      <c r="P16" t="s">
        <v>24</v>
      </c>
      <c r="Q16" t="s">
        <v>24</v>
      </c>
      <c r="R16" t="s">
        <v>24</v>
      </c>
    </row>
    <row r="17" spans="1:18" x14ac:dyDescent="0.35">
      <c r="A17" s="1" t="s">
        <v>15</v>
      </c>
      <c r="B17" t="s">
        <v>24</v>
      </c>
      <c r="C17" t="s">
        <v>24</v>
      </c>
      <c r="D17" t="s">
        <v>24</v>
      </c>
      <c r="E17" t="s">
        <v>24</v>
      </c>
      <c r="F17" t="s">
        <v>24</v>
      </c>
      <c r="G17" t="s">
        <v>24</v>
      </c>
      <c r="H17" t="s">
        <v>24</v>
      </c>
      <c r="I17" t="s">
        <v>24</v>
      </c>
      <c r="J17" t="s">
        <v>24</v>
      </c>
      <c r="K17" t="s">
        <v>24</v>
      </c>
      <c r="L17" t="s">
        <v>24</v>
      </c>
      <c r="M17" t="s">
        <v>24</v>
      </c>
      <c r="N17" t="s">
        <v>24</v>
      </c>
      <c r="O17" t="s">
        <v>24</v>
      </c>
      <c r="P17" t="s">
        <v>34</v>
      </c>
      <c r="Q17" t="s">
        <v>47</v>
      </c>
      <c r="R17" t="s">
        <v>24</v>
      </c>
    </row>
    <row r="18" spans="1:18" x14ac:dyDescent="0.35">
      <c r="A18" s="1" t="s">
        <v>16</v>
      </c>
      <c r="B18" t="s">
        <v>24</v>
      </c>
      <c r="C18" t="s">
        <v>24</v>
      </c>
      <c r="D18" t="s">
        <v>24</v>
      </c>
      <c r="E18" t="s">
        <v>24</v>
      </c>
      <c r="F18" t="s">
        <v>24</v>
      </c>
      <c r="G18" t="s">
        <v>24</v>
      </c>
      <c r="H18" t="s">
        <v>24</v>
      </c>
      <c r="I18" t="s">
        <v>24</v>
      </c>
      <c r="J18" t="s">
        <v>24</v>
      </c>
      <c r="K18" t="s">
        <v>24</v>
      </c>
      <c r="L18" t="s">
        <v>24</v>
      </c>
      <c r="M18" t="s">
        <v>24</v>
      </c>
      <c r="N18" t="s">
        <v>24</v>
      </c>
      <c r="O18" t="s">
        <v>24</v>
      </c>
      <c r="P18" t="s">
        <v>35</v>
      </c>
      <c r="Q18" t="s">
        <v>48</v>
      </c>
      <c r="R18" t="s">
        <v>53</v>
      </c>
    </row>
    <row r="19" spans="1:18" x14ac:dyDescent="0.35">
      <c r="A19" s="1" t="s">
        <v>17</v>
      </c>
      <c r="B19" t="s">
        <v>24</v>
      </c>
      <c r="C19" t="s">
        <v>24</v>
      </c>
      <c r="D19" t="s">
        <v>24</v>
      </c>
      <c r="E19" t="s">
        <v>24</v>
      </c>
      <c r="F19" t="s">
        <v>24</v>
      </c>
      <c r="G19" t="s">
        <v>24</v>
      </c>
      <c r="H19" t="s">
        <v>24</v>
      </c>
      <c r="I19" t="s">
        <v>24</v>
      </c>
      <c r="J19" t="s">
        <v>24</v>
      </c>
      <c r="K19" t="s">
        <v>24</v>
      </c>
      <c r="L19" t="s">
        <v>24</v>
      </c>
      <c r="M19" t="s">
        <v>24</v>
      </c>
      <c r="N19" t="s">
        <v>24</v>
      </c>
      <c r="O19" t="s">
        <v>24</v>
      </c>
      <c r="P19" t="s">
        <v>24</v>
      </c>
      <c r="Q19" t="s">
        <v>24</v>
      </c>
      <c r="R19" t="s">
        <v>24</v>
      </c>
    </row>
    <row r="20" spans="1:18" x14ac:dyDescent="0.35">
      <c r="A20" s="1" t="s">
        <v>18</v>
      </c>
      <c r="B20" t="s">
        <v>24</v>
      </c>
      <c r="C20" t="s">
        <v>24</v>
      </c>
      <c r="D20" t="s">
        <v>24</v>
      </c>
      <c r="E20" t="s">
        <v>24</v>
      </c>
      <c r="F20" t="s">
        <v>24</v>
      </c>
      <c r="G20" t="s">
        <v>24</v>
      </c>
      <c r="H20" t="s">
        <v>24</v>
      </c>
      <c r="I20" t="s">
        <v>24</v>
      </c>
      <c r="J20" t="s">
        <v>24</v>
      </c>
      <c r="K20" t="s">
        <v>24</v>
      </c>
      <c r="L20" t="s">
        <v>24</v>
      </c>
      <c r="M20" t="s">
        <v>24</v>
      </c>
      <c r="N20" t="s">
        <v>24</v>
      </c>
      <c r="O20" t="s">
        <v>24</v>
      </c>
      <c r="P20" t="s">
        <v>24</v>
      </c>
      <c r="Q20" t="s">
        <v>24</v>
      </c>
      <c r="R20" t="s">
        <v>54</v>
      </c>
    </row>
    <row r="21" spans="1:18" x14ac:dyDescent="0.35">
      <c r="A21" s="1" t="s">
        <v>19</v>
      </c>
      <c r="B21" t="s">
        <v>24</v>
      </c>
      <c r="C21" t="s">
        <v>24</v>
      </c>
      <c r="D21" t="s">
        <v>24</v>
      </c>
      <c r="E21" t="s">
        <v>24</v>
      </c>
      <c r="F21" t="s">
        <v>24</v>
      </c>
      <c r="G21" t="s">
        <v>24</v>
      </c>
      <c r="H21" t="s">
        <v>24</v>
      </c>
      <c r="I21" t="s">
        <v>24</v>
      </c>
      <c r="J21" t="s">
        <v>24</v>
      </c>
      <c r="K21" t="s">
        <v>24</v>
      </c>
      <c r="L21" t="s">
        <v>24</v>
      </c>
      <c r="M21" t="s">
        <v>24</v>
      </c>
      <c r="N21" t="s">
        <v>24</v>
      </c>
      <c r="O21" t="s">
        <v>24</v>
      </c>
      <c r="P21" t="s">
        <v>36</v>
      </c>
      <c r="Q21" t="s">
        <v>49</v>
      </c>
      <c r="R21" t="s">
        <v>24</v>
      </c>
    </row>
    <row r="22" spans="1:18" x14ac:dyDescent="0.35">
      <c r="A22" s="1" t="s">
        <v>20</v>
      </c>
      <c r="B22" t="s">
        <v>24</v>
      </c>
      <c r="C22" t="s">
        <v>24</v>
      </c>
      <c r="D22" t="s">
        <v>24</v>
      </c>
      <c r="E22" t="s">
        <v>24</v>
      </c>
      <c r="F22" t="s">
        <v>24</v>
      </c>
      <c r="G22" t="s">
        <v>24</v>
      </c>
      <c r="H22" t="s">
        <v>24</v>
      </c>
      <c r="I22" t="s">
        <v>24</v>
      </c>
      <c r="J22" t="s">
        <v>24</v>
      </c>
      <c r="K22" t="s">
        <v>24</v>
      </c>
      <c r="L22" t="s">
        <v>24</v>
      </c>
      <c r="M22" t="s">
        <v>24</v>
      </c>
      <c r="N22" t="s">
        <v>24</v>
      </c>
      <c r="O22" t="s">
        <v>24</v>
      </c>
      <c r="P22" t="s">
        <v>37</v>
      </c>
      <c r="Q22" t="s">
        <v>50</v>
      </c>
      <c r="R22" t="s">
        <v>24</v>
      </c>
    </row>
    <row r="23" spans="1:18" x14ac:dyDescent="0.35">
      <c r="A23" s="1" t="s">
        <v>21</v>
      </c>
      <c r="B23" t="s">
        <v>24</v>
      </c>
      <c r="C23" t="s">
        <v>24</v>
      </c>
      <c r="D23" t="s">
        <v>24</v>
      </c>
      <c r="E23" t="s">
        <v>24</v>
      </c>
      <c r="F23" t="s">
        <v>24</v>
      </c>
      <c r="G23" t="s">
        <v>24</v>
      </c>
      <c r="H23" t="s">
        <v>24</v>
      </c>
      <c r="I23" t="s">
        <v>24</v>
      </c>
      <c r="J23" t="s">
        <v>24</v>
      </c>
      <c r="K23" t="s">
        <v>24</v>
      </c>
      <c r="L23" t="s">
        <v>24</v>
      </c>
      <c r="M23" t="s">
        <v>24</v>
      </c>
      <c r="N23" t="s">
        <v>24</v>
      </c>
      <c r="O23" t="s">
        <v>24</v>
      </c>
      <c r="P23" t="s">
        <v>38</v>
      </c>
      <c r="Q23" t="s">
        <v>38</v>
      </c>
      <c r="R23" t="s">
        <v>24</v>
      </c>
    </row>
    <row r="24" spans="1:18" x14ac:dyDescent="0.35">
      <c r="A24" s="1" t="s">
        <v>22</v>
      </c>
      <c r="B24" t="s">
        <v>24</v>
      </c>
      <c r="C24" t="s">
        <v>24</v>
      </c>
      <c r="D24" t="s">
        <v>24</v>
      </c>
      <c r="E24" t="s">
        <v>24</v>
      </c>
      <c r="F24" t="s">
        <v>24</v>
      </c>
      <c r="G24" t="s">
        <v>24</v>
      </c>
      <c r="H24" t="s">
        <v>24</v>
      </c>
      <c r="I24" t="s">
        <v>24</v>
      </c>
      <c r="J24" t="s">
        <v>24</v>
      </c>
      <c r="K24" t="s">
        <v>24</v>
      </c>
      <c r="L24" t="s">
        <v>24</v>
      </c>
      <c r="M24" t="s">
        <v>24</v>
      </c>
      <c r="N24" t="s">
        <v>24</v>
      </c>
      <c r="O24" t="s">
        <v>24</v>
      </c>
      <c r="P24" t="s">
        <v>39</v>
      </c>
      <c r="Q24" t="s">
        <v>39</v>
      </c>
      <c r="R24" t="s">
        <v>24</v>
      </c>
    </row>
    <row r="25" spans="1:18" x14ac:dyDescent="0.35">
      <c r="A25" s="1" t="s">
        <v>23</v>
      </c>
      <c r="B25" t="s">
        <v>24</v>
      </c>
      <c r="C25" t="s">
        <v>24</v>
      </c>
      <c r="D25" t="s">
        <v>24</v>
      </c>
      <c r="E25" t="s">
        <v>24</v>
      </c>
      <c r="F25" t="s">
        <v>24</v>
      </c>
      <c r="G25" t="s">
        <v>24</v>
      </c>
      <c r="H25" t="s">
        <v>24</v>
      </c>
      <c r="I25" t="s">
        <v>24</v>
      </c>
      <c r="J25" t="s">
        <v>24</v>
      </c>
      <c r="K25" t="s">
        <v>24</v>
      </c>
      <c r="L25" t="s">
        <v>24</v>
      </c>
      <c r="M25" t="s">
        <v>24</v>
      </c>
      <c r="N25" t="s">
        <v>24</v>
      </c>
      <c r="O25" t="s">
        <v>24</v>
      </c>
      <c r="P25" t="s">
        <v>24</v>
      </c>
      <c r="Q25" t="s">
        <v>24</v>
      </c>
      <c r="R25"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9"/>
  <sheetViews>
    <sheetView workbookViewId="0">
      <selection activeCell="D2" sqref="D2"/>
    </sheetView>
  </sheetViews>
  <sheetFormatPr defaultRowHeight="14.5" x14ac:dyDescent="0.35"/>
  <cols>
    <col min="1" max="1" width="20.81640625" customWidth="1"/>
  </cols>
  <sheetData>
    <row r="1" spans="1:3" x14ac:dyDescent="0.35">
      <c r="B1" s="1" t="s">
        <v>55</v>
      </c>
      <c r="C1" s="1" t="s">
        <v>56</v>
      </c>
    </row>
    <row r="2" spans="1:3" x14ac:dyDescent="0.35">
      <c r="A2" s="1" t="s">
        <v>57</v>
      </c>
      <c r="B2" t="s">
        <v>30</v>
      </c>
      <c r="C2" t="s">
        <v>43</v>
      </c>
    </row>
    <row r="3" spans="1:3" x14ac:dyDescent="0.35">
      <c r="A3" s="1" t="s">
        <v>58</v>
      </c>
      <c r="B3" t="s">
        <v>30</v>
      </c>
      <c r="C3" t="s">
        <v>30</v>
      </c>
    </row>
    <row r="4" spans="1:3" x14ac:dyDescent="0.35">
      <c r="A4" s="1" t="s">
        <v>59</v>
      </c>
      <c r="B4" t="s">
        <v>30</v>
      </c>
      <c r="C4">
        <v>0</v>
      </c>
    </row>
    <row r="5" spans="1:3" x14ac:dyDescent="0.35">
      <c r="A5" s="1" t="s">
        <v>60</v>
      </c>
      <c r="B5" t="s">
        <v>85</v>
      </c>
      <c r="C5" t="s">
        <v>95</v>
      </c>
    </row>
    <row r="6" spans="1:3" x14ac:dyDescent="0.35">
      <c r="A6" s="1" t="s">
        <v>61</v>
      </c>
      <c r="B6" t="s">
        <v>86</v>
      </c>
      <c r="C6" t="s">
        <v>96</v>
      </c>
    </row>
    <row r="7" spans="1:3" x14ac:dyDescent="0.35">
      <c r="A7" s="1" t="s">
        <v>62</v>
      </c>
      <c r="B7" t="s">
        <v>54</v>
      </c>
      <c r="C7" t="s">
        <v>97</v>
      </c>
    </row>
    <row r="8" spans="1:3" x14ac:dyDescent="0.35">
      <c r="A8" s="1" t="s">
        <v>63</v>
      </c>
      <c r="B8" t="s">
        <v>87</v>
      </c>
      <c r="C8" t="s">
        <v>98</v>
      </c>
    </row>
    <row r="9" spans="1:3" x14ac:dyDescent="0.35">
      <c r="A9" s="1" t="s">
        <v>64</v>
      </c>
      <c r="B9" t="s">
        <v>87</v>
      </c>
      <c r="C9" t="s">
        <v>98</v>
      </c>
    </row>
    <row r="10" spans="1:3" x14ac:dyDescent="0.35">
      <c r="A10" s="1" t="s">
        <v>65</v>
      </c>
      <c r="B10" t="s">
        <v>24</v>
      </c>
      <c r="C10" t="s">
        <v>24</v>
      </c>
    </row>
    <row r="11" spans="1:3" x14ac:dyDescent="0.35">
      <c r="A11" s="1" t="s">
        <v>66</v>
      </c>
      <c r="B11" t="s">
        <v>88</v>
      </c>
      <c r="C11" t="s">
        <v>99</v>
      </c>
    </row>
    <row r="12" spans="1:3" x14ac:dyDescent="0.35">
      <c r="A12" s="1" t="s">
        <v>67</v>
      </c>
      <c r="B12" t="s">
        <v>86</v>
      </c>
      <c r="C12" t="s">
        <v>96</v>
      </c>
    </row>
    <row r="13" spans="1:3" x14ac:dyDescent="0.35">
      <c r="A13" s="1" t="s">
        <v>68</v>
      </c>
      <c r="B13" t="s">
        <v>24</v>
      </c>
      <c r="C13" t="s">
        <v>24</v>
      </c>
    </row>
    <row r="14" spans="1:3" x14ac:dyDescent="0.35">
      <c r="A14" s="1" t="s">
        <v>69</v>
      </c>
      <c r="B14" t="s">
        <v>30</v>
      </c>
      <c r="C14" t="s">
        <v>43</v>
      </c>
    </row>
    <row r="15" spans="1:3" x14ac:dyDescent="0.35">
      <c r="A15" s="1" t="s">
        <v>70</v>
      </c>
      <c r="B15" t="s">
        <v>32</v>
      </c>
      <c r="C15" t="s">
        <v>45</v>
      </c>
    </row>
    <row r="16" spans="1:3" x14ac:dyDescent="0.35">
      <c r="A16" s="1" t="s">
        <v>71</v>
      </c>
      <c r="B16" t="s">
        <v>89</v>
      </c>
      <c r="C16" t="s">
        <v>100</v>
      </c>
    </row>
    <row r="17" spans="1:3" x14ac:dyDescent="0.35">
      <c r="A17" s="1" t="s">
        <v>72</v>
      </c>
      <c r="B17" t="s">
        <v>90</v>
      </c>
      <c r="C17" t="s">
        <v>101</v>
      </c>
    </row>
    <row r="18" spans="1:3" x14ac:dyDescent="0.35">
      <c r="A18" s="1" t="s">
        <v>73</v>
      </c>
      <c r="B18" t="s">
        <v>91</v>
      </c>
      <c r="C18" t="s">
        <v>102</v>
      </c>
    </row>
    <row r="19" spans="1:3" x14ac:dyDescent="0.35">
      <c r="A19" s="1" t="s">
        <v>74</v>
      </c>
      <c r="B19" t="s">
        <v>92</v>
      </c>
      <c r="C19" t="s">
        <v>103</v>
      </c>
    </row>
    <row r="20" spans="1:3" x14ac:dyDescent="0.35">
      <c r="A20" s="1" t="s">
        <v>75</v>
      </c>
      <c r="B20" t="s">
        <v>93</v>
      </c>
      <c r="C20" t="s">
        <v>104</v>
      </c>
    </row>
    <row r="21" spans="1:3" x14ac:dyDescent="0.35">
      <c r="A21" s="1" t="s">
        <v>76</v>
      </c>
      <c r="B21" t="s">
        <v>33</v>
      </c>
      <c r="C21" t="s">
        <v>46</v>
      </c>
    </row>
    <row r="22" spans="1:3" x14ac:dyDescent="0.35">
      <c r="A22" s="1" t="s">
        <v>77</v>
      </c>
      <c r="B22" t="s">
        <v>94</v>
      </c>
      <c r="C22" t="s">
        <v>105</v>
      </c>
    </row>
    <row r="23" spans="1:3" x14ac:dyDescent="0.35">
      <c r="A23" s="1" t="s">
        <v>78</v>
      </c>
      <c r="B23" t="s">
        <v>24</v>
      </c>
      <c r="C23" t="s">
        <v>24</v>
      </c>
    </row>
    <row r="24" spans="1:3" x14ac:dyDescent="0.35">
      <c r="A24" s="1" t="s">
        <v>79</v>
      </c>
      <c r="B24" t="s">
        <v>33</v>
      </c>
      <c r="C24" t="s">
        <v>46</v>
      </c>
    </row>
    <row r="25" spans="1:3" x14ac:dyDescent="0.35">
      <c r="A25" s="1" t="s">
        <v>80</v>
      </c>
      <c r="B25" t="s">
        <v>94</v>
      </c>
      <c r="C25" t="s">
        <v>105</v>
      </c>
    </row>
    <row r="26" spans="1:3" x14ac:dyDescent="0.35">
      <c r="A26" s="1" t="s">
        <v>81</v>
      </c>
      <c r="B26" t="s">
        <v>26</v>
      </c>
      <c r="C26" t="s">
        <v>40</v>
      </c>
    </row>
    <row r="27" spans="1:3" x14ac:dyDescent="0.35">
      <c r="A27" s="1" t="s">
        <v>82</v>
      </c>
      <c r="B27" t="s">
        <v>26</v>
      </c>
      <c r="C27" t="s">
        <v>40</v>
      </c>
    </row>
    <row r="28" spans="1:3" x14ac:dyDescent="0.35">
      <c r="A28" s="1" t="s">
        <v>83</v>
      </c>
      <c r="B28" t="s">
        <v>29</v>
      </c>
      <c r="C28" t="s">
        <v>29</v>
      </c>
    </row>
    <row r="29" spans="1:3" x14ac:dyDescent="0.35">
      <c r="A29" s="1" t="s">
        <v>84</v>
      </c>
      <c r="B29" t="s">
        <v>29</v>
      </c>
      <c r="C29"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0"/>
  <sheetViews>
    <sheetView workbookViewId="0"/>
  </sheetViews>
  <sheetFormatPr defaultRowHeight="14.5" x14ac:dyDescent="0.35"/>
  <sheetData>
    <row r="1" spans="1:3" x14ac:dyDescent="0.35">
      <c r="B1" s="1" t="s">
        <v>55</v>
      </c>
      <c r="C1" s="1" t="s">
        <v>56</v>
      </c>
    </row>
    <row r="2" spans="1:3" x14ac:dyDescent="0.35">
      <c r="A2" s="1" t="s">
        <v>106</v>
      </c>
      <c r="B2" t="s">
        <v>145</v>
      </c>
      <c r="C2" t="s">
        <v>150</v>
      </c>
    </row>
    <row r="3" spans="1:3" x14ac:dyDescent="0.35">
      <c r="A3" s="1" t="s">
        <v>107</v>
      </c>
      <c r="B3" t="s">
        <v>24</v>
      </c>
      <c r="C3" t="s">
        <v>24</v>
      </c>
    </row>
    <row r="4" spans="1:3" x14ac:dyDescent="0.35">
      <c r="A4" s="1" t="s">
        <v>108</v>
      </c>
      <c r="B4" t="s">
        <v>145</v>
      </c>
      <c r="C4" t="s">
        <v>150</v>
      </c>
    </row>
    <row r="5" spans="1:3" x14ac:dyDescent="0.35">
      <c r="A5" s="1" t="s">
        <v>109</v>
      </c>
      <c r="B5" t="s">
        <v>146</v>
      </c>
      <c r="C5" t="s">
        <v>32</v>
      </c>
    </row>
    <row r="6" spans="1:3" x14ac:dyDescent="0.35">
      <c r="A6" s="1" t="s">
        <v>110</v>
      </c>
      <c r="B6" t="s">
        <v>24</v>
      </c>
      <c r="C6" t="s">
        <v>24</v>
      </c>
    </row>
    <row r="7" spans="1:3" x14ac:dyDescent="0.35">
      <c r="A7" s="1" t="s">
        <v>111</v>
      </c>
      <c r="B7" t="s">
        <v>32</v>
      </c>
      <c r="C7" t="s">
        <v>158</v>
      </c>
    </row>
    <row r="8" spans="1:3" x14ac:dyDescent="0.35">
      <c r="A8" s="1" t="s">
        <v>112</v>
      </c>
      <c r="B8" t="s">
        <v>147</v>
      </c>
      <c r="C8" t="s">
        <v>159</v>
      </c>
    </row>
    <row r="9" spans="1:3" x14ac:dyDescent="0.35">
      <c r="A9" s="1" t="s">
        <v>113</v>
      </c>
      <c r="B9" t="s">
        <v>32</v>
      </c>
      <c r="C9" t="s">
        <v>150</v>
      </c>
    </row>
    <row r="10" spans="1:3" x14ac:dyDescent="0.35">
      <c r="A10" s="1" t="s">
        <v>114</v>
      </c>
      <c r="B10" t="s">
        <v>148</v>
      </c>
      <c r="C10" t="s">
        <v>148</v>
      </c>
    </row>
    <row r="11" spans="1:3" x14ac:dyDescent="0.35">
      <c r="A11" s="1" t="s">
        <v>115</v>
      </c>
      <c r="B11" t="s">
        <v>149</v>
      </c>
      <c r="C11" t="s">
        <v>149</v>
      </c>
    </row>
    <row r="12" spans="1:3" x14ac:dyDescent="0.35">
      <c r="A12" s="1" t="s">
        <v>116</v>
      </c>
      <c r="B12" t="s">
        <v>99</v>
      </c>
      <c r="C12" t="s">
        <v>99</v>
      </c>
    </row>
    <row r="13" spans="1:3" x14ac:dyDescent="0.35">
      <c r="A13" s="1" t="s">
        <v>117</v>
      </c>
      <c r="B13" t="s">
        <v>24</v>
      </c>
      <c r="C13" t="s">
        <v>24</v>
      </c>
    </row>
    <row r="14" spans="1:3" x14ac:dyDescent="0.35">
      <c r="A14" s="1" t="s">
        <v>118</v>
      </c>
      <c r="B14" t="s">
        <v>24</v>
      </c>
      <c r="C14" t="s">
        <v>24</v>
      </c>
    </row>
    <row r="15" spans="1:3" x14ac:dyDescent="0.35">
      <c r="A15" s="1" t="s">
        <v>119</v>
      </c>
      <c r="B15" t="s">
        <v>150</v>
      </c>
      <c r="C15" t="s">
        <v>158</v>
      </c>
    </row>
    <row r="16" spans="1:3" x14ac:dyDescent="0.35">
      <c r="A16" s="1" t="s">
        <v>120</v>
      </c>
      <c r="B16" t="s">
        <v>151</v>
      </c>
      <c r="C16" t="s">
        <v>156</v>
      </c>
    </row>
    <row r="17" spans="1:3" x14ac:dyDescent="0.35">
      <c r="A17" s="1" t="s">
        <v>121</v>
      </c>
      <c r="B17" t="s">
        <v>24</v>
      </c>
      <c r="C17" t="s">
        <v>24</v>
      </c>
    </row>
    <row r="18" spans="1:3" x14ac:dyDescent="0.35">
      <c r="A18" s="1" t="s">
        <v>122</v>
      </c>
      <c r="B18" t="s">
        <v>152</v>
      </c>
      <c r="C18" t="s">
        <v>160</v>
      </c>
    </row>
    <row r="19" spans="1:3" x14ac:dyDescent="0.35">
      <c r="A19" s="1" t="s">
        <v>123</v>
      </c>
      <c r="B19" t="s">
        <v>153</v>
      </c>
      <c r="C19" t="s">
        <v>145</v>
      </c>
    </row>
    <row r="20" spans="1:3" x14ac:dyDescent="0.35">
      <c r="A20" s="1" t="s">
        <v>124</v>
      </c>
      <c r="B20" t="s">
        <v>154</v>
      </c>
      <c r="C20" t="s">
        <v>156</v>
      </c>
    </row>
    <row r="21" spans="1:3" x14ac:dyDescent="0.35">
      <c r="A21" s="1" t="s">
        <v>125</v>
      </c>
      <c r="B21" t="s">
        <v>24</v>
      </c>
      <c r="C21" t="s">
        <v>24</v>
      </c>
    </row>
    <row r="22" spans="1:3" x14ac:dyDescent="0.35">
      <c r="A22" s="1" t="s">
        <v>126</v>
      </c>
      <c r="B22" t="s">
        <v>30</v>
      </c>
      <c r="C22" t="s">
        <v>30</v>
      </c>
    </row>
    <row r="23" spans="1:3" x14ac:dyDescent="0.35">
      <c r="A23" s="1" t="s">
        <v>127</v>
      </c>
      <c r="B23" t="s">
        <v>155</v>
      </c>
      <c r="C23" t="s">
        <v>149</v>
      </c>
    </row>
    <row r="24" spans="1:3" x14ac:dyDescent="0.35">
      <c r="A24" s="1" t="s">
        <v>128</v>
      </c>
      <c r="B24" t="s">
        <v>156</v>
      </c>
      <c r="C24" t="s">
        <v>161</v>
      </c>
    </row>
    <row r="25" spans="1:3" x14ac:dyDescent="0.35">
      <c r="A25" s="1" t="s">
        <v>129</v>
      </c>
      <c r="B25" t="s">
        <v>24</v>
      </c>
      <c r="C25" t="s">
        <v>24</v>
      </c>
    </row>
    <row r="26" spans="1:3" x14ac:dyDescent="0.35">
      <c r="A26" s="1" t="s">
        <v>130</v>
      </c>
      <c r="B26" t="s">
        <v>24</v>
      </c>
      <c r="C26" t="s">
        <v>24</v>
      </c>
    </row>
    <row r="27" spans="1:3" x14ac:dyDescent="0.35">
      <c r="A27" s="1" t="s">
        <v>131</v>
      </c>
      <c r="B27" t="s">
        <v>45</v>
      </c>
      <c r="C27" t="s">
        <v>32</v>
      </c>
    </row>
    <row r="28" spans="1:3" x14ac:dyDescent="0.35">
      <c r="A28" s="1" t="s">
        <v>132</v>
      </c>
      <c r="B28" t="s">
        <v>45</v>
      </c>
      <c r="C28" t="s">
        <v>158</v>
      </c>
    </row>
    <row r="29" spans="1:3" x14ac:dyDescent="0.35">
      <c r="A29" s="1" t="s">
        <v>133</v>
      </c>
      <c r="B29" t="s">
        <v>24</v>
      </c>
      <c r="C29" t="s">
        <v>24</v>
      </c>
    </row>
    <row r="30" spans="1:3" x14ac:dyDescent="0.35">
      <c r="A30" s="1" t="s">
        <v>134</v>
      </c>
      <c r="B30" t="s">
        <v>43</v>
      </c>
      <c r="C30" t="s">
        <v>45</v>
      </c>
    </row>
    <row r="31" spans="1:3" x14ac:dyDescent="0.35">
      <c r="A31" s="1" t="s">
        <v>135</v>
      </c>
      <c r="B31" t="s">
        <v>98</v>
      </c>
      <c r="C31" t="s">
        <v>162</v>
      </c>
    </row>
    <row r="32" spans="1:3" x14ac:dyDescent="0.35">
      <c r="A32" s="1" t="s">
        <v>136</v>
      </c>
      <c r="B32" t="s">
        <v>24</v>
      </c>
      <c r="C32" t="s">
        <v>24</v>
      </c>
    </row>
    <row r="33" spans="1:3" x14ac:dyDescent="0.35">
      <c r="A33" s="1" t="s">
        <v>137</v>
      </c>
      <c r="B33" t="s">
        <v>24</v>
      </c>
      <c r="C33" t="s">
        <v>24</v>
      </c>
    </row>
    <row r="34" spans="1:3" x14ac:dyDescent="0.35">
      <c r="A34" s="1" t="s">
        <v>138</v>
      </c>
      <c r="B34" t="s">
        <v>157</v>
      </c>
      <c r="C34" t="s">
        <v>163</v>
      </c>
    </row>
    <row r="35" spans="1:3" x14ac:dyDescent="0.35">
      <c r="A35" s="1" t="s">
        <v>139</v>
      </c>
      <c r="B35" t="s">
        <v>24</v>
      </c>
      <c r="C35" t="s">
        <v>24</v>
      </c>
    </row>
    <row r="36" spans="1:3" x14ac:dyDescent="0.35">
      <c r="A36" s="1" t="s">
        <v>140</v>
      </c>
      <c r="B36" t="s">
        <v>24</v>
      </c>
      <c r="C36" t="s">
        <v>24</v>
      </c>
    </row>
    <row r="37" spans="1:3" x14ac:dyDescent="0.35">
      <c r="A37" s="1" t="s">
        <v>141</v>
      </c>
      <c r="B37" t="s">
        <v>24</v>
      </c>
      <c r="C37" t="s">
        <v>24</v>
      </c>
    </row>
    <row r="38" spans="1:3" x14ac:dyDescent="0.35">
      <c r="A38" s="1" t="s">
        <v>142</v>
      </c>
      <c r="B38" t="s">
        <v>98</v>
      </c>
      <c r="C38" t="s">
        <v>162</v>
      </c>
    </row>
    <row r="39" spans="1:3" x14ac:dyDescent="0.35">
      <c r="A39" s="1" t="s">
        <v>143</v>
      </c>
      <c r="B39" t="s">
        <v>87</v>
      </c>
      <c r="C39" t="s">
        <v>164</v>
      </c>
    </row>
    <row r="40" spans="1:3" x14ac:dyDescent="0.35">
      <c r="A40" s="1" t="s">
        <v>144</v>
      </c>
      <c r="B40" t="s">
        <v>152</v>
      </c>
      <c r="C40" t="s">
        <v>160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9"/>
  <sheetViews>
    <sheetView workbookViewId="0"/>
  </sheetViews>
  <sheetFormatPr defaultRowHeight="14.5" x14ac:dyDescent="0.35"/>
  <sheetData>
    <row r="1" spans="1:3" x14ac:dyDescent="0.35">
      <c r="B1" s="1" t="s">
        <v>55</v>
      </c>
      <c r="C1" s="1" t="s">
        <v>56</v>
      </c>
    </row>
    <row r="2" spans="1:3" x14ac:dyDescent="0.35">
      <c r="A2" s="1" t="s">
        <v>79</v>
      </c>
      <c r="B2" t="s">
        <v>33</v>
      </c>
      <c r="C2" t="s">
        <v>46</v>
      </c>
    </row>
    <row r="3" spans="1:3" x14ac:dyDescent="0.35">
      <c r="A3" s="1" t="s">
        <v>70</v>
      </c>
      <c r="B3" t="s">
        <v>32</v>
      </c>
      <c r="C3" t="s">
        <v>45</v>
      </c>
    </row>
    <row r="4" spans="1:3" x14ac:dyDescent="0.35">
      <c r="A4" s="1" t="s">
        <v>165</v>
      </c>
      <c r="B4" t="s">
        <v>24</v>
      </c>
      <c r="C4" t="s">
        <v>24</v>
      </c>
    </row>
    <row r="5" spans="1:3" x14ac:dyDescent="0.35">
      <c r="A5" s="1" t="s">
        <v>166</v>
      </c>
      <c r="B5" t="s">
        <v>158</v>
      </c>
      <c r="C5" t="s">
        <v>158</v>
      </c>
    </row>
    <row r="6" spans="1:3" x14ac:dyDescent="0.35">
      <c r="A6" s="1" t="s">
        <v>167</v>
      </c>
      <c r="B6" t="s">
        <v>189</v>
      </c>
      <c r="C6" t="s">
        <v>196</v>
      </c>
    </row>
    <row r="7" spans="1:3" x14ac:dyDescent="0.35">
      <c r="A7" s="1" t="s">
        <v>168</v>
      </c>
      <c r="B7" t="s">
        <v>190</v>
      </c>
      <c r="C7" t="s">
        <v>149</v>
      </c>
    </row>
    <row r="8" spans="1:3" x14ac:dyDescent="0.35">
      <c r="A8" s="1" t="s">
        <v>110</v>
      </c>
      <c r="B8" t="s">
        <v>24</v>
      </c>
      <c r="C8" t="s">
        <v>24</v>
      </c>
    </row>
    <row r="9" spans="1:3" x14ac:dyDescent="0.35">
      <c r="A9" s="1" t="s">
        <v>123</v>
      </c>
      <c r="B9" t="s">
        <v>24</v>
      </c>
      <c r="C9" t="s">
        <v>24</v>
      </c>
    </row>
    <row r="10" spans="1:3" x14ac:dyDescent="0.35">
      <c r="A10" s="1" t="s">
        <v>169</v>
      </c>
      <c r="B10" t="s">
        <v>43</v>
      </c>
      <c r="C10" t="s">
        <v>153</v>
      </c>
    </row>
    <row r="11" spans="1:3" x14ac:dyDescent="0.35">
      <c r="A11" s="1" t="s">
        <v>170</v>
      </c>
      <c r="B11" t="s">
        <v>45</v>
      </c>
      <c r="C11" t="s">
        <v>45</v>
      </c>
    </row>
    <row r="12" spans="1:3" x14ac:dyDescent="0.35">
      <c r="A12" s="1" t="s">
        <v>171</v>
      </c>
      <c r="B12" t="s">
        <v>191</v>
      </c>
      <c r="C12" t="s">
        <v>197</v>
      </c>
    </row>
    <row r="13" spans="1:3" x14ac:dyDescent="0.35">
      <c r="A13" s="1" t="s">
        <v>172</v>
      </c>
      <c r="B13" t="s">
        <v>192</v>
      </c>
      <c r="C13" t="s">
        <v>189</v>
      </c>
    </row>
    <row r="14" spans="1:3" x14ac:dyDescent="0.35">
      <c r="A14" s="1" t="s">
        <v>173</v>
      </c>
      <c r="B14" t="s">
        <v>24</v>
      </c>
      <c r="C14" t="s">
        <v>24</v>
      </c>
    </row>
    <row r="15" spans="1:3" x14ac:dyDescent="0.35">
      <c r="A15" s="1" t="s">
        <v>174</v>
      </c>
      <c r="B15" t="s">
        <v>24</v>
      </c>
      <c r="C15" t="s">
        <v>24</v>
      </c>
    </row>
    <row r="16" spans="1:3" x14ac:dyDescent="0.35">
      <c r="A16" s="1" t="s">
        <v>175</v>
      </c>
      <c r="B16" t="s">
        <v>24</v>
      </c>
      <c r="C16" t="s">
        <v>24</v>
      </c>
    </row>
    <row r="17" spans="1:3" x14ac:dyDescent="0.35">
      <c r="A17" s="1" t="s">
        <v>176</v>
      </c>
      <c r="B17" t="s">
        <v>24</v>
      </c>
      <c r="C17" t="s">
        <v>24</v>
      </c>
    </row>
    <row r="18" spans="1:3" x14ac:dyDescent="0.35">
      <c r="A18" s="1" t="s">
        <v>177</v>
      </c>
      <c r="B18" t="s">
        <v>192</v>
      </c>
      <c r="C18" t="s">
        <v>189</v>
      </c>
    </row>
    <row r="19" spans="1:3" x14ac:dyDescent="0.35">
      <c r="A19" s="1" t="s">
        <v>178</v>
      </c>
      <c r="B19" t="s">
        <v>24</v>
      </c>
      <c r="C19" t="s">
        <v>190</v>
      </c>
    </row>
    <row r="20" spans="1:3" x14ac:dyDescent="0.35">
      <c r="A20" s="1" t="s">
        <v>179</v>
      </c>
      <c r="B20" t="s">
        <v>24</v>
      </c>
      <c r="C20" t="s">
        <v>24</v>
      </c>
    </row>
    <row r="21" spans="1:3" x14ac:dyDescent="0.35">
      <c r="A21" s="1" t="s">
        <v>180</v>
      </c>
      <c r="B21" t="s">
        <v>24</v>
      </c>
      <c r="C21" t="s">
        <v>198</v>
      </c>
    </row>
    <row r="22" spans="1:3" x14ac:dyDescent="0.35">
      <c r="A22" s="1" t="s">
        <v>181</v>
      </c>
      <c r="B22" t="s">
        <v>24</v>
      </c>
      <c r="C22" t="s">
        <v>24</v>
      </c>
    </row>
    <row r="23" spans="1:3" x14ac:dyDescent="0.35">
      <c r="A23" s="1" t="s">
        <v>182</v>
      </c>
      <c r="B23" t="s">
        <v>193</v>
      </c>
      <c r="C23" t="s">
        <v>199</v>
      </c>
    </row>
    <row r="24" spans="1:3" x14ac:dyDescent="0.35">
      <c r="A24" s="1" t="s">
        <v>183</v>
      </c>
      <c r="B24" t="s">
        <v>193</v>
      </c>
      <c r="C24" t="s">
        <v>200</v>
      </c>
    </row>
    <row r="25" spans="1:3" x14ac:dyDescent="0.35">
      <c r="A25" s="1" t="s">
        <v>184</v>
      </c>
      <c r="B25" t="s">
        <v>24</v>
      </c>
      <c r="C25" t="s">
        <v>24</v>
      </c>
    </row>
    <row r="26" spans="1:3" x14ac:dyDescent="0.35">
      <c r="A26" s="1" t="s">
        <v>185</v>
      </c>
      <c r="B26" t="s">
        <v>194</v>
      </c>
      <c r="C26" t="s">
        <v>201</v>
      </c>
    </row>
    <row r="27" spans="1:3" x14ac:dyDescent="0.35">
      <c r="A27" s="1" t="s">
        <v>186</v>
      </c>
      <c r="B27" t="s">
        <v>145</v>
      </c>
      <c r="C27" t="s">
        <v>150</v>
      </c>
    </row>
    <row r="28" spans="1:3" x14ac:dyDescent="0.35">
      <c r="A28" s="1" t="s">
        <v>187</v>
      </c>
      <c r="B28" t="s">
        <v>148</v>
      </c>
      <c r="C28" t="s">
        <v>145</v>
      </c>
    </row>
    <row r="29" spans="1:3" x14ac:dyDescent="0.35">
      <c r="A29" s="1" t="s">
        <v>188</v>
      </c>
      <c r="B29" t="s">
        <v>195</v>
      </c>
      <c r="C29"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Kruta</cp:lastModifiedBy>
  <dcterms:created xsi:type="dcterms:W3CDTF">2022-08-20T00:00:43Z</dcterms:created>
  <dcterms:modified xsi:type="dcterms:W3CDTF">2023-02-15T00:58:18Z</dcterms:modified>
</cp:coreProperties>
</file>