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d.docs.live.net/534a1defcf7f9d1a/Company Models CloudSave/TSLA/"/>
    </mc:Choice>
  </mc:AlternateContent>
  <xr:revisionPtr revIDLastSave="941" documentId="8_{53B227EC-B0B3-4C2A-8580-B198D6AD0A71}" xr6:coauthVersionLast="47" xr6:coauthVersionMax="47" xr10:uidLastSave="{84F031A9-A0F6-4262-BDEC-D38CEC8F3B3E}"/>
  <bookViews>
    <workbookView xWindow="-110" yWindow="-110" windowWidth="38620" windowHeight="21220" activeTab="2" xr2:uid="{00000000-000D-0000-FFFF-FFFF00000000}"/>
  </bookViews>
  <sheets>
    <sheet name="Main" sheetId="5" r:id="rId1"/>
    <sheet name="Info" sheetId="6" r:id="rId2"/>
    <sheet name="Model" sheetId="7" r:id="rId3"/>
    <sheet name="Summary" sheetId="1" r:id="rId4"/>
    <sheet name="Income Statement" sheetId="2" r:id="rId5"/>
    <sheet name="Balance Sheet" sheetId="3" r:id="rId6"/>
    <sheet name="Cash Flow" sheetId="4"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5" i="7" l="1"/>
  <c r="N27" i="7"/>
  <c r="M25" i="7"/>
  <c r="O25" i="7"/>
  <c r="P25" i="7"/>
  <c r="Q25" i="7"/>
  <c r="M26" i="7"/>
  <c r="N26" i="7"/>
  <c r="O26" i="7"/>
  <c r="P26" i="7"/>
  <c r="Q26" i="7"/>
  <c r="R26" i="7"/>
  <c r="R25" i="7"/>
  <c r="D111" i="7"/>
  <c r="D112" i="7" s="1"/>
  <c r="E111" i="7"/>
  <c r="E112" i="7" s="1"/>
  <c r="F111" i="7"/>
  <c r="F112" i="7" s="1"/>
  <c r="G111" i="7"/>
  <c r="G112" i="7" s="1"/>
  <c r="H111" i="7"/>
  <c r="H112" i="7" s="1"/>
  <c r="I111" i="7"/>
  <c r="I112" i="7" s="1"/>
  <c r="C111" i="7"/>
  <c r="H109" i="7"/>
  <c r="G109" i="7"/>
  <c r="F109" i="7"/>
  <c r="E109" i="7"/>
  <c r="D109" i="7"/>
  <c r="C109" i="7"/>
  <c r="I108" i="7"/>
  <c r="I109" i="7" s="1"/>
  <c r="C105" i="7"/>
  <c r="D105" i="7" s="1"/>
  <c r="E105" i="7" s="1"/>
  <c r="F105" i="7" s="1"/>
  <c r="G105" i="7" s="1"/>
  <c r="H105" i="7" s="1"/>
  <c r="I105" i="7" s="1"/>
  <c r="L94" i="7"/>
  <c r="M94" i="7" s="1"/>
  <c r="N94" i="7" s="1"/>
  <c r="O94" i="7" s="1"/>
  <c r="P94" i="7" s="1"/>
  <c r="Q94" i="7" s="1"/>
  <c r="R94" i="7" s="1"/>
  <c r="Q98" i="7" l="1"/>
  <c r="P98" i="7"/>
  <c r="O98" i="7"/>
  <c r="N98" i="7"/>
  <c r="M98" i="7"/>
  <c r="R97" i="7"/>
  <c r="R98" i="7" s="1"/>
  <c r="M9" i="7"/>
  <c r="O21" i="7"/>
  <c r="O22" i="7" s="1"/>
  <c r="R16" i="7"/>
  <c r="R17" i="7" s="1"/>
  <c r="M32" i="7"/>
  <c r="N32" i="7"/>
  <c r="O32" i="7"/>
  <c r="P32" i="7"/>
  <c r="Q32" i="7"/>
  <c r="R32" i="7"/>
  <c r="L88" i="7"/>
  <c r="M88" i="7"/>
  <c r="N88" i="7"/>
  <c r="O88" i="7"/>
  <c r="P88" i="7"/>
  <c r="Q88" i="7"/>
  <c r="R88" i="7"/>
  <c r="L74" i="7"/>
  <c r="L79" i="7" s="1"/>
  <c r="M74" i="7"/>
  <c r="M79" i="7" s="1"/>
  <c r="N74" i="7"/>
  <c r="N79" i="7" s="1"/>
  <c r="O74" i="7"/>
  <c r="O79" i="7" s="1"/>
  <c r="P74" i="7"/>
  <c r="P79" i="7" s="1"/>
  <c r="Q74" i="7"/>
  <c r="Q79" i="7" s="1"/>
  <c r="R74" i="7"/>
  <c r="R79" i="7" s="1"/>
  <c r="L56" i="7"/>
  <c r="L66" i="7" s="1"/>
  <c r="M56" i="7"/>
  <c r="M66" i="7" s="1"/>
  <c r="N56" i="7"/>
  <c r="N66" i="7" s="1"/>
  <c r="O56" i="7"/>
  <c r="O66" i="7" s="1"/>
  <c r="P56" i="7"/>
  <c r="P66" i="7" s="1"/>
  <c r="Q56" i="7"/>
  <c r="Q66" i="7" s="1"/>
  <c r="R56" i="7"/>
  <c r="R66" i="7" s="1"/>
  <c r="G98" i="7"/>
  <c r="H98" i="7"/>
  <c r="I98" i="7"/>
  <c r="J98" i="7"/>
  <c r="K98" i="7"/>
  <c r="L98" i="7"/>
  <c r="B3" i="5" a="1"/>
  <c r="B3" i="5" s="1"/>
  <c r="B2" i="5" a="1"/>
  <c r="B2" i="5" s="1"/>
  <c r="P21" i="7" l="1"/>
  <c r="P22" i="7" s="1"/>
  <c r="N21" i="7"/>
  <c r="N22" i="7" s="1"/>
  <c r="R27" i="7"/>
  <c r="R33" i="7" s="1"/>
  <c r="R37" i="7" s="1"/>
  <c r="R39" i="7" s="1"/>
  <c r="R41" i="7" s="1"/>
  <c r="R43" i="7" s="1"/>
  <c r="M21" i="7"/>
  <c r="M22" i="7" s="1"/>
  <c r="R21" i="7"/>
  <c r="R22" i="7" s="1"/>
  <c r="Q21" i="7"/>
  <c r="Q22" i="7" s="1"/>
  <c r="Q16" i="7"/>
  <c r="Q17" i="7" s="1"/>
  <c r="P16" i="7"/>
  <c r="P17" i="7" s="1"/>
  <c r="N16" i="7"/>
  <c r="N17" i="7" s="1"/>
  <c r="O16" i="7"/>
  <c r="O17" i="7" s="1"/>
  <c r="N90" i="7"/>
  <c r="O90" i="7"/>
  <c r="M16" i="7"/>
  <c r="M17" i="7" s="1"/>
  <c r="P90" i="7"/>
  <c r="N11" i="7"/>
  <c r="N12" i="7" s="1"/>
  <c r="M11" i="7"/>
  <c r="M12" i="7" s="1"/>
  <c r="P11" i="7"/>
  <c r="P12" i="7" s="1"/>
  <c r="Q90" i="7"/>
  <c r="Q11" i="7"/>
  <c r="Q12" i="7" s="1"/>
  <c r="O11" i="7"/>
  <c r="O12" i="7" s="1"/>
  <c r="R90" i="7"/>
  <c r="L90" i="7"/>
  <c r="M90" i="7"/>
  <c r="B4" i="5"/>
  <c r="N33" i="7" l="1"/>
  <c r="N37" i="7" s="1"/>
  <c r="N39" i="7" s="1"/>
  <c r="N41" i="7" s="1"/>
  <c r="N43" i="7" s="1"/>
  <c r="P27" i="7"/>
  <c r="P33" i="7" s="1"/>
  <c r="P37" i="7" s="1"/>
  <c r="P39" i="7" s="1"/>
  <c r="P41" i="7" s="1"/>
  <c r="Q27" i="7"/>
  <c r="Q33" i="7" s="1"/>
  <c r="Q37" i="7" s="1"/>
  <c r="Q39" i="7" s="1"/>
  <c r="Q41" i="7" s="1"/>
  <c r="M27" i="7"/>
  <c r="M33" i="7" s="1"/>
  <c r="M37" i="7" s="1"/>
  <c r="M39" i="7" s="1"/>
  <c r="M41" i="7" s="1"/>
  <c r="M43" i="7" s="1"/>
  <c r="O27" i="7"/>
  <c r="O33" i="7" s="1"/>
  <c r="O37" i="7" s="1"/>
  <c r="O39" i="7" s="1"/>
  <c r="O41" i="7" s="1"/>
  <c r="O42" i="7" s="1"/>
  <c r="R42" i="7"/>
  <c r="R11" i="7"/>
  <c r="R12" i="7" s="1"/>
  <c r="C32" i="2"/>
  <c r="D32" i="2"/>
  <c r="E32" i="2"/>
  <c r="F32" i="2"/>
  <c r="G32" i="2"/>
  <c r="H32" i="2"/>
  <c r="I32" i="2"/>
  <c r="J32" i="2"/>
  <c r="K32" i="2"/>
  <c r="L32" i="2"/>
  <c r="M32" i="2"/>
  <c r="N32" i="2"/>
  <c r="O32" i="2"/>
  <c r="P32" i="2"/>
  <c r="B32" i="2"/>
  <c r="D28" i="1"/>
  <c r="E28" i="1"/>
  <c r="F28" i="1"/>
  <c r="G28" i="1"/>
  <c r="H28" i="1"/>
  <c r="I28" i="1"/>
  <c r="J28" i="1"/>
  <c r="K28" i="1"/>
  <c r="L28" i="1"/>
  <c r="M28" i="1"/>
  <c r="N28" i="1"/>
  <c r="O28" i="1"/>
  <c r="P28" i="1"/>
  <c r="Q28" i="1"/>
  <c r="R28" i="1"/>
  <c r="C28" i="1"/>
  <c r="M42" i="7" l="1"/>
  <c r="O43" i="7"/>
  <c r="Q42" i="7"/>
  <c r="Q43" i="7"/>
  <c r="P42" i="7"/>
  <c r="P43" i="7"/>
  <c r="N4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O97" authorId="0" shapeId="0" xr:uid="{3F1CEA80-324C-4FFA-9158-B0945AA5788E}">
      <text>
        <r>
          <rPr>
            <b/>
            <sz val="9"/>
            <color indexed="81"/>
            <rFont val="Tahoma"/>
            <family val="2"/>
          </rPr>
          <t>William:</t>
        </r>
        <r>
          <rPr>
            <sz val="9"/>
            <color indexed="81"/>
            <rFont val="Tahoma"/>
            <family val="2"/>
          </rPr>
          <t xml:space="preserve">
Here the CapEx is only "Purchases of Property and equipment excluding financing leases"
</t>
        </r>
      </text>
    </comment>
    <comment ref="R97" authorId="0" shapeId="0" xr:uid="{56FE04AF-E437-4FCD-B49B-EFD39F87F4CC}">
      <text>
        <r>
          <rPr>
            <b/>
            <sz val="9"/>
            <color indexed="81"/>
            <rFont val="Tahoma"/>
            <family val="2"/>
          </rPr>
          <t>William:</t>
        </r>
        <r>
          <rPr>
            <sz val="9"/>
            <color indexed="81"/>
            <rFont val="Tahoma"/>
            <family val="2"/>
          </rPr>
          <t xml:space="preserve">
Sum of "Purchases of PP&amp;E"
"Purchases of solar energy systems"
"Purchases of digital assets"</t>
        </r>
      </text>
    </comment>
    <comment ref="F108" authorId="0" shapeId="0" xr:uid="{0C4004F2-E5FA-4D7F-A230-CA84A46721AB}">
      <text>
        <r>
          <rPr>
            <b/>
            <sz val="9"/>
            <color indexed="81"/>
            <rFont val="Tahoma"/>
            <family val="2"/>
          </rPr>
          <t>William:</t>
        </r>
        <r>
          <rPr>
            <sz val="9"/>
            <color indexed="81"/>
            <rFont val="Tahoma"/>
            <family val="2"/>
          </rPr>
          <t xml:space="preserve">
Here the CapEx is only "Purchases of Property and equipment excluding financing leases"
</t>
        </r>
      </text>
    </comment>
    <comment ref="I108" authorId="0" shapeId="0" xr:uid="{773EBAC8-2029-44BD-BF32-247343304F5C}">
      <text>
        <r>
          <rPr>
            <b/>
            <sz val="9"/>
            <color indexed="81"/>
            <rFont val="Tahoma"/>
            <family val="2"/>
          </rPr>
          <t>William:</t>
        </r>
        <r>
          <rPr>
            <sz val="9"/>
            <color indexed="81"/>
            <rFont val="Tahoma"/>
            <family val="2"/>
          </rPr>
          <t xml:space="preserve">
Sum of "Purchases of PP&amp;E"
"Purchases of solar energy systems"
"Purchases of digital assets"</t>
        </r>
      </text>
    </comment>
    <comment ref="O108" authorId="0" shapeId="0" xr:uid="{CFCD968D-C949-4FF4-B3EE-17EE09AC70EF}">
      <text>
        <r>
          <rPr>
            <b/>
            <sz val="9"/>
            <color indexed="81"/>
            <rFont val="Tahoma"/>
            <family val="2"/>
          </rPr>
          <t>William:</t>
        </r>
        <r>
          <rPr>
            <sz val="9"/>
            <color indexed="81"/>
            <rFont val="Tahoma"/>
            <family val="2"/>
          </rPr>
          <t xml:space="preserve">
Here the CapEx is only "Purchases of Property and equipment excluding financing leases"
</t>
        </r>
      </text>
    </comment>
    <comment ref="R108" authorId="0" shapeId="0" xr:uid="{34CABD99-CA40-447B-8B9C-C0DCD3483EB1}">
      <text>
        <r>
          <rPr>
            <b/>
            <sz val="9"/>
            <color indexed="81"/>
            <rFont val="Tahoma"/>
            <family val="2"/>
          </rPr>
          <t>William:</t>
        </r>
        <r>
          <rPr>
            <sz val="9"/>
            <color indexed="81"/>
            <rFont val="Tahoma"/>
            <family val="2"/>
          </rPr>
          <t xml:space="preserve">
Sum of "Purchases of PP&amp;E"
"Purchases of solar energy systems"
"Purchases of digital assets"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<sst xmlns="http://schemas.openxmlformats.org/spreadsheetml/2006/main" count="2108" uniqueCount="1186">
  <si>
    <t>Revenue per share</t>
  </si>
  <si>
    <t>- -</t>
  </si>
  <si>
    <t>0.00</t>
  </si>
  <si>
    <t>0.04</t>
  </si>
  <si>
    <t>0.29</t>
  </si>
  <si>
    <t>0.46</t>
  </si>
  <si>
    <t>0.41</t>
  </si>
  <si>
    <t>0.77</t>
  </si>
  <si>
    <t>3.37</t>
  </si>
  <si>
    <t>5.13</t>
  </si>
  <si>
    <t>6.31</t>
  </si>
  <si>
    <t>9.71</t>
  </si>
  <si>
    <t>14.19</t>
  </si>
  <si>
    <t>25.17</t>
  </si>
  <si>
    <t>27.77</t>
  </si>
  <si>
    <t>32.85</t>
  </si>
  <si>
    <t>54.59</t>
  </si>
  <si>
    <t>65.78</t>
  </si>
  <si>
    <t>Earnings per share</t>
  </si>
  <si>
    <t>(0.20)</t>
  </si>
  <si>
    <t>(0.21)</t>
  </si>
  <si>
    <t>(0.14)</t>
  </si>
  <si>
    <t>(0.61)</t>
  </si>
  <si>
    <t>(0.51)</t>
  </si>
  <si>
    <t>(0.74)</t>
  </si>
  <si>
    <t>(0.12)</t>
  </si>
  <si>
    <t>(0.47)</t>
  </si>
  <si>
    <t>(1.39)</t>
  </si>
  <si>
    <t>(0.94)</t>
  </si>
  <si>
    <t>(2.37)</t>
  </si>
  <si>
    <t>(1.14)</t>
  </si>
  <si>
    <t>(0.97)</t>
  </si>
  <si>
    <t>0.72</t>
  </si>
  <si>
    <t>5.60</t>
  </si>
  <si>
    <t>9.29</t>
  </si>
  <si>
    <t>FCF per share</t>
  </si>
  <si>
    <t>(0.16)</t>
  </si>
  <si>
    <t>(0.24)</t>
  </si>
  <si>
    <t>(0.66)</t>
  </si>
  <si>
    <t>(0.62)</t>
  </si>
  <si>
    <t>(0.01)</t>
  </si>
  <si>
    <t>(1.65)</t>
  </si>
  <si>
    <t>(3.37)</t>
  </si>
  <si>
    <t>(2.17)</t>
  </si>
  <si>
    <t>(5.00)</t>
  </si>
  <si>
    <t>(0.26)</t>
  </si>
  <si>
    <t>1.09</t>
  </si>
  <si>
    <t>2.81</t>
  </si>
  <si>
    <t>3.53</t>
  </si>
  <si>
    <t>6.79</t>
  </si>
  <si>
    <t>Dividends per share</t>
  </si>
  <si>
    <t>CAPEX per share</t>
  </si>
  <si>
    <t>0.03</t>
  </si>
  <si>
    <t>0.02</t>
  </si>
  <si>
    <t>0.16</t>
  </si>
  <si>
    <t>0.39</t>
  </si>
  <si>
    <t>0.45</t>
  </si>
  <si>
    <t>0.44</t>
  </si>
  <si>
    <t>1.56</t>
  </si>
  <si>
    <t>2.55</t>
  </si>
  <si>
    <t>2.00</t>
  </si>
  <si>
    <t>4.92</t>
  </si>
  <si>
    <t>2.72</t>
  </si>
  <si>
    <t>1.62</t>
  </si>
  <si>
    <t>3.38</t>
  </si>
  <si>
    <t>8.13</t>
  </si>
  <si>
    <t>6.99</t>
  </si>
  <si>
    <t>Book Value per sh.</t>
  </si>
  <si>
    <t>(0.30)</t>
  </si>
  <si>
    <t>(0.65)</t>
  </si>
  <si>
    <t>0.82</t>
  </si>
  <si>
    <t>0.23</t>
  </si>
  <si>
    <t>1.12</t>
  </si>
  <si>
    <t>1.46</t>
  </si>
  <si>
    <t>1.70</t>
  </si>
  <si>
    <t>6.59</t>
  </si>
  <si>
    <t>5.11</t>
  </si>
  <si>
    <t>5.77</t>
  </si>
  <si>
    <t>7.48</t>
  </si>
  <si>
    <t>23.15</t>
  </si>
  <si>
    <t>30.62</t>
  </si>
  <si>
    <t>31.27</t>
  </si>
  <si>
    <t>Comm.Shares outs.</t>
  </si>
  <si>
    <t>390</t>
  </si>
  <si>
    <t>388</t>
  </si>
  <si>
    <t>254</t>
  </si>
  <si>
    <t>502</t>
  </si>
  <si>
    <t>537</t>
  </si>
  <si>
    <t>597</t>
  </si>
  <si>
    <t>623</t>
  </si>
  <si>
    <t>641</t>
  </si>
  <si>
    <t>721</t>
  </si>
  <si>
    <t>829</t>
  </si>
  <si>
    <t>853</t>
  </si>
  <si>
    <t>885</t>
  </si>
  <si>
    <t>960</t>
  </si>
  <si>
    <t>986</t>
  </si>
  <si>
    <t>1,021</t>
  </si>
  <si>
    <t>Avg. annual P/E ratio</t>
  </si>
  <si>
    <t>(2.6)</t>
  </si>
  <si>
    <t>(3.6)</t>
  </si>
  <si>
    <t>(2.8)</t>
  </si>
  <si>
    <t>(56.2)</t>
  </si>
  <si>
    <t>(31.6)</t>
  </si>
  <si>
    <t>(11.0)</t>
  </si>
  <si>
    <t>(14.9)</t>
  </si>
  <si>
    <t>(8.8)</t>
  </si>
  <si>
    <t>(18.4)</t>
  </si>
  <si>
    <t>(18.8)</t>
  </si>
  <si>
    <t>135.4</t>
  </si>
  <si>
    <t>46.8</t>
  </si>
  <si>
    <t>107.4</t>
  </si>
  <si>
    <t>P/E to S&amp;P500</t>
  </si>
  <si>
    <t>(0.1)</t>
  </si>
  <si>
    <t>(0.2)</t>
  </si>
  <si>
    <t>(3.3)</t>
  </si>
  <si>
    <t>(1.7)</t>
  </si>
  <si>
    <t>(0.5)</t>
  </si>
  <si>
    <t>(0.7)</t>
  </si>
  <si>
    <t>(0.4)</t>
  </si>
  <si>
    <t>(0.8)</t>
  </si>
  <si>
    <t>3.6</t>
  </si>
  <si>
    <t>1.6</t>
  </si>
  <si>
    <t>5.4</t>
  </si>
  <si>
    <t>Avg. annual div. yield</t>
  </si>
  <si>
    <t>Revenue (m)</t>
  </si>
  <si>
    <t>0</t>
  </si>
  <si>
    <t>15</t>
  </si>
  <si>
    <t>112</t>
  </si>
  <si>
    <t>117</t>
  </si>
  <si>
    <t>204</t>
  </si>
  <si>
    <t>413</t>
  </si>
  <si>
    <t>2,013</t>
  </si>
  <si>
    <t>3,198</t>
  </si>
  <si>
    <t>4,046</t>
  </si>
  <si>
    <t>7,000</t>
  </si>
  <si>
    <t>11,759</t>
  </si>
  <si>
    <t>21,461</t>
  </si>
  <si>
    <t>24,578</t>
  </si>
  <si>
    <t>31,536</t>
  </si>
  <si>
    <t>53,823</t>
  </si>
  <si>
    <t>67,166</t>
  </si>
  <si>
    <t>Operating margin</t>
  </si>
  <si>
    <t>(109,497.3)%</t>
  </si>
  <si>
    <t>(532.5)%</t>
  </si>
  <si>
    <t>(46.4)%</t>
  </si>
  <si>
    <t>(125.8)%</t>
  </si>
  <si>
    <t>(123.1)%</t>
  </si>
  <si>
    <t>(95.4)%</t>
  </si>
  <si>
    <t>(3.0)%</t>
  </si>
  <si>
    <t>(5.8)%</t>
  </si>
  <si>
    <t>(17.7)%</t>
  </si>
  <si>
    <t>(9.5)%</t>
  </si>
  <si>
    <t>(13.9)%</t>
  </si>
  <si>
    <t>(1.8)%</t>
  </si>
  <si>
    <t>(0.3)%</t>
  </si>
  <si>
    <t>6.3%</t>
  </si>
  <si>
    <t>12.1%</t>
  </si>
  <si>
    <t>15.8%</t>
  </si>
  <si>
    <t>Depreciation (m)</t>
  </si>
  <si>
    <t>3</t>
  </si>
  <si>
    <t>4</t>
  </si>
  <si>
    <t>7</t>
  </si>
  <si>
    <t>11</t>
  </si>
  <si>
    <t>17</t>
  </si>
  <si>
    <t>29</t>
  </si>
  <si>
    <t>106</t>
  </si>
  <si>
    <t>232</t>
  </si>
  <si>
    <t>423</t>
  </si>
  <si>
    <t>947</t>
  </si>
  <si>
    <t>1,636</t>
  </si>
  <si>
    <t>1,901</t>
  </si>
  <si>
    <t>2,154</t>
  </si>
  <si>
    <t>2,322</t>
  </si>
  <si>
    <t>2,911</t>
  </si>
  <si>
    <t>3,411</t>
  </si>
  <si>
    <t>Net profit (m)</t>
  </si>
  <si>
    <t>(78)</t>
  </si>
  <si>
    <t>(83)</t>
  </si>
  <si>
    <t>(56)</t>
  </si>
  <si>
    <t>(154)</t>
  </si>
  <si>
    <t>(254)</t>
  </si>
  <si>
    <t>(396)</t>
  </si>
  <si>
    <t>(74)</t>
  </si>
  <si>
    <t>(294)</t>
  </si>
  <si>
    <t>(889)</t>
  </si>
  <si>
    <t>(675)</t>
  </si>
  <si>
    <t>(1,961)</t>
  </si>
  <si>
    <t>(976)</t>
  </si>
  <si>
    <t>(862)</t>
  </si>
  <si>
    <t>690</t>
  </si>
  <si>
    <t>5,519</t>
  </si>
  <si>
    <t>9,516</t>
  </si>
  <si>
    <t>Income tax rate</t>
  </si>
  <si>
    <t>(0.1)%</t>
  </si>
  <si>
    <t>(0.0)%</t>
  </si>
  <si>
    <t>(0.2)%</t>
  </si>
  <si>
    <t>(3.6)%</t>
  </si>
  <si>
    <t>(3.3)%</t>
  </si>
  <si>
    <t>(1.5)%</t>
  </si>
  <si>
    <t>(1.4)%</t>
  </si>
  <si>
    <t>(16.5)%</t>
  </si>
  <si>
    <t>25.3%</t>
  </si>
  <si>
    <t>11.0%</t>
  </si>
  <si>
    <t>10.2%</t>
  </si>
  <si>
    <t>Net profit margin</t>
  </si>
  <si>
    <t>(107,064.4)%</t>
  </si>
  <si>
    <t>(561.5)%</t>
  </si>
  <si>
    <t>(49.8)%</t>
  </si>
  <si>
    <t>(132.2)%</t>
  </si>
  <si>
    <t>(124.6)%</t>
  </si>
  <si>
    <t>(95.9)%</t>
  </si>
  <si>
    <t>(3.7)%</t>
  </si>
  <si>
    <t>(9.2)%</t>
  </si>
  <si>
    <t>(22.0)%</t>
  </si>
  <si>
    <t>(9.6)%</t>
  </si>
  <si>
    <t>(16.7)%</t>
  </si>
  <si>
    <t>(4.5)%</t>
  </si>
  <si>
    <t>(3.5)%</t>
  </si>
  <si>
    <t>2.2%</t>
  </si>
  <si>
    <t>10.3%</t>
  </si>
  <si>
    <t>14.0%</t>
  </si>
  <si>
    <t>Working capital (m)</t>
  </si>
  <si>
    <t>(29)</t>
  </si>
  <si>
    <t>(57)</t>
  </si>
  <si>
    <t>43</t>
  </si>
  <si>
    <t>150</t>
  </si>
  <si>
    <t>181</t>
  </si>
  <si>
    <t>(14)</t>
  </si>
  <si>
    <t>591</t>
  </si>
  <si>
    <t>1,091</t>
  </si>
  <si>
    <t>(25)</t>
  </si>
  <si>
    <t>433</t>
  </si>
  <si>
    <t>(1,104)</t>
  </si>
  <si>
    <t>(1,686)</t>
  </si>
  <si>
    <t>1,436</t>
  </si>
  <si>
    <t>12,469</t>
  </si>
  <si>
    <t>7,395</t>
  </si>
  <si>
    <t>9,401</t>
  </si>
  <si>
    <t>Long-term debt (m)</t>
  </si>
  <si>
    <t>55</t>
  </si>
  <si>
    <t>72</t>
  </si>
  <si>
    <t>268</t>
  </si>
  <si>
    <t>401</t>
  </si>
  <si>
    <t>586</t>
  </si>
  <si>
    <t>1,865</t>
  </si>
  <si>
    <t>2,082</t>
  </si>
  <si>
    <t>5,978</t>
  </si>
  <si>
    <t>9,418</t>
  </si>
  <si>
    <t>9,404</t>
  </si>
  <si>
    <t>11,634</t>
  </si>
  <si>
    <t>9,556</t>
  </si>
  <si>
    <t>5,245</t>
  </si>
  <si>
    <t>2,898</t>
  </si>
  <si>
    <t>Equity (m)</t>
  </si>
  <si>
    <t>(118)</t>
  </si>
  <si>
    <t>(200)</t>
  </si>
  <si>
    <t>207</t>
  </si>
  <si>
    <t>224</t>
  </si>
  <si>
    <t>125</t>
  </si>
  <si>
    <t>667</t>
  </si>
  <si>
    <t>912</t>
  </si>
  <si>
    <t>1,089</t>
  </si>
  <si>
    <t>4,753</t>
  </si>
  <si>
    <t>4,237</t>
  </si>
  <si>
    <t>4,923</t>
  </si>
  <si>
    <t>6,618</t>
  </si>
  <si>
    <t>22,225</t>
  </si>
  <si>
    <t>30,189</t>
  </si>
  <si>
    <t>36,376</t>
  </si>
  <si>
    <t>ROIC</t>
  </si>
  <si>
    <t>474.9%</t>
  </si>
  <si>
    <t>218.1%</t>
  </si>
  <si>
    <t>(73.0)%</t>
  </si>
  <si>
    <t>(51.0)%</t>
  </si>
  <si>
    <t>(48.7)%</t>
  </si>
  <si>
    <t>(68.9)%</t>
  </si>
  <si>
    <t>(2.3)%</t>
  </si>
  <si>
    <t>(5.1)%</t>
  </si>
  <si>
    <t>(14.6)%</t>
  </si>
  <si>
    <t>(2.9)%</t>
  </si>
  <si>
    <t>(7.4)%</t>
  </si>
  <si>
    <t>3.5%</t>
  </si>
  <si>
    <t>14.1%</t>
  </si>
  <si>
    <t>21.1%</t>
  </si>
  <si>
    <t>Return on capital</t>
  </si>
  <si>
    <t>(224.0)%</t>
  </si>
  <si>
    <t>(152.7)%</t>
  </si>
  <si>
    <t>(40.8)%</t>
  </si>
  <si>
    <t>(39.7)%</t>
  </si>
  <si>
    <t>(35.6)%</t>
  </si>
  <si>
    <t>(35.5)%</t>
  </si>
  <si>
    <t>(1.6)%</t>
  </si>
  <si>
    <t>(3.1)%</t>
  </si>
  <si>
    <t>(9.4)%</t>
  </si>
  <si>
    <t>(2.1)%</t>
  </si>
  <si>
    <t>(5.3)%</t>
  </si>
  <si>
    <t>(0.9)%</t>
  </si>
  <si>
    <t>3.4%</t>
  </si>
  <si>
    <t>10.7%</t>
  </si>
  <si>
    <t>16.0%</t>
  </si>
  <si>
    <t>Return on equity</t>
  </si>
  <si>
    <t>66.3%</t>
  </si>
  <si>
    <t>41.5%</t>
  </si>
  <si>
    <t>22.0%</t>
  </si>
  <si>
    <t>(74.5)%</t>
  </si>
  <si>
    <t>(113.6)%</t>
  </si>
  <si>
    <t>(317.7)%</t>
  </si>
  <si>
    <t>(11.1)%</t>
  </si>
  <si>
    <t>(32.3)%</t>
  </si>
  <si>
    <t>(81.6)%</t>
  </si>
  <si>
    <t>(14.2)%</t>
  </si>
  <si>
    <t>(46.3)%</t>
  </si>
  <si>
    <t>(19.8)%</t>
  </si>
  <si>
    <t>(13.0)%</t>
  </si>
  <si>
    <t>3.1%</t>
  </si>
  <si>
    <t>18.3%</t>
  </si>
  <si>
    <t>26.2%</t>
  </si>
  <si>
    <t>Plowback ratio</t>
  </si>
  <si>
    <t>100.0%</t>
  </si>
  <si>
    <t>Div.&amp;Repurch./FCF</t>
  </si>
  <si>
    <t>(454.2)%</t>
  </si>
  <si>
    <t>2007</t>
  </si>
  <si>
    <t>2008</t>
  </si>
  <si>
    <t>2009</t>
  </si>
  <si>
    <t>2010</t>
  </si>
  <si>
    <t>2011</t>
  </si>
  <si>
    <t>2012</t>
  </si>
  <si>
    <t>2013</t>
  </si>
  <si>
    <t>2014</t>
  </si>
  <si>
    <t>2015</t>
  </si>
  <si>
    <t>2016</t>
  </si>
  <si>
    <t>2017</t>
  </si>
  <si>
    <t>2018</t>
  </si>
  <si>
    <t>2019</t>
  </si>
  <si>
    <t>2020</t>
  </si>
  <si>
    <t>2021</t>
  </si>
  <si>
    <t>Revenue</t>
  </si>
  <si>
    <t>COGS</t>
  </si>
  <si>
    <t>16</t>
  </si>
  <si>
    <t>102</t>
  </si>
  <si>
    <t>86</t>
  </si>
  <si>
    <t>143</t>
  </si>
  <si>
    <t>383</t>
  </si>
  <si>
    <t>1,557</t>
  </si>
  <si>
    <t>2,317</t>
  </si>
  <si>
    <t>3,123</t>
  </si>
  <si>
    <t>5,401</t>
  </si>
  <si>
    <t>9,536</t>
  </si>
  <si>
    <t>17,419</t>
  </si>
  <si>
    <t>20,509</t>
  </si>
  <si>
    <t>24,906</t>
  </si>
  <si>
    <t>40,217</t>
  </si>
  <si>
    <t>Gross Profit</t>
  </si>
  <si>
    <t>(1)</t>
  </si>
  <si>
    <t>10</t>
  </si>
  <si>
    <t>31</t>
  </si>
  <si>
    <t>62</t>
  </si>
  <si>
    <t>30</t>
  </si>
  <si>
    <t>456</t>
  </si>
  <si>
    <t>882</t>
  </si>
  <si>
    <t>924</t>
  </si>
  <si>
    <t>1,599</t>
  </si>
  <si>
    <t>2,222</t>
  </si>
  <si>
    <t>4,042</t>
  </si>
  <si>
    <t>4,069</t>
  </si>
  <si>
    <t>6,630</t>
  </si>
  <si>
    <t>13,606</t>
  </si>
  <si>
    <t>Gross Profit Ratio</t>
  </si>
  <si>
    <t>87.67%</t>
  </si>
  <si>
    <t>(7.74)%</t>
  </si>
  <si>
    <t>8.52%</t>
  </si>
  <si>
    <t>26.32%</t>
  </si>
  <si>
    <t>30.16%</t>
  </si>
  <si>
    <t>7.28%</t>
  </si>
  <si>
    <t>22.66%</t>
  </si>
  <si>
    <t>27.57%</t>
  </si>
  <si>
    <t>22.82%</t>
  </si>
  <si>
    <t>22.85%</t>
  </si>
  <si>
    <t>18.90%</t>
  </si>
  <si>
    <t>18.83%</t>
  </si>
  <si>
    <t>16.56%</t>
  </si>
  <si>
    <t>21.02%</t>
  </si>
  <si>
    <t>25.28%</t>
  </si>
  <si>
    <t>Operating Expenses</t>
  </si>
  <si>
    <t>80</t>
  </si>
  <si>
    <t>77</t>
  </si>
  <si>
    <t>61</t>
  </si>
  <si>
    <t>178</t>
  </si>
  <si>
    <t>313</t>
  </si>
  <si>
    <t>424</t>
  </si>
  <si>
    <t>518</t>
  </si>
  <si>
    <t>1,068</t>
  </si>
  <si>
    <t>1,640</t>
  </si>
  <si>
    <t>2,267</t>
  </si>
  <si>
    <t>3,855</t>
  </si>
  <si>
    <t>4,295</t>
  </si>
  <si>
    <t>3,989</t>
  </si>
  <si>
    <t>4,636</t>
  </si>
  <si>
    <t>7,110</t>
  </si>
  <si>
    <t>R&amp;D Expenses</t>
  </si>
  <si>
    <t>63</t>
  </si>
  <si>
    <t>54</t>
  </si>
  <si>
    <t>19</t>
  </si>
  <si>
    <t>93</t>
  </si>
  <si>
    <t>209</t>
  </si>
  <si>
    <t>274</t>
  </si>
  <si>
    <t>465</t>
  </si>
  <si>
    <t>718</t>
  </si>
  <si>
    <t>834</t>
  </si>
  <si>
    <t>1,378</t>
  </si>
  <si>
    <t>1,460</t>
  </si>
  <si>
    <t>1,343</t>
  </si>
  <si>
    <t>1,491</t>
  </si>
  <si>
    <t>2,593</t>
  </si>
  <si>
    <t>Selling, G&amp;A Exp.</t>
  </si>
  <si>
    <t>85</t>
  </si>
  <si>
    <t>104</t>
  </si>
  <si>
    <t>286</t>
  </si>
  <si>
    <t>604</t>
  </si>
  <si>
    <t>922</t>
  </si>
  <si>
    <t>1,432</t>
  </si>
  <si>
    <t>2,477</t>
  </si>
  <si>
    <t>2,834</t>
  </si>
  <si>
    <t>2,646</t>
  </si>
  <si>
    <t>3,145</t>
  </si>
  <si>
    <t>4,517</t>
  </si>
  <si>
    <t>General and Admin. Exp.</t>
  </si>
  <si>
    <t>Selling and Marketing Exp.</t>
  </si>
  <si>
    <t>Other Expenses</t>
  </si>
  <si>
    <t>24</t>
  </si>
  <si>
    <t>42</t>
  </si>
  <si>
    <t>COGS and Expenses</t>
  </si>
  <si>
    <t>164</t>
  </si>
  <si>
    <t>264</t>
  </si>
  <si>
    <t>808</t>
  </si>
  <si>
    <t>2,075</t>
  </si>
  <si>
    <t>3,385</t>
  </si>
  <si>
    <t>4,763</t>
  </si>
  <si>
    <t>7,667</t>
  </si>
  <si>
    <t>13,391</t>
  </si>
  <si>
    <t>21,714</t>
  </si>
  <si>
    <t>24,498</t>
  </si>
  <si>
    <t>29,542</t>
  </si>
  <si>
    <t>47,327</t>
  </si>
  <si>
    <t>Interest Income</t>
  </si>
  <si>
    <t>2</t>
  </si>
  <si>
    <t>1</t>
  </si>
  <si>
    <t>9</t>
  </si>
  <si>
    <t>20</t>
  </si>
  <si>
    <t>25</t>
  </si>
  <si>
    <t>44</t>
  </si>
  <si>
    <t>56</t>
  </si>
  <si>
    <t>Interest Expense</t>
  </si>
  <si>
    <t>33</t>
  </si>
  <si>
    <t>101</t>
  </si>
  <si>
    <t>119</t>
  </si>
  <si>
    <t>199</t>
  </si>
  <si>
    <t>471</t>
  </si>
  <si>
    <t>663</t>
  </si>
  <si>
    <t>685</t>
  </si>
  <si>
    <t>748</t>
  </si>
  <si>
    <t>371</t>
  </si>
  <si>
    <t>Depreciation and Amortization</t>
  </si>
  <si>
    <t>EBITDA</t>
  </si>
  <si>
    <t>(75)</t>
  </si>
  <si>
    <t>(46)</t>
  </si>
  <si>
    <t>(143)</t>
  </si>
  <si>
    <t>(237)</t>
  </si>
  <si>
    <t>(367)</t>
  </si>
  <si>
    <t>68</t>
  </si>
  <si>
    <t>48</t>
  </si>
  <si>
    <t>(334)</t>
  </si>
  <si>
    <t>498</t>
  </si>
  <si>
    <t>177</t>
  </si>
  <si>
    <t>1,646</t>
  </si>
  <si>
    <t>2,087</t>
  </si>
  <si>
    <t>4,052</t>
  </si>
  <si>
    <t>9,500</t>
  </si>
  <si>
    <t>EBITDA ratio</t>
  </si>
  <si>
    <t>(102,947.95)%</t>
  </si>
  <si>
    <t>(507.26)%</t>
  </si>
  <si>
    <t>(41.31)%</t>
  </si>
  <si>
    <t>(122.10)%</t>
  </si>
  <si>
    <t>(116.02)%</t>
  </si>
  <si>
    <t>(88.81)%</t>
  </si>
  <si>
    <t>3.36%</t>
  </si>
  <si>
    <t>1.51%</t>
  </si>
  <si>
    <t>(8.26)%</t>
  </si>
  <si>
    <t>7.11%</t>
  </si>
  <si>
    <t>7.67%</t>
  </si>
  <si>
    <t>8.49%</t>
  </si>
  <si>
    <t>12.85%</t>
  </si>
  <si>
    <t>17.65%</t>
  </si>
  <si>
    <t>Operating Income</t>
  </si>
  <si>
    <t>(80)</t>
  </si>
  <si>
    <t>(79)</t>
  </si>
  <si>
    <t>(52)</t>
  </si>
  <si>
    <t>(147)</t>
  </si>
  <si>
    <t>(251)</t>
  </si>
  <si>
    <t>(394)</t>
  </si>
  <si>
    <t>(61)</t>
  </si>
  <si>
    <t>(187)</t>
  </si>
  <si>
    <t>(717)</t>
  </si>
  <si>
    <t>(667)</t>
  </si>
  <si>
    <t>(1,632)</t>
  </si>
  <si>
    <t>(388)</t>
  </si>
  <si>
    <t>(69)</t>
  </si>
  <si>
    <t>1,994</t>
  </si>
  <si>
    <t>6,523</t>
  </si>
  <si>
    <t>Operating Income ratio</t>
  </si>
  <si>
    <t>(109,497.26)%</t>
  </si>
  <si>
    <t>(532.52)%</t>
  </si>
  <si>
    <t>(46.36)%</t>
  </si>
  <si>
    <t>(125.78)%</t>
  </si>
  <si>
    <t>(123.13)%</t>
  </si>
  <si>
    <t>(95.41)%</t>
  </si>
  <si>
    <t>(3.04)%</t>
  </si>
  <si>
    <t>(5.84)%</t>
  </si>
  <si>
    <t>(17.71)%</t>
  </si>
  <si>
    <t>(9.53)%</t>
  </si>
  <si>
    <t>(13.88)%</t>
  </si>
  <si>
    <t>(1.81)%</t>
  </si>
  <si>
    <t>(0.28)%</t>
  </si>
  <si>
    <t>6.32%</t>
  </si>
  <si>
    <t>12.12%</t>
  </si>
  <si>
    <t>Total Other Income Exp.(Gains)</t>
  </si>
  <si>
    <t>(4)</t>
  </si>
  <si>
    <t>(7)</t>
  </si>
  <si>
    <t>(2)</t>
  </si>
  <si>
    <t>(10)</t>
  </si>
  <si>
    <t>(98)</t>
  </si>
  <si>
    <t>(159)</t>
  </si>
  <si>
    <t>(577)</t>
  </si>
  <si>
    <t>(617)</t>
  </si>
  <si>
    <t>(596)</t>
  </si>
  <si>
    <t>(840)</t>
  </si>
  <si>
    <t>(180)</t>
  </si>
  <si>
    <t>Income Before Tax</t>
  </si>
  <si>
    <t>(71)</t>
  </si>
  <si>
    <t>(285)</t>
  </si>
  <si>
    <t>(876)</t>
  </si>
  <si>
    <t>(746)</t>
  </si>
  <si>
    <t>(2,209)</t>
  </si>
  <si>
    <t>(1,005)</t>
  </si>
  <si>
    <t>(665)</t>
  </si>
  <si>
    <t>1,154</t>
  </si>
  <si>
    <t>6,343</t>
  </si>
  <si>
    <t>Income Before Tax ratio</t>
  </si>
  <si>
    <t>(106,913.70)%</t>
  </si>
  <si>
    <t>(560.88)%</t>
  </si>
  <si>
    <t>(49.77)%</t>
  </si>
  <si>
    <t>(132.05)%</t>
  </si>
  <si>
    <t>(124.32)%</t>
  </si>
  <si>
    <t>(95.84)%</t>
  </si>
  <si>
    <t>(3.55)%</t>
  </si>
  <si>
    <t>(8.90)%</t>
  </si>
  <si>
    <t>(21.64)%</t>
  </si>
  <si>
    <t>(10.66)%</t>
  </si>
  <si>
    <t>(18.79)%</t>
  </si>
  <si>
    <t>(4.68)%</t>
  </si>
  <si>
    <t>(2.71)%</t>
  </si>
  <si>
    <t>3.66%</t>
  </si>
  <si>
    <t>11.78%</t>
  </si>
  <si>
    <t>Income Tax Expense (Gain)</t>
  </si>
  <si>
    <t>13</t>
  </si>
  <si>
    <t>27</t>
  </si>
  <si>
    <t>32</t>
  </si>
  <si>
    <t>58</t>
  </si>
  <si>
    <t>110</t>
  </si>
  <si>
    <t>292</t>
  </si>
  <si>
    <t>699</t>
  </si>
  <si>
    <t>Net Income</t>
  </si>
  <si>
    <t>Net Income Ratio</t>
  </si>
  <si>
    <t>(107,064.38)%</t>
  </si>
  <si>
    <t>(561.54)%</t>
  </si>
  <si>
    <t>(49.79)%</t>
  </si>
  <si>
    <t>(132.19)%</t>
  </si>
  <si>
    <t>(124.56)%</t>
  </si>
  <si>
    <t>(95.88)%</t>
  </si>
  <si>
    <t>(3.68)%</t>
  </si>
  <si>
    <t>(9.19)%</t>
  </si>
  <si>
    <t>(21.96)%</t>
  </si>
  <si>
    <t>(9.64)%</t>
  </si>
  <si>
    <t>(16.68)%</t>
  </si>
  <si>
    <t>(4.55)%</t>
  </si>
  <si>
    <t>(3.51)%</t>
  </si>
  <si>
    <t>2.19%</t>
  </si>
  <si>
    <t>10.25%</t>
  </si>
  <si>
    <t>EPS</t>
  </si>
  <si>
    <t>(0.98)</t>
  </si>
  <si>
    <t>0.74</t>
  </si>
  <si>
    <t>EPS Diluted</t>
  </si>
  <si>
    <t>0.64</t>
  </si>
  <si>
    <t>4.90</t>
  </si>
  <si>
    <t>Weighted Avg. Shares Outs.</t>
  </si>
  <si>
    <t>Weighted Avg. Shares Outs. Dil.</t>
  </si>
  <si>
    <t>1,129</t>
  </si>
  <si>
    <t>Cash and Cash Equivalents</t>
  </si>
  <si>
    <t>70</t>
  </si>
  <si>
    <t>100</t>
  </si>
  <si>
    <t>255</t>
  </si>
  <si>
    <t>202</t>
  </si>
  <si>
    <t>846</t>
  </si>
  <si>
    <t>1,906</t>
  </si>
  <si>
    <t>1,197</t>
  </si>
  <si>
    <t>3,393</t>
  </si>
  <si>
    <t>3,368</t>
  </si>
  <si>
    <t>3,686</t>
  </si>
  <si>
    <t>6,268</t>
  </si>
  <si>
    <t>19,384</t>
  </si>
  <si>
    <t>17,576</t>
  </si>
  <si>
    <t>Short-Term Investments</t>
  </si>
  <si>
    <t>131</t>
  </si>
  <si>
    <t>Cash &amp; Short-Term Investments</t>
  </si>
  <si>
    <t>280</t>
  </si>
  <si>
    <t>17,707</t>
  </si>
  <si>
    <t>Net Receivables</t>
  </si>
  <si>
    <t>49</t>
  </si>
  <si>
    <t>227</t>
  </si>
  <si>
    <t>169</t>
  </si>
  <si>
    <t>499</t>
  </si>
  <si>
    <t>515</t>
  </si>
  <si>
    <t>949</t>
  </si>
  <si>
    <t>1,324</t>
  </si>
  <si>
    <t>1,886</t>
  </si>
  <si>
    <t>1,913</t>
  </si>
  <si>
    <t>Inventory</t>
  </si>
  <si>
    <t>23</t>
  </si>
  <si>
    <t>45</t>
  </si>
  <si>
    <t>50</t>
  </si>
  <si>
    <t>269</t>
  </si>
  <si>
    <t>340</t>
  </si>
  <si>
    <t>954</t>
  </si>
  <si>
    <t>1,278</t>
  </si>
  <si>
    <t>2,067</t>
  </si>
  <si>
    <t>2,264</t>
  </si>
  <si>
    <t>3,113</t>
  </si>
  <si>
    <t>3,552</t>
  </si>
  <si>
    <t>4,101</t>
  </si>
  <si>
    <t>5,757</t>
  </si>
  <si>
    <t>Other Current Assets</t>
  </si>
  <si>
    <t>84</t>
  </si>
  <si>
    <t>28</t>
  </si>
  <si>
    <t>113</t>
  </si>
  <si>
    <t>148</t>
  </si>
  <si>
    <t>300</t>
  </si>
  <si>
    <t>558</t>
  </si>
  <si>
    <t>959</t>
  </si>
  <si>
    <t>1,346</t>
  </si>
  <si>
    <t>1,723</t>
  </si>
  <si>
    <t>Total Current Assets</t>
  </si>
  <si>
    <t>22</t>
  </si>
  <si>
    <t>236</t>
  </si>
  <si>
    <t>373</t>
  </si>
  <si>
    <t>525</t>
  </si>
  <si>
    <t>1,266</t>
  </si>
  <si>
    <t>3,199</t>
  </si>
  <si>
    <t>2,792</t>
  </si>
  <si>
    <t>6,260</t>
  </si>
  <si>
    <t>6,571</t>
  </si>
  <si>
    <t>8,306</t>
  </si>
  <si>
    <t>12,103</t>
  </si>
  <si>
    <t>26,717</t>
  </si>
  <si>
    <t>27,100</t>
  </si>
  <si>
    <t>PP&amp;E</t>
  </si>
  <si>
    <t>12</t>
  </si>
  <si>
    <t>123</t>
  </si>
  <si>
    <t>310</t>
  </si>
  <si>
    <t>562</t>
  </si>
  <si>
    <t>1,121</t>
  </si>
  <si>
    <t>2,596</t>
  </si>
  <si>
    <t>5,195</t>
  </si>
  <si>
    <t>15,037</t>
  </si>
  <si>
    <t>20,492</t>
  </si>
  <si>
    <t>19,691</t>
  </si>
  <si>
    <t>20,199</t>
  </si>
  <si>
    <t>23,375</t>
  </si>
  <si>
    <t>31,176</t>
  </si>
  <si>
    <t>Goodwill</t>
  </si>
  <si>
    <t>60</t>
  </si>
  <si>
    <t>198</t>
  </si>
  <si>
    <t>200</t>
  </si>
  <si>
    <t>Intangible Assets</t>
  </si>
  <si>
    <t>14</t>
  </si>
  <si>
    <t>376</t>
  </si>
  <si>
    <t>362</t>
  </si>
  <si>
    <t>282</t>
  </si>
  <si>
    <t>339</t>
  </si>
  <si>
    <t>1,517</t>
  </si>
  <si>
    <t>Goodwill and Intangible Assets</t>
  </si>
  <si>
    <t>422</t>
  </si>
  <si>
    <t>351</t>
  </si>
  <si>
    <t>520</t>
  </si>
  <si>
    <t>1,717</t>
  </si>
  <si>
    <t>Investments</t>
  </si>
  <si>
    <t>Tax Assets</t>
  </si>
  <si>
    <t>Other Non-Current Assets</t>
  </si>
  <si>
    <t>6</t>
  </si>
  <si>
    <t>991</t>
  </si>
  <si>
    <t>1,171</t>
  </si>
  <si>
    <t>1,391</t>
  </si>
  <si>
    <t>1,470</t>
  </si>
  <si>
    <t>1,536</t>
  </si>
  <si>
    <t>2,138</t>
  </si>
  <si>
    <t>Total Non-Current Assets</t>
  </si>
  <si>
    <t>341</t>
  </si>
  <si>
    <t>589</t>
  </si>
  <si>
    <t>1,151</t>
  </si>
  <si>
    <t>2,651</t>
  </si>
  <si>
    <t>5,301</t>
  </si>
  <si>
    <t>16,404</t>
  </si>
  <si>
    <t>22,085</t>
  </si>
  <si>
    <t>21,433</t>
  </si>
  <si>
    <t>22,206</t>
  </si>
  <si>
    <t>25,431</t>
  </si>
  <si>
    <t>35,031</t>
  </si>
  <si>
    <t>Other Assets</t>
  </si>
  <si>
    <t>Total Assets</t>
  </si>
  <si>
    <t>35</t>
  </si>
  <si>
    <t>52</t>
  </si>
  <si>
    <t>130</t>
  </si>
  <si>
    <t>386</t>
  </si>
  <si>
    <t>713</t>
  </si>
  <si>
    <t>1,114</t>
  </si>
  <si>
    <t>2,417</t>
  </si>
  <si>
    <t>5,849</t>
  </si>
  <si>
    <t>8,092</t>
  </si>
  <si>
    <t>22,664</t>
  </si>
  <si>
    <t>28,655</t>
  </si>
  <si>
    <t>29,740</t>
  </si>
  <si>
    <t>34,309</t>
  </si>
  <si>
    <t>52,148</t>
  </si>
  <si>
    <t>62,131</t>
  </si>
  <si>
    <t>Accounts Payable</t>
  </si>
  <si>
    <t>5</t>
  </si>
  <si>
    <t>303</t>
  </si>
  <si>
    <t>304</t>
  </si>
  <si>
    <t>778</t>
  </si>
  <si>
    <t>916</t>
  </si>
  <si>
    <t>1,860</t>
  </si>
  <si>
    <t>2,390</t>
  </si>
  <si>
    <t>3,404</t>
  </si>
  <si>
    <t>3,771</t>
  </si>
  <si>
    <t>6,051</t>
  </si>
  <si>
    <t>10,025</t>
  </si>
  <si>
    <t>Short-Term Debt</t>
  </si>
  <si>
    <t>8</t>
  </si>
  <si>
    <t>632</t>
  </si>
  <si>
    <t>633</t>
  </si>
  <si>
    <t>1,202</t>
  </si>
  <si>
    <t>964</t>
  </si>
  <si>
    <t>2,711</t>
  </si>
  <si>
    <t>2,070</t>
  </si>
  <si>
    <t>2,132</t>
  </si>
  <si>
    <t>1,589</t>
  </si>
  <si>
    <t>Tax Payable</t>
  </si>
  <si>
    <t>38</t>
  </si>
  <si>
    <t>71</t>
  </si>
  <si>
    <t>153</t>
  </si>
  <si>
    <t>186</t>
  </si>
  <si>
    <t>349</t>
  </si>
  <si>
    <t>611</t>
  </si>
  <si>
    <t>777</t>
  </si>
  <si>
    <t>1,122</t>
  </si>
  <si>
    <t>Deferred Revenue</t>
  </si>
  <si>
    <t>446</t>
  </si>
  <si>
    <t>852</t>
  </si>
  <si>
    <t>1,178</t>
  </si>
  <si>
    <t>1,207</t>
  </si>
  <si>
    <t>1,284</t>
  </si>
  <si>
    <t>2,052</t>
  </si>
  <si>
    <t>Other Current Liabilities</t>
  </si>
  <si>
    <t>46</t>
  </si>
  <si>
    <t>69</t>
  </si>
  <si>
    <t>41</t>
  </si>
  <si>
    <t>124</t>
  </si>
  <si>
    <t>40</t>
  </si>
  <si>
    <t>108</t>
  </si>
  <si>
    <t>248</t>
  </si>
  <si>
    <t>560</t>
  </si>
  <si>
    <t>1,338</t>
  </si>
  <si>
    <t>2,451</t>
  </si>
  <si>
    <t>2,454</t>
  </si>
  <si>
    <t>2,937</t>
  </si>
  <si>
    <t>5,719</t>
  </si>
  <si>
    <t>Total Current Liabilities</t>
  </si>
  <si>
    <t>51</t>
  </si>
  <si>
    <t>88</t>
  </si>
  <si>
    <t>57</t>
  </si>
  <si>
    <t>191</t>
  </si>
  <si>
    <t>539</t>
  </si>
  <si>
    <t>675</t>
  </si>
  <si>
    <t>2,107</t>
  </si>
  <si>
    <t>2,816</t>
  </si>
  <si>
    <t>5,827</t>
  </si>
  <si>
    <t>7,675</t>
  </si>
  <si>
    <t>9,992</t>
  </si>
  <si>
    <t>10,667</t>
  </si>
  <si>
    <t>14,248</t>
  </si>
  <si>
    <t>19,705</t>
  </si>
  <si>
    <t>Long-Term Debt</t>
  </si>
  <si>
    <t>Deferred Tax Liabilities</t>
  </si>
  <si>
    <t>151</t>
  </si>
  <si>
    <t>Other Non-Current Liabilities</t>
  </si>
  <si>
    <t>109</t>
  </si>
  <si>
    <t>325</t>
  </si>
  <si>
    <t>301</t>
  </si>
  <si>
    <t>673</t>
  </si>
  <si>
    <t>1,659</t>
  </si>
  <si>
    <t>4,469</t>
  </si>
  <si>
    <t>5,150</t>
  </si>
  <si>
    <t>3,595</t>
  </si>
  <si>
    <t>3,334</t>
  </si>
  <si>
    <t>3,834</t>
  </si>
  <si>
    <t>4,090</t>
  </si>
  <si>
    <t>Total Non-Current Liabilities</t>
  </si>
  <si>
    <t>163</t>
  </si>
  <si>
    <t>326</t>
  </si>
  <si>
    <t>298</t>
  </si>
  <si>
    <t>450</t>
  </si>
  <si>
    <t>1,075</t>
  </si>
  <si>
    <t>2,830</t>
  </si>
  <si>
    <t>4,187</t>
  </si>
  <si>
    <t>11,299</t>
  </si>
  <si>
    <t>15,746</t>
  </si>
  <si>
    <t>13,990</t>
  </si>
  <si>
    <t>16,175</t>
  </si>
  <si>
    <t>14,825</t>
  </si>
  <si>
    <t>11,411</t>
  </si>
  <si>
    <t>Other Liabilities</t>
  </si>
  <si>
    <t>Capital Lease Obligations</t>
  </si>
  <si>
    <t>21</t>
  </si>
  <si>
    <t>1,801</t>
  </si>
  <si>
    <t>3,195</t>
  </si>
  <si>
    <t>2,896</t>
  </si>
  <si>
    <t>3,008</t>
  </si>
  <si>
    <t>3,531</t>
  </si>
  <si>
    <t>Total Liabilities</t>
  </si>
  <si>
    <t>251</t>
  </si>
  <si>
    <t>384</t>
  </si>
  <si>
    <t>179</t>
  </si>
  <si>
    <t>489</t>
  </si>
  <si>
    <t>989</t>
  </si>
  <si>
    <t>1,750</t>
  </si>
  <si>
    <t>4,938</t>
  </si>
  <si>
    <t>7,004</t>
  </si>
  <si>
    <t>17,126</t>
  </si>
  <si>
    <t>23,421</t>
  </si>
  <si>
    <t>23,982</t>
  </si>
  <si>
    <t>26,842</t>
  </si>
  <si>
    <t>29,073</t>
  </si>
  <si>
    <t>31,116</t>
  </si>
  <si>
    <t>Preferred Stock</t>
  </si>
  <si>
    <t>Common Stock</t>
  </si>
  <si>
    <t>Retained Earnings</t>
  </si>
  <si>
    <t>(122)</t>
  </si>
  <si>
    <t>(205)</t>
  </si>
  <si>
    <t>(261)</t>
  </si>
  <si>
    <t>(415)</t>
  </si>
  <si>
    <t>(669)</t>
  </si>
  <si>
    <t>(1,066)</t>
  </si>
  <si>
    <t>(1,140)</t>
  </si>
  <si>
    <t>(1,434)</t>
  </si>
  <si>
    <t>(2,322)</t>
  </si>
  <si>
    <t>(2,997)</t>
  </si>
  <si>
    <t>(4,974)</t>
  </si>
  <si>
    <t>(5,318)</t>
  </si>
  <si>
    <t>(6,083)</t>
  </si>
  <si>
    <t>(5,399)</t>
  </si>
  <si>
    <t>331</t>
  </si>
  <si>
    <t>Other Compreh. Income(Loss)</t>
  </si>
  <si>
    <t>(3)</t>
  </si>
  <si>
    <t>(13)</t>
  </si>
  <si>
    <t>(22)</t>
  </si>
  <si>
    <t>(0)</t>
  </si>
  <si>
    <t>(140)</t>
  </si>
  <si>
    <t>(293)</t>
  </si>
  <si>
    <t>(24)</t>
  </si>
  <si>
    <t>(8)</t>
  </si>
  <si>
    <t>(36)</t>
  </si>
  <si>
    <t>363</t>
  </si>
  <si>
    <t>Other Total Stockhold. Equity</t>
  </si>
  <si>
    <t>644</t>
  </si>
  <si>
    <t>893</t>
  </si>
  <si>
    <t>1,190</t>
  </si>
  <si>
    <t>1,947</t>
  </si>
  <si>
    <t>2,638</t>
  </si>
  <si>
    <t>3,415</t>
  </si>
  <si>
    <t>7,774</t>
  </si>
  <si>
    <t>9,178</t>
  </si>
  <si>
    <t>10,249</t>
  </si>
  <si>
    <t>12,737</t>
  </si>
  <si>
    <t>27,260</t>
  </si>
  <si>
    <t>29,803</t>
  </si>
  <si>
    <t>Total Stockholders Equity</t>
  </si>
  <si>
    <t>Total Liab.&amp;Stockhold. Equity</t>
  </si>
  <si>
    <t>21,879</t>
  </si>
  <si>
    <t>27,658</t>
  </si>
  <si>
    <t>28,905</t>
  </si>
  <si>
    <t>33,460</t>
  </si>
  <si>
    <t>51,298</t>
  </si>
  <si>
    <t>61,305</t>
  </si>
  <si>
    <t>Minority Interest</t>
  </si>
  <si>
    <t>785</t>
  </si>
  <si>
    <t>997</t>
  </si>
  <si>
    <t>849</t>
  </si>
  <si>
    <t>850</t>
  </si>
  <si>
    <t>826</t>
  </si>
  <si>
    <t>Total Liabilities &amp; Equity</t>
  </si>
  <si>
    <t>Deferred Income Tax</t>
  </si>
  <si>
    <t>Stock Based Compensation</t>
  </si>
  <si>
    <t>81</t>
  </si>
  <si>
    <t>156</t>
  </si>
  <si>
    <t>334</t>
  </si>
  <si>
    <t>467</t>
  </si>
  <si>
    <t>749</t>
  </si>
  <si>
    <t>898</t>
  </si>
  <si>
    <t>1,734</t>
  </si>
  <si>
    <t>2,121</t>
  </si>
  <si>
    <t>Change in Working Capital</t>
  </si>
  <si>
    <t>(38)</t>
  </si>
  <si>
    <t>(11)</t>
  </si>
  <si>
    <t>89</t>
  </si>
  <si>
    <t>(257)</t>
  </si>
  <si>
    <t>(493)</t>
  </si>
  <si>
    <t>(694)</t>
  </si>
  <si>
    <t>(497)</t>
  </si>
  <si>
    <t>(349)</t>
  </si>
  <si>
    <t>184</t>
  </si>
  <si>
    <t>Accounts Receivable</t>
  </si>
  <si>
    <t>(17)</t>
  </si>
  <si>
    <t>(184)</t>
  </si>
  <si>
    <t>(217)</t>
  </si>
  <si>
    <t>(652)</t>
  </si>
  <si>
    <t>(130)</t>
  </si>
  <si>
    <t>(15)</t>
  </si>
  <si>
    <t>(20)</t>
  </si>
  <si>
    <t>(195)</t>
  </si>
  <si>
    <t>(463)</t>
  </si>
  <si>
    <t>(1,050)</t>
  </si>
  <si>
    <t>(1,574)</t>
  </si>
  <si>
    <t>(2,466)</t>
  </si>
  <si>
    <t>(179)</t>
  </si>
  <si>
    <t>(1,023)</t>
  </si>
  <si>
    <t>(429)</t>
  </si>
  <si>
    <t>(422)</t>
  </si>
  <si>
    <t>(1,709)</t>
  </si>
  <si>
    <t>188</t>
  </si>
  <si>
    <t>253</t>
  </si>
  <si>
    <t>Other Working Capital</t>
  </si>
  <si>
    <t>47</t>
  </si>
  <si>
    <t>316</t>
  </si>
  <si>
    <t>359</t>
  </si>
  <si>
    <t>775</t>
  </si>
  <si>
    <t>103</t>
  </si>
  <si>
    <t>743</t>
  </si>
  <si>
    <t>328</t>
  </si>
  <si>
    <t>979</t>
  </si>
  <si>
    <t>Other Non-Cash Items</t>
  </si>
  <si>
    <t>105</t>
  </si>
  <si>
    <t>237</t>
  </si>
  <si>
    <t>295</t>
  </si>
  <si>
    <t>366</t>
  </si>
  <si>
    <t>564</t>
  </si>
  <si>
    <t>1,013</t>
  </si>
  <si>
    <t>428</t>
  </si>
  <si>
    <t>Cash Provided by Operating Activities</t>
  </si>
  <si>
    <t>(53)</t>
  </si>
  <si>
    <t>(81)</t>
  </si>
  <si>
    <t>(128)</t>
  </si>
  <si>
    <t>(114)</t>
  </si>
  <si>
    <t>(266)</t>
  </si>
  <si>
    <t>258</t>
  </si>
  <si>
    <t>(524)</t>
  </si>
  <si>
    <t>(124)</t>
  </si>
  <si>
    <t>2,098</t>
  </si>
  <si>
    <t>2,405</t>
  </si>
  <si>
    <t>5,943</t>
  </si>
  <si>
    <t>11,497</t>
  </si>
  <si>
    <t>CAPEX</t>
  </si>
  <si>
    <t>(12)</t>
  </si>
  <si>
    <t>(40)</t>
  </si>
  <si>
    <t>(198)</t>
  </si>
  <si>
    <t>(239)</t>
  </si>
  <si>
    <t>(264)</t>
  </si>
  <si>
    <t>(970)</t>
  </si>
  <si>
    <t>(1,635)</t>
  </si>
  <si>
    <t>(1,440)</t>
  </si>
  <si>
    <t>(4,081)</t>
  </si>
  <si>
    <t>(2,320)</t>
  </si>
  <si>
    <t>(1,437)</t>
  </si>
  <si>
    <t>(3,242)</t>
  </si>
  <si>
    <t>(8,014)</t>
  </si>
  <si>
    <t>Acquisitions Net</t>
  </si>
  <si>
    <t>214</t>
  </si>
  <si>
    <t>(115)</t>
  </si>
  <si>
    <t>(18)</t>
  </si>
  <si>
    <t>(45)</t>
  </si>
  <si>
    <t>Purchases of Investments</t>
  </si>
  <si>
    <t>(65)</t>
  </si>
  <si>
    <t>(206)</t>
  </si>
  <si>
    <t>(132)</t>
  </si>
  <si>
    <t>Sales/Maturities of Investments</t>
  </si>
  <si>
    <t>189</t>
  </si>
  <si>
    <t>Other Investing Activities</t>
  </si>
  <si>
    <t>(26)</t>
  </si>
  <si>
    <t>(223)</t>
  </si>
  <si>
    <t>(1,222)</t>
  </si>
  <si>
    <t>Cash Used for Investing Activities</t>
  </si>
  <si>
    <t>(176)</t>
  </si>
  <si>
    <t>(207)</t>
  </si>
  <si>
    <t>(249)</t>
  </si>
  <si>
    <t>(990)</t>
  </si>
  <si>
    <t>(1,674)</t>
  </si>
  <si>
    <t>(1,416)</t>
  </si>
  <si>
    <t>(4,419)</t>
  </si>
  <si>
    <t>(2,337)</t>
  </si>
  <si>
    <t>(1,436)</t>
  </si>
  <si>
    <t>(3,132)</t>
  </si>
  <si>
    <t>(7,868)</t>
  </si>
  <si>
    <t>Debt Repayment</t>
  </si>
  <si>
    <t>(16)</t>
  </si>
  <si>
    <t>(461)</t>
  </si>
  <si>
    <t>(204)</t>
  </si>
  <si>
    <t>(1,904)</t>
  </si>
  <si>
    <t>(4,264)</t>
  </si>
  <si>
    <t>(6,087)</t>
  </si>
  <si>
    <t>(9,871)</t>
  </si>
  <si>
    <t>(12,201)</t>
  </si>
  <si>
    <t>(14,615)</t>
  </si>
  <si>
    <t>Common Stock Issued</t>
  </si>
  <si>
    <t>231</t>
  </si>
  <si>
    <t>221</t>
  </si>
  <si>
    <t>415</t>
  </si>
  <si>
    <t>750</t>
  </si>
  <si>
    <t>1,702</t>
  </si>
  <si>
    <t>400</t>
  </si>
  <si>
    <t>848</t>
  </si>
  <si>
    <t>12,269</t>
  </si>
  <si>
    <t>Common Stock Repurchased</t>
  </si>
  <si>
    <t>Dividends Paid</t>
  </si>
  <si>
    <t>Other Financing Activities</t>
  </si>
  <si>
    <t>215</t>
  </si>
  <si>
    <t>681</t>
  </si>
  <si>
    <t>977</t>
  </si>
  <si>
    <t>3,947</t>
  </si>
  <si>
    <t>8,278</t>
  </si>
  <si>
    <t>6,661</t>
  </si>
  <si>
    <t>10,552</t>
  </si>
  <si>
    <t>9,905</t>
  </si>
  <si>
    <t>9,412</t>
  </si>
  <si>
    <t>Cash Used/Provided by Financing Activities</t>
  </si>
  <si>
    <t>155</t>
  </si>
  <si>
    <t>338</t>
  </si>
  <si>
    <t>420</t>
  </si>
  <si>
    <t>635</t>
  </si>
  <si>
    <t>2,143</t>
  </si>
  <si>
    <t>1,524</t>
  </si>
  <si>
    <t>3,744</t>
  </si>
  <si>
    <t>4,415</t>
  </si>
  <si>
    <t>574</t>
  </si>
  <si>
    <t>1,529</t>
  </si>
  <si>
    <t>9,973</t>
  </si>
  <si>
    <t>(5,203)</t>
  </si>
  <si>
    <t>Effect of Forex Changes on Cash</t>
  </si>
  <si>
    <t>(34)</t>
  </si>
  <si>
    <t>39</t>
  </si>
  <si>
    <t>(23)</t>
  </si>
  <si>
    <t>(183)</t>
  </si>
  <si>
    <t>Net Change In Cash</t>
  </si>
  <si>
    <t>1,060</t>
  </si>
  <si>
    <t>(709)</t>
  </si>
  <si>
    <t>2,196</t>
  </si>
  <si>
    <t>311</t>
  </si>
  <si>
    <t>2,506</t>
  </si>
  <si>
    <t>13,118</t>
  </si>
  <si>
    <t>(1,757)</t>
  </si>
  <si>
    <t>Cash at the End of Period</t>
  </si>
  <si>
    <t>4,276</t>
  </si>
  <si>
    <t>6,783</t>
  </si>
  <si>
    <t>19,901</t>
  </si>
  <si>
    <t>18,144</t>
  </si>
  <si>
    <t>Cash at the Beginning of Period</t>
  </si>
  <si>
    <t>3,965</t>
  </si>
  <si>
    <t>4,277</t>
  </si>
  <si>
    <t>Free Cash Flow</t>
  </si>
  <si>
    <t>(63)</t>
  </si>
  <si>
    <t>(62)</t>
  </si>
  <si>
    <t>(93)</t>
  </si>
  <si>
    <t>(168)</t>
  </si>
  <si>
    <t>(312)</t>
  </si>
  <si>
    <t>(505)</t>
  </si>
  <si>
    <t>(6)</t>
  </si>
  <si>
    <t>(1,027)</t>
  </si>
  <si>
    <t>(2,159)</t>
  </si>
  <si>
    <t>(1,564)</t>
  </si>
  <si>
    <t>(4,142)</t>
  </si>
  <si>
    <t>(222)</t>
  </si>
  <si>
    <t>968</t>
  </si>
  <si>
    <t>2,701</t>
  </si>
  <si>
    <t>3,483</t>
  </si>
  <si>
    <t>Share Price</t>
  </si>
  <si>
    <t>TSLA</t>
  </si>
  <si>
    <t>Price</t>
  </si>
  <si>
    <t>Shares</t>
  </si>
  <si>
    <t>MC</t>
  </si>
  <si>
    <t>Cash</t>
  </si>
  <si>
    <t>Debt</t>
  </si>
  <si>
    <t>EV</t>
  </si>
  <si>
    <t>Company Name</t>
  </si>
  <si>
    <t>Ticker</t>
  </si>
  <si>
    <t>Country</t>
  </si>
  <si>
    <t>Sector</t>
  </si>
  <si>
    <t>Industry</t>
  </si>
  <si>
    <t>Tesla, Inc.</t>
  </si>
  <si>
    <t>USA</t>
  </si>
  <si>
    <t>Consumer Cyclical</t>
  </si>
  <si>
    <t>Auto Manufacturer</t>
  </si>
  <si>
    <t>Income Statement</t>
  </si>
  <si>
    <t>Balance Sheet</t>
  </si>
  <si>
    <t>Cash Flow</t>
  </si>
  <si>
    <t>Operating Cash Flow</t>
  </si>
  <si>
    <t>CapEx</t>
  </si>
  <si>
    <t>FCF</t>
  </si>
  <si>
    <t>Quarter</t>
  </si>
  <si>
    <t>Filing Date</t>
  </si>
  <si>
    <t>Period of Report</t>
  </si>
  <si>
    <t>COGs</t>
  </si>
  <si>
    <t>R&amp;D</t>
  </si>
  <si>
    <t>SG&amp;A</t>
  </si>
  <si>
    <t>Restructuring and other</t>
  </si>
  <si>
    <t>Total Operating Expenses</t>
  </si>
  <si>
    <t>Interest income</t>
  </si>
  <si>
    <t>Interest expense</t>
  </si>
  <si>
    <t>Other income</t>
  </si>
  <si>
    <t>Income before taxes</t>
  </si>
  <si>
    <t>Taxes</t>
  </si>
  <si>
    <t>Net Income attributable to noncontrolling interests and redeemable noncontrolling interests in subsidiaries</t>
  </si>
  <si>
    <t>Net Income attributable to common stockholders</t>
  </si>
  <si>
    <t>EPS - Basic</t>
  </si>
  <si>
    <t>EPS - Diluted</t>
  </si>
  <si>
    <t>Shares - Basic</t>
  </si>
  <si>
    <t>Shares - Diluted</t>
  </si>
  <si>
    <t>Assets</t>
  </si>
  <si>
    <t>Cash &amp; cash equivalents</t>
  </si>
  <si>
    <t>Short-term marketable securities</t>
  </si>
  <si>
    <t>AR</t>
  </si>
  <si>
    <t>Prepaid expenses and other current assets</t>
  </si>
  <si>
    <t>Operating lease vehicles</t>
  </si>
  <si>
    <t>Solar energy systems</t>
  </si>
  <si>
    <t>Operating lease right-of-use assets</t>
  </si>
  <si>
    <t>Digital assets</t>
  </si>
  <si>
    <t>Intangible assets</t>
  </si>
  <si>
    <t xml:space="preserve">Goodwill </t>
  </si>
  <si>
    <t>Other non-current assets</t>
  </si>
  <si>
    <t>Liabilities</t>
  </si>
  <si>
    <t>AP</t>
  </si>
  <si>
    <t>Accrued liabilities and other</t>
  </si>
  <si>
    <t>Deferred revenue</t>
  </si>
  <si>
    <t>Customer deposits</t>
  </si>
  <si>
    <t>Current portion of debt and finance leases</t>
  </si>
  <si>
    <t>Debt and finance leases</t>
  </si>
  <si>
    <t>Other long-term liabilities</t>
  </si>
  <si>
    <t>Equity</t>
  </si>
  <si>
    <t>Redeemable noncontrolling interests in subsidiaries</t>
  </si>
  <si>
    <t>Convertible senior notes</t>
  </si>
  <si>
    <t>Preferred stock</t>
  </si>
  <si>
    <t>Common stock</t>
  </si>
  <si>
    <t>Additional paid-in capital</t>
  </si>
  <si>
    <t>Accumulated other comprehensive income</t>
  </si>
  <si>
    <t>Noncontrolling interest in subsidiaries</t>
  </si>
  <si>
    <t>Total Liabilities and Equity</t>
  </si>
  <si>
    <t>Retained earnings</t>
  </si>
  <si>
    <t>Profit Margins</t>
  </si>
  <si>
    <t>Automotive Revenues</t>
  </si>
  <si>
    <t>Automotive Gross Profit</t>
  </si>
  <si>
    <t>Energy Generation &amp; Storage</t>
  </si>
  <si>
    <t xml:space="preserve">Revenue </t>
  </si>
  <si>
    <t>Energy G&amp;S Gross Profit</t>
  </si>
  <si>
    <t>Services &amp; Other</t>
  </si>
  <si>
    <t>Services Gross Profit</t>
  </si>
  <si>
    <t>Margin</t>
  </si>
  <si>
    <t>Restricted Cash</t>
  </si>
  <si>
    <t>Restricted cash, net of current portion</t>
  </si>
  <si>
    <t>Resale value guarantees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</si>
</sst>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quot;$&quot;#,##0.00"/>
  </numFmts>
  <fonts count="9" x14ac:knownFonts="1">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i/>
      <u/>
      <sz val="11"/>
      <color theme="1"/>
      <name val="Calibri"/>
      <family val="2"/>
      <scheme val="minor"/>
    </font>
    <font>
      <sz val="9"/>
      <color indexed="81"/>
      <name val="Tahoma"/>
      <family val="2"/>
    </font>
    <font>
      <b/>
      <sz val="9"/>
      <color indexed="81"/>
      <name val="Tahoma"/>
      <family val="2"/>
    </font>
    <font>
      <sz val="11"/>
      <color theme="0"/>
      <name val="Calibri"/>
      <family val="2"/>
      <scheme val="minor"/>
    </font>
    <font>
      <i/>
      <u/>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3" fillId="0" borderId="2" xfId="0" applyFont="1" applyBorder="1"/>
    <xf numFmtId="0" fontId="3" fillId="0" borderId="3" xfId="0" applyFont="1" applyBorder="1"/>
    <xf numFmtId="0" fontId="3" fillId="0" borderId="4" xfId="0" applyFont="1" applyBorder="1"/>
    <xf numFmtId="164" fontId="0" fillId="0" borderId="0" xfId="0" applyNumberFormat="1"/>
    <xf numFmtId="3" fontId="0" fillId="0" borderId="0" xfId="0" applyNumberFormat="1"/>
    <xf numFmtId="0" fontId="0" fillId="2" borderId="0" xfId="0" applyFill="1"/>
    <xf numFmtId="0" fontId="2" fillId="2" borderId="0" xfId="0" applyFont="1" applyFill="1"/>
    <xf numFmtId="0" fontId="0" fillId="0" borderId="5" xfId="0" applyBorder="1"/>
    <xf numFmtId="14" fontId="0" fillId="0" borderId="0" xfId="0" applyNumberFormat="1"/>
    <xf numFmtId="0" fontId="4" fillId="3" borderId="0" xfId="0" applyFont="1" applyFill="1"/>
    <xf numFmtId="0" fontId="0" fillId="3" borderId="0" xfId="0" applyFill="1"/>
    <xf numFmtId="0" fontId="0" fillId="0" borderId="6" xfId="0" applyBorder="1"/>
    <xf numFmtId="2" fontId="0" fillId="0" borderId="0" xfId="0" applyNumberFormat="1"/>
    <xf numFmtId="0" fontId="3" fillId="0" borderId="0" xfId="0" applyFont="1"/>
    <xf numFmtId="0" fontId="8" fillId="2" borderId="0" xfId="0" applyFont="1" applyFill="1"/>
    <xf numFmtId="0" fontId="7" fillId="2" borderId="0" xfId="0" applyFont="1" applyFill="1"/>
    <xf numFmtId="0" fontId="3" fillId="3" borderId="0" xfId="0" applyFont="1" applyFill="1"/>
    <xf numFmtId="0" fontId="3" fillId="0" borderId="5" xfId="0" applyFont="1" applyBorder="1"/>
    <xf numFmtId="10" fontId="0" fillId="0" borderId="0" xfId="0" applyNumberFormat="1"/>
    <xf numFmtId="165" fontId="3" fillId="0" borderId="0" xfId="0" applyNumberFormat="1" applyFont="1"/>
    <xf numFmtId="3" fontId="0" fillId="0" borderId="5" xfId="0" applyNumberFormat="1" applyBorder="1"/>
    <xf numFmtId="3" fontId="3" fillId="0" borderId="0" xfId="0" applyNumberFormat="1" applyFont="1"/>
    <xf numFmtId="3" fontId="3" fillId="3" borderId="0" xfId="0" applyNumberFormat="1" applyFont="1" applyFill="1"/>
    <xf numFmtId="3" fontId="3" fillId="0" borderId="5" xfId="0" applyNumberFormat="1" applyFont="1" applyBorder="1"/>
    <xf numFmtId="3" fontId="0" fillId="2" borderId="0" xfId="0" applyNumberFormat="1" applyFill="1"/>
    <xf numFmtId="3" fontId="0" fillId="3" borderId="0" xfId="0" applyNumberFormat="1" applyFill="1"/>
    <xf numFmtId="3" fontId="0" fillId="0" borderId="6"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en-US</v>
    <v>a24kar</v>
    <v>268435456</v>
    <v>1</v>
    <v>Powered by Refinitiv</v>
    <v>0</v>
    <v>TESLA, INC. (XNAS:TSLA)</v>
    <v>2</v>
    <v>3</v>
    <v>Finance</v>
    <v>4</v>
    <v>402.66629999999998</v>
    <v>108.24</v>
    <v>2.0581999999999998</v>
    <v>3.61</v>
    <v>1.18E-2</v>
    <v>3.3089E-2</v>
    <v>1.33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13101 Harold Green Road, AUSTIN, TX, 78725 US</v>
    <v>116.27</v>
    <v>Automobiles &amp; Auto Parts</v>
    <v>Stock</v>
    <v>44924.041661666408</v>
    <v>0</v>
    <v>108.24</v>
    <v>355910227920</v>
    <v>TESLA, INC.</v>
    <v>TESLA, INC.</v>
    <v>110.35</v>
    <v>33.610100000000003</v>
    <v>109.1</v>
    <v>112.71</v>
    <v>114.04</v>
    <v>3157752000</v>
    <v>TSLA</v>
    <v>TESLA, INC. (XNAS:TSLA)</v>
    <v>221070537</v>
    <v>118424110</v>
    <v>2003</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FAFF8-23D8-4ADB-B520-47E24942897B}">
  <dimension ref="A1:B7"/>
  <sheetViews>
    <sheetView workbookViewId="0">
      <selection activeCell="B5" sqref="B5"/>
    </sheetView>
  </sheetViews>
  <sheetFormatPr defaultRowHeight="14.5" x14ac:dyDescent="0.35"/>
  <cols>
    <col min="2" max="2" width="12.1796875" bestFit="1" customWidth="1"/>
  </cols>
  <sheetData>
    <row r="1" spans="1:2" ht="15" thickBot="1" x14ac:dyDescent="0.4">
      <c r="A1" t="e" vm="1">
        <v>#VALUE!</v>
      </c>
    </row>
    <row r="2" spans="1:2" x14ac:dyDescent="0.35">
      <c r="A2" s="3" t="s">
        <v>1104</v>
      </c>
      <c r="B2" s="6" cm="1">
        <f t="array" ref="B2">_FV(A1,"Price")</f>
        <v>112.71</v>
      </c>
    </row>
    <row r="3" spans="1:2" x14ac:dyDescent="0.35">
      <c r="A3" s="4" t="s">
        <v>1105</v>
      </c>
      <c r="B3" s="7" cm="1">
        <f t="array" ref="B3">_FV(A1,"Shares outstanding",TRUE)/1000000</f>
        <v>3157.752</v>
      </c>
    </row>
    <row r="4" spans="1:2" x14ac:dyDescent="0.35">
      <c r="A4" s="4" t="s">
        <v>1106</v>
      </c>
      <c r="B4" s="6">
        <f>B2*B3</f>
        <v>355910.22791999998</v>
      </c>
    </row>
    <row r="5" spans="1:2" x14ac:dyDescent="0.35">
      <c r="A5" s="4" t="s">
        <v>1107</v>
      </c>
    </row>
    <row r="6" spans="1:2" x14ac:dyDescent="0.35">
      <c r="A6" s="4" t="s">
        <v>1108</v>
      </c>
    </row>
    <row r="7" spans="1:2" ht="15" thickBot="1" x14ac:dyDescent="0.4">
      <c r="A7" s="5" t="s">
        <v>1109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D5C53-5071-491C-A8DD-238B2931AA68}">
  <dimension ref="A4:B8"/>
  <sheetViews>
    <sheetView workbookViewId="0">
      <selection activeCell="B9" sqref="B9"/>
    </sheetView>
  </sheetViews>
  <sheetFormatPr defaultRowHeight="14.5" x14ac:dyDescent="0.35"/>
  <sheetData>
    <row r="4" spans="1:2" x14ac:dyDescent="0.35">
      <c r="A4" t="s">
        <v>1110</v>
      </c>
      <c r="B4" t="s">
        <v>1115</v>
      </c>
    </row>
    <row r="5" spans="1:2" x14ac:dyDescent="0.35">
      <c r="A5" t="s">
        <v>1111</v>
      </c>
      <c r="B5" t="s">
        <v>1103</v>
      </c>
    </row>
    <row r="6" spans="1:2" x14ac:dyDescent="0.35">
      <c r="A6" t="s">
        <v>1112</v>
      </c>
      <c r="B6" t="s">
        <v>1116</v>
      </c>
    </row>
    <row r="7" spans="1:2" x14ac:dyDescent="0.35">
      <c r="A7" t="s">
        <v>1113</v>
      </c>
      <c r="B7" t="s">
        <v>1117</v>
      </c>
    </row>
    <row r="8" spans="1:2" x14ac:dyDescent="0.35">
      <c r="A8" t="s">
        <v>1114</v>
      </c>
      <c r="B8" t="s">
        <v>1118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CDB54-891B-4A4C-951A-C00CF3A71F54}">
  <dimension ref="A1:X112"/>
  <sheetViews>
    <sheetView tabSelected="1" zoomScale="70" zoomScaleNormal="70" workbookViewId="0">
      <pane xSplit="2" ySplit="4" topLeftCell="C17" activePane="bottomRight" state="frozen"/>
      <selection pane="topRight" activeCell="C1" sqref="C1"/>
      <selection pane="bottomLeft" activeCell="A5" sqref="A5"/>
      <selection pane="bottomRight" activeCell="M11" sqref="M11"/>
    </sheetView>
  </sheetViews>
  <sheetFormatPr defaultRowHeight="14.5" x14ac:dyDescent="0.35"/>
  <cols>
    <col min="2" max="2" width="22.90625" customWidth="1"/>
    <col min="14" max="17" width="9.453125" bestFit="1" customWidth="1"/>
  </cols>
  <sheetData>
    <row r="1" spans="2:24" x14ac:dyDescent="0.35">
      <c r="B1" t="s">
        <v>1125</v>
      </c>
    </row>
    <row r="2" spans="2:24" x14ac:dyDescent="0.35">
      <c r="B2" t="s">
        <v>1126</v>
      </c>
      <c r="M2" s="11">
        <v>42795</v>
      </c>
      <c r="N2" s="11">
        <v>43154</v>
      </c>
      <c r="O2" s="11">
        <v>43515</v>
      </c>
      <c r="P2" s="11">
        <v>43874</v>
      </c>
      <c r="Q2" s="11">
        <v>44235</v>
      </c>
      <c r="R2" s="11">
        <v>44599</v>
      </c>
    </row>
    <row r="3" spans="2:24" x14ac:dyDescent="0.35">
      <c r="B3" t="s">
        <v>1127</v>
      </c>
      <c r="M3">
        <v>2016</v>
      </c>
      <c r="N3">
        <v>2017</v>
      </c>
      <c r="O3">
        <v>2018</v>
      </c>
      <c r="P3">
        <v>2019</v>
      </c>
      <c r="Q3">
        <v>2020</v>
      </c>
      <c r="R3">
        <v>2021</v>
      </c>
    </row>
    <row r="4" spans="2:24" x14ac:dyDescent="0.35">
      <c r="B4" t="s">
        <v>1104</v>
      </c>
    </row>
    <row r="7" spans="2:24" s="18" customFormat="1" x14ac:dyDescent="0.35">
      <c r="B7" s="17" t="s">
        <v>1174</v>
      </c>
    </row>
    <row r="8" spans="2:24" s="13" customFormat="1" x14ac:dyDescent="0.35">
      <c r="B8" s="12" t="s">
        <v>1175</v>
      </c>
    </row>
    <row r="9" spans="2:24" x14ac:dyDescent="0.35">
      <c r="B9" t="s">
        <v>337</v>
      </c>
      <c r="C9" s="7"/>
      <c r="D9" s="7"/>
      <c r="E9" s="7"/>
      <c r="F9" s="7"/>
      <c r="G9" s="7"/>
      <c r="H9" s="7"/>
      <c r="I9" s="7"/>
      <c r="J9" s="7"/>
      <c r="K9" s="7"/>
      <c r="L9" s="7"/>
      <c r="M9" s="7">
        <f>5589+762</f>
        <v>6351</v>
      </c>
      <c r="N9" s="7">
        <v>9641</v>
      </c>
      <c r="O9" s="7">
        <v>18515</v>
      </c>
      <c r="P9" s="7">
        <v>20821</v>
      </c>
      <c r="Q9" s="7">
        <v>27236</v>
      </c>
      <c r="R9" s="7">
        <v>47232</v>
      </c>
      <c r="S9" s="7"/>
      <c r="T9" s="7"/>
      <c r="U9" s="7"/>
      <c r="V9" s="7"/>
      <c r="W9" s="7"/>
      <c r="X9" s="7"/>
    </row>
    <row r="10" spans="2:24" s="10" customFormat="1" x14ac:dyDescent="0.35">
      <c r="B10" s="10" t="s">
        <v>1128</v>
      </c>
      <c r="C10" s="23"/>
      <c r="D10" s="23"/>
      <c r="E10" s="23"/>
      <c r="F10" s="23"/>
      <c r="G10" s="23"/>
      <c r="H10" s="23"/>
      <c r="I10" s="23"/>
      <c r="J10" s="23"/>
      <c r="K10" s="23"/>
      <c r="L10" s="23"/>
      <c r="M10" s="23">
        <v>4750</v>
      </c>
      <c r="N10" s="23">
        <v>7433</v>
      </c>
      <c r="O10" s="23">
        <v>14174</v>
      </c>
      <c r="P10" s="23">
        <v>16398</v>
      </c>
      <c r="Q10" s="23">
        <v>20259</v>
      </c>
      <c r="R10" s="23">
        <v>33393</v>
      </c>
      <c r="S10" s="23"/>
      <c r="T10" s="23"/>
      <c r="U10" s="23"/>
      <c r="V10" s="23"/>
      <c r="W10" s="23"/>
      <c r="X10" s="23"/>
    </row>
    <row r="11" spans="2:24" s="16" customFormat="1" x14ac:dyDescent="0.35">
      <c r="B11" s="16" t="s">
        <v>1176</v>
      </c>
      <c r="C11" s="24"/>
      <c r="D11" s="24"/>
      <c r="E11" s="24"/>
      <c r="F11" s="24"/>
      <c r="G11" s="24"/>
      <c r="H11" s="24"/>
      <c r="I11" s="24"/>
      <c r="J11" s="24"/>
      <c r="K11" s="24"/>
      <c r="L11" s="24"/>
      <c r="M11" s="24">
        <f t="shared" ref="M11:Q11" si="0">M9-M10</f>
        <v>1601</v>
      </c>
      <c r="N11" s="24">
        <f t="shared" si="0"/>
        <v>2208</v>
      </c>
      <c r="O11" s="24">
        <f t="shared" si="0"/>
        <v>4341</v>
      </c>
      <c r="P11" s="24">
        <f t="shared" si="0"/>
        <v>4423</v>
      </c>
      <c r="Q11" s="24">
        <f t="shared" si="0"/>
        <v>6977</v>
      </c>
      <c r="R11" s="24">
        <f>R9-R10</f>
        <v>13839</v>
      </c>
      <c r="S11" s="24"/>
      <c r="T11" s="24"/>
      <c r="U11" s="24"/>
      <c r="V11" s="24"/>
      <c r="W11" s="24"/>
      <c r="X11" s="24"/>
    </row>
    <row r="12" spans="2:24" s="16" customFormat="1" x14ac:dyDescent="0.35">
      <c r="C12" s="24"/>
      <c r="D12" s="24"/>
      <c r="E12" s="24"/>
      <c r="F12" s="24"/>
      <c r="G12" s="24"/>
      <c r="H12" s="24"/>
      <c r="I12" s="24"/>
      <c r="J12" s="24"/>
      <c r="K12" s="24"/>
      <c r="L12" s="24"/>
      <c r="M12" s="24">
        <f t="shared" ref="M12:Q12" si="1">M11/M9</f>
        <v>0.25208628562431112</v>
      </c>
      <c r="N12" s="24">
        <f t="shared" si="1"/>
        <v>0.2290218856965045</v>
      </c>
      <c r="O12" s="24">
        <f t="shared" si="1"/>
        <v>0.23445854712395356</v>
      </c>
      <c r="P12" s="24">
        <f t="shared" si="1"/>
        <v>0.21242975841698286</v>
      </c>
      <c r="Q12" s="24">
        <f t="shared" si="1"/>
        <v>0.25616830665295931</v>
      </c>
      <c r="R12" s="24">
        <f>R11/R9</f>
        <v>0.29300050813008133</v>
      </c>
      <c r="S12" s="24"/>
      <c r="T12" s="24"/>
      <c r="U12" s="24"/>
      <c r="V12" s="24"/>
      <c r="W12" s="24"/>
      <c r="X12" s="24"/>
    </row>
    <row r="13" spans="2:24" s="19" customFormat="1" x14ac:dyDescent="0.35">
      <c r="B13" s="12" t="s">
        <v>1177</v>
      </c>
      <c r="C13" s="25"/>
      <c r="D13" s="25"/>
      <c r="E13" s="25"/>
      <c r="F13" s="25"/>
      <c r="G13" s="25"/>
      <c r="H13" s="25"/>
      <c r="I13" s="25"/>
      <c r="J13" s="25"/>
      <c r="K13" s="25"/>
      <c r="L13" s="25"/>
      <c r="M13" s="25"/>
      <c r="N13" s="25"/>
      <c r="O13" s="25"/>
      <c r="P13" s="25"/>
      <c r="Q13" s="25"/>
      <c r="R13" s="25"/>
      <c r="S13" s="25"/>
      <c r="T13" s="25"/>
      <c r="U13" s="25"/>
      <c r="V13" s="25"/>
      <c r="W13" s="25"/>
      <c r="X13" s="25"/>
    </row>
    <row r="14" spans="2:24" x14ac:dyDescent="0.35">
      <c r="B14" t="s">
        <v>1178</v>
      </c>
      <c r="C14" s="7"/>
      <c r="D14" s="7"/>
      <c r="E14" s="7"/>
      <c r="F14" s="7"/>
      <c r="G14" s="7"/>
      <c r="H14" s="7"/>
      <c r="I14" s="7"/>
      <c r="J14" s="7"/>
      <c r="K14" s="7"/>
      <c r="L14" s="7"/>
      <c r="M14" s="7">
        <v>181</v>
      </c>
      <c r="N14" s="7">
        <v>1116</v>
      </c>
      <c r="O14" s="7">
        <v>1555</v>
      </c>
      <c r="P14" s="7">
        <v>1531</v>
      </c>
      <c r="Q14" s="7">
        <v>1994</v>
      </c>
      <c r="R14" s="7">
        <v>2789</v>
      </c>
      <c r="S14" s="7"/>
      <c r="T14" s="7"/>
      <c r="U14" s="7"/>
      <c r="V14" s="7"/>
      <c r="W14" s="7"/>
      <c r="X14" s="7"/>
    </row>
    <row r="15" spans="2:24" s="10" customFormat="1" x14ac:dyDescent="0.35">
      <c r="B15" s="10" t="s">
        <v>1128</v>
      </c>
      <c r="C15" s="23"/>
      <c r="D15" s="23"/>
      <c r="E15" s="23"/>
      <c r="F15" s="23"/>
      <c r="G15" s="23"/>
      <c r="H15" s="23"/>
      <c r="I15" s="23"/>
      <c r="J15" s="23"/>
      <c r="K15" s="23"/>
      <c r="L15" s="23"/>
      <c r="M15" s="23">
        <v>178</v>
      </c>
      <c r="N15" s="23">
        <v>874.53800000000001</v>
      </c>
      <c r="O15" s="23">
        <v>1364.896</v>
      </c>
      <c r="P15" s="23">
        <v>1341</v>
      </c>
      <c r="Q15" s="23">
        <v>1976</v>
      </c>
      <c r="R15" s="23">
        <v>2918</v>
      </c>
      <c r="S15" s="23"/>
      <c r="T15" s="23"/>
      <c r="U15" s="23"/>
      <c r="V15" s="23"/>
      <c r="W15" s="23"/>
      <c r="X15" s="23"/>
    </row>
    <row r="16" spans="2:24" s="16" customFormat="1" x14ac:dyDescent="0.35">
      <c r="B16" s="16" t="s">
        <v>1179</v>
      </c>
      <c r="C16" s="24"/>
      <c r="D16" s="24"/>
      <c r="E16" s="24"/>
      <c r="F16" s="24"/>
      <c r="G16" s="24"/>
      <c r="H16" s="24"/>
      <c r="I16" s="24"/>
      <c r="J16" s="24"/>
      <c r="K16" s="24"/>
      <c r="L16" s="24"/>
      <c r="M16" s="24">
        <f t="shared" ref="M16:Q16" si="2">M14-M15</f>
        <v>3</v>
      </c>
      <c r="N16" s="24">
        <f t="shared" si="2"/>
        <v>241.46199999999999</v>
      </c>
      <c r="O16" s="24">
        <f t="shared" si="2"/>
        <v>190.10400000000004</v>
      </c>
      <c r="P16" s="24">
        <f t="shared" si="2"/>
        <v>190</v>
      </c>
      <c r="Q16" s="24">
        <f t="shared" si="2"/>
        <v>18</v>
      </c>
      <c r="R16" s="24">
        <f>R14-R15</f>
        <v>-129</v>
      </c>
      <c r="S16" s="24"/>
      <c r="T16" s="24"/>
      <c r="U16" s="24"/>
      <c r="V16" s="24"/>
      <c r="W16" s="24"/>
      <c r="X16" s="24"/>
    </row>
    <row r="17" spans="2:24" s="16" customFormat="1" x14ac:dyDescent="0.35">
      <c r="C17" s="24"/>
      <c r="D17" s="24"/>
      <c r="E17" s="24"/>
      <c r="F17" s="24"/>
      <c r="G17" s="24"/>
      <c r="H17" s="24"/>
      <c r="I17" s="24"/>
      <c r="J17" s="24"/>
      <c r="K17" s="24"/>
      <c r="L17" s="24"/>
      <c r="M17" s="24">
        <f t="shared" ref="M17:Q17" si="3">M16/M14</f>
        <v>1.6574585635359115E-2</v>
      </c>
      <c r="N17" s="24">
        <f t="shared" si="3"/>
        <v>0.21636379928315411</v>
      </c>
      <c r="O17" s="24">
        <f t="shared" si="3"/>
        <v>0.12225337620578781</v>
      </c>
      <c r="P17" s="24">
        <f t="shared" si="3"/>
        <v>0.12410189418680601</v>
      </c>
      <c r="Q17" s="24">
        <f t="shared" si="3"/>
        <v>9.0270812437311942E-3</v>
      </c>
      <c r="R17" s="24">
        <f>R16/R14</f>
        <v>-4.6253137325206167E-2</v>
      </c>
      <c r="S17" s="24"/>
      <c r="T17" s="24"/>
      <c r="U17" s="24"/>
      <c r="V17" s="24"/>
      <c r="W17" s="24"/>
      <c r="X17" s="24"/>
    </row>
    <row r="18" spans="2:24" s="19" customFormat="1" x14ac:dyDescent="0.35">
      <c r="B18" s="12" t="s">
        <v>1180</v>
      </c>
      <c r="C18" s="25"/>
      <c r="D18" s="25"/>
      <c r="E18" s="25"/>
      <c r="F18" s="25"/>
      <c r="G18" s="25"/>
      <c r="H18" s="25"/>
      <c r="I18" s="25"/>
      <c r="J18" s="25"/>
      <c r="K18" s="25"/>
      <c r="L18" s="25"/>
      <c r="M18" s="25"/>
      <c r="N18" s="25"/>
      <c r="O18" s="25"/>
      <c r="P18" s="25"/>
      <c r="Q18" s="25"/>
      <c r="R18" s="25"/>
      <c r="S18" s="25"/>
      <c r="T18" s="25"/>
      <c r="U18" s="25"/>
      <c r="V18" s="25"/>
      <c r="W18" s="25"/>
      <c r="X18" s="25"/>
    </row>
    <row r="19" spans="2:24" s="16" customFormat="1" x14ac:dyDescent="0.35">
      <c r="B19" t="s">
        <v>337</v>
      </c>
      <c r="C19" s="24"/>
      <c r="D19" s="24"/>
      <c r="E19" s="24"/>
      <c r="F19" s="24"/>
      <c r="G19" s="24"/>
      <c r="H19" s="24"/>
      <c r="I19" s="24"/>
      <c r="J19" s="24"/>
      <c r="K19" s="24"/>
      <c r="L19" s="24"/>
      <c r="M19" s="24">
        <v>468</v>
      </c>
      <c r="N19" s="24">
        <v>1001</v>
      </c>
      <c r="O19" s="24">
        <v>1391</v>
      </c>
      <c r="P19" s="24">
        <v>2226</v>
      </c>
      <c r="Q19" s="24">
        <v>2306</v>
      </c>
      <c r="R19" s="24">
        <v>3802</v>
      </c>
      <c r="S19" s="24"/>
      <c r="T19" s="24"/>
      <c r="U19" s="24"/>
      <c r="V19" s="24"/>
      <c r="W19" s="24"/>
      <c r="X19" s="24"/>
    </row>
    <row r="20" spans="2:24" s="20" customFormat="1" x14ac:dyDescent="0.35">
      <c r="B20" s="10" t="s">
        <v>1128</v>
      </c>
      <c r="C20" s="26"/>
      <c r="D20" s="26"/>
      <c r="E20" s="26"/>
      <c r="F20" s="26"/>
      <c r="G20" s="26"/>
      <c r="H20" s="26"/>
      <c r="I20" s="26"/>
      <c r="J20" s="26"/>
      <c r="K20" s="26"/>
      <c r="L20" s="26"/>
      <c r="M20" s="26">
        <v>472</v>
      </c>
      <c r="N20" s="26">
        <v>1229</v>
      </c>
      <c r="O20" s="26">
        <v>1880</v>
      </c>
      <c r="P20" s="26">
        <v>2770</v>
      </c>
      <c r="Q20" s="26">
        <v>2671</v>
      </c>
      <c r="R20" s="26">
        <v>3906</v>
      </c>
      <c r="S20" s="26"/>
      <c r="T20" s="26"/>
      <c r="U20" s="26"/>
      <c r="V20" s="26"/>
      <c r="W20" s="26"/>
      <c r="X20" s="26"/>
    </row>
    <row r="21" spans="2:24" s="16" customFormat="1" x14ac:dyDescent="0.35">
      <c r="B21" s="16" t="s">
        <v>1181</v>
      </c>
      <c r="C21" s="24"/>
      <c r="D21" s="24"/>
      <c r="E21" s="24"/>
      <c r="F21" s="24"/>
      <c r="G21" s="24"/>
      <c r="H21" s="24"/>
      <c r="I21" s="24"/>
      <c r="J21" s="24"/>
      <c r="K21" s="24"/>
      <c r="L21" s="24"/>
      <c r="M21" s="24">
        <f t="shared" ref="M21:Q21" si="4">M19-M20</f>
        <v>-4</v>
      </c>
      <c r="N21" s="24">
        <f t="shared" si="4"/>
        <v>-228</v>
      </c>
      <c r="O21" s="24">
        <f t="shared" si="4"/>
        <v>-489</v>
      </c>
      <c r="P21" s="24">
        <f t="shared" si="4"/>
        <v>-544</v>
      </c>
      <c r="Q21" s="24">
        <f t="shared" si="4"/>
        <v>-365</v>
      </c>
      <c r="R21" s="24">
        <f>R19-R20</f>
        <v>-104</v>
      </c>
      <c r="S21" s="24"/>
      <c r="T21" s="24"/>
      <c r="U21" s="24"/>
      <c r="V21" s="24"/>
      <c r="W21" s="24"/>
      <c r="X21" s="24"/>
    </row>
    <row r="22" spans="2:24" s="16" customFormat="1" x14ac:dyDescent="0.35">
      <c r="B22" t="s">
        <v>1182</v>
      </c>
      <c r="C22" s="24"/>
      <c r="D22" s="24"/>
      <c r="E22" s="24"/>
      <c r="F22" s="24"/>
      <c r="G22" s="24"/>
      <c r="H22" s="24"/>
      <c r="I22" s="24"/>
      <c r="J22" s="24"/>
      <c r="K22" s="24"/>
      <c r="L22" s="24"/>
      <c r="M22" s="24">
        <f t="shared" ref="M22:Q22" si="5">M21/M19</f>
        <v>-8.5470085470085479E-3</v>
      </c>
      <c r="N22" s="24">
        <f t="shared" si="5"/>
        <v>-0.22777222777222778</v>
      </c>
      <c r="O22" s="24">
        <f t="shared" si="5"/>
        <v>-0.35154565061107118</v>
      </c>
      <c r="P22" s="24">
        <f t="shared" si="5"/>
        <v>-0.24438454627133874</v>
      </c>
      <c r="Q22" s="24">
        <f t="shared" si="5"/>
        <v>-0.15828274067649609</v>
      </c>
      <c r="R22" s="24">
        <f>R21/R19</f>
        <v>-2.7354024197790636E-2</v>
      </c>
      <c r="S22" s="24"/>
      <c r="T22" s="24"/>
      <c r="U22" s="24"/>
      <c r="V22" s="24"/>
      <c r="W22" s="24"/>
      <c r="X22" s="24"/>
    </row>
    <row r="23" spans="2:24" x14ac:dyDescent="0.35">
      <c r="C23" s="7"/>
      <c r="D23" s="7"/>
      <c r="E23" s="7"/>
      <c r="F23" s="7"/>
      <c r="G23" s="7"/>
      <c r="H23" s="7"/>
      <c r="I23" s="7"/>
      <c r="J23" s="7"/>
      <c r="K23" s="7"/>
      <c r="L23" s="7"/>
      <c r="M23" s="7"/>
      <c r="N23" s="7"/>
      <c r="O23" s="7"/>
      <c r="P23" s="7"/>
      <c r="Q23" s="7"/>
      <c r="R23" s="7"/>
      <c r="S23" s="7"/>
      <c r="T23" s="7"/>
      <c r="U23" s="7"/>
      <c r="V23" s="7"/>
      <c r="W23" s="7"/>
      <c r="X23" s="7"/>
    </row>
    <row r="24" spans="2:24" s="8" customFormat="1" x14ac:dyDescent="0.35">
      <c r="B24" s="9" t="s">
        <v>1119</v>
      </c>
      <c r="C24" s="27"/>
      <c r="D24" s="27"/>
      <c r="E24" s="27"/>
      <c r="F24" s="27"/>
      <c r="G24" s="27"/>
      <c r="H24" s="27"/>
      <c r="I24" s="27"/>
      <c r="J24" s="27"/>
      <c r="K24" s="27"/>
      <c r="L24" s="27"/>
      <c r="M24" s="27"/>
      <c r="N24" s="27"/>
      <c r="O24" s="27"/>
      <c r="P24" s="27"/>
      <c r="Q24" s="27"/>
      <c r="R24" s="27"/>
      <c r="S24" s="27"/>
      <c r="T24" s="27"/>
      <c r="U24" s="27"/>
      <c r="V24" s="27"/>
      <c r="W24" s="27"/>
      <c r="X24" s="27"/>
    </row>
    <row r="25" spans="2:24" x14ac:dyDescent="0.35">
      <c r="B25" t="s">
        <v>337</v>
      </c>
      <c r="C25" s="7"/>
      <c r="D25" s="7"/>
      <c r="E25" s="7"/>
      <c r="F25" s="7"/>
      <c r="G25" s="7"/>
      <c r="H25" s="7"/>
      <c r="I25" s="7"/>
      <c r="J25" s="7"/>
      <c r="K25" s="7"/>
      <c r="L25" s="7"/>
      <c r="M25" s="7">
        <f t="shared" ref="M25:Q25" si="6">+M19+M14+M9</f>
        <v>7000</v>
      </c>
      <c r="N25" s="7">
        <f>+N19+N14+N9</f>
        <v>11758</v>
      </c>
      <c r="O25" s="7">
        <f t="shared" si="6"/>
        <v>21461</v>
      </c>
      <c r="P25" s="7">
        <f t="shared" si="6"/>
        <v>24578</v>
      </c>
      <c r="Q25" s="7">
        <f t="shared" si="6"/>
        <v>31536</v>
      </c>
      <c r="R25" s="7">
        <f>+R19+R14+R9</f>
        <v>53823</v>
      </c>
      <c r="S25" s="7"/>
      <c r="T25" s="7"/>
      <c r="U25" s="7"/>
      <c r="V25" s="7"/>
      <c r="W25" s="7"/>
      <c r="X25" s="7"/>
    </row>
    <row r="26" spans="2:24" s="10" customFormat="1" x14ac:dyDescent="0.35">
      <c r="B26" s="10" t="s">
        <v>1128</v>
      </c>
      <c r="C26" s="23"/>
      <c r="D26" s="23"/>
      <c r="E26" s="23"/>
      <c r="F26" s="23"/>
      <c r="G26" s="23"/>
      <c r="H26" s="23"/>
      <c r="I26" s="23"/>
      <c r="J26" s="23"/>
      <c r="K26" s="23"/>
      <c r="L26" s="23"/>
      <c r="M26" s="23">
        <f t="shared" ref="M26:Q26" si="7">+M20+M15+M10</f>
        <v>5400</v>
      </c>
      <c r="N26" s="23">
        <f t="shared" si="7"/>
        <v>9536.5380000000005</v>
      </c>
      <c r="O26" s="23">
        <f t="shared" si="7"/>
        <v>17418.896000000001</v>
      </c>
      <c r="P26" s="23">
        <f t="shared" si="7"/>
        <v>20509</v>
      </c>
      <c r="Q26" s="23">
        <f t="shared" si="7"/>
        <v>24906</v>
      </c>
      <c r="R26" s="23">
        <f>+R20+R15+R10</f>
        <v>40217</v>
      </c>
      <c r="S26" s="23"/>
      <c r="T26" s="23"/>
      <c r="U26" s="23"/>
      <c r="V26" s="23"/>
      <c r="W26" s="23"/>
      <c r="X26" s="23"/>
    </row>
    <row r="27" spans="2:24" x14ac:dyDescent="0.35">
      <c r="B27" t="s">
        <v>353</v>
      </c>
      <c r="C27" s="7"/>
      <c r="D27" s="7"/>
      <c r="E27" s="7"/>
      <c r="F27" s="7"/>
      <c r="G27" s="7"/>
      <c r="H27" s="7"/>
      <c r="I27" s="7"/>
      <c r="J27" s="7"/>
      <c r="K27" s="7"/>
      <c r="L27" s="7"/>
      <c r="M27" s="7">
        <f t="shared" ref="M27:O27" si="8">M25-M26</f>
        <v>1600</v>
      </c>
      <c r="N27" s="7">
        <f>N25-N26</f>
        <v>2221.4619999999995</v>
      </c>
      <c r="O27" s="7">
        <f t="shared" si="8"/>
        <v>4042.1039999999994</v>
      </c>
      <c r="P27" s="7">
        <f>P25-P26</f>
        <v>4069</v>
      </c>
      <c r="Q27" s="7">
        <f t="shared" ref="Q27:R27" si="9">Q25-Q26</f>
        <v>6630</v>
      </c>
      <c r="R27" s="7">
        <f t="shared" si="9"/>
        <v>13606</v>
      </c>
      <c r="S27" s="7"/>
      <c r="T27" s="7"/>
      <c r="U27" s="7"/>
      <c r="V27" s="7"/>
      <c r="W27" s="7"/>
      <c r="X27" s="7"/>
    </row>
    <row r="28" spans="2:24" s="13" customFormat="1" x14ac:dyDescent="0.35">
      <c r="B28" s="12" t="s">
        <v>384</v>
      </c>
      <c r="C28" s="28"/>
      <c r="D28" s="28"/>
      <c r="E28" s="28"/>
      <c r="F28" s="28"/>
      <c r="G28" s="28"/>
      <c r="H28" s="28"/>
      <c r="I28" s="28"/>
      <c r="J28" s="28"/>
      <c r="K28" s="28"/>
      <c r="L28" s="28"/>
      <c r="M28" s="28"/>
      <c r="N28" s="28"/>
      <c r="O28" s="28"/>
      <c r="P28" s="28"/>
      <c r="Q28" s="28"/>
      <c r="R28" s="28"/>
      <c r="S28" s="28"/>
      <c r="T28" s="28"/>
      <c r="U28" s="28"/>
      <c r="V28" s="28"/>
      <c r="W28" s="28"/>
      <c r="X28" s="28"/>
    </row>
    <row r="29" spans="2:24" x14ac:dyDescent="0.35">
      <c r="B29" t="s">
        <v>1129</v>
      </c>
      <c r="C29" s="7"/>
      <c r="D29" s="7"/>
      <c r="E29" s="7"/>
      <c r="F29" s="7"/>
      <c r="G29" s="7"/>
      <c r="H29" s="7"/>
      <c r="I29" s="7"/>
      <c r="J29" s="7"/>
      <c r="K29" s="7"/>
      <c r="L29" s="7"/>
      <c r="M29" s="7"/>
      <c r="N29" s="7">
        <v>1378</v>
      </c>
      <c r="O29" s="7">
        <v>1460</v>
      </c>
      <c r="P29" s="7">
        <v>1343</v>
      </c>
      <c r="Q29" s="7">
        <v>1491</v>
      </c>
      <c r="R29" s="7">
        <v>2593</v>
      </c>
      <c r="S29" s="7"/>
      <c r="T29" s="7"/>
      <c r="U29" s="7"/>
      <c r="V29" s="7"/>
      <c r="W29" s="7"/>
      <c r="X29" s="7"/>
    </row>
    <row r="30" spans="2:24" x14ac:dyDescent="0.35">
      <c r="B30" t="s">
        <v>1130</v>
      </c>
      <c r="C30" s="7"/>
      <c r="D30" s="7"/>
      <c r="E30" s="7"/>
      <c r="F30" s="7"/>
      <c r="G30" s="7"/>
      <c r="H30" s="7"/>
      <c r="I30" s="7"/>
      <c r="J30" s="7"/>
      <c r="K30" s="7"/>
      <c r="L30" s="7"/>
      <c r="M30" s="7"/>
      <c r="N30" s="7">
        <v>2477</v>
      </c>
      <c r="O30" s="7">
        <v>2835</v>
      </c>
      <c r="P30" s="7">
        <v>2646</v>
      </c>
      <c r="Q30" s="7">
        <v>3145</v>
      </c>
      <c r="R30" s="7">
        <v>4517</v>
      </c>
      <c r="S30" s="7"/>
      <c r="T30" s="7"/>
      <c r="U30" s="7"/>
      <c r="V30" s="7"/>
      <c r="W30" s="7"/>
      <c r="X30" s="7"/>
    </row>
    <row r="31" spans="2:24" s="10" customFormat="1" x14ac:dyDescent="0.35">
      <c r="B31" s="10" t="s">
        <v>1131</v>
      </c>
      <c r="C31" s="23"/>
      <c r="D31" s="23"/>
      <c r="E31" s="23"/>
      <c r="F31" s="23"/>
      <c r="G31" s="23"/>
      <c r="H31" s="23"/>
      <c r="I31" s="23"/>
      <c r="J31" s="23"/>
      <c r="K31" s="23"/>
      <c r="L31" s="23"/>
      <c r="M31" s="23"/>
      <c r="N31" s="23">
        <v>0</v>
      </c>
      <c r="O31" s="23">
        <v>135</v>
      </c>
      <c r="P31" s="23">
        <v>149</v>
      </c>
      <c r="Q31" s="23">
        <v>0</v>
      </c>
      <c r="R31" s="23">
        <v>-27</v>
      </c>
      <c r="S31" s="23"/>
      <c r="T31" s="23"/>
      <c r="U31" s="23"/>
      <c r="V31" s="23"/>
      <c r="W31" s="23"/>
      <c r="X31" s="23"/>
    </row>
    <row r="32" spans="2:24" s="14" customFormat="1" x14ac:dyDescent="0.35">
      <c r="B32" s="14" t="s">
        <v>1132</v>
      </c>
      <c r="C32" s="29"/>
      <c r="D32" s="29"/>
      <c r="E32" s="29"/>
      <c r="F32" s="29"/>
      <c r="G32" s="29"/>
      <c r="H32" s="29"/>
      <c r="I32" s="29"/>
      <c r="J32" s="29"/>
      <c r="K32" s="29"/>
      <c r="L32" s="29"/>
      <c r="M32" s="29">
        <f t="shared" ref="M32" si="10">SUM(M29:M31)</f>
        <v>0</v>
      </c>
      <c r="N32" s="29">
        <f t="shared" ref="N32" si="11">SUM(N29:N31)</f>
        <v>3855</v>
      </c>
      <c r="O32" s="29">
        <f t="shared" ref="O32" si="12">SUM(O29:O31)</f>
        <v>4430</v>
      </c>
      <c r="P32" s="29">
        <f t="shared" ref="P32:Q32" si="13">SUM(P29:P31)</f>
        <v>4138</v>
      </c>
      <c r="Q32" s="29">
        <f t="shared" si="13"/>
        <v>4636</v>
      </c>
      <c r="R32" s="29">
        <f>SUM(R29:R31)</f>
        <v>7083</v>
      </c>
      <c r="S32" s="29"/>
      <c r="T32" s="29"/>
      <c r="U32" s="29"/>
      <c r="V32" s="29"/>
      <c r="W32" s="29"/>
      <c r="X32" s="29"/>
    </row>
    <row r="33" spans="2:24" x14ac:dyDescent="0.35">
      <c r="B33" t="s">
        <v>494</v>
      </c>
      <c r="C33" s="7"/>
      <c r="D33" s="7"/>
      <c r="E33" s="7"/>
      <c r="F33" s="7"/>
      <c r="G33" s="7"/>
      <c r="H33" s="7"/>
      <c r="I33" s="7"/>
      <c r="J33" s="7"/>
      <c r="K33" s="7"/>
      <c r="L33" s="7"/>
      <c r="M33" s="7">
        <f t="shared" ref="M33:Q33" si="14">M27-M32</f>
        <v>1600</v>
      </c>
      <c r="N33" s="7">
        <f t="shared" si="14"/>
        <v>-1633.5380000000005</v>
      </c>
      <c r="O33" s="7">
        <f t="shared" si="14"/>
        <v>-387.89600000000064</v>
      </c>
      <c r="P33" s="7">
        <f t="shared" si="14"/>
        <v>-69</v>
      </c>
      <c r="Q33" s="7">
        <f t="shared" si="14"/>
        <v>1994</v>
      </c>
      <c r="R33" s="7">
        <f>R27-R32</f>
        <v>6523</v>
      </c>
      <c r="S33" s="7"/>
      <c r="T33" s="7"/>
      <c r="U33" s="7"/>
      <c r="V33" s="7"/>
      <c r="W33" s="7"/>
      <c r="X33" s="7"/>
    </row>
    <row r="34" spans="2:24" x14ac:dyDescent="0.35">
      <c r="B34" t="s">
        <v>1133</v>
      </c>
      <c r="C34" s="7"/>
      <c r="D34" s="7"/>
      <c r="E34" s="7"/>
      <c r="F34" s="7"/>
      <c r="G34" s="7"/>
      <c r="H34" s="7"/>
      <c r="I34" s="7"/>
      <c r="J34" s="7"/>
      <c r="K34" s="7"/>
      <c r="L34" s="7"/>
      <c r="M34" s="7"/>
      <c r="N34" s="7">
        <v>19</v>
      </c>
      <c r="O34" s="7">
        <v>24</v>
      </c>
      <c r="P34" s="7">
        <v>44</v>
      </c>
      <c r="Q34" s="7">
        <v>30</v>
      </c>
      <c r="R34" s="7">
        <v>56</v>
      </c>
      <c r="S34" s="7"/>
      <c r="T34" s="7"/>
      <c r="U34" s="7"/>
      <c r="V34" s="7"/>
      <c r="W34" s="7"/>
      <c r="X34" s="7"/>
    </row>
    <row r="35" spans="2:24" x14ac:dyDescent="0.35">
      <c r="B35" t="s">
        <v>1134</v>
      </c>
      <c r="C35" s="7"/>
      <c r="D35" s="7"/>
      <c r="E35" s="7"/>
      <c r="F35" s="7"/>
      <c r="G35" s="7"/>
      <c r="H35" s="7"/>
      <c r="I35" s="7"/>
      <c r="J35" s="7"/>
      <c r="K35" s="7"/>
      <c r="L35" s="7"/>
      <c r="M35" s="7"/>
      <c r="N35" s="7">
        <v>-471</v>
      </c>
      <c r="O35" s="7">
        <v>-663</v>
      </c>
      <c r="P35" s="7">
        <v>-685</v>
      </c>
      <c r="Q35" s="7">
        <v>-748</v>
      </c>
      <c r="R35" s="7">
        <v>-371</v>
      </c>
      <c r="S35" s="7"/>
      <c r="T35" s="7"/>
      <c r="U35" s="7"/>
      <c r="V35" s="7"/>
      <c r="W35" s="7"/>
      <c r="X35" s="7"/>
    </row>
    <row r="36" spans="2:24" s="10" customFormat="1" x14ac:dyDescent="0.35">
      <c r="B36" s="10" t="s">
        <v>1135</v>
      </c>
      <c r="C36" s="23"/>
      <c r="D36" s="23"/>
      <c r="E36" s="23"/>
      <c r="F36" s="23"/>
      <c r="G36" s="23"/>
      <c r="H36" s="23"/>
      <c r="I36" s="23"/>
      <c r="J36" s="23"/>
      <c r="K36" s="23"/>
      <c r="L36" s="23"/>
      <c r="M36" s="23"/>
      <c r="N36" s="23">
        <v>-125</v>
      </c>
      <c r="O36" s="23">
        <v>22</v>
      </c>
      <c r="P36" s="23">
        <v>45</v>
      </c>
      <c r="Q36" s="23">
        <v>-122</v>
      </c>
      <c r="R36" s="23">
        <v>135</v>
      </c>
      <c r="S36" s="23"/>
      <c r="T36" s="23"/>
      <c r="U36" s="23"/>
      <c r="V36" s="23"/>
      <c r="W36" s="23"/>
      <c r="X36" s="23"/>
    </row>
    <row r="37" spans="2:24" x14ac:dyDescent="0.35">
      <c r="B37" t="s">
        <v>1136</v>
      </c>
      <c r="C37" s="7"/>
      <c r="D37" s="7"/>
      <c r="E37" s="7"/>
      <c r="F37" s="7"/>
      <c r="G37" s="7"/>
      <c r="H37" s="7"/>
      <c r="I37" s="7"/>
      <c r="J37" s="7"/>
      <c r="K37" s="7"/>
      <c r="L37" s="7"/>
      <c r="M37" s="7">
        <f t="shared" ref="M37:Q37" si="15">SUM(M33:M36)</f>
        <v>1600</v>
      </c>
      <c r="N37" s="7">
        <f t="shared" si="15"/>
        <v>-2210.5380000000005</v>
      </c>
      <c r="O37" s="7">
        <f t="shared" si="15"/>
        <v>-1004.8960000000006</v>
      </c>
      <c r="P37" s="7">
        <f t="shared" si="15"/>
        <v>-665</v>
      </c>
      <c r="Q37" s="7">
        <f t="shared" si="15"/>
        <v>1154</v>
      </c>
      <c r="R37" s="7">
        <f>SUM(R33:R36)</f>
        <v>6343</v>
      </c>
      <c r="S37" s="7"/>
      <c r="T37" s="7"/>
      <c r="U37" s="7"/>
      <c r="V37" s="7"/>
      <c r="W37" s="7"/>
      <c r="X37" s="7"/>
    </row>
    <row r="38" spans="2:24" s="10" customFormat="1" x14ac:dyDescent="0.35">
      <c r="B38" s="10" t="s">
        <v>1137</v>
      </c>
      <c r="C38" s="23"/>
      <c r="D38" s="23"/>
      <c r="E38" s="23"/>
      <c r="F38" s="23"/>
      <c r="G38" s="23"/>
      <c r="H38" s="23"/>
      <c r="I38" s="23"/>
      <c r="J38" s="23"/>
      <c r="K38" s="23"/>
      <c r="L38" s="23"/>
      <c r="M38" s="23"/>
      <c r="N38" s="23">
        <v>32</v>
      </c>
      <c r="O38" s="23">
        <v>58</v>
      </c>
      <c r="P38" s="23">
        <v>110</v>
      </c>
      <c r="Q38" s="23">
        <v>292</v>
      </c>
      <c r="R38" s="23">
        <v>699</v>
      </c>
      <c r="S38" s="23"/>
      <c r="T38" s="23"/>
      <c r="U38" s="23"/>
      <c r="V38" s="23"/>
      <c r="W38" s="23"/>
      <c r="X38" s="23"/>
    </row>
    <row r="39" spans="2:24" x14ac:dyDescent="0.35">
      <c r="B39" t="s">
        <v>572</v>
      </c>
      <c r="C39" s="7"/>
      <c r="D39" s="7"/>
      <c r="E39" s="7"/>
      <c r="F39" s="7"/>
      <c r="G39" s="7"/>
      <c r="H39" s="7"/>
      <c r="I39" s="7"/>
      <c r="J39" s="7"/>
      <c r="K39" s="7"/>
      <c r="L39" s="7"/>
      <c r="M39" s="7">
        <f t="shared" ref="M39:Q39" si="16">M37-M38</f>
        <v>1600</v>
      </c>
      <c r="N39" s="7">
        <f t="shared" si="16"/>
        <v>-2242.5380000000005</v>
      </c>
      <c r="O39" s="7">
        <f t="shared" si="16"/>
        <v>-1062.8960000000006</v>
      </c>
      <c r="P39" s="7">
        <f t="shared" si="16"/>
        <v>-775</v>
      </c>
      <c r="Q39" s="7">
        <f t="shared" si="16"/>
        <v>862</v>
      </c>
      <c r="R39" s="7">
        <f>R37-R38</f>
        <v>5644</v>
      </c>
      <c r="S39" s="7"/>
      <c r="T39" s="7"/>
      <c r="U39" s="7"/>
      <c r="V39" s="7"/>
      <c r="W39" s="7"/>
      <c r="X39" s="7"/>
    </row>
    <row r="40" spans="2:24" s="10" customFormat="1" x14ac:dyDescent="0.35">
      <c r="B40" s="10" t="s">
        <v>1138</v>
      </c>
      <c r="C40" s="23"/>
      <c r="D40" s="23"/>
      <c r="E40" s="23"/>
      <c r="F40" s="23"/>
      <c r="G40" s="23"/>
      <c r="H40" s="23"/>
      <c r="I40" s="23"/>
      <c r="J40" s="23"/>
      <c r="K40" s="23"/>
      <c r="L40" s="23"/>
      <c r="M40" s="23"/>
      <c r="N40" s="23">
        <v>-279</v>
      </c>
      <c r="O40" s="23">
        <v>-87</v>
      </c>
      <c r="P40" s="23">
        <v>87</v>
      </c>
      <c r="Q40" s="23">
        <v>141</v>
      </c>
      <c r="R40" s="23">
        <v>125</v>
      </c>
      <c r="S40" s="23"/>
      <c r="T40" s="23"/>
      <c r="U40" s="23"/>
      <c r="V40" s="23"/>
      <c r="W40" s="23"/>
      <c r="X40" s="23"/>
    </row>
    <row r="41" spans="2:24" x14ac:dyDescent="0.35">
      <c r="B41" t="s">
        <v>1139</v>
      </c>
      <c r="C41" s="7"/>
      <c r="D41" s="7"/>
      <c r="E41" s="7"/>
      <c r="F41" s="7"/>
      <c r="G41" s="7"/>
      <c r="H41" s="7"/>
      <c r="I41" s="7"/>
      <c r="J41" s="7"/>
      <c r="K41" s="7"/>
      <c r="L41" s="7"/>
      <c r="M41" s="7">
        <f t="shared" ref="M41:Q41" si="17">M39-M40</f>
        <v>1600</v>
      </c>
      <c r="N41" s="7">
        <f t="shared" si="17"/>
        <v>-1963.5380000000005</v>
      </c>
      <c r="O41" s="7">
        <f t="shared" si="17"/>
        <v>-975.89600000000064</v>
      </c>
      <c r="P41" s="7">
        <f t="shared" si="17"/>
        <v>-862</v>
      </c>
      <c r="Q41" s="7">
        <f t="shared" si="17"/>
        <v>721</v>
      </c>
      <c r="R41" s="7">
        <f>R39-R40</f>
        <v>5519</v>
      </c>
      <c r="S41" s="7"/>
      <c r="T41" s="7"/>
      <c r="U41" s="7"/>
      <c r="V41" s="7"/>
      <c r="W41" s="7"/>
      <c r="X41" s="7"/>
    </row>
    <row r="42" spans="2:24" x14ac:dyDescent="0.35">
      <c r="B42" t="s">
        <v>1140</v>
      </c>
      <c r="M42" s="15" t="e">
        <f t="shared" ref="M42:Q42" si="18">M41/M44</f>
        <v>#DIV/0!</v>
      </c>
      <c r="N42" s="15">
        <f t="shared" si="18"/>
        <v>-11.828542168674701</v>
      </c>
      <c r="O42" s="15">
        <f t="shared" si="18"/>
        <v>-5.7069941520467875</v>
      </c>
      <c r="P42" s="15">
        <f t="shared" si="18"/>
        <v>-0.971815107102593</v>
      </c>
      <c r="Q42" s="15">
        <f t="shared" si="18"/>
        <v>0.77277599142550912</v>
      </c>
      <c r="R42" s="15">
        <f>R41/R44</f>
        <v>5.5973630831643</v>
      </c>
    </row>
    <row r="43" spans="2:24" x14ac:dyDescent="0.35">
      <c r="B43" t="s">
        <v>1141</v>
      </c>
      <c r="M43" s="15" t="e">
        <f t="shared" ref="M43:Q43" si="19">M41/M45</f>
        <v>#DIV/0!</v>
      </c>
      <c r="N43" s="15">
        <f t="shared" si="19"/>
        <v>-11.828542168674701</v>
      </c>
      <c r="O43" s="15">
        <f t="shared" si="19"/>
        <v>-5.7069941520467875</v>
      </c>
      <c r="P43" s="15">
        <f t="shared" si="19"/>
        <v>-0.971815107102593</v>
      </c>
      <c r="Q43" s="15">
        <f t="shared" si="19"/>
        <v>0.66574330563250228</v>
      </c>
      <c r="R43" s="15">
        <f>R41/R45</f>
        <v>4.8883968113374667</v>
      </c>
    </row>
    <row r="44" spans="2:24" x14ac:dyDescent="0.35">
      <c r="B44" t="s">
        <v>1142</v>
      </c>
      <c r="N44">
        <v>166</v>
      </c>
      <c r="O44">
        <v>171</v>
      </c>
      <c r="P44">
        <v>887</v>
      </c>
      <c r="Q44">
        <v>933</v>
      </c>
      <c r="R44">
        <v>986</v>
      </c>
    </row>
    <row r="45" spans="2:24" x14ac:dyDescent="0.35">
      <c r="B45" t="s">
        <v>1143</v>
      </c>
      <c r="N45">
        <v>166</v>
      </c>
      <c r="O45">
        <v>171</v>
      </c>
      <c r="P45">
        <v>887</v>
      </c>
      <c r="Q45">
        <v>1083</v>
      </c>
      <c r="R45">
        <v>1129</v>
      </c>
    </row>
    <row r="48" spans="2:24" s="8" customFormat="1" x14ac:dyDescent="0.35">
      <c r="B48" s="9" t="s">
        <v>1120</v>
      </c>
    </row>
    <row r="49" spans="2:18" s="13" customFormat="1" x14ac:dyDescent="0.35">
      <c r="B49" s="12" t="s">
        <v>1144</v>
      </c>
    </row>
    <row r="50" spans="2:18" x14ac:dyDescent="0.35">
      <c r="B50" t="s">
        <v>1145</v>
      </c>
      <c r="O50">
        <v>3686</v>
      </c>
      <c r="P50">
        <v>6268</v>
      </c>
      <c r="Q50">
        <v>19384</v>
      </c>
      <c r="R50">
        <v>17576</v>
      </c>
    </row>
    <row r="51" spans="2:18" x14ac:dyDescent="0.35">
      <c r="B51" t="s">
        <v>1146</v>
      </c>
      <c r="O51">
        <v>0</v>
      </c>
      <c r="P51">
        <v>0</v>
      </c>
      <c r="Q51">
        <v>0</v>
      </c>
      <c r="R51">
        <v>131</v>
      </c>
    </row>
    <row r="52" spans="2:18" x14ac:dyDescent="0.35">
      <c r="B52" t="s">
        <v>1183</v>
      </c>
      <c r="O52">
        <v>193</v>
      </c>
      <c r="P52">
        <v>246</v>
      </c>
      <c r="Q52">
        <v>0</v>
      </c>
      <c r="R52">
        <v>0</v>
      </c>
    </row>
    <row r="53" spans="2:18" x14ac:dyDescent="0.35">
      <c r="B53" t="s">
        <v>1147</v>
      </c>
      <c r="O53">
        <v>949</v>
      </c>
      <c r="P53">
        <v>1324</v>
      </c>
      <c r="Q53">
        <v>1886</v>
      </c>
      <c r="R53">
        <v>1913</v>
      </c>
    </row>
    <row r="54" spans="2:18" x14ac:dyDescent="0.35">
      <c r="B54" t="s">
        <v>627</v>
      </c>
      <c r="O54">
        <v>3113</v>
      </c>
      <c r="P54">
        <v>3552</v>
      </c>
      <c r="Q54">
        <v>4101</v>
      </c>
      <c r="R54">
        <v>5757</v>
      </c>
    </row>
    <row r="55" spans="2:18" s="10" customFormat="1" x14ac:dyDescent="0.35">
      <c r="B55" s="10" t="s">
        <v>1148</v>
      </c>
      <c r="O55" s="10">
        <v>366</v>
      </c>
      <c r="P55" s="10">
        <v>713</v>
      </c>
      <c r="Q55" s="10">
        <v>1346</v>
      </c>
      <c r="R55" s="10">
        <v>1723</v>
      </c>
    </row>
    <row r="56" spans="2:18" x14ac:dyDescent="0.35">
      <c r="B56" t="s">
        <v>651</v>
      </c>
      <c r="L56">
        <f t="shared" ref="L56:Q56" si="20">SUM(L50:L55)</f>
        <v>0</v>
      </c>
      <c r="M56">
        <f t="shared" si="20"/>
        <v>0</v>
      </c>
      <c r="N56">
        <f t="shared" si="20"/>
        <v>0</v>
      </c>
      <c r="O56">
        <f t="shared" si="20"/>
        <v>8307</v>
      </c>
      <c r="P56">
        <f t="shared" si="20"/>
        <v>12103</v>
      </c>
      <c r="Q56">
        <f t="shared" si="20"/>
        <v>26717</v>
      </c>
      <c r="R56">
        <f>SUM(R50:R55)</f>
        <v>27100</v>
      </c>
    </row>
    <row r="57" spans="2:18" x14ac:dyDescent="0.35">
      <c r="B57" t="s">
        <v>1149</v>
      </c>
      <c r="O57">
        <v>2090</v>
      </c>
      <c r="P57">
        <v>2447</v>
      </c>
      <c r="Q57">
        <v>3091</v>
      </c>
      <c r="R57">
        <v>4511</v>
      </c>
    </row>
    <row r="58" spans="2:18" x14ac:dyDescent="0.35">
      <c r="B58" t="s">
        <v>1150</v>
      </c>
      <c r="O58">
        <v>6271</v>
      </c>
      <c r="P58">
        <v>6138</v>
      </c>
      <c r="Q58">
        <v>5979</v>
      </c>
      <c r="R58">
        <v>5765</v>
      </c>
    </row>
    <row r="59" spans="2:18" x14ac:dyDescent="0.35">
      <c r="B59" t="s">
        <v>665</v>
      </c>
      <c r="O59">
        <v>11330</v>
      </c>
      <c r="P59">
        <v>10396</v>
      </c>
      <c r="Q59">
        <v>12747</v>
      </c>
      <c r="R59">
        <v>18884</v>
      </c>
    </row>
    <row r="60" spans="2:18" x14ac:dyDescent="0.35">
      <c r="B60" t="s">
        <v>1151</v>
      </c>
      <c r="O60">
        <v>0</v>
      </c>
      <c r="P60">
        <v>1218</v>
      </c>
      <c r="Q60">
        <v>1558</v>
      </c>
      <c r="R60">
        <v>2016</v>
      </c>
    </row>
    <row r="61" spans="2:18" x14ac:dyDescent="0.35">
      <c r="B61" t="s">
        <v>1152</v>
      </c>
      <c r="O61">
        <v>282</v>
      </c>
      <c r="P61">
        <v>339</v>
      </c>
      <c r="Q61">
        <v>0</v>
      </c>
      <c r="R61">
        <v>1260</v>
      </c>
    </row>
    <row r="62" spans="2:18" x14ac:dyDescent="0.35">
      <c r="B62" t="s">
        <v>1153</v>
      </c>
      <c r="O62">
        <v>68</v>
      </c>
      <c r="P62">
        <v>198</v>
      </c>
      <c r="Q62">
        <v>313</v>
      </c>
      <c r="R62">
        <v>257</v>
      </c>
    </row>
    <row r="63" spans="2:18" x14ac:dyDescent="0.35">
      <c r="B63" t="s">
        <v>1154</v>
      </c>
      <c r="O63">
        <v>422</v>
      </c>
      <c r="P63">
        <v>393</v>
      </c>
      <c r="Q63">
        <v>207</v>
      </c>
      <c r="R63">
        <v>200</v>
      </c>
    </row>
    <row r="64" spans="2:18" x14ac:dyDescent="0.35">
      <c r="B64" t="s">
        <v>1184</v>
      </c>
      <c r="O64">
        <v>398</v>
      </c>
      <c r="P64">
        <v>269</v>
      </c>
      <c r="Q64">
        <v>0</v>
      </c>
      <c r="R64">
        <v>0</v>
      </c>
    </row>
    <row r="65" spans="2:18" s="10" customFormat="1" x14ac:dyDescent="0.35">
      <c r="B65" s="10" t="s">
        <v>1155</v>
      </c>
      <c r="O65" s="10">
        <v>572</v>
      </c>
      <c r="P65" s="10">
        <v>808</v>
      </c>
      <c r="Q65" s="10">
        <v>1536</v>
      </c>
      <c r="R65" s="10">
        <v>2138</v>
      </c>
    </row>
    <row r="66" spans="2:18" x14ac:dyDescent="0.35">
      <c r="B66" t="s">
        <v>718</v>
      </c>
      <c r="L66">
        <f t="shared" ref="L66:Q66" si="21">SUM(L56:L65)</f>
        <v>0</v>
      </c>
      <c r="M66">
        <f t="shared" si="21"/>
        <v>0</v>
      </c>
      <c r="N66">
        <f t="shared" si="21"/>
        <v>0</v>
      </c>
      <c r="O66">
        <f t="shared" si="21"/>
        <v>29740</v>
      </c>
      <c r="P66">
        <f t="shared" si="21"/>
        <v>34309</v>
      </c>
      <c r="Q66">
        <f t="shared" si="21"/>
        <v>52148</v>
      </c>
      <c r="R66">
        <f>SUM(R56:R65)</f>
        <v>62131</v>
      </c>
    </row>
    <row r="67" spans="2:18" s="13" customFormat="1" x14ac:dyDescent="0.35">
      <c r="B67" s="12" t="s">
        <v>1156</v>
      </c>
    </row>
    <row r="68" spans="2:18" x14ac:dyDescent="0.35">
      <c r="B68" t="s">
        <v>1157</v>
      </c>
      <c r="O68">
        <v>3405</v>
      </c>
      <c r="P68">
        <v>3771</v>
      </c>
      <c r="Q68">
        <v>6051</v>
      </c>
      <c r="R68">
        <v>10025</v>
      </c>
    </row>
    <row r="69" spans="2:18" x14ac:dyDescent="0.35">
      <c r="B69" t="s">
        <v>1158</v>
      </c>
      <c r="O69">
        <v>2094</v>
      </c>
      <c r="P69">
        <v>2905</v>
      </c>
      <c r="Q69">
        <v>3855</v>
      </c>
      <c r="R69">
        <v>5719</v>
      </c>
    </row>
    <row r="70" spans="2:18" x14ac:dyDescent="0.35">
      <c r="B70" t="s">
        <v>1159</v>
      </c>
      <c r="O70">
        <v>630</v>
      </c>
      <c r="P70">
        <v>1163</v>
      </c>
      <c r="Q70">
        <v>1458</v>
      </c>
      <c r="R70">
        <v>1447</v>
      </c>
    </row>
    <row r="71" spans="2:18" x14ac:dyDescent="0.35">
      <c r="B71" t="s">
        <v>1185</v>
      </c>
      <c r="O71">
        <v>503</v>
      </c>
      <c r="P71">
        <v>317</v>
      </c>
      <c r="Q71">
        <v>0</v>
      </c>
      <c r="R71">
        <v>0</v>
      </c>
    </row>
    <row r="72" spans="2:18" x14ac:dyDescent="0.35">
      <c r="B72" t="s">
        <v>1160</v>
      </c>
      <c r="O72">
        <v>793</v>
      </c>
      <c r="P72">
        <v>726</v>
      </c>
      <c r="Q72">
        <v>752</v>
      </c>
      <c r="R72">
        <v>925</v>
      </c>
    </row>
    <row r="73" spans="2:18" s="10" customFormat="1" x14ac:dyDescent="0.35">
      <c r="B73" s="10" t="s">
        <v>1161</v>
      </c>
      <c r="O73" s="10">
        <v>2568</v>
      </c>
      <c r="P73" s="10">
        <v>1785</v>
      </c>
      <c r="Q73" s="10">
        <v>2132</v>
      </c>
      <c r="R73" s="10">
        <v>1589</v>
      </c>
    </row>
    <row r="74" spans="2:18" x14ac:dyDescent="0.35">
      <c r="B74" t="s">
        <v>786</v>
      </c>
      <c r="L74">
        <f t="shared" ref="L74:Q74" si="22">SUM(L68:L73)</f>
        <v>0</v>
      </c>
      <c r="M74">
        <f t="shared" si="22"/>
        <v>0</v>
      </c>
      <c r="N74">
        <f t="shared" si="22"/>
        <v>0</v>
      </c>
      <c r="O74">
        <f t="shared" si="22"/>
        <v>9993</v>
      </c>
      <c r="P74">
        <f t="shared" si="22"/>
        <v>10667</v>
      </c>
      <c r="Q74">
        <f t="shared" si="22"/>
        <v>14248</v>
      </c>
      <c r="R74">
        <f>SUM(R68:R73)</f>
        <v>19705</v>
      </c>
    </row>
    <row r="75" spans="2:18" x14ac:dyDescent="0.35">
      <c r="B75" t="s">
        <v>1162</v>
      </c>
      <c r="O75">
        <v>9404</v>
      </c>
      <c r="P75">
        <v>11634</v>
      </c>
      <c r="Q75">
        <v>9556</v>
      </c>
      <c r="R75">
        <v>5245</v>
      </c>
    </row>
    <row r="76" spans="2:18" x14ac:dyDescent="0.35">
      <c r="B76" t="s">
        <v>1159</v>
      </c>
      <c r="O76">
        <v>991</v>
      </c>
      <c r="P76">
        <v>1207</v>
      </c>
      <c r="Q76">
        <v>1284</v>
      </c>
      <c r="R76">
        <v>2052</v>
      </c>
    </row>
    <row r="77" spans="2:18" x14ac:dyDescent="0.35">
      <c r="B77" t="s">
        <v>1185</v>
      </c>
      <c r="O77">
        <v>329</v>
      </c>
      <c r="P77">
        <v>36</v>
      </c>
      <c r="Q77">
        <v>0</v>
      </c>
      <c r="R77">
        <v>0</v>
      </c>
    </row>
    <row r="78" spans="2:18" s="10" customFormat="1" x14ac:dyDescent="0.35">
      <c r="B78" s="10" t="s">
        <v>1163</v>
      </c>
      <c r="O78" s="10">
        <v>2710</v>
      </c>
      <c r="P78" s="10">
        <v>2655</v>
      </c>
      <c r="Q78" s="10">
        <v>3330</v>
      </c>
      <c r="R78" s="10">
        <v>3546</v>
      </c>
    </row>
    <row r="79" spans="2:18" x14ac:dyDescent="0.35">
      <c r="B79" t="s">
        <v>838</v>
      </c>
      <c r="L79">
        <f t="shared" ref="L79:Q79" si="23">SUM(L74:L78)</f>
        <v>0</v>
      </c>
      <c r="M79">
        <f t="shared" si="23"/>
        <v>0</v>
      </c>
      <c r="N79">
        <f t="shared" si="23"/>
        <v>0</v>
      </c>
      <c r="O79">
        <f t="shared" si="23"/>
        <v>23427</v>
      </c>
      <c r="P79">
        <f t="shared" si="23"/>
        <v>26199</v>
      </c>
      <c r="Q79">
        <f t="shared" si="23"/>
        <v>28418</v>
      </c>
      <c r="R79">
        <f>SUM(R74:R78)</f>
        <v>30548</v>
      </c>
    </row>
    <row r="80" spans="2:18" x14ac:dyDescent="0.35">
      <c r="B80" t="s">
        <v>1165</v>
      </c>
      <c r="O80">
        <v>556</v>
      </c>
      <c r="P80">
        <v>643</v>
      </c>
      <c r="Q80">
        <v>604</v>
      </c>
      <c r="R80">
        <v>568</v>
      </c>
    </row>
    <row r="81" spans="2:18" x14ac:dyDescent="0.35">
      <c r="B81" t="s">
        <v>1166</v>
      </c>
      <c r="O81">
        <v>0</v>
      </c>
      <c r="P81">
        <v>0</v>
      </c>
      <c r="Q81">
        <v>51</v>
      </c>
      <c r="R81">
        <v>0</v>
      </c>
    </row>
    <row r="82" spans="2:18" s="13" customFormat="1" x14ac:dyDescent="0.35">
      <c r="B82" s="12" t="s">
        <v>1164</v>
      </c>
    </row>
    <row r="83" spans="2:18" x14ac:dyDescent="0.35">
      <c r="B83" t="s">
        <v>1167</v>
      </c>
      <c r="O83">
        <v>0</v>
      </c>
      <c r="P83">
        <v>0</v>
      </c>
      <c r="Q83">
        <v>0</v>
      </c>
      <c r="R83">
        <v>0</v>
      </c>
    </row>
    <row r="84" spans="2:18" x14ac:dyDescent="0.35">
      <c r="B84" t="s">
        <v>1168</v>
      </c>
      <c r="O84">
        <v>0</v>
      </c>
      <c r="P84">
        <v>0</v>
      </c>
      <c r="Q84">
        <v>1</v>
      </c>
      <c r="R84">
        <v>1</v>
      </c>
    </row>
    <row r="85" spans="2:18" x14ac:dyDescent="0.35">
      <c r="B85" t="s">
        <v>1169</v>
      </c>
      <c r="O85">
        <v>10249</v>
      </c>
      <c r="P85">
        <v>12737</v>
      </c>
      <c r="Q85">
        <v>27260</v>
      </c>
      <c r="R85">
        <v>29803</v>
      </c>
    </row>
    <row r="86" spans="2:18" x14ac:dyDescent="0.35">
      <c r="B86" t="s">
        <v>1170</v>
      </c>
      <c r="O86">
        <v>-8</v>
      </c>
      <c r="P86">
        <v>-36</v>
      </c>
      <c r="Q86">
        <v>363</v>
      </c>
      <c r="R86">
        <v>54</v>
      </c>
    </row>
    <row r="87" spans="2:18" s="10" customFormat="1" x14ac:dyDescent="0.35">
      <c r="B87" s="10" t="s">
        <v>1173</v>
      </c>
      <c r="O87" s="10">
        <v>-5318</v>
      </c>
      <c r="P87" s="10">
        <v>-6083</v>
      </c>
      <c r="Q87" s="10">
        <v>-5399</v>
      </c>
      <c r="R87" s="10">
        <v>331</v>
      </c>
    </row>
    <row r="88" spans="2:18" x14ac:dyDescent="0.35">
      <c r="B88" t="s">
        <v>895</v>
      </c>
      <c r="L88">
        <f t="shared" ref="L88:Q88" si="24">SUM(L83:L87)</f>
        <v>0</v>
      </c>
      <c r="M88">
        <f t="shared" si="24"/>
        <v>0</v>
      </c>
      <c r="N88">
        <f t="shared" si="24"/>
        <v>0</v>
      </c>
      <c r="O88">
        <f t="shared" si="24"/>
        <v>4923</v>
      </c>
      <c r="P88">
        <f t="shared" si="24"/>
        <v>6618</v>
      </c>
      <c r="Q88">
        <f t="shared" si="24"/>
        <v>22225</v>
      </c>
      <c r="R88">
        <f>SUM(R83:R87)</f>
        <v>30189</v>
      </c>
    </row>
    <row r="89" spans="2:18" s="10" customFormat="1" x14ac:dyDescent="0.35">
      <c r="B89" s="10" t="s">
        <v>1171</v>
      </c>
      <c r="O89" s="10">
        <v>834</v>
      </c>
      <c r="P89" s="10">
        <v>849</v>
      </c>
      <c r="Q89" s="10">
        <v>850</v>
      </c>
      <c r="R89" s="10">
        <v>826</v>
      </c>
    </row>
    <row r="90" spans="2:18" x14ac:dyDescent="0.35">
      <c r="B90" t="s">
        <v>1172</v>
      </c>
      <c r="L90">
        <f t="shared" ref="L90:Q90" si="25">SUM(L88:L89)+SUM(L79:L81)</f>
        <v>0</v>
      </c>
      <c r="M90">
        <f t="shared" si="25"/>
        <v>0</v>
      </c>
      <c r="N90">
        <f t="shared" si="25"/>
        <v>0</v>
      </c>
      <c r="O90">
        <f t="shared" si="25"/>
        <v>29740</v>
      </c>
      <c r="P90">
        <f t="shared" si="25"/>
        <v>34309</v>
      </c>
      <c r="Q90">
        <f t="shared" si="25"/>
        <v>52148</v>
      </c>
      <c r="R90">
        <f>SUM(R88:R89)+SUM(R79:R81)</f>
        <v>62131</v>
      </c>
    </row>
    <row r="94" spans="2:18" x14ac:dyDescent="0.35">
      <c r="L94">
        <f>2016</f>
        <v>2016</v>
      </c>
      <c r="M94">
        <f>L94+1</f>
        <v>2017</v>
      </c>
      <c r="N94">
        <f t="shared" ref="N94:R94" si="26">M94+1</f>
        <v>2018</v>
      </c>
      <c r="O94">
        <f t="shared" si="26"/>
        <v>2019</v>
      </c>
      <c r="P94">
        <f t="shared" si="26"/>
        <v>2020</v>
      </c>
      <c r="Q94">
        <f t="shared" si="26"/>
        <v>2021</v>
      </c>
      <c r="R94">
        <f t="shared" si="26"/>
        <v>2022</v>
      </c>
    </row>
    <row r="95" spans="2:18" s="8" customFormat="1" x14ac:dyDescent="0.35">
      <c r="B95" s="9" t="s">
        <v>1121</v>
      </c>
    </row>
    <row r="96" spans="2:18" x14ac:dyDescent="0.35">
      <c r="B96" t="s">
        <v>1122</v>
      </c>
      <c r="L96">
        <v>-524</v>
      </c>
      <c r="M96">
        <v>-123</v>
      </c>
      <c r="N96">
        <v>-61</v>
      </c>
      <c r="O96">
        <v>2098</v>
      </c>
      <c r="P96">
        <v>2405</v>
      </c>
      <c r="Q96">
        <v>5943</v>
      </c>
      <c r="R96">
        <v>11497</v>
      </c>
    </row>
    <row r="97" spans="1:19" s="10" customFormat="1" x14ac:dyDescent="0.35">
      <c r="B97" s="10" t="s">
        <v>1123</v>
      </c>
      <c r="L97" s="10">
        <v>-1635</v>
      </c>
      <c r="M97" s="10">
        <v>-1281</v>
      </c>
      <c r="N97" s="10">
        <v>-3415</v>
      </c>
      <c r="O97" s="10">
        <v>-2101</v>
      </c>
      <c r="P97" s="10">
        <v>-1327</v>
      </c>
      <c r="Q97" s="10">
        <v>-3157</v>
      </c>
      <c r="R97" s="10">
        <f>-6482-1500-32</f>
        <v>-8014</v>
      </c>
    </row>
    <row r="98" spans="1:19" x14ac:dyDescent="0.35">
      <c r="B98" t="s">
        <v>1124</v>
      </c>
      <c r="G98">
        <f t="shared" ref="G98:L98" si="27">SUM(G96:G97)</f>
        <v>0</v>
      </c>
      <c r="H98">
        <f t="shared" si="27"/>
        <v>0</v>
      </c>
      <c r="I98">
        <f t="shared" si="27"/>
        <v>0</v>
      </c>
      <c r="J98">
        <f t="shared" si="27"/>
        <v>0</v>
      </c>
      <c r="K98">
        <f t="shared" si="27"/>
        <v>0</v>
      </c>
      <c r="L98">
        <f t="shared" si="27"/>
        <v>-2159</v>
      </c>
      <c r="M98">
        <f t="shared" ref="M98:O98" si="28">SUM(M96:M97)</f>
        <v>-1404</v>
      </c>
      <c r="N98">
        <f t="shared" si="28"/>
        <v>-3476</v>
      </c>
      <c r="O98">
        <f t="shared" si="28"/>
        <v>-3</v>
      </c>
      <c r="P98">
        <f>SUM(P96:P97)</f>
        <v>1078</v>
      </c>
      <c r="Q98">
        <f t="shared" ref="Q98:R98" si="29">SUM(Q96:Q97)</f>
        <v>2786</v>
      </c>
      <c r="R98">
        <f t="shared" si="29"/>
        <v>3483</v>
      </c>
    </row>
    <row r="100" spans="1:19" x14ac:dyDescent="0.35">
      <c r="B100" t="s">
        <v>1104</v>
      </c>
    </row>
    <row r="105" spans="1:19" x14ac:dyDescent="0.35">
      <c r="B105" t="s">
        <v>1103</v>
      </c>
      <c r="C105">
        <f>2016</f>
        <v>2016</v>
      </c>
      <c r="D105">
        <f>C105+1</f>
        <v>2017</v>
      </c>
      <c r="E105">
        <f t="shared" ref="E105:I105" si="30">D105+1</f>
        <v>2018</v>
      </c>
      <c r="F105">
        <f t="shared" si="30"/>
        <v>2019</v>
      </c>
      <c r="G105">
        <f t="shared" si="30"/>
        <v>2020</v>
      </c>
      <c r="H105">
        <f t="shared" si="30"/>
        <v>2021</v>
      </c>
      <c r="I105">
        <f t="shared" si="30"/>
        <v>2022</v>
      </c>
    </row>
    <row r="106" spans="1:19" x14ac:dyDescent="0.35">
      <c r="A106" s="8"/>
      <c r="B106" s="9" t="s">
        <v>1121</v>
      </c>
      <c r="C106" s="8"/>
      <c r="D106" s="8"/>
      <c r="E106" s="8"/>
      <c r="F106" s="8"/>
      <c r="G106" s="8"/>
      <c r="H106" s="8"/>
      <c r="I106" s="8"/>
      <c r="J106" s="8"/>
      <c r="K106" s="8"/>
      <c r="L106" s="8"/>
      <c r="M106" s="8"/>
      <c r="N106" s="8"/>
      <c r="O106" s="8"/>
      <c r="P106" s="8"/>
      <c r="Q106" s="8"/>
      <c r="R106" s="8"/>
      <c r="S106" s="8"/>
    </row>
    <row r="107" spans="1:19" x14ac:dyDescent="0.35">
      <c r="B107" t="s">
        <v>1122</v>
      </c>
      <c r="C107">
        <v>-524</v>
      </c>
      <c r="D107">
        <v>-123</v>
      </c>
      <c r="E107">
        <v>-61</v>
      </c>
      <c r="F107">
        <v>2098</v>
      </c>
      <c r="G107">
        <v>2405</v>
      </c>
      <c r="H107">
        <v>5943</v>
      </c>
      <c r="I107">
        <v>11497</v>
      </c>
    </row>
    <row r="108" spans="1:19" x14ac:dyDescent="0.35">
      <c r="A108" s="10"/>
      <c r="B108" s="10" t="s">
        <v>1123</v>
      </c>
      <c r="C108" s="10">
        <v>-1635</v>
      </c>
      <c r="D108" s="10">
        <v>-1281</v>
      </c>
      <c r="E108" s="10">
        <v>-3415</v>
      </c>
      <c r="F108" s="10">
        <v>-2101</v>
      </c>
      <c r="G108" s="10">
        <v>-1327</v>
      </c>
      <c r="H108" s="10">
        <v>-3157</v>
      </c>
      <c r="I108" s="10">
        <f>-6482-1500-32</f>
        <v>-8014</v>
      </c>
      <c r="J108" s="10"/>
      <c r="K108" s="10"/>
      <c r="L108" s="10"/>
      <c r="M108" s="10"/>
      <c r="N108" s="10"/>
      <c r="O108" s="10"/>
      <c r="P108" s="10"/>
      <c r="Q108" s="10"/>
      <c r="R108" s="10"/>
      <c r="S108" s="10"/>
    </row>
    <row r="109" spans="1:19" s="16" customFormat="1" x14ac:dyDescent="0.35">
      <c r="B109" s="16" t="s">
        <v>1124</v>
      </c>
      <c r="C109" s="16">
        <f t="shared" ref="C109:F109" si="31">SUM(C107:C108)</f>
        <v>-2159</v>
      </c>
      <c r="D109" s="16">
        <f t="shared" si="31"/>
        <v>-1404</v>
      </c>
      <c r="E109" s="16">
        <f t="shared" si="31"/>
        <v>-3476</v>
      </c>
      <c r="F109" s="16">
        <f t="shared" si="31"/>
        <v>-3</v>
      </c>
      <c r="G109" s="16">
        <f>SUM(G107:G108)</f>
        <v>1078</v>
      </c>
      <c r="H109" s="16">
        <f t="shared" ref="H109:I109" si="32">SUM(H107:H108)</f>
        <v>2786</v>
      </c>
      <c r="I109" s="16">
        <f t="shared" si="32"/>
        <v>3483</v>
      </c>
    </row>
    <row r="111" spans="1:19" s="16" customFormat="1" x14ac:dyDescent="0.35">
      <c r="B111" s="16" t="s">
        <v>1104</v>
      </c>
      <c r="C111" s="22">
        <f>Summary!L28</f>
        <v>14.006</v>
      </c>
      <c r="D111" s="22">
        <f>Summary!M28</f>
        <v>20.856000000000002</v>
      </c>
      <c r="E111" s="22">
        <f>Summary!N28</f>
        <v>20.975999999999996</v>
      </c>
      <c r="F111" s="22">
        <f>Summary!O28</f>
        <v>18.236000000000001</v>
      </c>
      <c r="G111" s="22">
        <f>Summary!P28</f>
        <v>97.488</v>
      </c>
      <c r="H111" s="22">
        <f>Summary!Q28</f>
        <v>262.08</v>
      </c>
      <c r="I111" s="22">
        <f>Summary!R28</f>
        <v>997.74599999999998</v>
      </c>
    </row>
    <row r="112" spans="1:19" x14ac:dyDescent="0.35">
      <c r="D112" s="21">
        <f>(D111-C111)/C111</f>
        <v>0.48907611023846931</v>
      </c>
      <c r="E112" s="21">
        <f t="shared" ref="E112:I112" si="33">(E111-D111)/D111</f>
        <v>5.753739930954827E-3</v>
      </c>
      <c r="F112" s="21">
        <f t="shared" si="33"/>
        <v>-0.13062547673531633</v>
      </c>
      <c r="G112" s="21">
        <f t="shared" si="33"/>
        <v>4.3459091906119758</v>
      </c>
      <c r="H112" s="21">
        <f t="shared" si="33"/>
        <v>1.6883308714918757</v>
      </c>
      <c r="I112" s="21">
        <f t="shared" si="33"/>
        <v>2.8070283882783884</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
  <sheetViews>
    <sheetView workbookViewId="0">
      <pane xSplit="1" ySplit="1" topLeftCell="B2" activePane="bottomRight" state="frozen"/>
      <selection pane="topRight" activeCell="B1" sqref="B1"/>
      <selection pane="bottomLeft" activeCell="A2" sqref="A2"/>
      <selection pane="bottomRight" activeCell="F28" sqref="F28"/>
    </sheetView>
  </sheetViews>
  <sheetFormatPr defaultRowHeight="14.5" x14ac:dyDescent="0.35"/>
  <cols>
    <col min="1" max="1" width="24.26953125" customWidth="1"/>
  </cols>
  <sheetData>
    <row r="1" spans="1:18" x14ac:dyDescent="0.35">
      <c r="B1" s="1">
        <v>2006</v>
      </c>
      <c r="C1" s="1">
        <v>2007</v>
      </c>
      <c r="D1" s="1">
        <v>2008</v>
      </c>
      <c r="E1" s="1">
        <v>2009</v>
      </c>
      <c r="F1" s="1">
        <v>2010</v>
      </c>
      <c r="G1" s="1">
        <v>2011</v>
      </c>
      <c r="H1" s="1">
        <v>2012</v>
      </c>
      <c r="I1" s="1">
        <v>2013</v>
      </c>
      <c r="J1" s="1">
        <v>2014</v>
      </c>
      <c r="K1" s="1">
        <v>2015</v>
      </c>
      <c r="L1" s="1">
        <v>2016</v>
      </c>
      <c r="M1" s="1">
        <v>2017</v>
      </c>
      <c r="N1" s="1">
        <v>2018</v>
      </c>
      <c r="O1" s="1">
        <v>2019</v>
      </c>
      <c r="P1" s="1">
        <v>2020</v>
      </c>
      <c r="Q1" s="1">
        <v>2021</v>
      </c>
      <c r="R1" s="1">
        <v>2022</v>
      </c>
    </row>
    <row r="2" spans="1:18" x14ac:dyDescent="0.35">
      <c r="A2" s="1" t="s">
        <v>0</v>
      </c>
      <c r="B2" t="s">
        <v>1</v>
      </c>
      <c r="C2" t="s">
        <v>2</v>
      </c>
      <c r="D2" t="s">
        <v>3</v>
      </c>
      <c r="E2" t="s">
        <v>4</v>
      </c>
      <c r="F2" t="s">
        <v>5</v>
      </c>
      <c r="G2" t="s">
        <v>6</v>
      </c>
      <c r="H2" t="s">
        <v>7</v>
      </c>
      <c r="I2" t="s">
        <v>8</v>
      </c>
      <c r="J2" t="s">
        <v>9</v>
      </c>
      <c r="K2" t="s">
        <v>10</v>
      </c>
      <c r="L2" t="s">
        <v>11</v>
      </c>
      <c r="M2" t="s">
        <v>12</v>
      </c>
      <c r="N2" t="s">
        <v>13</v>
      </c>
      <c r="O2" t="s">
        <v>14</v>
      </c>
      <c r="P2" t="s">
        <v>15</v>
      </c>
      <c r="Q2" t="s">
        <v>16</v>
      </c>
      <c r="R2" t="s">
        <v>17</v>
      </c>
    </row>
    <row r="3" spans="1:18" x14ac:dyDescent="0.35">
      <c r="A3" s="1" t="s">
        <v>18</v>
      </c>
      <c r="B3" t="s">
        <v>1</v>
      </c>
      <c r="C3" t="s">
        <v>19</v>
      </c>
      <c r="D3" t="s">
        <v>20</v>
      </c>
      <c r="E3" t="s">
        <v>21</v>
      </c>
      <c r="F3" t="s">
        <v>22</v>
      </c>
      <c r="G3" t="s">
        <v>23</v>
      </c>
      <c r="H3" t="s">
        <v>24</v>
      </c>
      <c r="I3" t="s">
        <v>25</v>
      </c>
      <c r="J3" t="s">
        <v>26</v>
      </c>
      <c r="K3" t="s">
        <v>27</v>
      </c>
      <c r="L3" t="s">
        <v>28</v>
      </c>
      <c r="M3" t="s">
        <v>29</v>
      </c>
      <c r="N3" t="s">
        <v>30</v>
      </c>
      <c r="O3" t="s">
        <v>31</v>
      </c>
      <c r="P3" t="s">
        <v>32</v>
      </c>
      <c r="Q3" t="s">
        <v>33</v>
      </c>
      <c r="R3" t="s">
        <v>34</v>
      </c>
    </row>
    <row r="4" spans="1:18" x14ac:dyDescent="0.35">
      <c r="A4" s="1" t="s">
        <v>35</v>
      </c>
      <c r="B4" t="s">
        <v>1</v>
      </c>
      <c r="C4" t="s">
        <v>36</v>
      </c>
      <c r="D4" t="s">
        <v>36</v>
      </c>
      <c r="E4" t="s">
        <v>37</v>
      </c>
      <c r="F4" t="s">
        <v>38</v>
      </c>
      <c r="G4" t="s">
        <v>39</v>
      </c>
      <c r="H4" t="s">
        <v>28</v>
      </c>
      <c r="I4" t="s">
        <v>40</v>
      </c>
      <c r="J4" t="s">
        <v>41</v>
      </c>
      <c r="K4" t="s">
        <v>42</v>
      </c>
      <c r="L4" t="s">
        <v>43</v>
      </c>
      <c r="M4" t="s">
        <v>44</v>
      </c>
      <c r="N4" t="s">
        <v>45</v>
      </c>
      <c r="O4" t="s">
        <v>46</v>
      </c>
      <c r="P4" t="s">
        <v>47</v>
      </c>
      <c r="Q4" t="s">
        <v>48</v>
      </c>
      <c r="R4" t="s">
        <v>49</v>
      </c>
    </row>
    <row r="5" spans="1:18" x14ac:dyDescent="0.35">
      <c r="A5" s="1" t="s">
        <v>50</v>
      </c>
      <c r="B5" t="s">
        <v>1</v>
      </c>
      <c r="C5" t="s">
        <v>1</v>
      </c>
      <c r="D5" t="s">
        <v>1</v>
      </c>
      <c r="E5" t="s">
        <v>1</v>
      </c>
      <c r="F5" t="s">
        <v>1</v>
      </c>
      <c r="G5" t="s">
        <v>1</v>
      </c>
      <c r="H5" t="s">
        <v>1</v>
      </c>
      <c r="I5" t="s">
        <v>1</v>
      </c>
      <c r="J5" t="s">
        <v>1</v>
      </c>
      <c r="K5" t="s">
        <v>1</v>
      </c>
      <c r="L5" t="s">
        <v>1</v>
      </c>
      <c r="M5" t="s">
        <v>1</v>
      </c>
      <c r="N5" t="s">
        <v>1</v>
      </c>
      <c r="O5" t="s">
        <v>1</v>
      </c>
      <c r="P5" t="s">
        <v>1</v>
      </c>
      <c r="Q5" t="s">
        <v>1</v>
      </c>
      <c r="R5" t="s">
        <v>1</v>
      </c>
    </row>
    <row r="6" spans="1:18" x14ac:dyDescent="0.35">
      <c r="A6" s="1" t="s">
        <v>51</v>
      </c>
      <c r="B6" t="s">
        <v>1</v>
      </c>
      <c r="C6" t="s">
        <v>52</v>
      </c>
      <c r="D6" t="s">
        <v>53</v>
      </c>
      <c r="E6" t="s">
        <v>52</v>
      </c>
      <c r="F6" t="s">
        <v>54</v>
      </c>
      <c r="G6" t="s">
        <v>55</v>
      </c>
      <c r="H6" t="s">
        <v>56</v>
      </c>
      <c r="I6" t="s">
        <v>57</v>
      </c>
      <c r="J6" t="s">
        <v>58</v>
      </c>
      <c r="K6" t="s">
        <v>59</v>
      </c>
      <c r="L6" t="s">
        <v>60</v>
      </c>
      <c r="M6" t="s">
        <v>61</v>
      </c>
      <c r="N6" t="s">
        <v>62</v>
      </c>
      <c r="O6" t="s">
        <v>63</v>
      </c>
      <c r="P6" t="s">
        <v>64</v>
      </c>
      <c r="Q6" t="s">
        <v>65</v>
      </c>
      <c r="R6" t="s">
        <v>66</v>
      </c>
    </row>
    <row r="7" spans="1:18" x14ac:dyDescent="0.35">
      <c r="A7" s="1" t="s">
        <v>67</v>
      </c>
      <c r="B7" t="s">
        <v>1</v>
      </c>
      <c r="C7" t="s">
        <v>68</v>
      </c>
      <c r="D7" t="s">
        <v>23</v>
      </c>
      <c r="E7" t="s">
        <v>69</v>
      </c>
      <c r="F7" t="s">
        <v>70</v>
      </c>
      <c r="G7" t="s">
        <v>56</v>
      </c>
      <c r="H7" t="s">
        <v>71</v>
      </c>
      <c r="I7" t="s">
        <v>72</v>
      </c>
      <c r="J7" t="s">
        <v>73</v>
      </c>
      <c r="K7" t="s">
        <v>74</v>
      </c>
      <c r="L7" t="s">
        <v>75</v>
      </c>
      <c r="M7" t="s">
        <v>76</v>
      </c>
      <c r="N7" t="s">
        <v>77</v>
      </c>
      <c r="O7" t="s">
        <v>78</v>
      </c>
      <c r="P7" t="s">
        <v>79</v>
      </c>
      <c r="Q7" t="s">
        <v>80</v>
      </c>
      <c r="R7" t="s">
        <v>81</v>
      </c>
    </row>
    <row r="8" spans="1:18" x14ac:dyDescent="0.35">
      <c r="A8" s="1" t="s">
        <v>82</v>
      </c>
      <c r="B8" t="s">
        <v>1</v>
      </c>
      <c r="C8" t="s">
        <v>83</v>
      </c>
      <c r="D8" t="s">
        <v>83</v>
      </c>
      <c r="E8" t="s">
        <v>84</v>
      </c>
      <c r="F8" t="s">
        <v>85</v>
      </c>
      <c r="G8" t="s">
        <v>86</v>
      </c>
      <c r="H8" t="s">
        <v>87</v>
      </c>
      <c r="I8" t="s">
        <v>88</v>
      </c>
      <c r="J8" t="s">
        <v>89</v>
      </c>
      <c r="K8" t="s">
        <v>90</v>
      </c>
      <c r="L8" t="s">
        <v>91</v>
      </c>
      <c r="M8" t="s">
        <v>92</v>
      </c>
      <c r="N8" t="s">
        <v>93</v>
      </c>
      <c r="O8" t="s">
        <v>94</v>
      </c>
      <c r="P8" t="s">
        <v>95</v>
      </c>
      <c r="Q8" t="s">
        <v>96</v>
      </c>
      <c r="R8" t="s">
        <v>97</v>
      </c>
    </row>
    <row r="9" spans="1:18" x14ac:dyDescent="0.35">
      <c r="A9" s="1" t="s">
        <v>98</v>
      </c>
      <c r="B9" t="s">
        <v>1</v>
      </c>
      <c r="C9" t="s">
        <v>1</v>
      </c>
      <c r="D9" t="s">
        <v>1</v>
      </c>
      <c r="E9" t="s">
        <v>1</v>
      </c>
      <c r="F9" t="s">
        <v>99</v>
      </c>
      <c r="G9" t="s">
        <v>100</v>
      </c>
      <c r="H9" t="s">
        <v>101</v>
      </c>
      <c r="I9" t="s">
        <v>102</v>
      </c>
      <c r="J9" t="s">
        <v>103</v>
      </c>
      <c r="K9" t="s">
        <v>104</v>
      </c>
      <c r="L9" t="s">
        <v>105</v>
      </c>
      <c r="M9" t="s">
        <v>106</v>
      </c>
      <c r="N9" t="s">
        <v>107</v>
      </c>
      <c r="O9" t="s">
        <v>108</v>
      </c>
      <c r="P9" t="s">
        <v>109</v>
      </c>
      <c r="Q9" t="s">
        <v>110</v>
      </c>
      <c r="R9" t="s">
        <v>111</v>
      </c>
    </row>
    <row r="10" spans="1:18" x14ac:dyDescent="0.35">
      <c r="A10" s="1" t="s">
        <v>112</v>
      </c>
      <c r="B10" t="s">
        <v>1</v>
      </c>
      <c r="C10" t="s">
        <v>1</v>
      </c>
      <c r="D10" t="s">
        <v>1</v>
      </c>
      <c r="E10" t="s">
        <v>1</v>
      </c>
      <c r="F10" t="s">
        <v>113</v>
      </c>
      <c r="G10" t="s">
        <v>114</v>
      </c>
      <c r="H10" t="s">
        <v>114</v>
      </c>
      <c r="I10" t="s">
        <v>115</v>
      </c>
      <c r="J10" t="s">
        <v>116</v>
      </c>
      <c r="K10" t="s">
        <v>117</v>
      </c>
      <c r="L10" t="s">
        <v>118</v>
      </c>
      <c r="M10" t="s">
        <v>119</v>
      </c>
      <c r="N10" t="s">
        <v>118</v>
      </c>
      <c r="O10" t="s">
        <v>120</v>
      </c>
      <c r="P10" t="s">
        <v>121</v>
      </c>
      <c r="Q10" t="s">
        <v>122</v>
      </c>
      <c r="R10" t="s">
        <v>123</v>
      </c>
    </row>
    <row r="11" spans="1:18" x14ac:dyDescent="0.35">
      <c r="A11" s="1" t="s">
        <v>124</v>
      </c>
      <c r="B11" t="s">
        <v>1</v>
      </c>
      <c r="C11" t="s">
        <v>1</v>
      </c>
      <c r="D11" t="s">
        <v>1</v>
      </c>
      <c r="E11" t="s">
        <v>1</v>
      </c>
      <c r="F11" t="s">
        <v>1</v>
      </c>
      <c r="G11" t="s">
        <v>1</v>
      </c>
      <c r="H11" t="s">
        <v>1</v>
      </c>
      <c r="I11" t="s">
        <v>1</v>
      </c>
      <c r="J11" t="s">
        <v>1</v>
      </c>
      <c r="K11" t="s">
        <v>1</v>
      </c>
      <c r="L11" t="s">
        <v>1</v>
      </c>
      <c r="M11" t="s">
        <v>1</v>
      </c>
      <c r="N11" t="s">
        <v>1</v>
      </c>
      <c r="O11" t="s">
        <v>1</v>
      </c>
      <c r="P11" t="s">
        <v>1</v>
      </c>
      <c r="Q11" t="s">
        <v>1</v>
      </c>
      <c r="R11" t="s">
        <v>1</v>
      </c>
    </row>
    <row r="12" spans="1:18" x14ac:dyDescent="0.35">
      <c r="A12" s="1" t="s">
        <v>125</v>
      </c>
      <c r="B12" t="s">
        <v>1</v>
      </c>
      <c r="C12" t="s">
        <v>126</v>
      </c>
      <c r="D12" t="s">
        <v>127</v>
      </c>
      <c r="E12" t="s">
        <v>128</v>
      </c>
      <c r="F12" t="s">
        <v>129</v>
      </c>
      <c r="G12" t="s">
        <v>130</v>
      </c>
      <c r="H12" t="s">
        <v>131</v>
      </c>
      <c r="I12" t="s">
        <v>132</v>
      </c>
      <c r="J12" t="s">
        <v>133</v>
      </c>
      <c r="K12" t="s">
        <v>134</v>
      </c>
      <c r="L12" t="s">
        <v>135</v>
      </c>
      <c r="M12" t="s">
        <v>136</v>
      </c>
      <c r="N12" t="s">
        <v>137</v>
      </c>
      <c r="O12" t="s">
        <v>138</v>
      </c>
      <c r="P12" t="s">
        <v>139</v>
      </c>
      <c r="Q12" t="s">
        <v>140</v>
      </c>
      <c r="R12" t="s">
        <v>141</v>
      </c>
    </row>
    <row r="13" spans="1:18" x14ac:dyDescent="0.35">
      <c r="A13" s="1" t="s">
        <v>142</v>
      </c>
      <c r="B13" t="s">
        <v>1</v>
      </c>
      <c r="C13" t="s">
        <v>143</v>
      </c>
      <c r="D13" t="s">
        <v>144</v>
      </c>
      <c r="E13" t="s">
        <v>145</v>
      </c>
      <c r="F13" t="s">
        <v>146</v>
      </c>
      <c r="G13" t="s">
        <v>147</v>
      </c>
      <c r="H13" t="s">
        <v>148</v>
      </c>
      <c r="I13" t="s">
        <v>149</v>
      </c>
      <c r="J13" t="s">
        <v>150</v>
      </c>
      <c r="K13" t="s">
        <v>151</v>
      </c>
      <c r="L13" t="s">
        <v>152</v>
      </c>
      <c r="M13" t="s">
        <v>153</v>
      </c>
      <c r="N13" t="s">
        <v>154</v>
      </c>
      <c r="O13" t="s">
        <v>155</v>
      </c>
      <c r="P13" t="s">
        <v>156</v>
      </c>
      <c r="Q13" t="s">
        <v>157</v>
      </c>
      <c r="R13" t="s">
        <v>158</v>
      </c>
    </row>
    <row r="14" spans="1:18" x14ac:dyDescent="0.35">
      <c r="A14" s="1" t="s">
        <v>159</v>
      </c>
      <c r="B14" t="s">
        <v>1</v>
      </c>
      <c r="C14" t="s">
        <v>160</v>
      </c>
      <c r="D14" t="s">
        <v>161</v>
      </c>
      <c r="E14" t="s">
        <v>162</v>
      </c>
      <c r="F14" t="s">
        <v>163</v>
      </c>
      <c r="G14" t="s">
        <v>164</v>
      </c>
      <c r="H14" t="s">
        <v>165</v>
      </c>
      <c r="I14" t="s">
        <v>166</v>
      </c>
      <c r="J14" t="s">
        <v>167</v>
      </c>
      <c r="K14" t="s">
        <v>168</v>
      </c>
      <c r="L14" t="s">
        <v>169</v>
      </c>
      <c r="M14" t="s">
        <v>170</v>
      </c>
      <c r="N14" t="s">
        <v>171</v>
      </c>
      <c r="O14" t="s">
        <v>172</v>
      </c>
      <c r="P14" t="s">
        <v>173</v>
      </c>
      <c r="Q14" t="s">
        <v>174</v>
      </c>
      <c r="R14" t="s">
        <v>175</v>
      </c>
    </row>
    <row r="15" spans="1:18" x14ac:dyDescent="0.35">
      <c r="A15" s="1" t="s">
        <v>176</v>
      </c>
      <c r="B15" t="s">
        <v>1</v>
      </c>
      <c r="C15" t="s">
        <v>177</v>
      </c>
      <c r="D15" t="s">
        <v>178</v>
      </c>
      <c r="E15" t="s">
        <v>179</v>
      </c>
      <c r="F15" t="s">
        <v>180</v>
      </c>
      <c r="G15" t="s">
        <v>181</v>
      </c>
      <c r="H15" t="s">
        <v>182</v>
      </c>
      <c r="I15" t="s">
        <v>183</v>
      </c>
      <c r="J15" t="s">
        <v>184</v>
      </c>
      <c r="K15" t="s">
        <v>185</v>
      </c>
      <c r="L15" t="s">
        <v>186</v>
      </c>
      <c r="M15" t="s">
        <v>187</v>
      </c>
      <c r="N15" t="s">
        <v>188</v>
      </c>
      <c r="O15" t="s">
        <v>189</v>
      </c>
      <c r="P15" t="s">
        <v>190</v>
      </c>
      <c r="Q15" t="s">
        <v>191</v>
      </c>
      <c r="R15" t="s">
        <v>192</v>
      </c>
    </row>
    <row r="16" spans="1:18" x14ac:dyDescent="0.35">
      <c r="A16" s="1" t="s">
        <v>193</v>
      </c>
      <c r="B16" t="s">
        <v>1</v>
      </c>
      <c r="C16" t="s">
        <v>194</v>
      </c>
      <c r="D16" t="s">
        <v>194</v>
      </c>
      <c r="E16" t="s">
        <v>195</v>
      </c>
      <c r="F16" t="s">
        <v>194</v>
      </c>
      <c r="G16" t="s">
        <v>196</v>
      </c>
      <c r="H16" t="s">
        <v>195</v>
      </c>
      <c r="I16" t="s">
        <v>197</v>
      </c>
      <c r="J16" t="s">
        <v>198</v>
      </c>
      <c r="K16" t="s">
        <v>199</v>
      </c>
      <c r="L16" t="s">
        <v>197</v>
      </c>
      <c r="M16" t="s">
        <v>200</v>
      </c>
      <c r="N16" t="s">
        <v>150</v>
      </c>
      <c r="O16" t="s">
        <v>201</v>
      </c>
      <c r="P16" t="s">
        <v>202</v>
      </c>
      <c r="Q16" t="s">
        <v>203</v>
      </c>
      <c r="R16" t="s">
        <v>204</v>
      </c>
    </row>
    <row r="17" spans="1:18" x14ac:dyDescent="0.35">
      <c r="A17" s="1" t="s">
        <v>205</v>
      </c>
      <c r="B17" t="s">
        <v>1</v>
      </c>
      <c r="C17" t="s">
        <v>206</v>
      </c>
      <c r="D17" t="s">
        <v>207</v>
      </c>
      <c r="E17" t="s">
        <v>208</v>
      </c>
      <c r="F17" t="s">
        <v>209</v>
      </c>
      <c r="G17" t="s">
        <v>210</v>
      </c>
      <c r="H17" t="s">
        <v>211</v>
      </c>
      <c r="I17" t="s">
        <v>212</v>
      </c>
      <c r="J17" t="s">
        <v>213</v>
      </c>
      <c r="K17" t="s">
        <v>214</v>
      </c>
      <c r="L17" t="s">
        <v>215</v>
      </c>
      <c r="M17" t="s">
        <v>216</v>
      </c>
      <c r="N17" t="s">
        <v>217</v>
      </c>
      <c r="O17" t="s">
        <v>218</v>
      </c>
      <c r="P17" t="s">
        <v>219</v>
      </c>
      <c r="Q17" t="s">
        <v>220</v>
      </c>
      <c r="R17" t="s">
        <v>221</v>
      </c>
    </row>
    <row r="18" spans="1:18" x14ac:dyDescent="0.35">
      <c r="A18" s="1" t="s">
        <v>222</v>
      </c>
      <c r="B18" t="s">
        <v>1</v>
      </c>
      <c r="C18" t="s">
        <v>223</v>
      </c>
      <c r="D18" t="s">
        <v>224</v>
      </c>
      <c r="E18" t="s">
        <v>225</v>
      </c>
      <c r="F18" t="s">
        <v>226</v>
      </c>
      <c r="G18" t="s">
        <v>227</v>
      </c>
      <c r="H18" t="s">
        <v>228</v>
      </c>
      <c r="I18" t="s">
        <v>229</v>
      </c>
      <c r="J18" t="s">
        <v>230</v>
      </c>
      <c r="K18" t="s">
        <v>231</v>
      </c>
      <c r="L18" t="s">
        <v>232</v>
      </c>
      <c r="M18" t="s">
        <v>233</v>
      </c>
      <c r="N18" t="s">
        <v>234</v>
      </c>
      <c r="O18" t="s">
        <v>235</v>
      </c>
      <c r="P18" t="s">
        <v>236</v>
      </c>
      <c r="Q18" t="s">
        <v>237</v>
      </c>
      <c r="R18" t="s">
        <v>238</v>
      </c>
    </row>
    <row r="19" spans="1:18" x14ac:dyDescent="0.35">
      <c r="A19" s="1" t="s">
        <v>239</v>
      </c>
      <c r="B19" t="s">
        <v>1</v>
      </c>
      <c r="C19" t="s">
        <v>1</v>
      </c>
      <c r="D19" t="s">
        <v>240</v>
      </c>
      <c r="E19" t="s">
        <v>1</v>
      </c>
      <c r="F19" t="s">
        <v>241</v>
      </c>
      <c r="G19" t="s">
        <v>242</v>
      </c>
      <c r="H19" t="s">
        <v>243</v>
      </c>
      <c r="I19" t="s">
        <v>244</v>
      </c>
      <c r="J19" t="s">
        <v>245</v>
      </c>
      <c r="K19" t="s">
        <v>246</v>
      </c>
      <c r="L19" t="s">
        <v>247</v>
      </c>
      <c r="M19" t="s">
        <v>248</v>
      </c>
      <c r="N19" t="s">
        <v>249</v>
      </c>
      <c r="O19" t="s">
        <v>250</v>
      </c>
      <c r="P19" t="s">
        <v>251</v>
      </c>
      <c r="Q19" t="s">
        <v>252</v>
      </c>
      <c r="R19" t="s">
        <v>253</v>
      </c>
    </row>
    <row r="20" spans="1:18" x14ac:dyDescent="0.35">
      <c r="A20" s="1" t="s">
        <v>254</v>
      </c>
      <c r="B20" t="s">
        <v>1</v>
      </c>
      <c r="C20" t="s">
        <v>255</v>
      </c>
      <c r="D20" t="s">
        <v>256</v>
      </c>
      <c r="E20" t="s">
        <v>181</v>
      </c>
      <c r="F20" t="s">
        <v>257</v>
      </c>
      <c r="G20" t="s">
        <v>258</v>
      </c>
      <c r="H20" t="s">
        <v>259</v>
      </c>
      <c r="I20" t="s">
        <v>260</v>
      </c>
      <c r="J20" t="s">
        <v>261</v>
      </c>
      <c r="K20" t="s">
        <v>262</v>
      </c>
      <c r="L20" t="s">
        <v>263</v>
      </c>
      <c r="M20" t="s">
        <v>264</v>
      </c>
      <c r="N20" t="s">
        <v>265</v>
      </c>
      <c r="O20" t="s">
        <v>266</v>
      </c>
      <c r="P20" t="s">
        <v>267</v>
      </c>
      <c r="Q20" t="s">
        <v>268</v>
      </c>
      <c r="R20" t="s">
        <v>269</v>
      </c>
    </row>
    <row r="21" spans="1:18" x14ac:dyDescent="0.35">
      <c r="A21" s="1" t="s">
        <v>270</v>
      </c>
      <c r="B21" t="s">
        <v>1</v>
      </c>
      <c r="C21" t="s">
        <v>271</v>
      </c>
      <c r="D21" t="s">
        <v>272</v>
      </c>
      <c r="E21" t="s">
        <v>273</v>
      </c>
      <c r="F21" t="s">
        <v>274</v>
      </c>
      <c r="G21" t="s">
        <v>275</v>
      </c>
      <c r="H21" t="s">
        <v>276</v>
      </c>
      <c r="I21" t="s">
        <v>277</v>
      </c>
      <c r="J21" t="s">
        <v>278</v>
      </c>
      <c r="K21" t="s">
        <v>279</v>
      </c>
      <c r="L21" t="s">
        <v>280</v>
      </c>
      <c r="M21" t="s">
        <v>281</v>
      </c>
      <c r="N21" t="s">
        <v>200</v>
      </c>
      <c r="O21" t="s">
        <v>155</v>
      </c>
      <c r="P21" t="s">
        <v>282</v>
      </c>
      <c r="Q21" t="s">
        <v>283</v>
      </c>
      <c r="R21" t="s">
        <v>284</v>
      </c>
    </row>
    <row r="22" spans="1:18" x14ac:dyDescent="0.35">
      <c r="A22" s="1" t="s">
        <v>285</v>
      </c>
      <c r="B22" t="s">
        <v>1</v>
      </c>
      <c r="C22" t="s">
        <v>286</v>
      </c>
      <c r="D22" t="s">
        <v>287</v>
      </c>
      <c r="E22" t="s">
        <v>288</v>
      </c>
      <c r="F22" t="s">
        <v>289</v>
      </c>
      <c r="G22" t="s">
        <v>290</v>
      </c>
      <c r="H22" t="s">
        <v>291</v>
      </c>
      <c r="I22" t="s">
        <v>292</v>
      </c>
      <c r="J22" t="s">
        <v>293</v>
      </c>
      <c r="K22" t="s">
        <v>294</v>
      </c>
      <c r="L22" t="s">
        <v>295</v>
      </c>
      <c r="M22" t="s">
        <v>296</v>
      </c>
      <c r="N22" t="s">
        <v>297</v>
      </c>
      <c r="O22" t="s">
        <v>196</v>
      </c>
      <c r="P22" t="s">
        <v>298</v>
      </c>
      <c r="Q22" t="s">
        <v>299</v>
      </c>
      <c r="R22" t="s">
        <v>300</v>
      </c>
    </row>
    <row r="23" spans="1:18" x14ac:dyDescent="0.35">
      <c r="A23" s="1" t="s">
        <v>301</v>
      </c>
      <c r="B23" t="s">
        <v>1</v>
      </c>
      <c r="C23" t="s">
        <v>302</v>
      </c>
      <c r="D23" t="s">
        <v>303</v>
      </c>
      <c r="E23" t="s">
        <v>304</v>
      </c>
      <c r="F23" t="s">
        <v>305</v>
      </c>
      <c r="G23" t="s">
        <v>306</v>
      </c>
      <c r="H23" t="s">
        <v>307</v>
      </c>
      <c r="I23" t="s">
        <v>308</v>
      </c>
      <c r="J23" t="s">
        <v>309</v>
      </c>
      <c r="K23" t="s">
        <v>310</v>
      </c>
      <c r="L23" t="s">
        <v>311</v>
      </c>
      <c r="M23" t="s">
        <v>312</v>
      </c>
      <c r="N23" t="s">
        <v>313</v>
      </c>
      <c r="O23" t="s">
        <v>314</v>
      </c>
      <c r="P23" t="s">
        <v>315</v>
      </c>
      <c r="Q23" t="s">
        <v>316</v>
      </c>
      <c r="R23" t="s">
        <v>317</v>
      </c>
    </row>
    <row r="24" spans="1:18" x14ac:dyDescent="0.35">
      <c r="A24" s="1" t="s">
        <v>318</v>
      </c>
      <c r="B24" t="s">
        <v>1</v>
      </c>
      <c r="C24" t="s">
        <v>319</v>
      </c>
      <c r="D24" t="s">
        <v>319</v>
      </c>
      <c r="E24" t="s">
        <v>319</v>
      </c>
      <c r="F24" t="s">
        <v>319</v>
      </c>
      <c r="G24" t="s">
        <v>319</v>
      </c>
      <c r="H24" t="s">
        <v>319</v>
      </c>
      <c r="I24" t="s">
        <v>319</v>
      </c>
      <c r="J24" t="s">
        <v>319</v>
      </c>
      <c r="K24" t="s">
        <v>319</v>
      </c>
      <c r="L24" t="s">
        <v>319</v>
      </c>
      <c r="M24" t="s">
        <v>319</v>
      </c>
      <c r="N24" t="s">
        <v>319</v>
      </c>
      <c r="O24" t="s">
        <v>319</v>
      </c>
      <c r="P24" t="s">
        <v>319</v>
      </c>
      <c r="Q24" t="s">
        <v>319</v>
      </c>
      <c r="R24" t="s">
        <v>319</v>
      </c>
    </row>
    <row r="25" spans="1:18" x14ac:dyDescent="0.35">
      <c r="A25" s="1" t="s">
        <v>320</v>
      </c>
      <c r="B25" t="s">
        <v>1</v>
      </c>
      <c r="C25" t="s">
        <v>1</v>
      </c>
      <c r="D25" t="s">
        <v>1</v>
      </c>
      <c r="E25" t="s">
        <v>1</v>
      </c>
      <c r="F25" t="s">
        <v>1</v>
      </c>
      <c r="G25" t="s">
        <v>1</v>
      </c>
      <c r="H25" t="s">
        <v>1</v>
      </c>
      <c r="I25" t="s">
        <v>1</v>
      </c>
      <c r="J25" t="s">
        <v>1</v>
      </c>
      <c r="K25" t="s">
        <v>1</v>
      </c>
      <c r="L25" t="s">
        <v>1</v>
      </c>
      <c r="M25" t="s">
        <v>1</v>
      </c>
      <c r="N25" t="s">
        <v>1</v>
      </c>
      <c r="O25" t="s">
        <v>1</v>
      </c>
      <c r="P25" t="s">
        <v>321</v>
      </c>
      <c r="Q25" t="s">
        <v>1</v>
      </c>
      <c r="R25" t="s">
        <v>1</v>
      </c>
    </row>
    <row r="27" spans="1:18" x14ac:dyDescent="0.35">
      <c r="B27" s="1">
        <v>2006</v>
      </c>
      <c r="C27" s="1">
        <v>2007</v>
      </c>
      <c r="D27" s="1">
        <v>2008</v>
      </c>
      <c r="E27" s="1">
        <v>2009</v>
      </c>
      <c r="F27" s="1">
        <v>2010</v>
      </c>
      <c r="G27" s="1">
        <v>2011</v>
      </c>
      <c r="H27" s="1">
        <v>2012</v>
      </c>
      <c r="I27" s="1">
        <v>2013</v>
      </c>
      <c r="J27" s="1">
        <v>2014</v>
      </c>
      <c r="K27" s="1">
        <v>2015</v>
      </c>
      <c r="L27" s="1">
        <v>2016</v>
      </c>
      <c r="M27" s="1">
        <v>2017</v>
      </c>
      <c r="N27" s="1">
        <v>2018</v>
      </c>
      <c r="O27" s="1">
        <v>2019</v>
      </c>
      <c r="P27" s="1">
        <v>2020</v>
      </c>
      <c r="Q27" s="1">
        <v>2021</v>
      </c>
      <c r="R27" s="1">
        <v>2022</v>
      </c>
    </row>
    <row r="28" spans="1:18" x14ac:dyDescent="0.35">
      <c r="C28" t="e">
        <f>C3*C9</f>
        <v>#VALUE!</v>
      </c>
      <c r="D28" t="e">
        <f t="shared" ref="D28:R28" si="0">D3*D9</f>
        <v>#VALUE!</v>
      </c>
      <c r="E28" t="e">
        <f t="shared" si="0"/>
        <v>#VALUE!</v>
      </c>
      <c r="F28">
        <f t="shared" si="0"/>
        <v>1.5860000000000001</v>
      </c>
      <c r="G28">
        <f t="shared" si="0"/>
        <v>1.8360000000000001</v>
      </c>
      <c r="H28">
        <f t="shared" si="0"/>
        <v>2.0720000000000001</v>
      </c>
      <c r="I28">
        <f t="shared" si="0"/>
        <v>6.7439999999999998</v>
      </c>
      <c r="J28">
        <f t="shared" si="0"/>
        <v>14.852</v>
      </c>
      <c r="K28">
        <f t="shared" si="0"/>
        <v>15.29</v>
      </c>
      <c r="L28">
        <f t="shared" si="0"/>
        <v>14.006</v>
      </c>
      <c r="M28">
        <f t="shared" si="0"/>
        <v>20.856000000000002</v>
      </c>
      <c r="N28">
        <f t="shared" si="0"/>
        <v>20.975999999999996</v>
      </c>
      <c r="O28">
        <f t="shared" si="0"/>
        <v>18.236000000000001</v>
      </c>
      <c r="P28">
        <f t="shared" si="0"/>
        <v>97.488</v>
      </c>
      <c r="Q28">
        <f t="shared" si="0"/>
        <v>262.08</v>
      </c>
      <c r="R28">
        <f t="shared" si="0"/>
        <v>997.74599999999998</v>
      </c>
    </row>
  </sheetData>
  <pageMargins left="0.75" right="0.75" top="1" bottom="1" header="0.5" footer="0.5"/>
  <ignoredErrors>
    <ignoredError sqref="C2:R2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2"/>
  <sheetViews>
    <sheetView workbookViewId="0">
      <selection activeCell="O26" sqref="O26"/>
    </sheetView>
  </sheetViews>
  <sheetFormatPr defaultRowHeight="14.5" x14ac:dyDescent="0.35"/>
  <cols>
    <col min="1" max="1" width="24.1796875" customWidth="1"/>
  </cols>
  <sheetData>
    <row r="1" spans="1:16" x14ac:dyDescent="0.35">
      <c r="B1" s="1" t="s">
        <v>322</v>
      </c>
      <c r="C1" s="1" t="s">
        <v>323</v>
      </c>
      <c r="D1" s="1" t="s">
        <v>324</v>
      </c>
      <c r="E1" s="1" t="s">
        <v>325</v>
      </c>
      <c r="F1" s="1" t="s">
        <v>326</v>
      </c>
      <c r="G1" s="1" t="s">
        <v>327</v>
      </c>
      <c r="H1" s="1" t="s">
        <v>328</v>
      </c>
      <c r="I1" s="1" t="s">
        <v>329</v>
      </c>
      <c r="J1" s="1" t="s">
        <v>330</v>
      </c>
      <c r="K1" s="1" t="s">
        <v>331</v>
      </c>
      <c r="L1" s="1" t="s">
        <v>332</v>
      </c>
      <c r="M1" s="1" t="s">
        <v>333</v>
      </c>
      <c r="N1" s="1" t="s">
        <v>334</v>
      </c>
      <c r="O1" s="1" t="s">
        <v>335</v>
      </c>
      <c r="P1" s="1" t="s">
        <v>336</v>
      </c>
    </row>
    <row r="2" spans="1:16" x14ac:dyDescent="0.35">
      <c r="A2" s="1" t="s">
        <v>337</v>
      </c>
      <c r="B2" t="s">
        <v>126</v>
      </c>
      <c r="C2" t="s">
        <v>127</v>
      </c>
      <c r="D2" t="s">
        <v>128</v>
      </c>
      <c r="E2" t="s">
        <v>129</v>
      </c>
      <c r="F2" t="s">
        <v>130</v>
      </c>
      <c r="G2" t="s">
        <v>131</v>
      </c>
      <c r="H2" t="s">
        <v>132</v>
      </c>
      <c r="I2" t="s">
        <v>133</v>
      </c>
      <c r="J2" t="s">
        <v>134</v>
      </c>
      <c r="K2" t="s">
        <v>135</v>
      </c>
      <c r="L2" t="s">
        <v>136</v>
      </c>
      <c r="M2" t="s">
        <v>137</v>
      </c>
      <c r="N2" t="s">
        <v>138</v>
      </c>
      <c r="O2" t="s">
        <v>139</v>
      </c>
      <c r="P2" t="s">
        <v>140</v>
      </c>
    </row>
    <row r="3" spans="1:16" x14ac:dyDescent="0.35">
      <c r="A3" s="1" t="s">
        <v>338</v>
      </c>
      <c r="B3" t="s">
        <v>126</v>
      </c>
      <c r="C3" t="s">
        <v>339</v>
      </c>
      <c r="D3" t="s">
        <v>340</v>
      </c>
      <c r="E3" t="s">
        <v>341</v>
      </c>
      <c r="F3" t="s">
        <v>342</v>
      </c>
      <c r="G3" t="s">
        <v>343</v>
      </c>
      <c r="H3" t="s">
        <v>344</v>
      </c>
      <c r="I3" t="s">
        <v>345</v>
      </c>
      <c r="J3" t="s">
        <v>346</v>
      </c>
      <c r="K3" t="s">
        <v>347</v>
      </c>
      <c r="L3" t="s">
        <v>348</v>
      </c>
      <c r="M3" t="s">
        <v>349</v>
      </c>
      <c r="N3" t="s">
        <v>350</v>
      </c>
      <c r="O3" t="s">
        <v>351</v>
      </c>
      <c r="P3" t="s">
        <v>352</v>
      </c>
    </row>
    <row r="4" spans="1:16" x14ac:dyDescent="0.35">
      <c r="A4" s="1" t="s">
        <v>353</v>
      </c>
      <c r="B4" t="s">
        <v>126</v>
      </c>
      <c r="C4" t="s">
        <v>354</v>
      </c>
      <c r="D4" t="s">
        <v>355</v>
      </c>
      <c r="E4" t="s">
        <v>356</v>
      </c>
      <c r="F4" t="s">
        <v>357</v>
      </c>
      <c r="G4" t="s">
        <v>358</v>
      </c>
      <c r="H4" t="s">
        <v>359</v>
      </c>
      <c r="I4" t="s">
        <v>360</v>
      </c>
      <c r="J4" t="s">
        <v>361</v>
      </c>
      <c r="K4" t="s">
        <v>362</v>
      </c>
      <c r="L4" t="s">
        <v>363</v>
      </c>
      <c r="M4" t="s">
        <v>364</v>
      </c>
      <c r="N4" t="s">
        <v>365</v>
      </c>
      <c r="O4" t="s">
        <v>366</v>
      </c>
      <c r="P4" t="s">
        <v>367</v>
      </c>
    </row>
    <row r="5" spans="1:16" x14ac:dyDescent="0.35">
      <c r="A5" s="1" t="s">
        <v>368</v>
      </c>
      <c r="B5" t="s">
        <v>369</v>
      </c>
      <c r="C5" t="s">
        <v>370</v>
      </c>
      <c r="D5" t="s">
        <v>371</v>
      </c>
      <c r="E5" t="s">
        <v>372</v>
      </c>
      <c r="F5" t="s">
        <v>373</v>
      </c>
      <c r="G5" t="s">
        <v>374</v>
      </c>
      <c r="H5" t="s">
        <v>375</v>
      </c>
      <c r="I5" t="s">
        <v>376</v>
      </c>
      <c r="J5" t="s">
        <v>377</v>
      </c>
      <c r="K5" t="s">
        <v>378</v>
      </c>
      <c r="L5" t="s">
        <v>379</v>
      </c>
      <c r="M5" t="s">
        <v>380</v>
      </c>
      <c r="N5" t="s">
        <v>381</v>
      </c>
      <c r="O5" t="s">
        <v>382</v>
      </c>
      <c r="P5" t="s">
        <v>383</v>
      </c>
    </row>
    <row r="6" spans="1:16" x14ac:dyDescent="0.35">
      <c r="A6" s="1" t="s">
        <v>384</v>
      </c>
      <c r="B6" t="s">
        <v>385</v>
      </c>
      <c r="C6" t="s">
        <v>386</v>
      </c>
      <c r="D6" t="s">
        <v>387</v>
      </c>
      <c r="E6" t="s">
        <v>388</v>
      </c>
      <c r="F6" t="s">
        <v>389</v>
      </c>
      <c r="G6" t="s">
        <v>390</v>
      </c>
      <c r="H6" t="s">
        <v>391</v>
      </c>
      <c r="I6" t="s">
        <v>392</v>
      </c>
      <c r="J6" t="s">
        <v>393</v>
      </c>
      <c r="K6" t="s">
        <v>394</v>
      </c>
      <c r="L6" t="s">
        <v>395</v>
      </c>
      <c r="M6" t="s">
        <v>396</v>
      </c>
      <c r="N6" t="s">
        <v>397</v>
      </c>
      <c r="O6" t="s">
        <v>398</v>
      </c>
      <c r="P6" t="s">
        <v>399</v>
      </c>
    </row>
    <row r="7" spans="1:16" x14ac:dyDescent="0.35">
      <c r="A7" s="1" t="s">
        <v>400</v>
      </c>
      <c r="B7" t="s">
        <v>401</v>
      </c>
      <c r="C7" t="s">
        <v>402</v>
      </c>
      <c r="D7" t="s">
        <v>403</v>
      </c>
      <c r="E7" t="s">
        <v>404</v>
      </c>
      <c r="F7" t="s">
        <v>405</v>
      </c>
      <c r="G7" t="s">
        <v>406</v>
      </c>
      <c r="H7" t="s">
        <v>167</v>
      </c>
      <c r="I7" t="s">
        <v>407</v>
      </c>
      <c r="J7" t="s">
        <v>408</v>
      </c>
      <c r="K7" t="s">
        <v>409</v>
      </c>
      <c r="L7" t="s">
        <v>410</v>
      </c>
      <c r="M7" t="s">
        <v>411</v>
      </c>
      <c r="N7" t="s">
        <v>412</v>
      </c>
      <c r="O7" t="s">
        <v>413</v>
      </c>
      <c r="P7" t="s">
        <v>414</v>
      </c>
    </row>
    <row r="8" spans="1:16" x14ac:dyDescent="0.35">
      <c r="A8" s="1" t="s">
        <v>415</v>
      </c>
      <c r="B8" t="s">
        <v>1</v>
      </c>
      <c r="C8" t="s">
        <v>1</v>
      </c>
      <c r="D8" t="s">
        <v>1</v>
      </c>
      <c r="E8" t="s">
        <v>416</v>
      </c>
      <c r="F8" t="s">
        <v>417</v>
      </c>
      <c r="G8" t="s">
        <v>226</v>
      </c>
      <c r="H8" t="s">
        <v>418</v>
      </c>
      <c r="I8" t="s">
        <v>419</v>
      </c>
      <c r="J8" t="s">
        <v>420</v>
      </c>
      <c r="K8" t="s">
        <v>421</v>
      </c>
      <c r="L8" t="s">
        <v>422</v>
      </c>
      <c r="M8" t="s">
        <v>423</v>
      </c>
      <c r="N8" t="s">
        <v>424</v>
      </c>
      <c r="O8" t="s">
        <v>425</v>
      </c>
      <c r="P8" t="s">
        <v>426</v>
      </c>
    </row>
    <row r="9" spans="1:16" x14ac:dyDescent="0.35">
      <c r="A9" s="1" t="s">
        <v>427</v>
      </c>
      <c r="B9" t="s">
        <v>1</v>
      </c>
      <c r="C9" t="s">
        <v>1</v>
      </c>
      <c r="D9" t="s">
        <v>1</v>
      </c>
      <c r="E9" t="s">
        <v>416</v>
      </c>
      <c r="F9" t="s">
        <v>417</v>
      </c>
      <c r="G9" t="s">
        <v>226</v>
      </c>
      <c r="H9" t="s">
        <v>418</v>
      </c>
      <c r="I9" t="s">
        <v>419</v>
      </c>
      <c r="J9" t="s">
        <v>420</v>
      </c>
      <c r="K9" t="s">
        <v>421</v>
      </c>
      <c r="L9" t="s">
        <v>422</v>
      </c>
      <c r="M9" t="s">
        <v>423</v>
      </c>
      <c r="N9" t="s">
        <v>424</v>
      </c>
      <c r="O9" t="s">
        <v>425</v>
      </c>
      <c r="P9" t="s">
        <v>1</v>
      </c>
    </row>
    <row r="10" spans="1:16" x14ac:dyDescent="0.35">
      <c r="A10" s="1" t="s">
        <v>428</v>
      </c>
      <c r="B10" t="s">
        <v>1</v>
      </c>
      <c r="C10" t="s">
        <v>1</v>
      </c>
      <c r="D10" t="s">
        <v>1</v>
      </c>
      <c r="E10" t="s">
        <v>1</v>
      </c>
      <c r="F10" t="s">
        <v>1</v>
      </c>
      <c r="G10" t="s">
        <v>1</v>
      </c>
      <c r="H10" t="s">
        <v>1</v>
      </c>
      <c r="I10" t="s">
        <v>1</v>
      </c>
      <c r="J10" t="s">
        <v>1</v>
      </c>
      <c r="K10" t="s">
        <v>1</v>
      </c>
      <c r="L10" t="s">
        <v>1</v>
      </c>
      <c r="M10" t="s">
        <v>1</v>
      </c>
      <c r="N10" t="s">
        <v>1</v>
      </c>
      <c r="O10" t="s">
        <v>1</v>
      </c>
      <c r="P10" t="s">
        <v>1</v>
      </c>
    </row>
    <row r="11" spans="1:16" x14ac:dyDescent="0.35">
      <c r="A11" s="1" t="s">
        <v>429</v>
      </c>
      <c r="B11" t="s">
        <v>164</v>
      </c>
      <c r="C11" t="s">
        <v>430</v>
      </c>
      <c r="D11" t="s">
        <v>431</v>
      </c>
      <c r="E11" t="s">
        <v>1</v>
      </c>
      <c r="F11" t="s">
        <v>1</v>
      </c>
      <c r="G11" t="s">
        <v>1</v>
      </c>
      <c r="H11" t="s">
        <v>1</v>
      </c>
      <c r="I11" t="s">
        <v>1</v>
      </c>
      <c r="J11" t="s">
        <v>1</v>
      </c>
      <c r="K11" t="s">
        <v>1</v>
      </c>
      <c r="L11" t="s">
        <v>1</v>
      </c>
      <c r="M11" t="s">
        <v>1</v>
      </c>
      <c r="N11" t="s">
        <v>1</v>
      </c>
      <c r="O11" t="s">
        <v>1</v>
      </c>
      <c r="P11" t="s">
        <v>1</v>
      </c>
    </row>
    <row r="12" spans="1:16" x14ac:dyDescent="0.35">
      <c r="A12" s="1" t="s">
        <v>432</v>
      </c>
      <c r="B12" t="s">
        <v>385</v>
      </c>
      <c r="C12" t="s">
        <v>404</v>
      </c>
      <c r="D12" t="s">
        <v>433</v>
      </c>
      <c r="E12" t="s">
        <v>434</v>
      </c>
      <c r="F12" t="s">
        <v>359</v>
      </c>
      <c r="G12" t="s">
        <v>435</v>
      </c>
      <c r="H12" t="s">
        <v>436</v>
      </c>
      <c r="I12" t="s">
        <v>437</v>
      </c>
      <c r="J12" t="s">
        <v>438</v>
      </c>
      <c r="K12" t="s">
        <v>439</v>
      </c>
      <c r="L12" t="s">
        <v>440</v>
      </c>
      <c r="M12" t="s">
        <v>441</v>
      </c>
      <c r="N12" t="s">
        <v>442</v>
      </c>
      <c r="O12" t="s">
        <v>443</v>
      </c>
      <c r="P12" t="s">
        <v>444</v>
      </c>
    </row>
    <row r="13" spans="1:16" x14ac:dyDescent="0.35">
      <c r="A13" s="1" t="s">
        <v>445</v>
      </c>
      <c r="B13" t="s">
        <v>446</v>
      </c>
      <c r="C13" t="s">
        <v>447</v>
      </c>
      <c r="D13" t="s">
        <v>126</v>
      </c>
      <c r="E13" t="s">
        <v>126</v>
      </c>
      <c r="F13" t="s">
        <v>126</v>
      </c>
      <c r="G13" t="s">
        <v>126</v>
      </c>
      <c r="H13" t="s">
        <v>126</v>
      </c>
      <c r="I13" t="s">
        <v>447</v>
      </c>
      <c r="J13" t="s">
        <v>446</v>
      </c>
      <c r="K13" t="s">
        <v>448</v>
      </c>
      <c r="L13" t="s">
        <v>449</v>
      </c>
      <c r="M13" t="s">
        <v>450</v>
      </c>
      <c r="N13" t="s">
        <v>451</v>
      </c>
      <c r="O13" t="s">
        <v>358</v>
      </c>
      <c r="P13" t="s">
        <v>452</v>
      </c>
    </row>
    <row r="14" spans="1:16" x14ac:dyDescent="0.35">
      <c r="A14" s="1" t="s">
        <v>453</v>
      </c>
      <c r="B14" t="s">
        <v>1</v>
      </c>
      <c r="C14" t="s">
        <v>161</v>
      </c>
      <c r="D14" t="s">
        <v>160</v>
      </c>
      <c r="E14" t="s">
        <v>447</v>
      </c>
      <c r="F14" t="s">
        <v>126</v>
      </c>
      <c r="G14" t="s">
        <v>126</v>
      </c>
      <c r="H14" t="s">
        <v>454</v>
      </c>
      <c r="I14" t="s">
        <v>455</v>
      </c>
      <c r="J14" t="s">
        <v>456</v>
      </c>
      <c r="K14" t="s">
        <v>457</v>
      </c>
      <c r="L14" t="s">
        <v>458</v>
      </c>
      <c r="M14" t="s">
        <v>459</v>
      </c>
      <c r="N14" t="s">
        <v>460</v>
      </c>
      <c r="O14" t="s">
        <v>461</v>
      </c>
      <c r="P14" t="s">
        <v>462</v>
      </c>
    </row>
    <row r="15" spans="1:16" x14ac:dyDescent="0.35">
      <c r="A15" s="1" t="s">
        <v>463</v>
      </c>
      <c r="B15" t="s">
        <v>160</v>
      </c>
      <c r="C15" t="s">
        <v>161</v>
      </c>
      <c r="D15" t="s">
        <v>162</v>
      </c>
      <c r="E15" t="s">
        <v>163</v>
      </c>
      <c r="F15" t="s">
        <v>164</v>
      </c>
      <c r="G15" t="s">
        <v>165</v>
      </c>
      <c r="H15" t="s">
        <v>166</v>
      </c>
      <c r="I15" t="s">
        <v>167</v>
      </c>
      <c r="J15" t="s">
        <v>168</v>
      </c>
      <c r="K15" t="s">
        <v>169</v>
      </c>
      <c r="L15" t="s">
        <v>170</v>
      </c>
      <c r="M15" t="s">
        <v>171</v>
      </c>
      <c r="N15" t="s">
        <v>172</v>
      </c>
      <c r="O15" t="s">
        <v>173</v>
      </c>
      <c r="P15" t="s">
        <v>174</v>
      </c>
    </row>
    <row r="16" spans="1:16" x14ac:dyDescent="0.35">
      <c r="A16" s="1" t="s">
        <v>464</v>
      </c>
      <c r="B16" t="s">
        <v>465</v>
      </c>
      <c r="C16" t="s">
        <v>465</v>
      </c>
      <c r="D16" t="s">
        <v>466</v>
      </c>
      <c r="E16" t="s">
        <v>467</v>
      </c>
      <c r="F16" t="s">
        <v>468</v>
      </c>
      <c r="G16" t="s">
        <v>469</v>
      </c>
      <c r="H16" t="s">
        <v>470</v>
      </c>
      <c r="I16" t="s">
        <v>471</v>
      </c>
      <c r="J16" t="s">
        <v>472</v>
      </c>
      <c r="K16" t="s">
        <v>473</v>
      </c>
      <c r="L16" t="s">
        <v>474</v>
      </c>
      <c r="M16" t="s">
        <v>475</v>
      </c>
      <c r="N16" t="s">
        <v>476</v>
      </c>
      <c r="O16" t="s">
        <v>477</v>
      </c>
      <c r="P16" t="s">
        <v>478</v>
      </c>
    </row>
    <row r="17" spans="1:16" x14ac:dyDescent="0.35">
      <c r="A17" s="1" t="s">
        <v>479</v>
      </c>
      <c r="B17" t="s">
        <v>480</v>
      </c>
      <c r="C17" t="s">
        <v>481</v>
      </c>
      <c r="D17" t="s">
        <v>482</v>
      </c>
      <c r="E17" t="s">
        <v>483</v>
      </c>
      <c r="F17" t="s">
        <v>484</v>
      </c>
      <c r="G17" t="s">
        <v>485</v>
      </c>
      <c r="H17" t="s">
        <v>486</v>
      </c>
      <c r="I17" t="s">
        <v>487</v>
      </c>
      <c r="J17" t="s">
        <v>488</v>
      </c>
      <c r="K17" t="s">
        <v>489</v>
      </c>
      <c r="L17" t="s">
        <v>487</v>
      </c>
      <c r="M17" t="s">
        <v>490</v>
      </c>
      <c r="N17" t="s">
        <v>491</v>
      </c>
      <c r="O17" t="s">
        <v>492</v>
      </c>
      <c r="P17" t="s">
        <v>493</v>
      </c>
    </row>
    <row r="18" spans="1:16" x14ac:dyDescent="0.35">
      <c r="A18" s="1" t="s">
        <v>494</v>
      </c>
      <c r="B18" t="s">
        <v>495</v>
      </c>
      <c r="C18" t="s">
        <v>496</v>
      </c>
      <c r="D18" t="s">
        <v>497</v>
      </c>
      <c r="E18" t="s">
        <v>498</v>
      </c>
      <c r="F18" t="s">
        <v>499</v>
      </c>
      <c r="G18" t="s">
        <v>500</v>
      </c>
      <c r="H18" t="s">
        <v>501</v>
      </c>
      <c r="I18" t="s">
        <v>502</v>
      </c>
      <c r="J18" t="s">
        <v>503</v>
      </c>
      <c r="K18" t="s">
        <v>504</v>
      </c>
      <c r="L18" t="s">
        <v>505</v>
      </c>
      <c r="M18" t="s">
        <v>506</v>
      </c>
      <c r="N18" t="s">
        <v>507</v>
      </c>
      <c r="O18" t="s">
        <v>508</v>
      </c>
      <c r="P18" t="s">
        <v>509</v>
      </c>
    </row>
    <row r="19" spans="1:16" x14ac:dyDescent="0.35">
      <c r="A19" s="1" t="s">
        <v>510</v>
      </c>
      <c r="B19" t="s">
        <v>511</v>
      </c>
      <c r="C19" t="s">
        <v>512</v>
      </c>
      <c r="D19" t="s">
        <v>513</v>
      </c>
      <c r="E19" t="s">
        <v>514</v>
      </c>
      <c r="F19" t="s">
        <v>515</v>
      </c>
      <c r="G19" t="s">
        <v>516</v>
      </c>
      <c r="H19" t="s">
        <v>517</v>
      </c>
      <c r="I19" t="s">
        <v>518</v>
      </c>
      <c r="J19" t="s">
        <v>519</v>
      </c>
      <c r="K19" t="s">
        <v>520</v>
      </c>
      <c r="L19" t="s">
        <v>521</v>
      </c>
      <c r="M19" t="s">
        <v>522</v>
      </c>
      <c r="N19" t="s">
        <v>523</v>
      </c>
      <c r="O19" t="s">
        <v>524</v>
      </c>
      <c r="P19" t="s">
        <v>525</v>
      </c>
    </row>
    <row r="20" spans="1:16" x14ac:dyDescent="0.35">
      <c r="A20" s="1" t="s">
        <v>526</v>
      </c>
      <c r="B20" t="s">
        <v>446</v>
      </c>
      <c r="C20" t="s">
        <v>527</v>
      </c>
      <c r="D20" t="s">
        <v>527</v>
      </c>
      <c r="E20" t="s">
        <v>528</v>
      </c>
      <c r="F20" t="s">
        <v>529</v>
      </c>
      <c r="G20" t="s">
        <v>529</v>
      </c>
      <c r="H20" t="s">
        <v>530</v>
      </c>
      <c r="I20" t="s">
        <v>531</v>
      </c>
      <c r="J20" t="s">
        <v>532</v>
      </c>
      <c r="K20" t="s">
        <v>496</v>
      </c>
      <c r="L20" t="s">
        <v>533</v>
      </c>
      <c r="M20" t="s">
        <v>534</v>
      </c>
      <c r="N20" t="s">
        <v>535</v>
      </c>
      <c r="O20" t="s">
        <v>536</v>
      </c>
      <c r="P20" t="s">
        <v>537</v>
      </c>
    </row>
    <row r="21" spans="1:16" x14ac:dyDescent="0.35">
      <c r="A21" s="1" t="s">
        <v>538</v>
      </c>
      <c r="B21" t="s">
        <v>177</v>
      </c>
      <c r="C21" t="s">
        <v>178</v>
      </c>
      <c r="D21" t="s">
        <v>179</v>
      </c>
      <c r="E21" t="s">
        <v>180</v>
      </c>
      <c r="F21" t="s">
        <v>181</v>
      </c>
      <c r="G21" t="s">
        <v>182</v>
      </c>
      <c r="H21" t="s">
        <v>539</v>
      </c>
      <c r="I21" t="s">
        <v>540</v>
      </c>
      <c r="J21" t="s">
        <v>541</v>
      </c>
      <c r="K21" t="s">
        <v>542</v>
      </c>
      <c r="L21" t="s">
        <v>543</v>
      </c>
      <c r="M21" t="s">
        <v>544</v>
      </c>
      <c r="N21" t="s">
        <v>545</v>
      </c>
      <c r="O21" t="s">
        <v>546</v>
      </c>
      <c r="P21" t="s">
        <v>547</v>
      </c>
    </row>
    <row r="22" spans="1:16" x14ac:dyDescent="0.35">
      <c r="A22" s="1" t="s">
        <v>548</v>
      </c>
      <c r="B22" t="s">
        <v>549</v>
      </c>
      <c r="C22" t="s">
        <v>550</v>
      </c>
      <c r="D22" t="s">
        <v>551</v>
      </c>
      <c r="E22" t="s">
        <v>552</v>
      </c>
      <c r="F22" t="s">
        <v>553</v>
      </c>
      <c r="G22" t="s">
        <v>554</v>
      </c>
      <c r="H22" t="s">
        <v>555</v>
      </c>
      <c r="I22" t="s">
        <v>556</v>
      </c>
      <c r="J22" t="s">
        <v>557</v>
      </c>
      <c r="K22" t="s">
        <v>558</v>
      </c>
      <c r="L22" t="s">
        <v>559</v>
      </c>
      <c r="M22" t="s">
        <v>560</v>
      </c>
      <c r="N22" t="s">
        <v>561</v>
      </c>
      <c r="O22" t="s">
        <v>562</v>
      </c>
      <c r="P22" t="s">
        <v>563</v>
      </c>
    </row>
    <row r="23" spans="1:16" x14ac:dyDescent="0.35">
      <c r="A23" s="1" t="s">
        <v>564</v>
      </c>
      <c r="B23" t="s">
        <v>126</v>
      </c>
      <c r="C23" t="s">
        <v>126</v>
      </c>
      <c r="D23" t="s">
        <v>126</v>
      </c>
      <c r="E23" t="s">
        <v>126</v>
      </c>
      <c r="F23" t="s">
        <v>126</v>
      </c>
      <c r="G23" t="s">
        <v>126</v>
      </c>
      <c r="H23" t="s">
        <v>160</v>
      </c>
      <c r="I23" t="s">
        <v>448</v>
      </c>
      <c r="J23" t="s">
        <v>565</v>
      </c>
      <c r="K23" t="s">
        <v>566</v>
      </c>
      <c r="L23" t="s">
        <v>567</v>
      </c>
      <c r="M23" t="s">
        <v>568</v>
      </c>
      <c r="N23" t="s">
        <v>569</v>
      </c>
      <c r="O23" t="s">
        <v>570</v>
      </c>
      <c r="P23" t="s">
        <v>571</v>
      </c>
    </row>
    <row r="24" spans="1:16" x14ac:dyDescent="0.35">
      <c r="A24" s="1" t="s">
        <v>572</v>
      </c>
      <c r="B24" t="s">
        <v>177</v>
      </c>
      <c r="C24" t="s">
        <v>178</v>
      </c>
      <c r="D24" t="s">
        <v>179</v>
      </c>
      <c r="E24" t="s">
        <v>180</v>
      </c>
      <c r="F24" t="s">
        <v>181</v>
      </c>
      <c r="G24" t="s">
        <v>182</v>
      </c>
      <c r="H24" t="s">
        <v>183</v>
      </c>
      <c r="I24" t="s">
        <v>184</v>
      </c>
      <c r="J24" t="s">
        <v>185</v>
      </c>
      <c r="K24" t="s">
        <v>186</v>
      </c>
      <c r="L24" t="s">
        <v>187</v>
      </c>
      <c r="M24" t="s">
        <v>188</v>
      </c>
      <c r="N24" t="s">
        <v>189</v>
      </c>
      <c r="O24" t="s">
        <v>190</v>
      </c>
      <c r="P24" t="s">
        <v>191</v>
      </c>
    </row>
    <row r="25" spans="1:16" x14ac:dyDescent="0.35">
      <c r="A25" s="1" t="s">
        <v>573</v>
      </c>
      <c r="B25" t="s">
        <v>574</v>
      </c>
      <c r="C25" t="s">
        <v>575</v>
      </c>
      <c r="D25" t="s">
        <v>576</v>
      </c>
      <c r="E25" t="s">
        <v>577</v>
      </c>
      <c r="F25" t="s">
        <v>578</v>
      </c>
      <c r="G25" t="s">
        <v>579</v>
      </c>
      <c r="H25" t="s">
        <v>580</v>
      </c>
      <c r="I25" t="s">
        <v>581</v>
      </c>
      <c r="J25" t="s">
        <v>582</v>
      </c>
      <c r="K25" t="s">
        <v>583</v>
      </c>
      <c r="L25" t="s">
        <v>584</v>
      </c>
      <c r="M25" t="s">
        <v>585</v>
      </c>
      <c r="N25" t="s">
        <v>586</v>
      </c>
      <c r="O25" t="s">
        <v>587</v>
      </c>
      <c r="P25" t="s">
        <v>588</v>
      </c>
    </row>
    <row r="26" spans="1:16" x14ac:dyDescent="0.35">
      <c r="A26" s="1" t="s">
        <v>589</v>
      </c>
      <c r="B26" t="s">
        <v>19</v>
      </c>
      <c r="C26" t="s">
        <v>20</v>
      </c>
      <c r="D26" t="s">
        <v>21</v>
      </c>
      <c r="E26" t="s">
        <v>22</v>
      </c>
      <c r="F26" t="s">
        <v>23</v>
      </c>
      <c r="G26" t="s">
        <v>24</v>
      </c>
      <c r="H26" t="s">
        <v>25</v>
      </c>
      <c r="I26" t="s">
        <v>26</v>
      </c>
      <c r="J26" t="s">
        <v>27</v>
      </c>
      <c r="K26" t="s">
        <v>28</v>
      </c>
      <c r="L26" t="s">
        <v>29</v>
      </c>
      <c r="M26" t="s">
        <v>30</v>
      </c>
      <c r="N26" t="s">
        <v>590</v>
      </c>
      <c r="O26" t="s">
        <v>591</v>
      </c>
      <c r="P26" t="s">
        <v>33</v>
      </c>
    </row>
    <row r="27" spans="1:16" x14ac:dyDescent="0.35">
      <c r="A27" s="1" t="s">
        <v>592</v>
      </c>
      <c r="B27" t="s">
        <v>19</v>
      </c>
      <c r="C27" t="s">
        <v>20</v>
      </c>
      <c r="D27" t="s">
        <v>21</v>
      </c>
      <c r="E27" t="s">
        <v>22</v>
      </c>
      <c r="F27" t="s">
        <v>23</v>
      </c>
      <c r="G27" t="s">
        <v>24</v>
      </c>
      <c r="H27" t="s">
        <v>25</v>
      </c>
      <c r="I27" t="s">
        <v>26</v>
      </c>
      <c r="J27" t="s">
        <v>27</v>
      </c>
      <c r="K27" t="s">
        <v>28</v>
      </c>
      <c r="L27" t="s">
        <v>29</v>
      </c>
      <c r="M27" t="s">
        <v>30</v>
      </c>
      <c r="N27" t="s">
        <v>590</v>
      </c>
      <c r="O27" t="s">
        <v>593</v>
      </c>
      <c r="P27" t="s">
        <v>594</v>
      </c>
    </row>
    <row r="28" spans="1:16" x14ac:dyDescent="0.35">
      <c r="A28" s="1" t="s">
        <v>595</v>
      </c>
      <c r="B28" t="s">
        <v>83</v>
      </c>
      <c r="C28" t="s">
        <v>83</v>
      </c>
      <c r="D28" t="s">
        <v>84</v>
      </c>
      <c r="E28" t="s">
        <v>85</v>
      </c>
      <c r="F28" t="s">
        <v>86</v>
      </c>
      <c r="G28" t="s">
        <v>87</v>
      </c>
      <c r="H28" t="s">
        <v>88</v>
      </c>
      <c r="I28" t="s">
        <v>89</v>
      </c>
      <c r="J28" t="s">
        <v>90</v>
      </c>
      <c r="K28" t="s">
        <v>91</v>
      </c>
      <c r="L28" t="s">
        <v>92</v>
      </c>
      <c r="M28" t="s">
        <v>93</v>
      </c>
      <c r="N28" t="s">
        <v>94</v>
      </c>
      <c r="O28" t="s">
        <v>95</v>
      </c>
      <c r="P28" t="s">
        <v>96</v>
      </c>
    </row>
    <row r="29" spans="1:16" x14ac:dyDescent="0.35">
      <c r="A29" s="1" t="s">
        <v>596</v>
      </c>
      <c r="B29" t="s">
        <v>83</v>
      </c>
      <c r="C29" t="s">
        <v>83</v>
      </c>
      <c r="D29" t="s">
        <v>84</v>
      </c>
      <c r="E29" t="s">
        <v>85</v>
      </c>
      <c r="F29" t="s">
        <v>86</v>
      </c>
      <c r="G29" t="s">
        <v>87</v>
      </c>
      <c r="H29" t="s">
        <v>88</v>
      </c>
      <c r="I29" t="s">
        <v>89</v>
      </c>
      <c r="J29" t="s">
        <v>90</v>
      </c>
      <c r="K29" t="s">
        <v>91</v>
      </c>
      <c r="L29" t="s">
        <v>92</v>
      </c>
      <c r="M29" t="s">
        <v>93</v>
      </c>
      <c r="N29" t="s">
        <v>94</v>
      </c>
      <c r="O29" t="s">
        <v>95</v>
      </c>
      <c r="P29" t="s">
        <v>597</v>
      </c>
    </row>
    <row r="32" spans="1:16" x14ac:dyDescent="0.35">
      <c r="A32" s="2" t="s">
        <v>1102</v>
      </c>
      <c r="B32" t="e">
        <f>Summary!C3*Summary!C9</f>
        <v>#VALUE!</v>
      </c>
      <c r="C32" t="e">
        <f>Summary!D3*Summary!D9</f>
        <v>#VALUE!</v>
      </c>
      <c r="D32" t="e">
        <f>Summary!E3*Summary!E9</f>
        <v>#VALUE!</v>
      </c>
      <c r="E32">
        <f>Summary!F3*Summary!F9</f>
        <v>1.5860000000000001</v>
      </c>
      <c r="F32">
        <f>Summary!G3*Summary!G9</f>
        <v>1.8360000000000001</v>
      </c>
      <c r="G32">
        <f>Summary!H3*Summary!H9</f>
        <v>2.0720000000000001</v>
      </c>
      <c r="H32">
        <f>Summary!I3*Summary!I9</f>
        <v>6.7439999999999998</v>
      </c>
      <c r="I32">
        <f>Summary!J3*Summary!J9</f>
        <v>14.852</v>
      </c>
      <c r="J32">
        <f>Summary!K3*Summary!K9</f>
        <v>15.29</v>
      </c>
      <c r="K32">
        <f>Summary!L3*Summary!L9</f>
        <v>14.006</v>
      </c>
      <c r="L32">
        <f>Summary!M3*Summary!M9</f>
        <v>20.856000000000002</v>
      </c>
      <c r="M32">
        <f>Summary!N3*Summary!N9</f>
        <v>20.975999999999996</v>
      </c>
      <c r="N32">
        <f>Summary!O3*Summary!O9</f>
        <v>18.236000000000001</v>
      </c>
      <c r="O32">
        <f>Summary!P3*Summary!P9</f>
        <v>97.488</v>
      </c>
      <c r="P32">
        <f>Summary!Q3*Summary!Q9</f>
        <v>262.08</v>
      </c>
    </row>
  </sheetData>
  <pageMargins left="0.75" right="0.75" top="1" bottom="1" header="0.5" footer="0.5"/>
  <ignoredErrors>
    <ignoredError sqref="B1:P2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0"/>
  <sheetViews>
    <sheetView workbookViewId="0"/>
  </sheetViews>
  <sheetFormatPr defaultRowHeight="14.5" x14ac:dyDescent="0.35"/>
  <sheetData>
    <row r="1" spans="1:16" x14ac:dyDescent="0.35">
      <c r="B1" s="1" t="s">
        <v>322</v>
      </c>
      <c r="C1" s="1" t="s">
        <v>323</v>
      </c>
      <c r="D1" s="1" t="s">
        <v>324</v>
      </c>
      <c r="E1" s="1" t="s">
        <v>325</v>
      </c>
      <c r="F1" s="1" t="s">
        <v>326</v>
      </c>
      <c r="G1" s="1" t="s">
        <v>327</v>
      </c>
      <c r="H1" s="1" t="s">
        <v>328</v>
      </c>
      <c r="I1" s="1" t="s">
        <v>329</v>
      </c>
      <c r="J1" s="1" t="s">
        <v>330</v>
      </c>
      <c r="K1" s="1" t="s">
        <v>331</v>
      </c>
      <c r="L1" s="1" t="s">
        <v>332</v>
      </c>
      <c r="M1" s="1" t="s">
        <v>333</v>
      </c>
      <c r="N1" s="1" t="s">
        <v>334</v>
      </c>
      <c r="O1" s="1" t="s">
        <v>335</v>
      </c>
      <c r="P1" s="1" t="s">
        <v>336</v>
      </c>
    </row>
    <row r="2" spans="1:16" x14ac:dyDescent="0.35">
      <c r="A2" s="1" t="s">
        <v>598</v>
      </c>
      <c r="B2" t="s">
        <v>164</v>
      </c>
      <c r="C2" t="s">
        <v>448</v>
      </c>
      <c r="D2" t="s">
        <v>599</v>
      </c>
      <c r="E2" t="s">
        <v>600</v>
      </c>
      <c r="F2" t="s">
        <v>601</v>
      </c>
      <c r="G2" t="s">
        <v>602</v>
      </c>
      <c r="H2" t="s">
        <v>603</v>
      </c>
      <c r="I2" t="s">
        <v>604</v>
      </c>
      <c r="J2" t="s">
        <v>605</v>
      </c>
      <c r="K2" t="s">
        <v>606</v>
      </c>
      <c r="L2" t="s">
        <v>607</v>
      </c>
      <c r="M2" t="s">
        <v>608</v>
      </c>
      <c r="N2" t="s">
        <v>609</v>
      </c>
      <c r="O2" t="s">
        <v>610</v>
      </c>
      <c r="P2" t="s">
        <v>611</v>
      </c>
    </row>
    <row r="3" spans="1:16" x14ac:dyDescent="0.35">
      <c r="A3" s="1" t="s">
        <v>612</v>
      </c>
      <c r="B3" t="s">
        <v>1</v>
      </c>
      <c r="C3" t="s">
        <v>1</v>
      </c>
      <c r="D3" t="s">
        <v>1</v>
      </c>
      <c r="E3" t="s">
        <v>1</v>
      </c>
      <c r="F3" t="s">
        <v>450</v>
      </c>
      <c r="G3" t="s">
        <v>1</v>
      </c>
      <c r="H3" t="s">
        <v>1</v>
      </c>
      <c r="I3" t="s">
        <v>1</v>
      </c>
      <c r="J3" t="s">
        <v>1</v>
      </c>
      <c r="K3" t="s">
        <v>1</v>
      </c>
      <c r="L3" t="s">
        <v>1</v>
      </c>
      <c r="M3" t="s">
        <v>1</v>
      </c>
      <c r="N3" t="s">
        <v>1</v>
      </c>
      <c r="O3" t="s">
        <v>1</v>
      </c>
      <c r="P3" t="s">
        <v>613</v>
      </c>
    </row>
    <row r="4" spans="1:16" x14ac:dyDescent="0.35">
      <c r="A4" s="1" t="s">
        <v>614</v>
      </c>
      <c r="B4" t="s">
        <v>164</v>
      </c>
      <c r="C4" t="s">
        <v>448</v>
      </c>
      <c r="D4" t="s">
        <v>599</v>
      </c>
      <c r="E4" t="s">
        <v>600</v>
      </c>
      <c r="F4" t="s">
        <v>615</v>
      </c>
      <c r="G4" t="s">
        <v>602</v>
      </c>
      <c r="H4" t="s">
        <v>603</v>
      </c>
      <c r="I4" t="s">
        <v>604</v>
      </c>
      <c r="J4" t="s">
        <v>605</v>
      </c>
      <c r="K4" t="s">
        <v>606</v>
      </c>
      <c r="L4" t="s">
        <v>607</v>
      </c>
      <c r="M4" t="s">
        <v>608</v>
      </c>
      <c r="N4" t="s">
        <v>609</v>
      </c>
      <c r="O4" t="s">
        <v>610</v>
      </c>
      <c r="P4" t="s">
        <v>616</v>
      </c>
    </row>
    <row r="5" spans="1:16" x14ac:dyDescent="0.35">
      <c r="A5" s="1" t="s">
        <v>617</v>
      </c>
      <c r="B5" t="s">
        <v>126</v>
      </c>
      <c r="C5" t="s">
        <v>160</v>
      </c>
      <c r="D5" t="s">
        <v>160</v>
      </c>
      <c r="E5" t="s">
        <v>162</v>
      </c>
      <c r="F5" t="s">
        <v>355</v>
      </c>
      <c r="G5" t="s">
        <v>566</v>
      </c>
      <c r="H5" t="s">
        <v>618</v>
      </c>
      <c r="I5" t="s">
        <v>619</v>
      </c>
      <c r="J5" t="s">
        <v>620</v>
      </c>
      <c r="K5" t="s">
        <v>621</v>
      </c>
      <c r="L5" t="s">
        <v>622</v>
      </c>
      <c r="M5" t="s">
        <v>623</v>
      </c>
      <c r="N5" t="s">
        <v>624</v>
      </c>
      <c r="O5" t="s">
        <v>625</v>
      </c>
      <c r="P5" t="s">
        <v>626</v>
      </c>
    </row>
    <row r="6" spans="1:16" x14ac:dyDescent="0.35">
      <c r="A6" s="1" t="s">
        <v>627</v>
      </c>
      <c r="B6" t="s">
        <v>446</v>
      </c>
      <c r="C6" t="s">
        <v>164</v>
      </c>
      <c r="D6" t="s">
        <v>628</v>
      </c>
      <c r="E6" t="s">
        <v>629</v>
      </c>
      <c r="F6" t="s">
        <v>630</v>
      </c>
      <c r="G6" t="s">
        <v>631</v>
      </c>
      <c r="H6" t="s">
        <v>632</v>
      </c>
      <c r="I6" t="s">
        <v>633</v>
      </c>
      <c r="J6" t="s">
        <v>634</v>
      </c>
      <c r="K6" t="s">
        <v>635</v>
      </c>
      <c r="L6" t="s">
        <v>636</v>
      </c>
      <c r="M6" t="s">
        <v>637</v>
      </c>
      <c r="N6" t="s">
        <v>638</v>
      </c>
      <c r="O6" t="s">
        <v>639</v>
      </c>
      <c r="P6" t="s">
        <v>640</v>
      </c>
    </row>
    <row r="7" spans="1:16" x14ac:dyDescent="0.35">
      <c r="A7" s="1" t="s">
        <v>641</v>
      </c>
      <c r="B7" t="s">
        <v>160</v>
      </c>
      <c r="C7" t="s">
        <v>446</v>
      </c>
      <c r="D7" t="s">
        <v>161</v>
      </c>
      <c r="E7" t="s">
        <v>642</v>
      </c>
      <c r="F7" t="s">
        <v>454</v>
      </c>
      <c r="G7" t="s">
        <v>643</v>
      </c>
      <c r="H7" t="s">
        <v>356</v>
      </c>
      <c r="I7" t="s">
        <v>644</v>
      </c>
      <c r="J7" t="s">
        <v>645</v>
      </c>
      <c r="K7" t="s">
        <v>646</v>
      </c>
      <c r="L7" t="s">
        <v>390</v>
      </c>
      <c r="M7" t="s">
        <v>647</v>
      </c>
      <c r="N7" t="s">
        <v>648</v>
      </c>
      <c r="O7" t="s">
        <v>649</v>
      </c>
      <c r="P7" t="s">
        <v>650</v>
      </c>
    </row>
    <row r="8" spans="1:16" x14ac:dyDescent="0.35">
      <c r="A8" s="1" t="s">
        <v>651</v>
      </c>
      <c r="B8" t="s">
        <v>652</v>
      </c>
      <c r="C8" t="s">
        <v>356</v>
      </c>
      <c r="D8" t="s">
        <v>455</v>
      </c>
      <c r="E8" t="s">
        <v>653</v>
      </c>
      <c r="F8" t="s">
        <v>654</v>
      </c>
      <c r="G8" t="s">
        <v>655</v>
      </c>
      <c r="H8" t="s">
        <v>656</v>
      </c>
      <c r="I8" t="s">
        <v>657</v>
      </c>
      <c r="J8" t="s">
        <v>658</v>
      </c>
      <c r="K8" t="s">
        <v>659</v>
      </c>
      <c r="L8" t="s">
        <v>660</v>
      </c>
      <c r="M8" t="s">
        <v>661</v>
      </c>
      <c r="N8" t="s">
        <v>662</v>
      </c>
      <c r="O8" t="s">
        <v>663</v>
      </c>
      <c r="P8" t="s">
        <v>664</v>
      </c>
    </row>
    <row r="9" spans="1:16" x14ac:dyDescent="0.35">
      <c r="A9" s="1" t="s">
        <v>665</v>
      </c>
      <c r="B9" t="s">
        <v>666</v>
      </c>
      <c r="C9" t="s">
        <v>403</v>
      </c>
      <c r="D9" t="s">
        <v>430</v>
      </c>
      <c r="E9" t="s">
        <v>667</v>
      </c>
      <c r="F9" t="s">
        <v>668</v>
      </c>
      <c r="G9" t="s">
        <v>669</v>
      </c>
      <c r="H9" t="s">
        <v>670</v>
      </c>
      <c r="I9" t="s">
        <v>671</v>
      </c>
      <c r="J9" t="s">
        <v>672</v>
      </c>
      <c r="K9" t="s">
        <v>673</v>
      </c>
      <c r="L9" t="s">
        <v>674</v>
      </c>
      <c r="M9" t="s">
        <v>675</v>
      </c>
      <c r="N9" t="s">
        <v>676</v>
      </c>
      <c r="O9" t="s">
        <v>677</v>
      </c>
      <c r="P9" t="s">
        <v>678</v>
      </c>
    </row>
    <row r="10" spans="1:16" x14ac:dyDescent="0.35">
      <c r="A10" s="1" t="s">
        <v>679</v>
      </c>
      <c r="B10" t="s">
        <v>1</v>
      </c>
      <c r="C10" t="s">
        <v>1</v>
      </c>
      <c r="D10" t="s">
        <v>1</v>
      </c>
      <c r="E10" t="s">
        <v>1</v>
      </c>
      <c r="F10" t="s">
        <v>1</v>
      </c>
      <c r="G10" t="s">
        <v>1</v>
      </c>
      <c r="H10" t="s">
        <v>1</v>
      </c>
      <c r="I10" t="s">
        <v>1</v>
      </c>
      <c r="J10" t="s">
        <v>1</v>
      </c>
      <c r="K10" t="s">
        <v>1</v>
      </c>
      <c r="L10" t="s">
        <v>680</v>
      </c>
      <c r="M10" t="s">
        <v>470</v>
      </c>
      <c r="N10" t="s">
        <v>681</v>
      </c>
      <c r="O10" t="s">
        <v>257</v>
      </c>
      <c r="P10" t="s">
        <v>682</v>
      </c>
    </row>
    <row r="11" spans="1:16" x14ac:dyDescent="0.35">
      <c r="A11" s="1" t="s">
        <v>683</v>
      </c>
      <c r="B11" t="s">
        <v>1</v>
      </c>
      <c r="C11" t="s">
        <v>1</v>
      </c>
      <c r="D11" t="s">
        <v>1</v>
      </c>
      <c r="E11" t="s">
        <v>1</v>
      </c>
      <c r="F11" t="s">
        <v>1</v>
      </c>
      <c r="G11" t="s">
        <v>684</v>
      </c>
      <c r="H11" t="s">
        <v>684</v>
      </c>
      <c r="I11" t="s">
        <v>1</v>
      </c>
      <c r="J11" t="s">
        <v>1</v>
      </c>
      <c r="K11" t="s">
        <v>685</v>
      </c>
      <c r="L11" t="s">
        <v>686</v>
      </c>
      <c r="M11" t="s">
        <v>687</v>
      </c>
      <c r="N11" t="s">
        <v>688</v>
      </c>
      <c r="O11" t="s">
        <v>389</v>
      </c>
      <c r="P11" t="s">
        <v>689</v>
      </c>
    </row>
    <row r="12" spans="1:16" x14ac:dyDescent="0.35">
      <c r="A12" s="1" t="s">
        <v>690</v>
      </c>
      <c r="B12" t="s">
        <v>1</v>
      </c>
      <c r="C12" t="s">
        <v>1</v>
      </c>
      <c r="D12" t="s">
        <v>1</v>
      </c>
      <c r="E12" t="s">
        <v>1</v>
      </c>
      <c r="F12" t="s">
        <v>1</v>
      </c>
      <c r="G12" t="s">
        <v>684</v>
      </c>
      <c r="H12" t="s">
        <v>684</v>
      </c>
      <c r="I12" t="s">
        <v>1</v>
      </c>
      <c r="J12" t="s">
        <v>1</v>
      </c>
      <c r="K12" t="s">
        <v>685</v>
      </c>
      <c r="L12" t="s">
        <v>691</v>
      </c>
      <c r="M12" t="s">
        <v>692</v>
      </c>
      <c r="N12" t="s">
        <v>87</v>
      </c>
      <c r="O12" t="s">
        <v>693</v>
      </c>
      <c r="P12" t="s">
        <v>694</v>
      </c>
    </row>
    <row r="13" spans="1:16" x14ac:dyDescent="0.35">
      <c r="A13" s="1" t="s">
        <v>695</v>
      </c>
      <c r="B13" t="s">
        <v>1</v>
      </c>
      <c r="C13" t="s">
        <v>1</v>
      </c>
      <c r="D13" t="s">
        <v>1</v>
      </c>
      <c r="E13" t="s">
        <v>1</v>
      </c>
      <c r="F13" t="s">
        <v>1</v>
      </c>
      <c r="G13" t="s">
        <v>1</v>
      </c>
      <c r="H13" t="s">
        <v>1</v>
      </c>
      <c r="I13" t="s">
        <v>1</v>
      </c>
      <c r="J13" t="s">
        <v>1</v>
      </c>
      <c r="K13" t="s">
        <v>1</v>
      </c>
      <c r="L13" t="s">
        <v>1</v>
      </c>
      <c r="M13" t="s">
        <v>1</v>
      </c>
      <c r="N13" t="s">
        <v>1</v>
      </c>
      <c r="O13" t="s">
        <v>1</v>
      </c>
      <c r="P13" t="s">
        <v>1</v>
      </c>
    </row>
    <row r="14" spans="1:16" x14ac:dyDescent="0.35">
      <c r="A14" s="1" t="s">
        <v>696</v>
      </c>
      <c r="B14" t="s">
        <v>1</v>
      </c>
      <c r="C14" t="s">
        <v>1</v>
      </c>
      <c r="D14" t="s">
        <v>1</v>
      </c>
      <c r="E14" t="s">
        <v>1</v>
      </c>
      <c r="F14" t="s">
        <v>1</v>
      </c>
      <c r="G14" t="s">
        <v>1</v>
      </c>
      <c r="H14" t="s">
        <v>1</v>
      </c>
      <c r="I14" t="s">
        <v>1</v>
      </c>
      <c r="J14" t="s">
        <v>1</v>
      </c>
      <c r="K14" t="s">
        <v>1</v>
      </c>
      <c r="L14" t="s">
        <v>1</v>
      </c>
      <c r="M14" t="s">
        <v>1</v>
      </c>
      <c r="N14" t="s">
        <v>1</v>
      </c>
      <c r="O14" t="s">
        <v>1</v>
      </c>
      <c r="P14" t="s">
        <v>1</v>
      </c>
    </row>
    <row r="15" spans="1:16" x14ac:dyDescent="0.35">
      <c r="A15" s="1" t="s">
        <v>697</v>
      </c>
      <c r="B15" t="s">
        <v>447</v>
      </c>
      <c r="C15" t="s">
        <v>447</v>
      </c>
      <c r="D15" t="s">
        <v>698</v>
      </c>
      <c r="E15" t="s">
        <v>643</v>
      </c>
      <c r="F15" t="s">
        <v>358</v>
      </c>
      <c r="G15" t="s">
        <v>565</v>
      </c>
      <c r="H15" t="s">
        <v>339</v>
      </c>
      <c r="I15" t="s">
        <v>240</v>
      </c>
      <c r="J15" t="s">
        <v>166</v>
      </c>
      <c r="K15" t="s">
        <v>699</v>
      </c>
      <c r="L15" t="s">
        <v>700</v>
      </c>
      <c r="M15" t="s">
        <v>701</v>
      </c>
      <c r="N15" t="s">
        <v>702</v>
      </c>
      <c r="O15" t="s">
        <v>703</v>
      </c>
      <c r="P15" t="s">
        <v>704</v>
      </c>
    </row>
    <row r="16" spans="1:16" x14ac:dyDescent="0.35">
      <c r="A16" s="1" t="s">
        <v>705</v>
      </c>
      <c r="B16" t="s">
        <v>565</v>
      </c>
      <c r="C16" t="s">
        <v>449</v>
      </c>
      <c r="D16" t="s">
        <v>358</v>
      </c>
      <c r="E16" t="s">
        <v>226</v>
      </c>
      <c r="F16" t="s">
        <v>706</v>
      </c>
      <c r="G16" t="s">
        <v>707</v>
      </c>
      <c r="H16" t="s">
        <v>708</v>
      </c>
      <c r="I16" t="s">
        <v>709</v>
      </c>
      <c r="J16" t="s">
        <v>710</v>
      </c>
      <c r="K16" t="s">
        <v>711</v>
      </c>
      <c r="L16" t="s">
        <v>712</v>
      </c>
      <c r="M16" t="s">
        <v>713</v>
      </c>
      <c r="N16" t="s">
        <v>714</v>
      </c>
      <c r="O16" t="s">
        <v>715</v>
      </c>
      <c r="P16" t="s">
        <v>716</v>
      </c>
    </row>
    <row r="17" spans="1:16" x14ac:dyDescent="0.35">
      <c r="A17" s="1" t="s">
        <v>717</v>
      </c>
      <c r="B17" t="s">
        <v>1</v>
      </c>
      <c r="C17" t="s">
        <v>1</v>
      </c>
      <c r="D17" t="s">
        <v>1</v>
      </c>
      <c r="E17" t="s">
        <v>1</v>
      </c>
      <c r="F17" t="s">
        <v>1</v>
      </c>
      <c r="G17" t="s">
        <v>1</v>
      </c>
      <c r="H17" t="s">
        <v>1</v>
      </c>
      <c r="I17" t="s">
        <v>1</v>
      </c>
      <c r="J17" t="s">
        <v>1</v>
      </c>
      <c r="K17" t="s">
        <v>1</v>
      </c>
      <c r="L17" t="s">
        <v>1</v>
      </c>
      <c r="M17" t="s">
        <v>1</v>
      </c>
      <c r="N17" t="s">
        <v>1</v>
      </c>
      <c r="O17" t="s">
        <v>1</v>
      </c>
      <c r="P17" t="s">
        <v>1</v>
      </c>
    </row>
    <row r="18" spans="1:16" x14ac:dyDescent="0.35">
      <c r="A18" s="1" t="s">
        <v>718</v>
      </c>
      <c r="B18" t="s">
        <v>719</v>
      </c>
      <c r="C18" t="s">
        <v>720</v>
      </c>
      <c r="D18" t="s">
        <v>721</v>
      </c>
      <c r="E18" t="s">
        <v>722</v>
      </c>
      <c r="F18" t="s">
        <v>723</v>
      </c>
      <c r="G18" t="s">
        <v>724</v>
      </c>
      <c r="H18" t="s">
        <v>725</v>
      </c>
      <c r="I18" t="s">
        <v>726</v>
      </c>
      <c r="J18" t="s">
        <v>727</v>
      </c>
      <c r="K18" t="s">
        <v>728</v>
      </c>
      <c r="L18" t="s">
        <v>729</v>
      </c>
      <c r="M18" t="s">
        <v>730</v>
      </c>
      <c r="N18" t="s">
        <v>731</v>
      </c>
      <c r="O18" t="s">
        <v>732</v>
      </c>
      <c r="P18" t="s">
        <v>733</v>
      </c>
    </row>
    <row r="19" spans="1:16" x14ac:dyDescent="0.35">
      <c r="A19" s="1" t="s">
        <v>734</v>
      </c>
      <c r="B19" t="s">
        <v>735</v>
      </c>
      <c r="C19" t="s">
        <v>684</v>
      </c>
      <c r="D19" t="s">
        <v>127</v>
      </c>
      <c r="E19" t="s">
        <v>165</v>
      </c>
      <c r="F19" t="s">
        <v>452</v>
      </c>
      <c r="G19" t="s">
        <v>736</v>
      </c>
      <c r="H19" t="s">
        <v>737</v>
      </c>
      <c r="I19" t="s">
        <v>738</v>
      </c>
      <c r="J19" t="s">
        <v>739</v>
      </c>
      <c r="K19" t="s">
        <v>740</v>
      </c>
      <c r="L19" t="s">
        <v>741</v>
      </c>
      <c r="M19" t="s">
        <v>742</v>
      </c>
      <c r="N19" t="s">
        <v>743</v>
      </c>
      <c r="O19" t="s">
        <v>744</v>
      </c>
      <c r="P19" t="s">
        <v>745</v>
      </c>
    </row>
    <row r="20" spans="1:16" x14ac:dyDescent="0.35">
      <c r="A20" s="1" t="s">
        <v>746</v>
      </c>
      <c r="B20" t="s">
        <v>126</v>
      </c>
      <c r="C20" t="s">
        <v>126</v>
      </c>
      <c r="D20" t="s">
        <v>126</v>
      </c>
      <c r="E20" t="s">
        <v>126</v>
      </c>
      <c r="F20" t="s">
        <v>448</v>
      </c>
      <c r="G20" t="s">
        <v>240</v>
      </c>
      <c r="H20" t="s">
        <v>747</v>
      </c>
      <c r="I20" t="s">
        <v>748</v>
      </c>
      <c r="J20" t="s">
        <v>749</v>
      </c>
      <c r="K20" t="s">
        <v>750</v>
      </c>
      <c r="L20" t="s">
        <v>751</v>
      </c>
      <c r="M20" t="s">
        <v>752</v>
      </c>
      <c r="N20" t="s">
        <v>753</v>
      </c>
      <c r="O20" t="s">
        <v>754</v>
      </c>
      <c r="P20" t="s">
        <v>755</v>
      </c>
    </row>
    <row r="21" spans="1:16" x14ac:dyDescent="0.35">
      <c r="A21" s="1" t="s">
        <v>756</v>
      </c>
      <c r="B21" t="s">
        <v>1</v>
      </c>
      <c r="C21" t="s">
        <v>1</v>
      </c>
      <c r="D21" t="s">
        <v>1</v>
      </c>
      <c r="E21" t="s">
        <v>160</v>
      </c>
      <c r="F21" t="s">
        <v>447</v>
      </c>
      <c r="G21" t="s">
        <v>355</v>
      </c>
      <c r="H21" t="s">
        <v>757</v>
      </c>
      <c r="I21" t="s">
        <v>758</v>
      </c>
      <c r="J21" t="s">
        <v>455</v>
      </c>
      <c r="K21" t="s">
        <v>759</v>
      </c>
      <c r="L21" t="s">
        <v>760</v>
      </c>
      <c r="M21" t="s">
        <v>761</v>
      </c>
      <c r="N21" t="s">
        <v>762</v>
      </c>
      <c r="O21" t="s">
        <v>763</v>
      </c>
      <c r="P21" t="s">
        <v>764</v>
      </c>
    </row>
    <row r="22" spans="1:16" x14ac:dyDescent="0.35">
      <c r="A22" s="1" t="s">
        <v>765</v>
      </c>
      <c r="B22" t="s">
        <v>1</v>
      </c>
      <c r="C22" t="s">
        <v>1</v>
      </c>
      <c r="D22" t="s">
        <v>447</v>
      </c>
      <c r="E22" t="s">
        <v>160</v>
      </c>
      <c r="F22" t="s">
        <v>160</v>
      </c>
      <c r="G22" t="s">
        <v>160</v>
      </c>
      <c r="H22" t="s">
        <v>227</v>
      </c>
      <c r="I22" t="s">
        <v>570</v>
      </c>
      <c r="J22" t="s">
        <v>766</v>
      </c>
      <c r="K22" t="s">
        <v>767</v>
      </c>
      <c r="L22" t="s">
        <v>768</v>
      </c>
      <c r="M22" t="s">
        <v>699</v>
      </c>
      <c r="N22" t="s">
        <v>769</v>
      </c>
      <c r="O22" t="s">
        <v>770</v>
      </c>
      <c r="P22" t="s">
        <v>771</v>
      </c>
    </row>
    <row r="23" spans="1:16" x14ac:dyDescent="0.35">
      <c r="A23" s="1" t="s">
        <v>772</v>
      </c>
      <c r="B23" t="s">
        <v>773</v>
      </c>
      <c r="C23" t="s">
        <v>774</v>
      </c>
      <c r="D23" t="s">
        <v>775</v>
      </c>
      <c r="E23" t="s">
        <v>720</v>
      </c>
      <c r="F23" t="s">
        <v>776</v>
      </c>
      <c r="G23" t="s">
        <v>777</v>
      </c>
      <c r="H23" t="s">
        <v>778</v>
      </c>
      <c r="I23" t="s">
        <v>779</v>
      </c>
      <c r="J23" t="s">
        <v>780</v>
      </c>
      <c r="K23" t="s">
        <v>781</v>
      </c>
      <c r="L23" t="s">
        <v>782</v>
      </c>
      <c r="M23" t="s">
        <v>783</v>
      </c>
      <c r="N23" t="s">
        <v>784</v>
      </c>
      <c r="O23" t="s">
        <v>395</v>
      </c>
      <c r="P23" t="s">
        <v>785</v>
      </c>
    </row>
    <row r="24" spans="1:16" x14ac:dyDescent="0.35">
      <c r="A24" s="1" t="s">
        <v>786</v>
      </c>
      <c r="B24" t="s">
        <v>787</v>
      </c>
      <c r="C24" t="s">
        <v>788</v>
      </c>
      <c r="D24" t="s">
        <v>789</v>
      </c>
      <c r="E24" t="s">
        <v>341</v>
      </c>
      <c r="F24" t="s">
        <v>790</v>
      </c>
      <c r="G24" t="s">
        <v>791</v>
      </c>
      <c r="H24" t="s">
        <v>792</v>
      </c>
      <c r="I24" t="s">
        <v>793</v>
      </c>
      <c r="J24" t="s">
        <v>794</v>
      </c>
      <c r="K24" t="s">
        <v>795</v>
      </c>
      <c r="L24" t="s">
        <v>796</v>
      </c>
      <c r="M24" t="s">
        <v>797</v>
      </c>
      <c r="N24" t="s">
        <v>798</v>
      </c>
      <c r="O24" t="s">
        <v>799</v>
      </c>
      <c r="P24" t="s">
        <v>800</v>
      </c>
    </row>
    <row r="25" spans="1:16" x14ac:dyDescent="0.35">
      <c r="A25" s="1" t="s">
        <v>801</v>
      </c>
      <c r="B25" t="s">
        <v>1</v>
      </c>
      <c r="C25" t="s">
        <v>240</v>
      </c>
      <c r="D25" t="s">
        <v>1</v>
      </c>
      <c r="E25" t="s">
        <v>241</v>
      </c>
      <c r="F25" t="s">
        <v>242</v>
      </c>
      <c r="G25" t="s">
        <v>243</v>
      </c>
      <c r="H25" t="s">
        <v>244</v>
      </c>
      <c r="I25" t="s">
        <v>245</v>
      </c>
      <c r="J25" t="s">
        <v>246</v>
      </c>
      <c r="K25" t="s">
        <v>247</v>
      </c>
      <c r="L25" t="s">
        <v>248</v>
      </c>
      <c r="M25" t="s">
        <v>249</v>
      </c>
      <c r="N25" t="s">
        <v>250</v>
      </c>
      <c r="O25" t="s">
        <v>251</v>
      </c>
      <c r="P25" t="s">
        <v>252</v>
      </c>
    </row>
    <row r="26" spans="1:16" x14ac:dyDescent="0.35">
      <c r="A26" s="1" t="s">
        <v>802</v>
      </c>
      <c r="B26" t="s">
        <v>1</v>
      </c>
      <c r="C26" t="s">
        <v>1</v>
      </c>
      <c r="D26" t="s">
        <v>1</v>
      </c>
      <c r="E26" t="s">
        <v>1</v>
      </c>
      <c r="F26" t="s">
        <v>1</v>
      </c>
      <c r="G26" t="s">
        <v>1</v>
      </c>
      <c r="H26" t="s">
        <v>162</v>
      </c>
      <c r="I26" t="s">
        <v>1</v>
      </c>
      <c r="J26" t="s">
        <v>1</v>
      </c>
      <c r="K26" t="s">
        <v>1</v>
      </c>
      <c r="L26" t="s">
        <v>1</v>
      </c>
      <c r="M26" t="s">
        <v>1</v>
      </c>
      <c r="N26" t="s">
        <v>1</v>
      </c>
      <c r="O26" t="s">
        <v>803</v>
      </c>
      <c r="P26" t="s">
        <v>430</v>
      </c>
    </row>
    <row r="27" spans="1:16" x14ac:dyDescent="0.35">
      <c r="A27" s="1" t="s">
        <v>804</v>
      </c>
      <c r="B27" t="s">
        <v>455</v>
      </c>
      <c r="C27" t="s">
        <v>805</v>
      </c>
      <c r="D27" t="s">
        <v>806</v>
      </c>
      <c r="E27" t="s">
        <v>403</v>
      </c>
      <c r="F27" t="s">
        <v>566</v>
      </c>
      <c r="G27" t="s">
        <v>773</v>
      </c>
      <c r="H27" t="s">
        <v>807</v>
      </c>
      <c r="I27" t="s">
        <v>808</v>
      </c>
      <c r="J27" t="s">
        <v>809</v>
      </c>
      <c r="K27" t="s">
        <v>810</v>
      </c>
      <c r="L27" t="s">
        <v>811</v>
      </c>
      <c r="M27" t="s">
        <v>812</v>
      </c>
      <c r="N27" t="s">
        <v>813</v>
      </c>
      <c r="O27" t="s">
        <v>814</v>
      </c>
      <c r="P27" t="s">
        <v>815</v>
      </c>
    </row>
    <row r="28" spans="1:16" x14ac:dyDescent="0.35">
      <c r="A28" s="1" t="s">
        <v>816</v>
      </c>
      <c r="B28" t="s">
        <v>455</v>
      </c>
      <c r="C28" t="s">
        <v>817</v>
      </c>
      <c r="D28" t="s">
        <v>818</v>
      </c>
      <c r="E28" t="s">
        <v>404</v>
      </c>
      <c r="F28" t="s">
        <v>819</v>
      </c>
      <c r="G28" t="s">
        <v>820</v>
      </c>
      <c r="H28" t="s">
        <v>821</v>
      </c>
      <c r="I28" t="s">
        <v>822</v>
      </c>
      <c r="J28" t="s">
        <v>823</v>
      </c>
      <c r="K28" t="s">
        <v>824</v>
      </c>
      <c r="L28" t="s">
        <v>825</v>
      </c>
      <c r="M28" t="s">
        <v>826</v>
      </c>
      <c r="N28" t="s">
        <v>827</v>
      </c>
      <c r="O28" t="s">
        <v>828</v>
      </c>
      <c r="P28" t="s">
        <v>829</v>
      </c>
    </row>
    <row r="29" spans="1:16" x14ac:dyDescent="0.35">
      <c r="A29" s="1" t="s">
        <v>830</v>
      </c>
      <c r="B29" t="s">
        <v>1</v>
      </c>
      <c r="C29" t="s">
        <v>1</v>
      </c>
      <c r="D29" t="s">
        <v>1</v>
      </c>
      <c r="E29" t="s">
        <v>1</v>
      </c>
      <c r="F29" t="s">
        <v>1</v>
      </c>
      <c r="G29" t="s">
        <v>1</v>
      </c>
      <c r="H29" t="s">
        <v>1</v>
      </c>
      <c r="I29" t="s">
        <v>1</v>
      </c>
      <c r="J29" t="s">
        <v>1</v>
      </c>
      <c r="K29" t="s">
        <v>1</v>
      </c>
      <c r="L29" t="s">
        <v>1</v>
      </c>
      <c r="M29" t="s">
        <v>1</v>
      </c>
      <c r="N29" t="s">
        <v>1</v>
      </c>
      <c r="O29" t="s">
        <v>1</v>
      </c>
      <c r="P29" t="s">
        <v>1</v>
      </c>
    </row>
    <row r="30" spans="1:16" x14ac:dyDescent="0.35">
      <c r="A30" s="1" t="s">
        <v>831</v>
      </c>
      <c r="B30" t="s">
        <v>126</v>
      </c>
      <c r="C30" t="s">
        <v>447</v>
      </c>
      <c r="D30" t="s">
        <v>447</v>
      </c>
      <c r="E30" t="s">
        <v>447</v>
      </c>
      <c r="F30" t="s">
        <v>161</v>
      </c>
      <c r="G30" t="s">
        <v>684</v>
      </c>
      <c r="H30" t="s">
        <v>832</v>
      </c>
      <c r="I30" t="s">
        <v>225</v>
      </c>
      <c r="J30" t="s">
        <v>454</v>
      </c>
      <c r="K30" t="s">
        <v>411</v>
      </c>
      <c r="L30" t="s">
        <v>833</v>
      </c>
      <c r="M30" t="s">
        <v>834</v>
      </c>
      <c r="N30" t="s">
        <v>835</v>
      </c>
      <c r="O30" t="s">
        <v>836</v>
      </c>
      <c r="P30" t="s">
        <v>837</v>
      </c>
    </row>
    <row r="31" spans="1:16" x14ac:dyDescent="0.35">
      <c r="A31" s="1" t="s">
        <v>838</v>
      </c>
      <c r="B31" t="s">
        <v>759</v>
      </c>
      <c r="C31" t="s">
        <v>839</v>
      </c>
      <c r="D31" t="s">
        <v>840</v>
      </c>
      <c r="E31" t="s">
        <v>841</v>
      </c>
      <c r="F31" t="s">
        <v>842</v>
      </c>
      <c r="G31" t="s">
        <v>843</v>
      </c>
      <c r="H31" t="s">
        <v>844</v>
      </c>
      <c r="I31" t="s">
        <v>845</v>
      </c>
      <c r="J31" t="s">
        <v>846</v>
      </c>
      <c r="K31" t="s">
        <v>847</v>
      </c>
      <c r="L31" t="s">
        <v>848</v>
      </c>
      <c r="M31" t="s">
        <v>849</v>
      </c>
      <c r="N31" t="s">
        <v>850</v>
      </c>
      <c r="O31" t="s">
        <v>851</v>
      </c>
      <c r="P31" t="s">
        <v>852</v>
      </c>
    </row>
    <row r="32" spans="1:16" x14ac:dyDescent="0.35">
      <c r="A32" s="1" t="s">
        <v>853</v>
      </c>
      <c r="B32" t="s">
        <v>1</v>
      </c>
      <c r="C32" t="s">
        <v>1</v>
      </c>
      <c r="D32" t="s">
        <v>1</v>
      </c>
      <c r="E32" t="s">
        <v>1</v>
      </c>
      <c r="F32" t="s">
        <v>1</v>
      </c>
      <c r="G32" t="s">
        <v>1</v>
      </c>
      <c r="H32" t="s">
        <v>1</v>
      </c>
      <c r="I32" t="s">
        <v>1</v>
      </c>
      <c r="J32" t="s">
        <v>1</v>
      </c>
      <c r="K32" t="s">
        <v>1</v>
      </c>
      <c r="L32" t="s">
        <v>1</v>
      </c>
      <c r="M32" t="s">
        <v>1</v>
      </c>
      <c r="N32" t="s">
        <v>1</v>
      </c>
      <c r="O32" t="s">
        <v>1</v>
      </c>
      <c r="P32" t="s">
        <v>1</v>
      </c>
    </row>
    <row r="33" spans="1:16" x14ac:dyDescent="0.35">
      <c r="A33" s="1" t="s">
        <v>854</v>
      </c>
      <c r="B33" t="s">
        <v>126</v>
      </c>
      <c r="C33" t="s">
        <v>126</v>
      </c>
      <c r="D33" t="s">
        <v>126</v>
      </c>
      <c r="E33" t="s">
        <v>126</v>
      </c>
      <c r="F33" t="s">
        <v>126</v>
      </c>
      <c r="G33" t="s">
        <v>126</v>
      </c>
      <c r="H33" t="s">
        <v>126</v>
      </c>
      <c r="I33" t="s">
        <v>126</v>
      </c>
      <c r="J33" t="s">
        <v>126</v>
      </c>
      <c r="K33" t="s">
        <v>126</v>
      </c>
      <c r="L33" t="s">
        <v>126</v>
      </c>
      <c r="M33" t="s">
        <v>126</v>
      </c>
      <c r="N33" t="s">
        <v>1</v>
      </c>
      <c r="O33" t="s">
        <v>447</v>
      </c>
      <c r="P33" t="s">
        <v>447</v>
      </c>
    </row>
    <row r="34" spans="1:16" x14ac:dyDescent="0.35">
      <c r="A34" s="1" t="s">
        <v>855</v>
      </c>
      <c r="B34" t="s">
        <v>856</v>
      </c>
      <c r="C34" t="s">
        <v>857</v>
      </c>
      <c r="D34" t="s">
        <v>858</v>
      </c>
      <c r="E34" t="s">
        <v>859</v>
      </c>
      <c r="F34" t="s">
        <v>860</v>
      </c>
      <c r="G34" t="s">
        <v>861</v>
      </c>
      <c r="H34" t="s">
        <v>862</v>
      </c>
      <c r="I34" t="s">
        <v>863</v>
      </c>
      <c r="J34" t="s">
        <v>864</v>
      </c>
      <c r="K34" t="s">
        <v>865</v>
      </c>
      <c r="L34" t="s">
        <v>866</v>
      </c>
      <c r="M34" t="s">
        <v>867</v>
      </c>
      <c r="N34" t="s">
        <v>868</v>
      </c>
      <c r="O34" t="s">
        <v>869</v>
      </c>
      <c r="P34" t="s">
        <v>870</v>
      </c>
    </row>
    <row r="35" spans="1:16" x14ac:dyDescent="0.35">
      <c r="A35" s="1" t="s">
        <v>871</v>
      </c>
      <c r="B35" t="s">
        <v>872</v>
      </c>
      <c r="C35" t="s">
        <v>528</v>
      </c>
      <c r="D35" t="s">
        <v>873</v>
      </c>
      <c r="E35" t="s">
        <v>874</v>
      </c>
      <c r="F35" t="s">
        <v>875</v>
      </c>
      <c r="G35" t="s">
        <v>1</v>
      </c>
      <c r="H35" t="s">
        <v>876</v>
      </c>
      <c r="I35" t="s">
        <v>877</v>
      </c>
      <c r="J35" t="s">
        <v>527</v>
      </c>
      <c r="K35" t="s">
        <v>878</v>
      </c>
      <c r="L35" t="s">
        <v>454</v>
      </c>
      <c r="M35" t="s">
        <v>879</v>
      </c>
      <c r="N35" t="s">
        <v>880</v>
      </c>
      <c r="O35" t="s">
        <v>881</v>
      </c>
      <c r="P35" t="s">
        <v>402</v>
      </c>
    </row>
    <row r="36" spans="1:16" x14ac:dyDescent="0.35">
      <c r="A36" s="1" t="s">
        <v>882</v>
      </c>
      <c r="B36" t="s">
        <v>162</v>
      </c>
      <c r="C36" t="s">
        <v>666</v>
      </c>
      <c r="D36" t="s">
        <v>449</v>
      </c>
      <c r="E36" t="s">
        <v>883</v>
      </c>
      <c r="F36" t="s">
        <v>884</v>
      </c>
      <c r="G36" t="s">
        <v>885</v>
      </c>
      <c r="H36" t="s">
        <v>886</v>
      </c>
      <c r="I36" t="s">
        <v>887</v>
      </c>
      <c r="J36" t="s">
        <v>888</v>
      </c>
      <c r="K36" t="s">
        <v>889</v>
      </c>
      <c r="L36" t="s">
        <v>890</v>
      </c>
      <c r="M36" t="s">
        <v>891</v>
      </c>
      <c r="N36" t="s">
        <v>892</v>
      </c>
      <c r="O36" t="s">
        <v>893</v>
      </c>
      <c r="P36" t="s">
        <v>894</v>
      </c>
    </row>
    <row r="37" spans="1:16" x14ac:dyDescent="0.35">
      <c r="A37" s="1" t="s">
        <v>895</v>
      </c>
      <c r="B37" t="s">
        <v>255</v>
      </c>
      <c r="C37" t="s">
        <v>256</v>
      </c>
      <c r="D37" t="s">
        <v>181</v>
      </c>
      <c r="E37" t="s">
        <v>257</v>
      </c>
      <c r="F37" t="s">
        <v>258</v>
      </c>
      <c r="G37" t="s">
        <v>259</v>
      </c>
      <c r="H37" t="s">
        <v>260</v>
      </c>
      <c r="I37" t="s">
        <v>261</v>
      </c>
      <c r="J37" t="s">
        <v>262</v>
      </c>
      <c r="K37" t="s">
        <v>263</v>
      </c>
      <c r="L37" t="s">
        <v>264</v>
      </c>
      <c r="M37" t="s">
        <v>265</v>
      </c>
      <c r="N37" t="s">
        <v>266</v>
      </c>
      <c r="O37" t="s">
        <v>267</v>
      </c>
      <c r="P37" t="s">
        <v>268</v>
      </c>
    </row>
    <row r="38" spans="1:16" x14ac:dyDescent="0.35">
      <c r="A38" s="1" t="s">
        <v>896</v>
      </c>
      <c r="B38" t="s">
        <v>719</v>
      </c>
      <c r="C38" t="s">
        <v>720</v>
      </c>
      <c r="D38" t="s">
        <v>721</v>
      </c>
      <c r="E38" t="s">
        <v>722</v>
      </c>
      <c r="F38" t="s">
        <v>723</v>
      </c>
      <c r="G38" t="s">
        <v>724</v>
      </c>
      <c r="H38" t="s">
        <v>725</v>
      </c>
      <c r="I38" t="s">
        <v>726</v>
      </c>
      <c r="J38" t="s">
        <v>727</v>
      </c>
      <c r="K38" t="s">
        <v>897</v>
      </c>
      <c r="L38" t="s">
        <v>898</v>
      </c>
      <c r="M38" t="s">
        <v>899</v>
      </c>
      <c r="N38" t="s">
        <v>900</v>
      </c>
      <c r="O38" t="s">
        <v>901</v>
      </c>
      <c r="P38" t="s">
        <v>902</v>
      </c>
    </row>
    <row r="39" spans="1:16" x14ac:dyDescent="0.35">
      <c r="A39" s="1" t="s">
        <v>903</v>
      </c>
      <c r="B39" t="s">
        <v>1</v>
      </c>
      <c r="C39" t="s">
        <v>1</v>
      </c>
      <c r="D39" t="s">
        <v>1</v>
      </c>
      <c r="E39" t="s">
        <v>1</v>
      </c>
      <c r="F39" t="s">
        <v>1</v>
      </c>
      <c r="G39" t="s">
        <v>875</v>
      </c>
      <c r="H39" t="s">
        <v>1</v>
      </c>
      <c r="I39" t="s">
        <v>1</v>
      </c>
      <c r="J39" t="s">
        <v>1</v>
      </c>
      <c r="K39" t="s">
        <v>904</v>
      </c>
      <c r="L39" t="s">
        <v>905</v>
      </c>
      <c r="M39" t="s">
        <v>409</v>
      </c>
      <c r="N39" t="s">
        <v>906</v>
      </c>
      <c r="O39" t="s">
        <v>907</v>
      </c>
      <c r="P39" t="s">
        <v>908</v>
      </c>
    </row>
    <row r="40" spans="1:16" x14ac:dyDescent="0.35">
      <c r="A40" s="1" t="s">
        <v>909</v>
      </c>
      <c r="B40" t="s">
        <v>719</v>
      </c>
      <c r="C40" t="s">
        <v>720</v>
      </c>
      <c r="D40" t="s">
        <v>721</v>
      </c>
      <c r="E40" t="s">
        <v>722</v>
      </c>
      <c r="F40" t="s">
        <v>723</v>
      </c>
      <c r="G40" t="s">
        <v>724</v>
      </c>
      <c r="H40" t="s">
        <v>725</v>
      </c>
      <c r="I40" t="s">
        <v>726</v>
      </c>
      <c r="J40" t="s">
        <v>727</v>
      </c>
      <c r="K40" t="s">
        <v>728</v>
      </c>
      <c r="L40" t="s">
        <v>729</v>
      </c>
      <c r="M40" t="s">
        <v>730</v>
      </c>
      <c r="N40" t="s">
        <v>731</v>
      </c>
      <c r="O40" t="s">
        <v>732</v>
      </c>
      <c r="P40" t="s">
        <v>733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9"/>
  <sheetViews>
    <sheetView workbookViewId="0">
      <selection activeCell="C39" sqref="C39"/>
    </sheetView>
  </sheetViews>
  <sheetFormatPr defaultRowHeight="14.5" x14ac:dyDescent="0.35"/>
  <cols>
    <col min="1" max="1" width="22.7265625" customWidth="1"/>
  </cols>
  <sheetData>
    <row r="1" spans="1:16" x14ac:dyDescent="0.35">
      <c r="B1" s="1" t="s">
        <v>322</v>
      </c>
      <c r="C1" s="1" t="s">
        <v>323</v>
      </c>
      <c r="D1" s="1" t="s">
        <v>324</v>
      </c>
      <c r="E1" s="1" t="s">
        <v>325</v>
      </c>
      <c r="F1" s="1" t="s">
        <v>326</v>
      </c>
      <c r="G1" s="1" t="s">
        <v>327</v>
      </c>
      <c r="H1" s="1" t="s">
        <v>328</v>
      </c>
      <c r="I1" s="1" t="s">
        <v>329</v>
      </c>
      <c r="J1" s="1" t="s">
        <v>330</v>
      </c>
      <c r="K1" s="1" t="s">
        <v>331</v>
      </c>
      <c r="L1" s="1" t="s">
        <v>332</v>
      </c>
      <c r="M1" s="1" t="s">
        <v>333</v>
      </c>
      <c r="N1" s="1" t="s">
        <v>334</v>
      </c>
      <c r="O1" s="1" t="s">
        <v>335</v>
      </c>
      <c r="P1" s="1" t="s">
        <v>336</v>
      </c>
    </row>
    <row r="2" spans="1:16" x14ac:dyDescent="0.35">
      <c r="A2" s="1" t="s">
        <v>572</v>
      </c>
      <c r="B2" t="s">
        <v>177</v>
      </c>
      <c r="C2" t="s">
        <v>178</v>
      </c>
      <c r="D2" t="s">
        <v>179</v>
      </c>
      <c r="E2" t="s">
        <v>180</v>
      </c>
      <c r="F2" t="s">
        <v>181</v>
      </c>
      <c r="G2" t="s">
        <v>182</v>
      </c>
      <c r="H2" t="s">
        <v>183</v>
      </c>
      <c r="I2" t="s">
        <v>184</v>
      </c>
      <c r="J2" t="s">
        <v>185</v>
      </c>
      <c r="K2" t="s">
        <v>186</v>
      </c>
      <c r="L2" t="s">
        <v>187</v>
      </c>
      <c r="M2" t="s">
        <v>188</v>
      </c>
      <c r="N2" t="s">
        <v>189</v>
      </c>
      <c r="O2" t="s">
        <v>190</v>
      </c>
      <c r="P2" t="s">
        <v>191</v>
      </c>
    </row>
    <row r="3" spans="1:16" x14ac:dyDescent="0.35">
      <c r="A3" s="1" t="s">
        <v>463</v>
      </c>
      <c r="B3" t="s">
        <v>160</v>
      </c>
      <c r="C3" t="s">
        <v>161</v>
      </c>
      <c r="D3" t="s">
        <v>162</v>
      </c>
      <c r="E3" t="s">
        <v>163</v>
      </c>
      <c r="F3" t="s">
        <v>164</v>
      </c>
      <c r="G3" t="s">
        <v>165</v>
      </c>
      <c r="H3" t="s">
        <v>166</v>
      </c>
      <c r="I3" t="s">
        <v>167</v>
      </c>
      <c r="J3" t="s">
        <v>168</v>
      </c>
      <c r="K3" t="s">
        <v>169</v>
      </c>
      <c r="L3" t="s">
        <v>170</v>
      </c>
      <c r="M3" t="s">
        <v>171</v>
      </c>
      <c r="N3" t="s">
        <v>172</v>
      </c>
      <c r="O3" t="s">
        <v>173</v>
      </c>
      <c r="P3" t="s">
        <v>174</v>
      </c>
    </row>
    <row r="4" spans="1:16" x14ac:dyDescent="0.35">
      <c r="A4" s="1" t="s">
        <v>910</v>
      </c>
      <c r="B4" t="s">
        <v>1</v>
      </c>
      <c r="C4" t="s">
        <v>1</v>
      </c>
      <c r="D4" t="s">
        <v>1</v>
      </c>
      <c r="E4" t="s">
        <v>1</v>
      </c>
      <c r="F4" t="s">
        <v>1</v>
      </c>
      <c r="G4" t="s">
        <v>1</v>
      </c>
      <c r="H4" t="s">
        <v>1</v>
      </c>
      <c r="I4" t="s">
        <v>1</v>
      </c>
      <c r="J4" t="s">
        <v>1</v>
      </c>
      <c r="K4" t="s">
        <v>1</v>
      </c>
      <c r="L4" t="s">
        <v>1</v>
      </c>
      <c r="M4" t="s">
        <v>1</v>
      </c>
      <c r="N4" t="s">
        <v>1</v>
      </c>
      <c r="O4" t="s">
        <v>1</v>
      </c>
      <c r="P4" t="s">
        <v>1</v>
      </c>
    </row>
    <row r="5" spans="1:16" x14ac:dyDescent="0.35">
      <c r="A5" s="1" t="s">
        <v>911</v>
      </c>
      <c r="B5" t="s">
        <v>126</v>
      </c>
      <c r="C5" t="s">
        <v>126</v>
      </c>
      <c r="D5" t="s">
        <v>447</v>
      </c>
      <c r="E5" t="s">
        <v>832</v>
      </c>
      <c r="F5" t="s">
        <v>165</v>
      </c>
      <c r="G5" t="s">
        <v>630</v>
      </c>
      <c r="H5" t="s">
        <v>912</v>
      </c>
      <c r="I5" t="s">
        <v>913</v>
      </c>
      <c r="J5" t="s">
        <v>681</v>
      </c>
      <c r="K5" t="s">
        <v>914</v>
      </c>
      <c r="L5" t="s">
        <v>915</v>
      </c>
      <c r="M5" t="s">
        <v>916</v>
      </c>
      <c r="N5" t="s">
        <v>917</v>
      </c>
      <c r="O5" t="s">
        <v>918</v>
      </c>
      <c r="P5" t="s">
        <v>919</v>
      </c>
    </row>
    <row r="6" spans="1:16" x14ac:dyDescent="0.35">
      <c r="A6" s="1" t="s">
        <v>920</v>
      </c>
      <c r="B6" t="s">
        <v>403</v>
      </c>
      <c r="C6" t="s">
        <v>832</v>
      </c>
      <c r="D6" t="s">
        <v>921</v>
      </c>
      <c r="E6" t="s">
        <v>922</v>
      </c>
      <c r="F6" t="s">
        <v>923</v>
      </c>
      <c r="G6" t="s">
        <v>225</v>
      </c>
      <c r="H6" t="s">
        <v>259</v>
      </c>
      <c r="I6" t="s">
        <v>924</v>
      </c>
      <c r="J6" t="s">
        <v>925</v>
      </c>
      <c r="K6" t="s">
        <v>926</v>
      </c>
      <c r="L6" t="s">
        <v>927</v>
      </c>
      <c r="M6" t="s">
        <v>568</v>
      </c>
      <c r="N6" t="s">
        <v>928</v>
      </c>
      <c r="O6" t="s">
        <v>929</v>
      </c>
      <c r="P6" t="s">
        <v>391</v>
      </c>
    </row>
    <row r="7" spans="1:16" x14ac:dyDescent="0.35">
      <c r="A7" s="1" t="s">
        <v>930</v>
      </c>
      <c r="B7" t="s">
        <v>875</v>
      </c>
      <c r="C7" t="s">
        <v>872</v>
      </c>
      <c r="D7" t="s">
        <v>875</v>
      </c>
      <c r="E7" t="s">
        <v>872</v>
      </c>
      <c r="F7" t="s">
        <v>872</v>
      </c>
      <c r="G7" t="s">
        <v>931</v>
      </c>
      <c r="H7" t="s">
        <v>874</v>
      </c>
      <c r="I7" t="s">
        <v>932</v>
      </c>
      <c r="J7" t="s">
        <v>773</v>
      </c>
      <c r="K7" t="s">
        <v>933</v>
      </c>
      <c r="L7" t="s">
        <v>231</v>
      </c>
      <c r="M7" t="s">
        <v>927</v>
      </c>
      <c r="N7" t="s">
        <v>469</v>
      </c>
      <c r="O7" t="s">
        <v>934</v>
      </c>
      <c r="P7" t="s">
        <v>935</v>
      </c>
    </row>
    <row r="8" spans="1:16" x14ac:dyDescent="0.35">
      <c r="A8" s="1" t="s">
        <v>627</v>
      </c>
      <c r="B8" t="s">
        <v>529</v>
      </c>
      <c r="C8" t="s">
        <v>936</v>
      </c>
      <c r="D8" t="s">
        <v>879</v>
      </c>
      <c r="E8" t="s">
        <v>937</v>
      </c>
      <c r="F8" t="s">
        <v>228</v>
      </c>
      <c r="G8" t="s">
        <v>938</v>
      </c>
      <c r="H8" t="s">
        <v>939</v>
      </c>
      <c r="I8" t="s">
        <v>940</v>
      </c>
      <c r="J8" t="s">
        <v>941</v>
      </c>
      <c r="K8" t="s">
        <v>942</v>
      </c>
      <c r="L8" t="s">
        <v>943</v>
      </c>
      <c r="M8" t="s">
        <v>944</v>
      </c>
      <c r="N8" t="s">
        <v>945</v>
      </c>
      <c r="O8" t="s">
        <v>946</v>
      </c>
      <c r="P8" t="s">
        <v>947</v>
      </c>
    </row>
    <row r="9" spans="1:16" x14ac:dyDescent="0.35">
      <c r="A9" s="1" t="s">
        <v>734</v>
      </c>
      <c r="B9" t="s">
        <v>447</v>
      </c>
      <c r="C9" t="s">
        <v>448</v>
      </c>
      <c r="D9" t="s">
        <v>447</v>
      </c>
      <c r="E9" t="s">
        <v>875</v>
      </c>
      <c r="F9" t="s">
        <v>567</v>
      </c>
      <c r="G9" t="s">
        <v>948</v>
      </c>
      <c r="H9" t="s">
        <v>875</v>
      </c>
      <c r="I9" t="s">
        <v>949</v>
      </c>
      <c r="J9" t="s">
        <v>1</v>
      </c>
      <c r="K9" t="s">
        <v>1</v>
      </c>
      <c r="L9" t="s">
        <v>1</v>
      </c>
      <c r="M9" t="s">
        <v>1</v>
      </c>
      <c r="N9" t="s">
        <v>1</v>
      </c>
      <c r="O9" t="s">
        <v>1</v>
      </c>
      <c r="P9" t="s">
        <v>1</v>
      </c>
    </row>
    <row r="10" spans="1:16" x14ac:dyDescent="0.35">
      <c r="A10" s="1" t="s">
        <v>950</v>
      </c>
      <c r="B10" t="s">
        <v>875</v>
      </c>
      <c r="C10" t="s">
        <v>735</v>
      </c>
      <c r="D10" t="s">
        <v>126</v>
      </c>
      <c r="E10" t="s">
        <v>161</v>
      </c>
      <c r="F10" t="s">
        <v>387</v>
      </c>
      <c r="G10" t="s">
        <v>951</v>
      </c>
      <c r="H10" t="s">
        <v>570</v>
      </c>
      <c r="I10" t="s">
        <v>952</v>
      </c>
      <c r="J10" t="s">
        <v>953</v>
      </c>
      <c r="K10" t="s">
        <v>954</v>
      </c>
      <c r="L10" t="s">
        <v>89</v>
      </c>
      <c r="M10" t="s">
        <v>955</v>
      </c>
      <c r="N10" t="s">
        <v>956</v>
      </c>
      <c r="O10" t="s">
        <v>957</v>
      </c>
      <c r="P10" t="s">
        <v>958</v>
      </c>
    </row>
    <row r="11" spans="1:16" x14ac:dyDescent="0.35">
      <c r="A11" s="1" t="s">
        <v>959</v>
      </c>
      <c r="B11" t="s">
        <v>446</v>
      </c>
      <c r="C11" t="s">
        <v>735</v>
      </c>
      <c r="D11" t="s">
        <v>161</v>
      </c>
      <c r="E11" t="s">
        <v>698</v>
      </c>
      <c r="F11" t="s">
        <v>735</v>
      </c>
      <c r="G11" t="s">
        <v>747</v>
      </c>
      <c r="H11" t="s">
        <v>449</v>
      </c>
      <c r="I11" t="s">
        <v>960</v>
      </c>
      <c r="J11" t="s">
        <v>961</v>
      </c>
      <c r="K11" t="s">
        <v>880</v>
      </c>
      <c r="L11" t="s">
        <v>962</v>
      </c>
      <c r="M11" t="s">
        <v>963</v>
      </c>
      <c r="N11" t="s">
        <v>964</v>
      </c>
      <c r="O11" t="s">
        <v>965</v>
      </c>
      <c r="P11" t="s">
        <v>966</v>
      </c>
    </row>
    <row r="12" spans="1:16" x14ac:dyDescent="0.35">
      <c r="A12" s="1" t="s">
        <v>967</v>
      </c>
      <c r="B12" t="s">
        <v>968</v>
      </c>
      <c r="C12" t="s">
        <v>497</v>
      </c>
      <c r="D12" t="s">
        <v>969</v>
      </c>
      <c r="E12" t="s">
        <v>970</v>
      </c>
      <c r="F12" t="s">
        <v>971</v>
      </c>
      <c r="G12" t="s">
        <v>972</v>
      </c>
      <c r="H12" t="s">
        <v>973</v>
      </c>
      <c r="I12" t="s">
        <v>224</v>
      </c>
      <c r="J12" t="s">
        <v>974</v>
      </c>
      <c r="K12" t="s">
        <v>975</v>
      </c>
      <c r="L12" t="s">
        <v>501</v>
      </c>
      <c r="M12" t="s">
        <v>976</v>
      </c>
      <c r="N12" t="s">
        <v>977</v>
      </c>
      <c r="O12" t="s">
        <v>978</v>
      </c>
      <c r="P12" t="s">
        <v>979</v>
      </c>
    </row>
    <row r="13" spans="1:16" x14ac:dyDescent="0.35">
      <c r="A13" s="1" t="s">
        <v>980</v>
      </c>
      <c r="B13" t="s">
        <v>530</v>
      </c>
      <c r="C13" t="s">
        <v>530</v>
      </c>
      <c r="D13" t="s">
        <v>981</v>
      </c>
      <c r="E13" t="s">
        <v>982</v>
      </c>
      <c r="F13" t="s">
        <v>983</v>
      </c>
      <c r="G13" t="s">
        <v>984</v>
      </c>
      <c r="H13" t="s">
        <v>985</v>
      </c>
      <c r="I13" t="s">
        <v>986</v>
      </c>
      <c r="J13" t="s">
        <v>987</v>
      </c>
      <c r="K13" t="s">
        <v>988</v>
      </c>
      <c r="L13" t="s">
        <v>989</v>
      </c>
      <c r="M13" t="s">
        <v>990</v>
      </c>
      <c r="N13" t="s">
        <v>991</v>
      </c>
      <c r="O13" t="s">
        <v>992</v>
      </c>
      <c r="P13" t="s">
        <v>993</v>
      </c>
    </row>
    <row r="14" spans="1:16" x14ac:dyDescent="0.35">
      <c r="A14" s="1" t="s">
        <v>994</v>
      </c>
      <c r="B14" t="s">
        <v>1</v>
      </c>
      <c r="C14" t="s">
        <v>1</v>
      </c>
      <c r="D14" t="s">
        <v>1</v>
      </c>
      <c r="E14" t="s">
        <v>1</v>
      </c>
      <c r="F14" t="s">
        <v>1</v>
      </c>
      <c r="G14" t="s">
        <v>1</v>
      </c>
      <c r="H14" t="s">
        <v>1</v>
      </c>
      <c r="I14" t="s">
        <v>1</v>
      </c>
      <c r="J14" t="s">
        <v>981</v>
      </c>
      <c r="K14" t="s">
        <v>995</v>
      </c>
      <c r="L14" t="s">
        <v>996</v>
      </c>
      <c r="M14" t="s">
        <v>997</v>
      </c>
      <c r="N14" t="s">
        <v>998</v>
      </c>
      <c r="O14" t="s">
        <v>873</v>
      </c>
      <c r="P14" t="s">
        <v>1</v>
      </c>
    </row>
    <row r="15" spans="1:16" x14ac:dyDescent="0.35">
      <c r="A15" s="1" t="s">
        <v>999</v>
      </c>
      <c r="B15" t="s">
        <v>1</v>
      </c>
      <c r="C15" t="s">
        <v>1</v>
      </c>
      <c r="D15" t="s">
        <v>1</v>
      </c>
      <c r="E15" t="s">
        <v>1</v>
      </c>
      <c r="F15" t="s">
        <v>1000</v>
      </c>
      <c r="G15" t="s">
        <v>936</v>
      </c>
      <c r="H15" t="s">
        <v>1</v>
      </c>
      <c r="I15" t="s">
        <v>1001</v>
      </c>
      <c r="J15" t="s">
        <v>1</v>
      </c>
      <c r="K15" t="s">
        <v>1</v>
      </c>
      <c r="L15" t="s">
        <v>1</v>
      </c>
      <c r="M15" t="s">
        <v>1</v>
      </c>
      <c r="N15" t="s">
        <v>1</v>
      </c>
      <c r="O15" t="s">
        <v>1</v>
      </c>
      <c r="P15" t="s">
        <v>1002</v>
      </c>
    </row>
    <row r="16" spans="1:16" x14ac:dyDescent="0.35">
      <c r="A16" s="1" t="s">
        <v>1003</v>
      </c>
      <c r="B16" t="s">
        <v>1</v>
      </c>
      <c r="C16" t="s">
        <v>1</v>
      </c>
      <c r="D16" t="s">
        <v>1</v>
      </c>
      <c r="E16" t="s">
        <v>1</v>
      </c>
      <c r="F16" t="s">
        <v>777</v>
      </c>
      <c r="G16" t="s">
        <v>777</v>
      </c>
      <c r="H16" t="s">
        <v>1</v>
      </c>
      <c r="I16" t="s">
        <v>1004</v>
      </c>
      <c r="J16" t="s">
        <v>1</v>
      </c>
      <c r="K16" t="s">
        <v>164</v>
      </c>
      <c r="L16" t="s">
        <v>1</v>
      </c>
      <c r="M16" t="s">
        <v>1</v>
      </c>
      <c r="N16" t="s">
        <v>1</v>
      </c>
      <c r="O16" t="s">
        <v>1</v>
      </c>
      <c r="P16" t="s">
        <v>1</v>
      </c>
    </row>
    <row r="17" spans="1:16" x14ac:dyDescent="0.35">
      <c r="A17" s="1" t="s">
        <v>1005</v>
      </c>
      <c r="B17" t="s">
        <v>126</v>
      </c>
      <c r="C17" t="s">
        <v>354</v>
      </c>
      <c r="D17" t="s">
        <v>529</v>
      </c>
      <c r="E17" t="s">
        <v>876</v>
      </c>
      <c r="F17" t="s">
        <v>951</v>
      </c>
      <c r="G17" t="s">
        <v>162</v>
      </c>
      <c r="H17" t="s">
        <v>127</v>
      </c>
      <c r="I17" t="s">
        <v>527</v>
      </c>
      <c r="J17" t="s">
        <v>1006</v>
      </c>
      <c r="K17" t="s">
        <v>1001</v>
      </c>
      <c r="L17" t="s">
        <v>1007</v>
      </c>
      <c r="M17" t="s">
        <v>1</v>
      </c>
      <c r="N17" t="s">
        <v>773</v>
      </c>
      <c r="O17" t="s">
        <v>644</v>
      </c>
      <c r="P17" t="s">
        <v>1008</v>
      </c>
    </row>
    <row r="18" spans="1:16" x14ac:dyDescent="0.35">
      <c r="A18" s="1" t="s">
        <v>1009</v>
      </c>
      <c r="B18" t="s">
        <v>530</v>
      </c>
      <c r="C18" t="s">
        <v>922</v>
      </c>
      <c r="D18" t="s">
        <v>228</v>
      </c>
      <c r="E18" t="s">
        <v>537</v>
      </c>
      <c r="F18" t="s">
        <v>1010</v>
      </c>
      <c r="G18" t="s">
        <v>1011</v>
      </c>
      <c r="H18" t="s">
        <v>1012</v>
      </c>
      <c r="I18" t="s">
        <v>1013</v>
      </c>
      <c r="J18" t="s">
        <v>1014</v>
      </c>
      <c r="K18" t="s">
        <v>1015</v>
      </c>
      <c r="L18" t="s">
        <v>1016</v>
      </c>
      <c r="M18" t="s">
        <v>1017</v>
      </c>
      <c r="N18" t="s">
        <v>1018</v>
      </c>
      <c r="O18" t="s">
        <v>1019</v>
      </c>
      <c r="P18" t="s">
        <v>1020</v>
      </c>
    </row>
    <row r="19" spans="1:16" x14ac:dyDescent="0.35">
      <c r="A19" s="1" t="s">
        <v>1021</v>
      </c>
      <c r="B19" t="s">
        <v>1</v>
      </c>
      <c r="C19" t="s">
        <v>875</v>
      </c>
      <c r="D19" t="s">
        <v>875</v>
      </c>
      <c r="E19" t="s">
        <v>875</v>
      </c>
      <c r="F19" t="s">
        <v>875</v>
      </c>
      <c r="G19" t="s">
        <v>1022</v>
      </c>
      <c r="H19" t="s">
        <v>1023</v>
      </c>
      <c r="I19" t="s">
        <v>922</v>
      </c>
      <c r="J19" t="s">
        <v>1024</v>
      </c>
      <c r="K19" t="s">
        <v>1025</v>
      </c>
      <c r="L19" t="s">
        <v>1026</v>
      </c>
      <c r="M19" t="s">
        <v>1027</v>
      </c>
      <c r="N19" t="s">
        <v>1028</v>
      </c>
      <c r="O19" t="s">
        <v>1029</v>
      </c>
      <c r="P19" t="s">
        <v>1030</v>
      </c>
    </row>
    <row r="20" spans="1:16" x14ac:dyDescent="0.35">
      <c r="A20" s="1" t="s">
        <v>1031</v>
      </c>
      <c r="B20" t="s">
        <v>1</v>
      </c>
      <c r="C20" t="s">
        <v>126</v>
      </c>
      <c r="D20" t="s">
        <v>1</v>
      </c>
      <c r="E20" t="s">
        <v>631</v>
      </c>
      <c r="F20" t="s">
        <v>1032</v>
      </c>
      <c r="G20" t="s">
        <v>1033</v>
      </c>
      <c r="H20" t="s">
        <v>1034</v>
      </c>
      <c r="I20" t="s">
        <v>1</v>
      </c>
      <c r="J20" t="s">
        <v>1035</v>
      </c>
      <c r="K20" t="s">
        <v>1036</v>
      </c>
      <c r="L20" t="s">
        <v>1037</v>
      </c>
      <c r="M20" t="s">
        <v>1</v>
      </c>
      <c r="N20" t="s">
        <v>1038</v>
      </c>
      <c r="O20" t="s">
        <v>1039</v>
      </c>
      <c r="P20" t="s">
        <v>1</v>
      </c>
    </row>
    <row r="21" spans="1:16" x14ac:dyDescent="0.35">
      <c r="A21" s="1" t="s">
        <v>1040</v>
      </c>
      <c r="B21" t="s">
        <v>1</v>
      </c>
      <c r="C21" t="s">
        <v>1</v>
      </c>
      <c r="D21" t="s">
        <v>1</v>
      </c>
      <c r="E21" t="s">
        <v>1</v>
      </c>
      <c r="F21" t="s">
        <v>1</v>
      </c>
      <c r="G21" t="s">
        <v>1</v>
      </c>
      <c r="H21" t="s">
        <v>1</v>
      </c>
      <c r="I21" t="s">
        <v>1</v>
      </c>
      <c r="J21" t="s">
        <v>1</v>
      </c>
      <c r="K21" t="s">
        <v>1</v>
      </c>
      <c r="L21" t="s">
        <v>1</v>
      </c>
      <c r="M21" t="s">
        <v>1</v>
      </c>
      <c r="N21" t="s">
        <v>1</v>
      </c>
      <c r="O21" t="s">
        <v>1</v>
      </c>
      <c r="P21" t="s">
        <v>1</v>
      </c>
    </row>
    <row r="22" spans="1:16" x14ac:dyDescent="0.35">
      <c r="A22" s="1" t="s">
        <v>1041</v>
      </c>
      <c r="B22" t="s">
        <v>1</v>
      </c>
      <c r="C22" t="s">
        <v>1</v>
      </c>
      <c r="D22" t="s">
        <v>1</v>
      </c>
      <c r="E22" t="s">
        <v>1</v>
      </c>
      <c r="F22" t="s">
        <v>1</v>
      </c>
      <c r="G22" t="s">
        <v>1</v>
      </c>
      <c r="H22" t="s">
        <v>1</v>
      </c>
      <c r="I22" t="s">
        <v>1</v>
      </c>
      <c r="J22" t="s">
        <v>1</v>
      </c>
      <c r="K22" t="s">
        <v>1</v>
      </c>
      <c r="L22" t="s">
        <v>1</v>
      </c>
      <c r="M22" t="s">
        <v>1</v>
      </c>
      <c r="N22" t="s">
        <v>1</v>
      </c>
      <c r="O22" t="s">
        <v>1</v>
      </c>
      <c r="P22" t="s">
        <v>1</v>
      </c>
    </row>
    <row r="23" spans="1:16" x14ac:dyDescent="0.35">
      <c r="A23" s="1" t="s">
        <v>1042</v>
      </c>
      <c r="B23" t="s">
        <v>629</v>
      </c>
      <c r="C23" t="s">
        <v>240</v>
      </c>
      <c r="D23" t="s">
        <v>913</v>
      </c>
      <c r="E23" t="s">
        <v>599</v>
      </c>
      <c r="F23" t="s">
        <v>1043</v>
      </c>
      <c r="G23" t="s">
        <v>995</v>
      </c>
      <c r="H23" t="s">
        <v>1044</v>
      </c>
      <c r="I23" t="s">
        <v>172</v>
      </c>
      <c r="J23" t="s">
        <v>1045</v>
      </c>
      <c r="K23" t="s">
        <v>1046</v>
      </c>
      <c r="L23" t="s">
        <v>1047</v>
      </c>
      <c r="M23" t="s">
        <v>1048</v>
      </c>
      <c r="N23" t="s">
        <v>1049</v>
      </c>
      <c r="O23" t="s">
        <v>1050</v>
      </c>
      <c r="P23" t="s">
        <v>1051</v>
      </c>
    </row>
    <row r="24" spans="1:16" x14ac:dyDescent="0.35">
      <c r="A24" s="1" t="s">
        <v>1052</v>
      </c>
      <c r="B24" t="s">
        <v>629</v>
      </c>
      <c r="C24" t="s">
        <v>240</v>
      </c>
      <c r="D24" t="s">
        <v>1053</v>
      </c>
      <c r="E24" t="s">
        <v>1054</v>
      </c>
      <c r="F24" t="s">
        <v>766</v>
      </c>
      <c r="G24" t="s">
        <v>1055</v>
      </c>
      <c r="H24" t="s">
        <v>1056</v>
      </c>
      <c r="I24" t="s">
        <v>1057</v>
      </c>
      <c r="J24" t="s">
        <v>1058</v>
      </c>
      <c r="K24" t="s">
        <v>1059</v>
      </c>
      <c r="L24" t="s">
        <v>1060</v>
      </c>
      <c r="M24" t="s">
        <v>1061</v>
      </c>
      <c r="N24" t="s">
        <v>1062</v>
      </c>
      <c r="O24" t="s">
        <v>1063</v>
      </c>
      <c r="P24" t="s">
        <v>1064</v>
      </c>
    </row>
    <row r="25" spans="1:16" x14ac:dyDescent="0.35">
      <c r="A25" s="1" t="s">
        <v>1065</v>
      </c>
      <c r="B25" t="s">
        <v>1</v>
      </c>
      <c r="C25" t="s">
        <v>1</v>
      </c>
      <c r="D25" t="s">
        <v>1</v>
      </c>
      <c r="E25" t="s">
        <v>1</v>
      </c>
      <c r="F25" t="s">
        <v>1</v>
      </c>
      <c r="G25" t="s">
        <v>1</v>
      </c>
      <c r="H25" t="s">
        <v>1</v>
      </c>
      <c r="I25" t="s">
        <v>880</v>
      </c>
      <c r="J25" t="s">
        <v>1066</v>
      </c>
      <c r="K25" t="s">
        <v>528</v>
      </c>
      <c r="L25" t="s">
        <v>1067</v>
      </c>
      <c r="M25" t="s">
        <v>1068</v>
      </c>
      <c r="N25" t="s">
        <v>747</v>
      </c>
      <c r="O25" t="s">
        <v>914</v>
      </c>
      <c r="P25" t="s">
        <v>1069</v>
      </c>
    </row>
    <row r="26" spans="1:16" x14ac:dyDescent="0.35">
      <c r="A26" s="1" t="s">
        <v>1070</v>
      </c>
      <c r="B26" t="s">
        <v>997</v>
      </c>
      <c r="C26" t="s">
        <v>879</v>
      </c>
      <c r="D26" t="s">
        <v>680</v>
      </c>
      <c r="E26" t="s">
        <v>358</v>
      </c>
      <c r="F26" t="s">
        <v>913</v>
      </c>
      <c r="G26" t="s">
        <v>968</v>
      </c>
      <c r="H26" t="s">
        <v>883</v>
      </c>
      <c r="I26" t="s">
        <v>1071</v>
      </c>
      <c r="J26" t="s">
        <v>1072</v>
      </c>
      <c r="K26" t="s">
        <v>1073</v>
      </c>
      <c r="L26" t="s">
        <v>231</v>
      </c>
      <c r="M26" t="s">
        <v>1074</v>
      </c>
      <c r="N26" t="s">
        <v>1075</v>
      </c>
      <c r="O26" t="s">
        <v>1076</v>
      </c>
      <c r="P26" t="s">
        <v>1077</v>
      </c>
    </row>
    <row r="27" spans="1:16" x14ac:dyDescent="0.35">
      <c r="A27" s="1" t="s">
        <v>1078</v>
      </c>
      <c r="B27" t="s">
        <v>164</v>
      </c>
      <c r="C27" t="s">
        <v>448</v>
      </c>
      <c r="D27" t="s">
        <v>599</v>
      </c>
      <c r="E27" t="s">
        <v>600</v>
      </c>
      <c r="F27" t="s">
        <v>601</v>
      </c>
      <c r="G27" t="s">
        <v>602</v>
      </c>
      <c r="H27" t="s">
        <v>603</v>
      </c>
      <c r="I27" t="s">
        <v>604</v>
      </c>
      <c r="J27" t="s">
        <v>605</v>
      </c>
      <c r="K27" t="s">
        <v>606</v>
      </c>
      <c r="L27" t="s">
        <v>607</v>
      </c>
      <c r="M27" t="s">
        <v>1079</v>
      </c>
      <c r="N27" t="s">
        <v>1080</v>
      </c>
      <c r="O27" t="s">
        <v>1081</v>
      </c>
      <c r="P27" t="s">
        <v>1082</v>
      </c>
    </row>
    <row r="28" spans="1:16" x14ac:dyDescent="0.35">
      <c r="A28" s="1" t="s">
        <v>1083</v>
      </c>
      <c r="B28" t="s">
        <v>719</v>
      </c>
      <c r="C28" t="s">
        <v>164</v>
      </c>
      <c r="D28" t="s">
        <v>448</v>
      </c>
      <c r="E28" t="s">
        <v>599</v>
      </c>
      <c r="F28" t="s">
        <v>600</v>
      </c>
      <c r="G28" t="s">
        <v>601</v>
      </c>
      <c r="H28" t="s">
        <v>602</v>
      </c>
      <c r="I28" t="s">
        <v>603</v>
      </c>
      <c r="J28" t="s">
        <v>604</v>
      </c>
      <c r="K28" t="s">
        <v>605</v>
      </c>
      <c r="L28" t="s">
        <v>606</v>
      </c>
      <c r="M28" t="s">
        <v>1084</v>
      </c>
      <c r="N28" t="s">
        <v>1085</v>
      </c>
      <c r="O28" t="s">
        <v>1080</v>
      </c>
      <c r="P28" t="s">
        <v>1081</v>
      </c>
    </row>
    <row r="29" spans="1:16" x14ac:dyDescent="0.35">
      <c r="A29" s="1" t="s">
        <v>1086</v>
      </c>
      <c r="B29" t="s">
        <v>1087</v>
      </c>
      <c r="C29" t="s">
        <v>1088</v>
      </c>
      <c r="D29" t="s">
        <v>1089</v>
      </c>
      <c r="E29" t="s">
        <v>1090</v>
      </c>
      <c r="F29" t="s">
        <v>1091</v>
      </c>
      <c r="G29" t="s">
        <v>1092</v>
      </c>
      <c r="H29" t="s">
        <v>1093</v>
      </c>
      <c r="I29" t="s">
        <v>1094</v>
      </c>
      <c r="J29" t="s">
        <v>1095</v>
      </c>
      <c r="K29" t="s">
        <v>1096</v>
      </c>
      <c r="L29" t="s">
        <v>1097</v>
      </c>
      <c r="M29" t="s">
        <v>1098</v>
      </c>
      <c r="N29" t="s">
        <v>1099</v>
      </c>
      <c r="O29" t="s">
        <v>1100</v>
      </c>
      <c r="P29" t="s">
        <v>1101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2022-09-11T00:34:19Z</dcterms:created>
  <dcterms:modified xsi:type="dcterms:W3CDTF">2022-12-29T03:55:54Z</dcterms:modified>
</cp:coreProperties>
</file>