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ZIM/"/>
    </mc:Choice>
  </mc:AlternateContent>
  <xr:revisionPtr revIDLastSave="1139" documentId="11_97633C7A699E71C4E2658ACC5F93C37BC6E8A608" xr6:coauthVersionLast="47" xr6:coauthVersionMax="47" xr10:uidLastSave="{76D7C311-206F-4BAA-9316-28481B74272B}"/>
  <bookViews>
    <workbookView xWindow="0" yWindow="0" windowWidth="19200" windowHeight="10500" activeTab="2" xr2:uid="{00000000-000D-0000-FFFF-FFFF00000000}"/>
  </bookViews>
  <sheets>
    <sheet name="Main" sheetId="5" r:id="rId1"/>
    <sheet name="Info" sheetId="6" r:id="rId2"/>
    <sheet name="Model" sheetId="7" r:id="rId3"/>
    <sheet name="Summary" sheetId="1" r:id="rId4"/>
    <sheet name="Income Statement" sheetId="2" r:id="rId5"/>
    <sheet name="Balance Sheet" sheetId="3" r:id="rId6"/>
    <sheet name="Cash Flow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72" i="7" l="1"/>
  <c r="U73" i="7"/>
  <c r="T72" i="7"/>
  <c r="T73" i="7" s="1"/>
  <c r="T62" i="7"/>
  <c r="U62" i="7"/>
  <c r="F98" i="7"/>
  <c r="G62" i="7"/>
  <c r="H62" i="7"/>
  <c r="I62" i="7"/>
  <c r="J62" i="7"/>
  <c r="K62" i="7"/>
  <c r="L62" i="7"/>
  <c r="M62" i="7"/>
  <c r="N62" i="7"/>
  <c r="F62" i="7"/>
  <c r="D26" i="7" l="1"/>
  <c r="E26" i="7"/>
  <c r="F26" i="7"/>
  <c r="G26" i="7"/>
  <c r="H26" i="7"/>
  <c r="I26" i="7"/>
  <c r="J26" i="7"/>
  <c r="K26" i="7"/>
  <c r="L26" i="7"/>
  <c r="M26" i="7"/>
  <c r="N26" i="7"/>
  <c r="D91" i="7"/>
  <c r="D93" i="7" s="1"/>
  <c r="E91" i="7"/>
  <c r="E93" i="7" s="1"/>
  <c r="F91" i="7"/>
  <c r="F93" i="7" s="1"/>
  <c r="G91" i="7"/>
  <c r="G93" i="7" s="1"/>
  <c r="H91" i="7"/>
  <c r="H93" i="7" s="1"/>
  <c r="I91" i="7"/>
  <c r="I93" i="7" s="1"/>
  <c r="J91" i="7"/>
  <c r="J93" i="7" s="1"/>
  <c r="K91" i="7"/>
  <c r="K93" i="7" s="1"/>
  <c r="L91" i="7"/>
  <c r="L93" i="7" s="1"/>
  <c r="M91" i="7"/>
  <c r="M93" i="7" s="1"/>
  <c r="N91" i="7"/>
  <c r="N93" i="7" s="1"/>
  <c r="D86" i="7"/>
  <c r="E86" i="7"/>
  <c r="F86" i="7"/>
  <c r="G86" i="7"/>
  <c r="H86" i="7"/>
  <c r="I86" i="7"/>
  <c r="J86" i="7"/>
  <c r="K86" i="7"/>
  <c r="L86" i="7"/>
  <c r="M86" i="7"/>
  <c r="D80" i="7"/>
  <c r="E80" i="7"/>
  <c r="F80" i="7"/>
  <c r="G80" i="7"/>
  <c r="H80" i="7"/>
  <c r="I80" i="7"/>
  <c r="J80" i="7"/>
  <c r="K80" i="7"/>
  <c r="L80" i="7"/>
  <c r="M80" i="7"/>
  <c r="N86" i="7"/>
  <c r="N80" i="7"/>
  <c r="D72" i="7"/>
  <c r="E72" i="7"/>
  <c r="F72" i="7"/>
  <c r="G72" i="7"/>
  <c r="H72" i="7"/>
  <c r="I72" i="7"/>
  <c r="J72" i="7"/>
  <c r="K72" i="7"/>
  <c r="L72" i="7"/>
  <c r="M72" i="7"/>
  <c r="N72" i="7"/>
  <c r="D62" i="7"/>
  <c r="E62" i="7"/>
  <c r="E11" i="7"/>
  <c r="E13" i="7" s="1"/>
  <c r="F11" i="7"/>
  <c r="F13" i="7" s="1"/>
  <c r="G11" i="7"/>
  <c r="G13" i="7" s="1"/>
  <c r="H11" i="7"/>
  <c r="H13" i="7" s="1"/>
  <c r="I11" i="7"/>
  <c r="I13" i="7" s="1"/>
  <c r="J11" i="7"/>
  <c r="J13" i="7" s="1"/>
  <c r="K11" i="7"/>
  <c r="K13" i="7" s="1"/>
  <c r="L11" i="7"/>
  <c r="L13" i="7" s="1"/>
  <c r="M11" i="7"/>
  <c r="M13" i="7" s="1"/>
  <c r="N11" i="7"/>
  <c r="N13" i="7" s="1"/>
  <c r="E48" i="7"/>
  <c r="F48" i="7"/>
  <c r="G48" i="7"/>
  <c r="H48" i="7"/>
  <c r="I48" i="7"/>
  <c r="J48" i="7"/>
  <c r="K48" i="7"/>
  <c r="L48" i="7"/>
  <c r="M48" i="7"/>
  <c r="N48" i="7"/>
  <c r="E34" i="7"/>
  <c r="E39" i="7" s="1"/>
  <c r="E42" i="7" s="1"/>
  <c r="E44" i="7" s="1"/>
  <c r="F34" i="7"/>
  <c r="F39" i="7" s="1"/>
  <c r="F42" i="7" s="1"/>
  <c r="F44" i="7" s="1"/>
  <c r="G34" i="7"/>
  <c r="G39" i="7" s="1"/>
  <c r="G42" i="7" s="1"/>
  <c r="G44" i="7" s="1"/>
  <c r="H34" i="7"/>
  <c r="H39" i="7" s="1"/>
  <c r="H42" i="7" s="1"/>
  <c r="H44" i="7" s="1"/>
  <c r="I34" i="7"/>
  <c r="I39" i="7" s="1"/>
  <c r="I42" i="7" s="1"/>
  <c r="I44" i="7" s="1"/>
  <c r="J34" i="7"/>
  <c r="J39" i="7" s="1"/>
  <c r="J42" i="7" s="1"/>
  <c r="J44" i="7" s="1"/>
  <c r="K34" i="7"/>
  <c r="K39" i="7" s="1"/>
  <c r="K42" i="7" s="1"/>
  <c r="K44" i="7" s="1"/>
  <c r="L34" i="7"/>
  <c r="L39" i="7" s="1"/>
  <c r="L42" i="7" s="1"/>
  <c r="L44" i="7" s="1"/>
  <c r="M34" i="7"/>
  <c r="M39" i="7" s="1"/>
  <c r="M42" i="7" s="1"/>
  <c r="M44" i="7" s="1"/>
  <c r="N34" i="7"/>
  <c r="N39" i="7" s="1"/>
  <c r="N42" i="7" s="1"/>
  <c r="N44" i="7" s="1"/>
  <c r="E98" i="7"/>
  <c r="H98" i="7"/>
  <c r="I98" i="7"/>
  <c r="J98" i="7"/>
  <c r="K98" i="7"/>
  <c r="L98" i="7"/>
  <c r="M98" i="7"/>
  <c r="N98" i="7"/>
  <c r="B3" i="5" a="1"/>
  <c r="B3" i="5" s="1"/>
  <c r="B2" i="5" a="1"/>
  <c r="B2" i="5" s="1"/>
  <c r="R27" i="1"/>
  <c r="C36" i="2"/>
  <c r="D36" i="2"/>
  <c r="E36" i="2"/>
  <c r="F36" i="2"/>
  <c r="B36" i="2"/>
  <c r="C34" i="2"/>
  <c r="D34" i="2"/>
  <c r="E34" i="2"/>
  <c r="F34" i="2"/>
  <c r="C33" i="2"/>
  <c r="D33" i="2"/>
  <c r="E33" i="2"/>
  <c r="F33" i="2"/>
  <c r="B34" i="2"/>
  <c r="B33" i="2"/>
  <c r="M27" i="1"/>
  <c r="N27" i="1"/>
  <c r="O27" i="1"/>
  <c r="P27" i="1"/>
  <c r="Q27" i="1"/>
  <c r="I87" i="7" l="1"/>
  <c r="I73" i="7"/>
  <c r="G73" i="7"/>
  <c r="M87" i="7"/>
  <c r="E87" i="7"/>
  <c r="F73" i="7"/>
  <c r="L87" i="7"/>
  <c r="D87" i="7"/>
  <c r="K87" i="7"/>
  <c r="H73" i="7"/>
  <c r="J87" i="7"/>
  <c r="N87" i="7"/>
  <c r="L73" i="7"/>
  <c r="H87" i="7"/>
  <c r="K73" i="7"/>
  <c r="G87" i="7"/>
  <c r="J73" i="7"/>
  <c r="F87" i="7"/>
  <c r="N73" i="7"/>
  <c r="M73" i="7"/>
  <c r="E73" i="7"/>
  <c r="D73" i="7"/>
  <c r="B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N97" authorId="0" shapeId="0" xr:uid="{008DBE68-8AED-4308-83AC-281A0335B904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Found in "Acquisitions of tangible assets, intangible assets, and interest in investees"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<sst xmlns="http://schemas.openxmlformats.org/spreadsheetml/2006/main" count="1139" uniqueCount="573">
  <si>
    <t>Revenue per share</t>
  </si>
  <si>
    <t>Earnings per share</t>
  </si>
  <si>
    <t>FCF per share</t>
  </si>
  <si>
    <t>Dividends per share</t>
  </si>
  <si>
    <t>CAPEX per share</t>
  </si>
  <si>
    <t>Book Value per sh.</t>
  </si>
  <si>
    <t>Comm.Shares outs.</t>
  </si>
  <si>
    <t>Avg. annual P/E ratio</t>
  </si>
  <si>
    <t>P/E to S&amp;P500</t>
  </si>
  <si>
    <t>Avg. annual div. yield</t>
  </si>
  <si>
    <t>Revenue (m)</t>
  </si>
  <si>
    <t>Operating margin</t>
  </si>
  <si>
    <t>Depreciation (m)</t>
  </si>
  <si>
    <t>Net profit (m)</t>
  </si>
  <si>
    <t>Income tax rate</t>
  </si>
  <si>
    <t>Net profit margin</t>
  </si>
  <si>
    <t>Working capital (m)</t>
  </si>
  <si>
    <t>Long-term debt (m)</t>
  </si>
  <si>
    <t>Equity (m)</t>
  </si>
  <si>
    <t>ROIC</t>
  </si>
  <si>
    <t>Return on capital</t>
  </si>
  <si>
    <t>Return on equity</t>
  </si>
  <si>
    <t>Plowback ratio</t>
  </si>
  <si>
    <t>Div.&amp;Repurch./FCF</t>
  </si>
  <si>
    <t>- -</t>
  </si>
  <si>
    <t>29.78</t>
  </si>
  <si>
    <t>0.06</t>
  </si>
  <si>
    <t>2.01</t>
  </si>
  <si>
    <t>0.29</t>
  </si>
  <si>
    <t>100</t>
  </si>
  <si>
    <t>2,978</t>
  </si>
  <si>
    <t>4.8%</t>
  </si>
  <si>
    <t>108</t>
  </si>
  <si>
    <t>6</t>
  </si>
  <si>
    <t>55.6%</t>
  </si>
  <si>
    <t>0.2%</t>
  </si>
  <si>
    <t>100.0%</t>
  </si>
  <si>
    <t>32.48</t>
  </si>
  <si>
    <t>(1.26)</t>
  </si>
  <si>
    <t>2.02</t>
  </si>
  <si>
    <t>0.23</t>
  </si>
  <si>
    <t>(2.30)</t>
  </si>
  <si>
    <t>3,248</t>
  </si>
  <si>
    <t>(0.7)%</t>
  </si>
  <si>
    <t>112</t>
  </si>
  <si>
    <t>(126)</t>
  </si>
  <si>
    <t>(13.4)%</t>
  </si>
  <si>
    <t>(3.9)%</t>
  </si>
  <si>
    <t>(186)</t>
  </si>
  <si>
    <t>553</t>
  </si>
  <si>
    <t>(230)</t>
  </si>
  <si>
    <t>(1.4)%</t>
  </si>
  <si>
    <t>(0.6)%</t>
  </si>
  <si>
    <t>54.6%</t>
  </si>
  <si>
    <t>33.00</t>
  </si>
  <si>
    <t>(0.18)</t>
  </si>
  <si>
    <t>0.16</t>
  </si>
  <si>
    <t>(2.58)</t>
  </si>
  <si>
    <t>3,300</t>
  </si>
  <si>
    <t>4.6%</t>
  </si>
  <si>
    <t>237</t>
  </si>
  <si>
    <t>(18)</t>
  </si>
  <si>
    <t>(920.7)%</t>
  </si>
  <si>
    <t>(296)</t>
  </si>
  <si>
    <t>542</t>
  </si>
  <si>
    <t>(258)</t>
  </si>
  <si>
    <t>144.7%</t>
  </si>
  <si>
    <t>7.3%</t>
  </si>
  <si>
    <t>7.0%</t>
  </si>
  <si>
    <t>33.97</t>
  </si>
  <si>
    <t>4.41</t>
  </si>
  <si>
    <t>0.36</t>
  </si>
  <si>
    <t>2.27</t>
  </si>
  <si>
    <t>118</t>
  </si>
  <si>
    <t>3,992</t>
  </si>
  <si>
    <t>18.1%</t>
  </si>
  <si>
    <t>314</t>
  </si>
  <si>
    <t>518</t>
  </si>
  <si>
    <t>3.1%</t>
  </si>
  <si>
    <t>13.0%</t>
  </si>
  <si>
    <t>50</t>
  </si>
  <si>
    <t>519</t>
  </si>
  <si>
    <t>267</t>
  </si>
  <si>
    <t>39.9%</t>
  </si>
  <si>
    <t>24.3%</t>
  </si>
  <si>
    <t>193.8%</t>
  </si>
  <si>
    <t>91.31</t>
  </si>
  <si>
    <t>39.49</t>
  </si>
  <si>
    <t>42.26</t>
  </si>
  <si>
    <t>4.57</t>
  </si>
  <si>
    <t>8.55</t>
  </si>
  <si>
    <t>39.08</t>
  </si>
  <si>
    <t>1.0</t>
  </si>
  <si>
    <t>0.0</t>
  </si>
  <si>
    <t>11.8%</t>
  </si>
  <si>
    <t>10,729</t>
  </si>
  <si>
    <t>54.2%</t>
  </si>
  <si>
    <t>779</t>
  </si>
  <si>
    <t>4,640</t>
  </si>
  <si>
    <t>17.9%</t>
  </si>
  <si>
    <t>43.3%</t>
  </si>
  <si>
    <t>2,328</t>
  </si>
  <si>
    <t>2,300</t>
  </si>
  <si>
    <t>4,592</t>
  </si>
  <si>
    <t>67.5%</t>
  </si>
  <si>
    <t>59.2%</t>
  </si>
  <si>
    <t>101.1%</t>
  </si>
  <si>
    <t>88.4%</t>
  </si>
  <si>
    <t>6.7%</t>
  </si>
  <si>
    <t>107.99</t>
  </si>
  <si>
    <t>49.31</t>
  </si>
  <si>
    <t>4.56</t>
  </si>
  <si>
    <t>8.97</t>
  </si>
  <si>
    <t>29.19</t>
  </si>
  <si>
    <t>0.1</t>
  </si>
  <si>
    <t>7.9%</t>
  </si>
  <si>
    <t>12,701</t>
  </si>
  <si>
    <t>57.3%</t>
  </si>
  <si>
    <t>936</t>
  </si>
  <si>
    <t>5,762</t>
  </si>
  <si>
    <t>20.2%</t>
  </si>
  <si>
    <t>44.7%</t>
  </si>
  <si>
    <t>1,452</t>
  </si>
  <si>
    <t>2,956</t>
  </si>
  <si>
    <t>4,256</t>
  </si>
  <si>
    <t>188.4%</t>
  </si>
  <si>
    <t>91.7%</t>
  </si>
  <si>
    <t>135.4%</t>
  </si>
  <si>
    <t>90.7%</t>
  </si>
  <si>
    <t>9.2%</t>
  </si>
  <si>
    <t>2017</t>
  </si>
  <si>
    <t>2018</t>
  </si>
  <si>
    <t>2019</t>
  </si>
  <si>
    <t>2020</t>
  </si>
  <si>
    <t>2021</t>
  </si>
  <si>
    <t>Revenue</t>
  </si>
  <si>
    <t>COGS</t>
  </si>
  <si>
    <t>Gross Profit</t>
  </si>
  <si>
    <t>Gross Profit Ratio</t>
  </si>
  <si>
    <t>Operating Expenses</t>
  </si>
  <si>
    <t>R&amp;D Expenses</t>
  </si>
  <si>
    <t>Selling, G&amp;A Exp.</t>
  </si>
  <si>
    <t>General and Admin. Exp.</t>
  </si>
  <si>
    <t>Selling and Marketing Exp.</t>
  </si>
  <si>
    <t>Other Expenses</t>
  </si>
  <si>
    <t>COGS and Expenses</t>
  </si>
  <si>
    <t>Interest Income</t>
  </si>
  <si>
    <t>Interest Expense</t>
  </si>
  <si>
    <t>Depreciation and Amortization</t>
  </si>
  <si>
    <t>EBITDA</t>
  </si>
  <si>
    <t>EBITDA ratio</t>
  </si>
  <si>
    <t>Operating Income</t>
  </si>
  <si>
    <t>Operating Income ratio</t>
  </si>
  <si>
    <t>Total Other Income Exp.(Gains)</t>
  </si>
  <si>
    <t>Income Before Tax</t>
  </si>
  <si>
    <t>Income Before Tax ratio</t>
  </si>
  <si>
    <t>Income Tax Expense (Gain)</t>
  </si>
  <si>
    <t>Net Income</t>
  </si>
  <si>
    <t>Net Income Ratio</t>
  </si>
  <si>
    <t>EPS</t>
  </si>
  <si>
    <t>EPS Diluted</t>
  </si>
  <si>
    <t>Weighted Avg. Shares Outs.</t>
  </si>
  <si>
    <t>Weighted Avg. Shares Outs. Dil.</t>
  </si>
  <si>
    <t>2,697</t>
  </si>
  <si>
    <t>281</t>
  </si>
  <si>
    <t>9.43%</t>
  </si>
  <si>
    <t>145</t>
  </si>
  <si>
    <t>122</t>
  </si>
  <si>
    <t>23</t>
  </si>
  <si>
    <t>2,842</t>
  </si>
  <si>
    <t>2</t>
  </si>
  <si>
    <t>102</t>
  </si>
  <si>
    <t>231</t>
  </si>
  <si>
    <t>7.76%</t>
  </si>
  <si>
    <t>143</t>
  </si>
  <si>
    <t>4.79%</t>
  </si>
  <si>
    <t>(117)</t>
  </si>
  <si>
    <t>26</t>
  </si>
  <si>
    <t>0.86%</t>
  </si>
  <si>
    <t>14</t>
  </si>
  <si>
    <t>0.21%</t>
  </si>
  <si>
    <t>3,100</t>
  </si>
  <si>
    <t>148</t>
  </si>
  <si>
    <t>4.56%</t>
  </si>
  <si>
    <t>142</t>
  </si>
  <si>
    <t>116</t>
  </si>
  <si>
    <t>25</t>
  </si>
  <si>
    <t>3,241</t>
  </si>
  <si>
    <t>101</t>
  </si>
  <si>
    <t>3.10%</t>
  </si>
  <si>
    <t>(23)</t>
  </si>
  <si>
    <t>(0.71)%</t>
  </si>
  <si>
    <t>(83)</t>
  </si>
  <si>
    <t>(106)</t>
  </si>
  <si>
    <t>(3.26)%</t>
  </si>
  <si>
    <t>(3.87)%</t>
  </si>
  <si>
    <t>104</t>
  </si>
  <si>
    <t>3,037</t>
  </si>
  <si>
    <t>263</t>
  </si>
  <si>
    <t>7.97%</t>
  </si>
  <si>
    <t>149</t>
  </si>
  <si>
    <t>120</t>
  </si>
  <si>
    <t>29</t>
  </si>
  <si>
    <t>3,186</t>
  </si>
  <si>
    <t>147</t>
  </si>
  <si>
    <t>378</t>
  </si>
  <si>
    <t>11.46%</t>
  </si>
  <si>
    <t>153</t>
  </si>
  <si>
    <t>4.64%</t>
  </si>
  <si>
    <t>(154)</t>
  </si>
  <si>
    <t>(1)</t>
  </si>
  <si>
    <t>(0.04)%</t>
  </si>
  <si>
    <t>12</t>
  </si>
  <si>
    <t>(0.55)%</t>
  </si>
  <si>
    <t>3,127</t>
  </si>
  <si>
    <t>865</t>
  </si>
  <si>
    <t>21.67%</t>
  </si>
  <si>
    <t>159</t>
  </si>
  <si>
    <t>129</t>
  </si>
  <si>
    <t>30</t>
  </si>
  <si>
    <t>3,286</t>
  </si>
  <si>
    <t>150</t>
  </si>
  <si>
    <t>999</t>
  </si>
  <si>
    <t>25.03%</t>
  </si>
  <si>
    <t>722</t>
  </si>
  <si>
    <t>18.09%</t>
  </si>
  <si>
    <t>(181)</t>
  </si>
  <si>
    <t>541</t>
  </si>
  <si>
    <t>13.55%</t>
  </si>
  <si>
    <t>17</t>
  </si>
  <si>
    <t>12.98%</t>
  </si>
  <si>
    <t>4,662</t>
  </si>
  <si>
    <t>6,066</t>
  </si>
  <si>
    <t>56.54%</t>
  </si>
  <si>
    <t>230</t>
  </si>
  <si>
    <t>33</t>
  </si>
  <si>
    <t>4,925</t>
  </si>
  <si>
    <t>7</t>
  </si>
  <si>
    <t>169</t>
  </si>
  <si>
    <t>6,599</t>
  </si>
  <si>
    <t>61.51%</t>
  </si>
  <si>
    <t>5,816</t>
  </si>
  <si>
    <t>54.21%</t>
  </si>
  <si>
    <t>(157)</t>
  </si>
  <si>
    <t>5,659</t>
  </si>
  <si>
    <t>52.75%</t>
  </si>
  <si>
    <t>1,010</t>
  </si>
  <si>
    <t>43.25%</t>
  </si>
  <si>
    <t>Cash and Cash Equivalents</t>
  </si>
  <si>
    <t>Short-Term Investments</t>
  </si>
  <si>
    <t>Cash &amp;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</si>
  <si>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</si>
  <si>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</si>
  <si>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</si>
  <si>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</si>
  <si>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</si>
  <si>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</si>
  <si>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</si>
  <si>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</si>
  <si>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</si>
  <si>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</si>
  <si>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</si>
  <si>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</si>
  <si>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</si>
  <si>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</si>
  <si>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</si>
  <si>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</si>
  <si>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</si>
  <si>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</si>
  <si>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</si>
  <si>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</si>
  <si>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</si>
  <si>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</si>
  <si>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</si>
  <si>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</si>
  <si>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</si>
  <si>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</si>
  <si>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</si>
  <si>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</si>
  <si>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</si>
  <si>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</si>
  <si>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Other Compreh. Income(Loss)</t>
  </si>
  <si>
    <t>Other Total Stockhold. Equity</t>
  </si>
  <si>
    <t>Total Stockholders Equity</t>
  </si>
  <si>
    <t>Total Liab.&amp;Stockhold. Equity</t>
  </si>
  <si>
    <t>Minority Interest</t>
  </si>
  <si>
    <t>Total Liabilities &amp; Equity</t>
  </si>
  <si>
    <t>186</t>
  </si>
  <si>
    <t>69</t>
  </si>
  <si>
    <t>255</t>
  </si>
  <si>
    <t>353</t>
  </si>
  <si>
    <t>70</t>
  </si>
  <si>
    <t>68</t>
  </si>
  <si>
    <t>747</t>
  </si>
  <si>
    <t>990</t>
  </si>
  <si>
    <t>8</t>
  </si>
  <si>
    <t>56</t>
  </si>
  <si>
    <t>65</t>
  </si>
  <si>
    <t>9</t>
  </si>
  <si>
    <t>1</t>
  </si>
  <si>
    <t>15</t>
  </si>
  <si>
    <t>1,080</t>
  </si>
  <si>
    <t>1,826</t>
  </si>
  <si>
    <t>83</t>
  </si>
  <si>
    <t>933</t>
  </si>
  <si>
    <t>0</t>
  </si>
  <si>
    <t>564</t>
  </si>
  <si>
    <t>1,117</t>
  </si>
  <si>
    <t>614</t>
  </si>
  <si>
    <t>2,050</t>
  </si>
  <si>
    <t>(2,018)</t>
  </si>
  <si>
    <t>1,788</t>
  </si>
  <si>
    <t>1,820</t>
  </si>
  <si>
    <t>183</t>
  </si>
  <si>
    <t>5</t>
  </si>
  <si>
    <t>188</t>
  </si>
  <si>
    <t>292</t>
  </si>
  <si>
    <t>60</t>
  </si>
  <si>
    <t>91</t>
  </si>
  <si>
    <t>631</t>
  </si>
  <si>
    <t>1,213</t>
  </si>
  <si>
    <t>(323)</t>
  </si>
  <si>
    <t>11</t>
  </si>
  <si>
    <t>72</t>
  </si>
  <si>
    <t>1,295</t>
  </si>
  <si>
    <t>1,926</t>
  </si>
  <si>
    <t>351</t>
  </si>
  <si>
    <t>356</t>
  </si>
  <si>
    <t>48</t>
  </si>
  <si>
    <t>926</t>
  </si>
  <si>
    <t>1,794</t>
  </si>
  <si>
    <t>857</t>
  </si>
  <si>
    <t>2,178</t>
  </si>
  <si>
    <t>(937)</t>
  </si>
  <si>
    <t>1,784</t>
  </si>
  <si>
    <t>(1,105)</t>
  </si>
  <si>
    <t>1,921</t>
  </si>
  <si>
    <t>570</t>
  </si>
  <si>
    <t>59</t>
  </si>
  <si>
    <t>629</t>
  </si>
  <si>
    <t>520</t>
  </si>
  <si>
    <t>52</t>
  </si>
  <si>
    <t>1,202</t>
  </si>
  <si>
    <t>1,536</t>
  </si>
  <si>
    <t>201</t>
  </si>
  <si>
    <t>13</t>
  </si>
  <si>
    <t>73</t>
  </si>
  <si>
    <t>1,623</t>
  </si>
  <si>
    <t>2,824</t>
  </si>
  <si>
    <t>399</t>
  </si>
  <si>
    <t>501</t>
  </si>
  <si>
    <t>1,152</t>
  </si>
  <si>
    <t>1,918</t>
  </si>
  <si>
    <t>1,174</t>
  </si>
  <si>
    <t>2,550</t>
  </si>
  <si>
    <t>(1,524)</t>
  </si>
  <si>
    <t>1,791</t>
  </si>
  <si>
    <t>2,817</t>
  </si>
  <si>
    <t>1,543</t>
  </si>
  <si>
    <t>2,144</t>
  </si>
  <si>
    <t>3,688</t>
  </si>
  <si>
    <t>1,222</t>
  </si>
  <si>
    <t>119</t>
  </si>
  <si>
    <t>5,085</t>
  </si>
  <si>
    <t>4,393</t>
  </si>
  <si>
    <t>74</t>
  </si>
  <si>
    <t>181</t>
  </si>
  <si>
    <t>107</t>
  </si>
  <si>
    <t>4,757</t>
  </si>
  <si>
    <t>9,842</t>
  </si>
  <si>
    <t>434</t>
  </si>
  <si>
    <t>1,024</t>
  </si>
  <si>
    <t>671</t>
  </si>
  <si>
    <t>2,757</t>
  </si>
  <si>
    <t>121</t>
  </si>
  <si>
    <t>66</t>
  </si>
  <si>
    <t>2,486</t>
  </si>
  <si>
    <t>3,072</t>
  </si>
  <si>
    <t>5,242</t>
  </si>
  <si>
    <t>2,581</t>
  </si>
  <si>
    <t>2,011</t>
  </si>
  <si>
    <t>9,834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</si>
  <si>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</si>
  <si>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</si>
  <si>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</si>
  <si>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</si>
  <si>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</si>
  <si>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</si>
  <si>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</si>
  <si>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</si>
  <si>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</si>
  <si>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</si>
  <si>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</si>
  <si>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Activities</t>
  </si>
  <si>
    <t>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</si>
  <si>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</si>
  <si>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</si>
  <si>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</si>
  <si>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</si>
  <si>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</si>
  <si>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Cash Used/Provided by Financing Activities</t>
  </si>
  <si>
    <t>Effect of Forex Changes on Cash</t>
  </si>
  <si>
    <t>Net Change In Cash</t>
  </si>
  <si>
    <t>Cash at the End of Period</t>
  </si>
  <si>
    <t>Cash at the Beginning of Period</t>
  </si>
  <si>
    <t>Free Cash Flow</t>
  </si>
  <si>
    <t>(7)</t>
  </si>
  <si>
    <t>(15)</t>
  </si>
  <si>
    <t>(22)</t>
  </si>
  <si>
    <t>36</t>
  </si>
  <si>
    <t>(5)</t>
  </si>
  <si>
    <t>109</t>
  </si>
  <si>
    <t>(29)</t>
  </si>
  <si>
    <t>(64)</t>
  </si>
  <si>
    <t>(94)</t>
  </si>
  <si>
    <t>(134)</t>
  </si>
  <si>
    <t>(140)</t>
  </si>
  <si>
    <t>3</t>
  </si>
  <si>
    <t>158</t>
  </si>
  <si>
    <t>(4)</t>
  </si>
  <si>
    <t>132</t>
  </si>
  <si>
    <t>(10)</t>
  </si>
  <si>
    <t>113</t>
  </si>
  <si>
    <t>225</t>
  </si>
  <si>
    <t>51</t>
  </si>
  <si>
    <t>(200)</t>
  </si>
  <si>
    <t>(43)</t>
  </si>
  <si>
    <t>(243)</t>
  </si>
  <si>
    <t>28</t>
  </si>
  <si>
    <t>202</t>
  </si>
  <si>
    <t>43</t>
  </si>
  <si>
    <t>(28)</t>
  </si>
  <si>
    <t>(8)</t>
  </si>
  <si>
    <t>(236)</t>
  </si>
  <si>
    <t>(16)</t>
  </si>
  <si>
    <t>38</t>
  </si>
  <si>
    <t>(284)</t>
  </si>
  <si>
    <t>(128)</t>
  </si>
  <si>
    <t>(411)</t>
  </si>
  <si>
    <t>(130)</t>
  </si>
  <si>
    <t>(204)</t>
  </si>
  <si>
    <t>(2)</t>
  </si>
  <si>
    <t>(702)</t>
  </si>
  <si>
    <t>(321)</t>
  </si>
  <si>
    <t>(139)</t>
  </si>
  <si>
    <t>(460)</t>
  </si>
  <si>
    <t>388</t>
  </si>
  <si>
    <t>(271)</t>
  </si>
  <si>
    <t>(67)</t>
  </si>
  <si>
    <t>(188)</t>
  </si>
  <si>
    <t>5,971</t>
  </si>
  <si>
    <t>(1,005)</t>
  </si>
  <si>
    <t>(182)</t>
  </si>
  <si>
    <t>(2,156)</t>
  </si>
  <si>
    <t>(3,343)</t>
  </si>
  <si>
    <t>(1,191)</t>
  </si>
  <si>
    <t>205</t>
  </si>
  <si>
    <t>(536)</t>
  </si>
  <si>
    <t>(131)</t>
  </si>
  <si>
    <t>(1,653)</t>
  </si>
  <si>
    <t>973</t>
  </si>
  <si>
    <t>4,966</t>
  </si>
  <si>
    <t>Market Price</t>
  </si>
  <si>
    <t>Operating Profit</t>
  </si>
  <si>
    <t>Operating Margin</t>
  </si>
  <si>
    <t xml:space="preserve"> </t>
  </si>
  <si>
    <t>Interest Expense / Operating Profit</t>
  </si>
  <si>
    <t>Company Name</t>
  </si>
  <si>
    <t>Ticker</t>
  </si>
  <si>
    <t>Country</t>
  </si>
  <si>
    <t>Sector</t>
  </si>
  <si>
    <t>Industry</t>
  </si>
  <si>
    <t>Description</t>
  </si>
  <si>
    <t>Price</t>
  </si>
  <si>
    <t>Shares</t>
  </si>
  <si>
    <t>MC</t>
  </si>
  <si>
    <t>Cash</t>
  </si>
  <si>
    <t>Debt</t>
  </si>
  <si>
    <t>EV</t>
  </si>
  <si>
    <t>Quarter</t>
  </si>
  <si>
    <t>Filing Date</t>
  </si>
  <si>
    <t>Period of Report</t>
  </si>
  <si>
    <t>Q322</t>
  </si>
  <si>
    <t>Q222</t>
  </si>
  <si>
    <t>Q122</t>
  </si>
  <si>
    <t>Q421</t>
  </si>
  <si>
    <t>Q321</t>
  </si>
  <si>
    <t>Q221</t>
  </si>
  <si>
    <t>Q121</t>
  </si>
  <si>
    <t>Q420</t>
  </si>
  <si>
    <t>Q320</t>
  </si>
  <si>
    <t>Q220</t>
  </si>
  <si>
    <t>Q120</t>
  </si>
  <si>
    <t>Income Statement</t>
  </si>
  <si>
    <t>Income from voyages and related services</t>
  </si>
  <si>
    <t>Cost of voyages and related services</t>
  </si>
  <si>
    <t>Operating expenses and cost of services</t>
  </si>
  <si>
    <t>Depriciation</t>
  </si>
  <si>
    <t>Other operating income</t>
  </si>
  <si>
    <t>Other operating expenses</t>
  </si>
  <si>
    <t>G&amp;A expenses</t>
  </si>
  <si>
    <t>Share of profit of associates</t>
  </si>
  <si>
    <t>Finance income</t>
  </si>
  <si>
    <t>Finance expenses</t>
  </si>
  <si>
    <t>Income before taxes</t>
  </si>
  <si>
    <t>Taxes</t>
  </si>
  <si>
    <t>Attributable to</t>
  </si>
  <si>
    <t>Owners of the Company</t>
  </si>
  <si>
    <t>Non-controlling interests</t>
  </si>
  <si>
    <t xml:space="preserve">Net Income </t>
  </si>
  <si>
    <t>Profit for period</t>
  </si>
  <si>
    <t>EPS - Basic</t>
  </si>
  <si>
    <t>EPS - Diluted</t>
  </si>
  <si>
    <t>Balance Sheet</t>
  </si>
  <si>
    <t>Current Assets</t>
  </si>
  <si>
    <t>Inventories</t>
  </si>
  <si>
    <t>Trade &amp; other recievables</t>
  </si>
  <si>
    <t>Other investments</t>
  </si>
  <si>
    <t>Cash &amp; cash equivalents</t>
  </si>
  <si>
    <t>Non-current Assets</t>
  </si>
  <si>
    <t>Vessels</t>
  </si>
  <si>
    <t>Containers and handling equipment</t>
  </si>
  <si>
    <t>Other tangible assets</t>
  </si>
  <si>
    <t>Intangible assets</t>
  </si>
  <si>
    <t>Investments in associates</t>
  </si>
  <si>
    <t>Deferred tax assets</t>
  </si>
  <si>
    <t>Total Non-current Assets</t>
  </si>
  <si>
    <t>Current Liabilities</t>
  </si>
  <si>
    <t>Trade &amp; other payables</t>
  </si>
  <si>
    <t xml:space="preserve">Provisions </t>
  </si>
  <si>
    <t>Contract liabilities</t>
  </si>
  <si>
    <t>Lease liabilities</t>
  </si>
  <si>
    <t>Loans and other liabilities</t>
  </si>
  <si>
    <t>Non-current Liabilities</t>
  </si>
  <si>
    <t>Employee benefits</t>
  </si>
  <si>
    <t>Deferred tax liabilities</t>
  </si>
  <si>
    <t>Total Non-current Liabilites</t>
  </si>
  <si>
    <t>Equity</t>
  </si>
  <si>
    <t>Share capital reserves</t>
  </si>
  <si>
    <t>Retained earnings</t>
  </si>
  <si>
    <t>Equity attributable to owners of the Company</t>
  </si>
  <si>
    <t>Total Equity</t>
  </si>
  <si>
    <t>Cash Flow</t>
  </si>
  <si>
    <t>Operating Cash Flow</t>
  </si>
  <si>
    <t>CapEx</t>
  </si>
  <si>
    <t>FCF</t>
  </si>
  <si>
    <t>Shares - Basic</t>
  </si>
  <si>
    <t>Shares - Diluted</t>
  </si>
  <si>
    <t>Revenue by Region</t>
  </si>
  <si>
    <t>Pacific</t>
  </si>
  <si>
    <t>Cross-Suez</t>
  </si>
  <si>
    <t>Atlantic</t>
  </si>
  <si>
    <t>Intra-Asia</t>
  </si>
  <si>
    <t>Latin America</t>
  </si>
  <si>
    <t>Region Revenues</t>
  </si>
  <si>
    <t>Other revenue</t>
  </si>
  <si>
    <t>Total Revenue</t>
  </si>
  <si>
    <t>Dividends paid to shareholders</t>
  </si>
  <si>
    <t>Dividends paid to non controlling interests</t>
  </si>
  <si>
    <t>Wages, maintenance and other vessel-operating costs</t>
  </si>
  <si>
    <t>Fuel &amp; lubricants</t>
  </si>
  <si>
    <t>Insurance</t>
  </si>
  <si>
    <t>Expenses related to cargo handling</t>
  </si>
  <si>
    <t>Port expenses</t>
  </si>
  <si>
    <t>Agents' salaries &amp; commisions</t>
  </si>
  <si>
    <t>Cost of related services &amp; sundry</t>
  </si>
  <si>
    <t>Slot purchases and hire of vessels</t>
  </si>
  <si>
    <t>Hire of containers</t>
  </si>
  <si>
    <t>Total Operating expenses &amp; Cost of Services</t>
  </si>
  <si>
    <t>Expenses relationg to fleet equipment (mainly containers and chassis)</t>
  </si>
  <si>
    <t xml:space="preserve">    </t>
  </si>
  <si>
    <t>Assets held for sale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</si>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</sst>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0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4" fontId="0" fillId="0" borderId="0" xfId="0" applyNumberFormat="1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0" fillId="0" borderId="5" xfId="0" applyBorder="1"/>
    <xf numFmtId="0" fontId="5" fillId="3" borderId="0" xfId="0" applyFont="1" applyFill="1"/>
    <xf numFmtId="0" fontId="0" fillId="3" borderId="0" xfId="0" applyFill="1"/>
    <xf numFmtId="0" fontId="4" fillId="3" borderId="0" xfId="0" applyFont="1" applyFill="1"/>
    <xf numFmtId="0" fontId="0" fillId="0" borderId="6" xfId="0" applyBorder="1"/>
    <xf numFmtId="165" fontId="0" fillId="0" borderId="0" xfId="0" applyNumberFormat="1"/>
    <xf numFmtId="165" fontId="0" fillId="0" borderId="5" xfId="0" applyNumberFormat="1" applyBorder="1"/>
    <xf numFmtId="165" fontId="0" fillId="0" borderId="6" xfId="0" applyNumberFormat="1" applyBorder="1"/>
    <xf numFmtId="0" fontId="0" fillId="0" borderId="7" xfId="0" applyBorder="1"/>
    <xf numFmtId="14" fontId="0" fillId="0" borderId="7" xfId="0" applyNumberFormat="1" applyBorder="1"/>
    <xf numFmtId="0" fontId="5" fillId="3" borderId="7" xfId="0" applyFont="1" applyFill="1" applyBorder="1"/>
    <xf numFmtId="0" fontId="0" fillId="0" borderId="8" xfId="0" applyBorder="1"/>
    <xf numFmtId="0" fontId="0" fillId="3" borderId="7" xfId="0" applyFill="1" applyBorder="1"/>
    <xf numFmtId="0" fontId="0" fillId="2" borderId="7" xfId="0" applyFill="1" applyBorder="1"/>
    <xf numFmtId="0" fontId="0" fillId="0" borderId="9" xfId="0" applyBorder="1"/>
    <xf numFmtId="3" fontId="0" fillId="0" borderId="5" xfId="0" applyNumberFormat="1" applyBorder="1"/>
    <xf numFmtId="3" fontId="0" fillId="3" borderId="0" xfId="0" applyNumberFormat="1" applyFill="1"/>
    <xf numFmtId="3" fontId="0" fillId="0" borderId="6" xfId="0" applyNumberFormat="1" applyBorder="1"/>
    <xf numFmtId="3" fontId="5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https://www.bing.com/financeapi/forcetrigger?t=bxfn9c&amp;q=XNYS%3aZIM&amp;form=skydnc</v>
    <v>Learn more on Bing</v>
  </rv>
  <rv s="1">
    <v>en-US</v>
    <v>bxfn9c</v>
    <v>268435456</v>
    <v>1</v>
    <v>Powered by Refinitiv</v>
    <v>0</v>
    <v>ZIM INTEGRATED SHIPPING SERVICES LTD (XNYS:ZIM)</v>
    <v>2</v>
    <v>3</v>
    <v>Finance</v>
    <v>4</v>
    <v>91.23</v>
    <v>16.2319</v>
    <v>1.1599999999999999</v>
    <v>0</v>
    <v>5.0833000000000003E-2</v>
    <v>0</v>
    <v>USD</v>
    <v>Zim Integrated Shipping Services Ltd is an Israel-based company. It operates as fleet and a network of shipping lines offering cargo transportation services on all major global trade routes, it also offers multi-modal, cargo handling, tariff management, schedule information, and other related services supported by the company's local offices and representatives around the world.</v>
    <v>4427</v>
    <v>New York Stock Exchange</v>
    <v>XNYS</v>
    <v>XNYS</v>
    <v>9 Andrei Sakharov Street, P.O. Box 15067, HAIFA, 3190500 IL</v>
    <v>24.178899999999999</v>
    <v>Freight &amp; Logistics Services</v>
    <v>Stock</v>
    <v>44982.041214849218</v>
    <v>0</v>
    <v>22.38</v>
    <v>2878737000</v>
    <v>ZIM INTEGRATED SHIPPING SERVICES LTD</v>
    <v>ZIM INTEGRATED SHIPPING SERVICES LTD</v>
    <v>22.8</v>
    <v>0.46510000000000001</v>
    <v>22.82</v>
    <v>23.98</v>
    <v>23.98</v>
    <v>120047400</v>
    <v>ZIM</v>
    <v>ZIM INTEGRATED SHIPPING SERVICES LTD (XNYS:ZIM)</v>
    <v>5491507</v>
    <v>4003349</v>
    <v>1945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% (Extended hours)"/>
    <k n="Change (%)"/>
    <k n="Change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BE54-5B82-4D79-BCA4-A824556097BC}">
  <dimension ref="A1:B7"/>
  <sheetViews>
    <sheetView workbookViewId="0">
      <selection activeCell="D30" sqref="D30"/>
    </sheetView>
  </sheetViews>
  <sheetFormatPr defaultRowHeight="14.5" x14ac:dyDescent="0.35"/>
  <cols>
    <col min="2" max="2" width="10.7265625" bestFit="1" customWidth="1"/>
  </cols>
  <sheetData>
    <row r="1" spans="1:2" ht="15" thickBot="1" x14ac:dyDescent="0.4">
      <c r="A1" t="e" vm="1">
        <v>#VALUE!</v>
      </c>
    </row>
    <row r="2" spans="1:2" x14ac:dyDescent="0.35">
      <c r="A2" s="4" t="s">
        <v>473</v>
      </c>
      <c r="B2" s="7" cm="1">
        <f t="array" ref="B2">_FV(A1,"Price")</f>
        <v>23.98</v>
      </c>
    </row>
    <row r="3" spans="1:2" x14ac:dyDescent="0.35">
      <c r="A3" s="5" t="s">
        <v>474</v>
      </c>
      <c r="B3" s="8" cm="1">
        <f t="array" ref="B3">_FV(A1,"Shares outstanding",TRUE)/1000000</f>
        <v>120.0474</v>
      </c>
    </row>
    <row r="4" spans="1:2" x14ac:dyDescent="0.35">
      <c r="A4" s="5" t="s">
        <v>475</v>
      </c>
      <c r="B4" s="7">
        <f>B2*B3</f>
        <v>2878.736652</v>
      </c>
    </row>
    <row r="5" spans="1:2" x14ac:dyDescent="0.35">
      <c r="A5" s="5" t="s">
        <v>476</v>
      </c>
    </row>
    <row r="6" spans="1:2" x14ac:dyDescent="0.35">
      <c r="A6" s="5" t="s">
        <v>477</v>
      </c>
    </row>
    <row r="7" spans="1:2" ht="15" thickBot="1" x14ac:dyDescent="0.4">
      <c r="A7" s="6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B0F8-C1A6-42B5-982B-E7D62A3EB951}">
  <dimension ref="A4:A10"/>
  <sheetViews>
    <sheetView workbookViewId="0">
      <selection activeCell="A11" sqref="A11"/>
    </sheetView>
  </sheetViews>
  <sheetFormatPr defaultRowHeight="14.5" x14ac:dyDescent="0.35"/>
  <sheetData>
    <row r="4" spans="1:1" x14ac:dyDescent="0.35">
      <c r="A4" t="s">
        <v>467</v>
      </c>
    </row>
    <row r="5" spans="1:1" x14ac:dyDescent="0.35">
      <c r="A5" t="s">
        <v>468</v>
      </c>
    </row>
    <row r="6" spans="1:1" x14ac:dyDescent="0.35">
      <c r="A6" t="s">
        <v>469</v>
      </c>
    </row>
    <row r="7" spans="1:1" x14ac:dyDescent="0.35">
      <c r="A7" t="s">
        <v>470</v>
      </c>
    </row>
    <row r="8" spans="1:1" x14ac:dyDescent="0.35">
      <c r="A8" t="s">
        <v>471</v>
      </c>
    </row>
    <row r="10" spans="1:1" x14ac:dyDescent="0.35">
      <c r="A10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73DD-B464-4E76-B0E0-03B6E05835B2}">
  <dimension ref="B1:V102"/>
  <sheetViews>
    <sheetView tabSelected="1" workbookViewId="0">
      <pane xSplit="2" ySplit="3" topLeftCell="G61" activePane="bottomRight" state="frozen"/>
      <selection pane="topRight" activeCell="C1" sqref="C1"/>
      <selection pane="bottomLeft" activeCell="A4" sqref="A4"/>
      <selection pane="bottomRight" activeCell="T75" sqref="T75"/>
    </sheetView>
  </sheetViews>
  <sheetFormatPr defaultRowHeight="14.5" x14ac:dyDescent="0.35"/>
  <cols>
    <col min="2" max="2" width="22.7265625" customWidth="1"/>
    <col min="6" max="6" width="9.453125" bestFit="1" customWidth="1"/>
    <col min="7" max="7" width="10.453125" bestFit="1" customWidth="1"/>
    <col min="8" max="8" width="9.453125" style="21" bestFit="1" customWidth="1"/>
    <col min="9" max="10" width="9.453125" bestFit="1" customWidth="1"/>
    <col min="11" max="11" width="10.453125" bestFit="1" customWidth="1"/>
    <col min="12" max="12" width="9.453125" style="21" bestFit="1" customWidth="1"/>
    <col min="13" max="14" width="9.453125" bestFit="1" customWidth="1"/>
  </cols>
  <sheetData>
    <row r="1" spans="2:21" x14ac:dyDescent="0.35">
      <c r="B1" t="s">
        <v>479</v>
      </c>
      <c r="D1" t="s">
        <v>492</v>
      </c>
      <c r="E1" t="s">
        <v>491</v>
      </c>
      <c r="F1" t="s">
        <v>490</v>
      </c>
      <c r="G1" t="s">
        <v>489</v>
      </c>
      <c r="H1" s="21" t="s">
        <v>488</v>
      </c>
      <c r="I1" t="s">
        <v>487</v>
      </c>
      <c r="J1" t="s">
        <v>486</v>
      </c>
      <c r="K1" t="s">
        <v>485</v>
      </c>
      <c r="L1" s="21" t="s">
        <v>484</v>
      </c>
      <c r="M1" t="s">
        <v>483</v>
      </c>
      <c r="N1" t="s">
        <v>482</v>
      </c>
    </row>
    <row r="2" spans="2:21" x14ac:dyDescent="0.35">
      <c r="B2" t="s">
        <v>480</v>
      </c>
    </row>
    <row r="3" spans="2:21" x14ac:dyDescent="0.35">
      <c r="B3" t="s">
        <v>481</v>
      </c>
      <c r="F3" s="9">
        <v>44104</v>
      </c>
      <c r="G3" s="9">
        <v>44196</v>
      </c>
      <c r="H3" s="22">
        <v>44286</v>
      </c>
      <c r="I3" s="9">
        <v>44377</v>
      </c>
      <c r="J3" s="9">
        <v>44469</v>
      </c>
      <c r="K3" s="9">
        <v>44561</v>
      </c>
      <c r="L3" s="22">
        <v>44651</v>
      </c>
      <c r="M3" s="9">
        <v>44742</v>
      </c>
      <c r="N3" s="9">
        <v>44834</v>
      </c>
      <c r="S3">
        <v>2019</v>
      </c>
      <c r="T3">
        <v>2020</v>
      </c>
      <c r="U3">
        <v>2021</v>
      </c>
    </row>
    <row r="5" spans="2:21" s="14" customFormat="1" x14ac:dyDescent="0.35">
      <c r="B5" s="14" t="s">
        <v>548</v>
      </c>
      <c r="H5" s="23"/>
      <c r="L5" s="23"/>
    </row>
    <row r="6" spans="2:21" x14ac:dyDescent="0.35">
      <c r="B6" t="s">
        <v>549</v>
      </c>
      <c r="H6" s="21">
        <v>812.2</v>
      </c>
      <c r="I6">
        <v>1182.5</v>
      </c>
      <c r="J6">
        <v>1640.9</v>
      </c>
      <c r="L6" s="21">
        <v>1725.4</v>
      </c>
      <c r="M6">
        <v>1571.3</v>
      </c>
      <c r="N6">
        <v>1420.2</v>
      </c>
    </row>
    <row r="7" spans="2:21" x14ac:dyDescent="0.35">
      <c r="B7" t="s">
        <v>550</v>
      </c>
      <c r="H7" s="21">
        <v>202.5</v>
      </c>
      <c r="I7">
        <v>287.2</v>
      </c>
      <c r="J7">
        <v>362.8</v>
      </c>
      <c r="L7" s="21">
        <v>472.7</v>
      </c>
      <c r="M7">
        <v>441.9</v>
      </c>
      <c r="N7">
        <v>379.2</v>
      </c>
    </row>
    <row r="8" spans="2:21" x14ac:dyDescent="0.35">
      <c r="B8" t="s">
        <v>551</v>
      </c>
      <c r="H8" s="21">
        <v>159.6</v>
      </c>
      <c r="I8">
        <v>231.8</v>
      </c>
      <c r="J8">
        <v>256.7</v>
      </c>
      <c r="L8" s="21">
        <v>329.8</v>
      </c>
      <c r="M8">
        <v>331.8</v>
      </c>
      <c r="N8">
        <v>304.60000000000002</v>
      </c>
    </row>
    <row r="9" spans="2:21" x14ac:dyDescent="0.35">
      <c r="B9" t="s">
        <v>552</v>
      </c>
      <c r="H9" s="21">
        <v>312</v>
      </c>
      <c r="I9">
        <v>358.4</v>
      </c>
      <c r="J9">
        <v>469</v>
      </c>
      <c r="L9" s="21">
        <v>597</v>
      </c>
      <c r="M9">
        <v>546.4</v>
      </c>
      <c r="N9">
        <v>500.9</v>
      </c>
    </row>
    <row r="10" spans="2:21" s="13" customFormat="1" x14ac:dyDescent="0.35">
      <c r="B10" s="13" t="s">
        <v>553</v>
      </c>
      <c r="H10" s="24">
        <v>87.4</v>
      </c>
      <c r="I10" s="13">
        <v>96.9</v>
      </c>
      <c r="J10" s="13">
        <v>124.1</v>
      </c>
      <c r="L10" s="24">
        <v>179.7</v>
      </c>
      <c r="M10" s="13">
        <v>186.8</v>
      </c>
      <c r="N10" s="13">
        <v>218.3</v>
      </c>
    </row>
    <row r="11" spans="2:21" x14ac:dyDescent="0.35">
      <c r="B11" t="s">
        <v>554</v>
      </c>
      <c r="E11">
        <f t="shared" ref="E11:M11" si="0">SUM(E6:E10)</f>
        <v>0</v>
      </c>
      <c r="F11">
        <f t="shared" si="0"/>
        <v>0</v>
      </c>
      <c r="G11">
        <f t="shared" si="0"/>
        <v>0</v>
      </c>
      <c r="H11" s="21">
        <f t="shared" si="0"/>
        <v>1573.7</v>
      </c>
      <c r="I11">
        <f t="shared" si="0"/>
        <v>2156.8000000000002</v>
      </c>
      <c r="J11">
        <f t="shared" si="0"/>
        <v>2853.5</v>
      </c>
      <c r="K11">
        <f t="shared" si="0"/>
        <v>0</v>
      </c>
      <c r="L11" s="21">
        <f t="shared" si="0"/>
        <v>3304.6</v>
      </c>
      <c r="M11">
        <f t="shared" si="0"/>
        <v>3078.2000000000003</v>
      </c>
      <c r="N11">
        <f>SUM(N6:N10)</f>
        <v>2823.2000000000003</v>
      </c>
    </row>
    <row r="12" spans="2:21" s="13" customFormat="1" x14ac:dyDescent="0.35">
      <c r="B12" s="13" t="s">
        <v>555</v>
      </c>
      <c r="H12" s="24">
        <v>170.6</v>
      </c>
      <c r="I12" s="13">
        <v>225.2</v>
      </c>
      <c r="J12" s="13">
        <v>282.5</v>
      </c>
      <c r="L12" s="24">
        <v>411.8</v>
      </c>
      <c r="M12" s="13">
        <v>350.6</v>
      </c>
      <c r="N12" s="13">
        <v>404.3</v>
      </c>
    </row>
    <row r="13" spans="2:21" x14ac:dyDescent="0.35">
      <c r="B13" t="s">
        <v>556</v>
      </c>
      <c r="E13">
        <f t="shared" ref="E13:M13" si="1">SUM(E11:E12)</f>
        <v>0</v>
      </c>
      <c r="F13">
        <f t="shared" si="1"/>
        <v>0</v>
      </c>
      <c r="G13">
        <f t="shared" si="1"/>
        <v>0</v>
      </c>
      <c r="H13" s="21">
        <f t="shared" si="1"/>
        <v>1744.3</v>
      </c>
      <c r="I13">
        <f t="shared" si="1"/>
        <v>2382</v>
      </c>
      <c r="J13">
        <f t="shared" si="1"/>
        <v>3136</v>
      </c>
      <c r="K13">
        <f t="shared" si="1"/>
        <v>0</v>
      </c>
      <c r="L13" s="21">
        <f t="shared" si="1"/>
        <v>3716.4</v>
      </c>
      <c r="M13">
        <f t="shared" si="1"/>
        <v>3428.8</v>
      </c>
      <c r="N13">
        <f>SUM(N11:N12)</f>
        <v>3227.5000000000005</v>
      </c>
    </row>
    <row r="15" spans="2:21" s="15" customFormat="1" x14ac:dyDescent="0.35">
      <c r="B15" s="14" t="s">
        <v>496</v>
      </c>
      <c r="H15" s="25"/>
      <c r="L15" s="25"/>
    </row>
    <row r="16" spans="2:21" x14ac:dyDescent="0.35">
      <c r="B16" t="s">
        <v>559</v>
      </c>
      <c r="H16" s="21">
        <v>3.7</v>
      </c>
      <c r="I16">
        <v>3.4</v>
      </c>
      <c r="J16">
        <v>3.3</v>
      </c>
      <c r="L16" s="21">
        <v>6.8</v>
      </c>
      <c r="M16">
        <v>9.3000000000000007</v>
      </c>
      <c r="N16">
        <v>9.1</v>
      </c>
    </row>
    <row r="17" spans="2:14" x14ac:dyDescent="0.35">
      <c r="B17" t="s">
        <v>569</v>
      </c>
      <c r="H17" s="21">
        <v>7.4</v>
      </c>
      <c r="I17">
        <v>7.3</v>
      </c>
      <c r="J17">
        <v>6.8</v>
      </c>
      <c r="L17" s="21">
        <v>7.3</v>
      </c>
      <c r="M17">
        <v>7.9</v>
      </c>
      <c r="N17">
        <v>6.7</v>
      </c>
    </row>
    <row r="18" spans="2:14" x14ac:dyDescent="0.35">
      <c r="B18" t="s">
        <v>560</v>
      </c>
      <c r="H18" s="21">
        <v>145.69999999999999</v>
      </c>
      <c r="I18">
        <v>185.2</v>
      </c>
      <c r="J18">
        <v>196.6</v>
      </c>
      <c r="L18" s="21">
        <v>261.8</v>
      </c>
      <c r="M18">
        <v>384.7</v>
      </c>
      <c r="N18">
        <v>419.3</v>
      </c>
    </row>
    <row r="19" spans="2:14" x14ac:dyDescent="0.35">
      <c r="B19" t="s">
        <v>561</v>
      </c>
      <c r="H19" s="21">
        <v>2.5</v>
      </c>
      <c r="I19">
        <v>2.4</v>
      </c>
      <c r="J19">
        <v>2.4</v>
      </c>
      <c r="L19" s="21">
        <v>2.1</v>
      </c>
      <c r="M19">
        <v>4.0999999999999996</v>
      </c>
      <c r="N19">
        <v>4.5</v>
      </c>
    </row>
    <row r="20" spans="2:14" x14ac:dyDescent="0.35">
      <c r="B20" t="s">
        <v>562</v>
      </c>
      <c r="H20" s="21">
        <v>437.4</v>
      </c>
      <c r="I20">
        <v>503.8</v>
      </c>
      <c r="J20">
        <v>469</v>
      </c>
      <c r="L20" s="21">
        <v>484.4</v>
      </c>
      <c r="M20">
        <v>529.9</v>
      </c>
      <c r="N20">
        <v>501</v>
      </c>
    </row>
    <row r="21" spans="2:14" x14ac:dyDescent="0.35">
      <c r="B21" t="s">
        <v>563</v>
      </c>
      <c r="H21" s="21">
        <v>60</v>
      </c>
      <c r="I21">
        <v>65.400000000000006</v>
      </c>
      <c r="J21">
        <v>67.2</v>
      </c>
      <c r="L21" s="21">
        <v>70.599999999999994</v>
      </c>
      <c r="M21">
        <v>84.6</v>
      </c>
      <c r="N21">
        <v>99.7</v>
      </c>
    </row>
    <row r="22" spans="2:14" x14ac:dyDescent="0.35">
      <c r="B22" t="s">
        <v>564</v>
      </c>
      <c r="H22" s="21">
        <v>41.9</v>
      </c>
      <c r="I22">
        <v>51.8</v>
      </c>
      <c r="J22">
        <v>53.2</v>
      </c>
      <c r="L22" s="21">
        <v>60.5</v>
      </c>
      <c r="M22">
        <v>70.3</v>
      </c>
      <c r="N22">
        <v>66.099999999999994</v>
      </c>
    </row>
    <row r="23" spans="2:14" x14ac:dyDescent="0.35">
      <c r="B23" t="s">
        <v>565</v>
      </c>
      <c r="H23" s="21">
        <v>35</v>
      </c>
      <c r="I23">
        <v>37.4</v>
      </c>
      <c r="J23">
        <v>46.9</v>
      </c>
      <c r="L23" s="21">
        <v>64.7</v>
      </c>
      <c r="M23">
        <v>44.2</v>
      </c>
      <c r="N23">
        <v>59</v>
      </c>
    </row>
    <row r="24" spans="2:14" x14ac:dyDescent="0.35">
      <c r="B24" t="s">
        <v>566</v>
      </c>
      <c r="H24" s="21">
        <v>138.4</v>
      </c>
      <c r="I24">
        <v>122.7</v>
      </c>
      <c r="J24">
        <v>151.69999999999999</v>
      </c>
      <c r="L24" s="21">
        <v>150.9</v>
      </c>
      <c r="M24">
        <v>119.5</v>
      </c>
      <c r="N24">
        <v>74.3</v>
      </c>
    </row>
    <row r="25" spans="2:14" s="13" customFormat="1" x14ac:dyDescent="0.35">
      <c r="B25" s="13" t="s">
        <v>567</v>
      </c>
      <c r="H25" s="24">
        <v>8.6</v>
      </c>
      <c r="I25" s="13">
        <v>9.5</v>
      </c>
      <c r="J25" s="13">
        <v>10.3</v>
      </c>
      <c r="L25" s="24">
        <v>9.1999999999999993</v>
      </c>
      <c r="M25" s="13">
        <v>7.8</v>
      </c>
      <c r="N25" s="13">
        <v>9.9</v>
      </c>
    </row>
    <row r="26" spans="2:14" x14ac:dyDescent="0.35">
      <c r="B26" t="s">
        <v>568</v>
      </c>
      <c r="D26">
        <f t="shared" ref="D26:M26" si="2">SUM(D16:D25)</f>
        <v>0</v>
      </c>
      <c r="E26">
        <f t="shared" si="2"/>
        <v>0</v>
      </c>
      <c r="F26">
        <f t="shared" si="2"/>
        <v>0</v>
      </c>
      <c r="G26">
        <f t="shared" si="2"/>
        <v>0</v>
      </c>
      <c r="H26" s="21">
        <f t="shared" si="2"/>
        <v>880.59999999999991</v>
      </c>
      <c r="I26">
        <f t="shared" si="2"/>
        <v>988.9</v>
      </c>
      <c r="J26">
        <f t="shared" si="2"/>
        <v>1007.4000000000001</v>
      </c>
      <c r="K26">
        <f t="shared" si="2"/>
        <v>0</v>
      </c>
      <c r="L26" s="21">
        <f t="shared" si="2"/>
        <v>1118.3000000000002</v>
      </c>
      <c r="M26">
        <f t="shared" si="2"/>
        <v>1262.3</v>
      </c>
      <c r="N26">
        <f>SUM(N16:N25)</f>
        <v>1249.5999999999999</v>
      </c>
    </row>
    <row r="29" spans="2:14" s="10" customFormat="1" x14ac:dyDescent="0.35">
      <c r="B29" s="12" t="s">
        <v>493</v>
      </c>
      <c r="H29" s="26"/>
      <c r="L29" s="26"/>
    </row>
    <row r="30" spans="2:14" x14ac:dyDescent="0.35">
      <c r="B30" t="s">
        <v>494</v>
      </c>
      <c r="F30">
        <v>1012.5</v>
      </c>
      <c r="H30" s="21">
        <v>1744.3</v>
      </c>
      <c r="I30">
        <v>2382</v>
      </c>
      <c r="J30">
        <v>3136</v>
      </c>
      <c r="L30" s="21">
        <v>3716.4</v>
      </c>
      <c r="M30">
        <v>3428.8</v>
      </c>
      <c r="N30">
        <v>3227.5</v>
      </c>
    </row>
    <row r="31" spans="2:14" s="15" customFormat="1" x14ac:dyDescent="0.35">
      <c r="B31" s="14" t="s">
        <v>495</v>
      </c>
      <c r="H31" s="25"/>
      <c r="L31" s="25"/>
    </row>
    <row r="32" spans="2:14" x14ac:dyDescent="0.35">
      <c r="B32" t="s">
        <v>496</v>
      </c>
      <c r="F32">
        <v>-716.8</v>
      </c>
      <c r="H32" s="21">
        <v>-880.6</v>
      </c>
      <c r="I32">
        <v>-988.9</v>
      </c>
      <c r="J32">
        <v>-1007.4</v>
      </c>
      <c r="L32" s="21">
        <v>-1118.3</v>
      </c>
      <c r="M32">
        <v>-1262.3</v>
      </c>
      <c r="N32">
        <v>-1249.5999999999999</v>
      </c>
    </row>
    <row r="33" spans="2:14" s="13" customFormat="1" x14ac:dyDescent="0.35">
      <c r="B33" s="13" t="s">
        <v>497</v>
      </c>
      <c r="F33" s="13">
        <v>-68.5</v>
      </c>
      <c r="H33" s="24">
        <v>-128.1</v>
      </c>
      <c r="I33" s="13">
        <v>-170.6</v>
      </c>
      <c r="J33" s="13">
        <v>-215.2</v>
      </c>
      <c r="L33" s="24">
        <v>-284.39999999999998</v>
      </c>
      <c r="M33" s="13">
        <v>-331.6</v>
      </c>
      <c r="N33" s="13">
        <v>-373.7</v>
      </c>
    </row>
    <row r="34" spans="2:14" x14ac:dyDescent="0.35">
      <c r="B34" t="s">
        <v>137</v>
      </c>
      <c r="E34">
        <f t="shared" ref="E34:M34" si="3">E30+SUM(E32:E33)</f>
        <v>0</v>
      </c>
      <c r="F34">
        <f t="shared" si="3"/>
        <v>227.20000000000005</v>
      </c>
      <c r="G34">
        <f t="shared" si="3"/>
        <v>0</v>
      </c>
      <c r="H34" s="21">
        <f t="shared" si="3"/>
        <v>735.59999999999991</v>
      </c>
      <c r="I34">
        <f t="shared" si="3"/>
        <v>1222.5</v>
      </c>
      <c r="J34">
        <f t="shared" si="3"/>
        <v>1913.4</v>
      </c>
      <c r="K34">
        <f t="shared" si="3"/>
        <v>0</v>
      </c>
      <c r="L34" s="21">
        <f t="shared" si="3"/>
        <v>2313.7000000000003</v>
      </c>
      <c r="M34">
        <f t="shared" si="3"/>
        <v>1834.9</v>
      </c>
      <c r="N34">
        <f>N30+SUM(N32:N33)</f>
        <v>1604.2</v>
      </c>
    </row>
    <row r="35" spans="2:14" x14ac:dyDescent="0.35">
      <c r="B35" t="s">
        <v>498</v>
      </c>
      <c r="F35">
        <v>2.5</v>
      </c>
      <c r="H35" s="21">
        <v>2.4</v>
      </c>
      <c r="I35">
        <v>1.8</v>
      </c>
      <c r="J35">
        <v>5.3</v>
      </c>
      <c r="L35" s="21">
        <v>4.5999999999999996</v>
      </c>
      <c r="M35">
        <v>14.7</v>
      </c>
      <c r="N35">
        <v>21.5</v>
      </c>
    </row>
    <row r="36" spans="2:14" x14ac:dyDescent="0.35">
      <c r="B36" t="s">
        <v>499</v>
      </c>
      <c r="F36">
        <v>1.1000000000000001</v>
      </c>
      <c r="H36" s="21">
        <v>-0.1</v>
      </c>
      <c r="I36">
        <v>-0.4</v>
      </c>
      <c r="J36">
        <v>-0.2</v>
      </c>
      <c r="L36" s="21">
        <v>-0.1</v>
      </c>
      <c r="M36">
        <v>-0.1</v>
      </c>
      <c r="N36">
        <v>-0.2</v>
      </c>
    </row>
    <row r="37" spans="2:14" x14ac:dyDescent="0.35">
      <c r="B37" t="s">
        <v>500</v>
      </c>
      <c r="F37">
        <v>-42.7</v>
      </c>
      <c r="H37" s="21">
        <v>-55.9</v>
      </c>
      <c r="I37">
        <v>-67.599999999999994</v>
      </c>
      <c r="J37">
        <v>-60.4</v>
      </c>
      <c r="L37" s="21">
        <v>-77.099999999999994</v>
      </c>
      <c r="M37">
        <v>-84.9</v>
      </c>
      <c r="N37">
        <v>-82</v>
      </c>
    </row>
    <row r="38" spans="2:14" s="13" customFormat="1" x14ac:dyDescent="0.35">
      <c r="B38" s="13" t="s">
        <v>501</v>
      </c>
      <c r="F38" s="13">
        <v>0.72</v>
      </c>
      <c r="H38" s="24">
        <v>1.5</v>
      </c>
      <c r="I38" s="13">
        <v>0.7</v>
      </c>
      <c r="J38" s="13">
        <v>0.9</v>
      </c>
      <c r="L38" s="24">
        <v>1.4</v>
      </c>
      <c r="M38" s="13">
        <v>-0.3</v>
      </c>
      <c r="N38" s="13">
        <v>0.8</v>
      </c>
    </row>
    <row r="39" spans="2:14" x14ac:dyDescent="0.35">
      <c r="B39" t="s">
        <v>151</v>
      </c>
      <c r="E39">
        <f t="shared" ref="E39:M39" si="4">E34+SUM(E35:E38)</f>
        <v>0</v>
      </c>
      <c r="F39">
        <f t="shared" si="4"/>
        <v>188.82000000000005</v>
      </c>
      <c r="G39">
        <f t="shared" si="4"/>
        <v>0</v>
      </c>
      <c r="H39" s="21">
        <f t="shared" si="4"/>
        <v>683.49999999999989</v>
      </c>
      <c r="I39">
        <f t="shared" si="4"/>
        <v>1157</v>
      </c>
      <c r="J39">
        <f t="shared" si="4"/>
        <v>1859</v>
      </c>
      <c r="K39">
        <f t="shared" si="4"/>
        <v>0</v>
      </c>
      <c r="L39" s="21">
        <f t="shared" si="4"/>
        <v>2242.5000000000005</v>
      </c>
      <c r="M39">
        <f t="shared" si="4"/>
        <v>1764.3000000000002</v>
      </c>
      <c r="N39">
        <f>N34+SUM(N35:N38)</f>
        <v>1544.3</v>
      </c>
    </row>
    <row r="40" spans="2:14" x14ac:dyDescent="0.35">
      <c r="B40" t="s">
        <v>502</v>
      </c>
      <c r="H40" s="21">
        <v>6.8</v>
      </c>
      <c r="I40">
        <v>-1.1000000000000001</v>
      </c>
      <c r="J40">
        <v>3.4</v>
      </c>
      <c r="L40" s="21">
        <v>21.4</v>
      </c>
      <c r="M40">
        <v>26</v>
      </c>
      <c r="N40">
        <v>34.9</v>
      </c>
    </row>
    <row r="41" spans="2:14" s="13" customFormat="1" x14ac:dyDescent="0.35">
      <c r="B41" s="13" t="s">
        <v>503</v>
      </c>
      <c r="H41" s="24">
        <v>-46.3</v>
      </c>
      <c r="I41" s="13">
        <v>-43.9</v>
      </c>
      <c r="J41" s="13">
        <v>-41.5</v>
      </c>
      <c r="L41" s="24">
        <v>-45.3</v>
      </c>
      <c r="M41" s="13">
        <v>-53.9</v>
      </c>
      <c r="N41" s="13">
        <v>-64.8</v>
      </c>
    </row>
    <row r="42" spans="2:14" x14ac:dyDescent="0.35">
      <c r="B42" t="s">
        <v>504</v>
      </c>
      <c r="E42">
        <f t="shared" ref="E42:M42" si="5">E39+SUM(E40:E41)</f>
        <v>0</v>
      </c>
      <c r="F42">
        <f t="shared" si="5"/>
        <v>188.82000000000005</v>
      </c>
      <c r="G42">
        <f t="shared" si="5"/>
        <v>0</v>
      </c>
      <c r="H42" s="21">
        <f t="shared" si="5"/>
        <v>643.99999999999989</v>
      </c>
      <c r="I42">
        <f t="shared" si="5"/>
        <v>1112</v>
      </c>
      <c r="J42">
        <f t="shared" si="5"/>
        <v>1820.9</v>
      </c>
      <c r="K42">
        <f t="shared" si="5"/>
        <v>0</v>
      </c>
      <c r="L42" s="21">
        <f t="shared" si="5"/>
        <v>2218.6000000000004</v>
      </c>
      <c r="M42">
        <f t="shared" si="5"/>
        <v>1736.4</v>
      </c>
      <c r="N42">
        <f>N39+SUM(N40:N41)</f>
        <v>1514.3999999999999</v>
      </c>
    </row>
    <row r="43" spans="2:14" s="13" customFormat="1" x14ac:dyDescent="0.35">
      <c r="B43" s="13" t="s">
        <v>505</v>
      </c>
      <c r="H43" s="24">
        <v>-54.4</v>
      </c>
      <c r="I43" s="13">
        <v>-223.8</v>
      </c>
      <c r="J43" s="13">
        <v>-358</v>
      </c>
      <c r="L43" s="24">
        <v>-507.6</v>
      </c>
      <c r="M43" s="13">
        <v>-400.6</v>
      </c>
      <c r="N43" s="13">
        <v>-348.7</v>
      </c>
    </row>
    <row r="44" spans="2:14" x14ac:dyDescent="0.35">
      <c r="B44" t="s">
        <v>510</v>
      </c>
      <c r="E44">
        <f t="shared" ref="E44:M44" si="6">E42+E43</f>
        <v>0</v>
      </c>
      <c r="F44">
        <f t="shared" si="6"/>
        <v>188.82000000000005</v>
      </c>
      <c r="G44">
        <f t="shared" si="6"/>
        <v>0</v>
      </c>
      <c r="H44" s="21">
        <f t="shared" si="6"/>
        <v>589.59999999999991</v>
      </c>
      <c r="I44">
        <f t="shared" si="6"/>
        <v>888.2</v>
      </c>
      <c r="J44">
        <f t="shared" si="6"/>
        <v>1462.9</v>
      </c>
      <c r="K44">
        <f t="shared" si="6"/>
        <v>0</v>
      </c>
      <c r="L44" s="21">
        <f t="shared" si="6"/>
        <v>1711.0000000000005</v>
      </c>
      <c r="M44">
        <f t="shared" si="6"/>
        <v>1335.8000000000002</v>
      </c>
      <c r="N44">
        <f>N42+N43</f>
        <v>1165.6999999999998</v>
      </c>
    </row>
    <row r="45" spans="2:14" s="15" customFormat="1" x14ac:dyDescent="0.35">
      <c r="B45" s="14" t="s">
        <v>506</v>
      </c>
      <c r="H45" s="25"/>
      <c r="L45" s="25"/>
    </row>
    <row r="46" spans="2:14" x14ac:dyDescent="0.35">
      <c r="B46" t="s">
        <v>507</v>
      </c>
      <c r="H46" s="21">
        <v>587.6</v>
      </c>
      <c r="I46">
        <v>886.5</v>
      </c>
      <c r="J46">
        <v>1461.1</v>
      </c>
      <c r="L46" s="21">
        <v>1708.8</v>
      </c>
      <c r="M46">
        <v>1709.9</v>
      </c>
      <c r="N46">
        <v>1163.3</v>
      </c>
    </row>
    <row r="47" spans="2:14" s="13" customFormat="1" x14ac:dyDescent="0.35">
      <c r="B47" s="13" t="s">
        <v>508</v>
      </c>
      <c r="H47" s="24">
        <v>2</v>
      </c>
      <c r="I47" s="13">
        <v>1.7</v>
      </c>
      <c r="J47" s="13">
        <v>1.8</v>
      </c>
      <c r="L47" s="24">
        <v>2.2000000000000002</v>
      </c>
      <c r="M47" s="13">
        <v>-80.599999999999994</v>
      </c>
      <c r="N47" s="13">
        <v>2.4</v>
      </c>
    </row>
    <row r="48" spans="2:14" x14ac:dyDescent="0.35">
      <c r="B48" t="s">
        <v>509</v>
      </c>
      <c r="E48">
        <f t="shared" ref="E48:M48" si="7">SUM(E46:E47)</f>
        <v>0</v>
      </c>
      <c r="F48">
        <f t="shared" si="7"/>
        <v>0</v>
      </c>
      <c r="G48">
        <f t="shared" si="7"/>
        <v>0</v>
      </c>
      <c r="H48" s="21">
        <f t="shared" si="7"/>
        <v>589.6</v>
      </c>
      <c r="I48">
        <f t="shared" si="7"/>
        <v>888.2</v>
      </c>
      <c r="J48">
        <f t="shared" si="7"/>
        <v>1462.8999999999999</v>
      </c>
      <c r="K48">
        <f t="shared" si="7"/>
        <v>0</v>
      </c>
      <c r="L48" s="21">
        <f t="shared" si="7"/>
        <v>1711</v>
      </c>
      <c r="M48">
        <f t="shared" si="7"/>
        <v>1629.3000000000002</v>
      </c>
      <c r="N48">
        <f>SUM(N46:N47)</f>
        <v>1165.7</v>
      </c>
    </row>
    <row r="50" spans="2:22" x14ac:dyDescent="0.35">
      <c r="B50" t="s">
        <v>511</v>
      </c>
      <c r="H50" s="21">
        <v>5.35</v>
      </c>
      <c r="I50">
        <v>7.71</v>
      </c>
      <c r="J50">
        <v>12.53</v>
      </c>
      <c r="L50" s="21">
        <v>14.25</v>
      </c>
      <c r="M50">
        <v>11.11</v>
      </c>
      <c r="N50">
        <v>9.69</v>
      </c>
    </row>
    <row r="51" spans="2:22" x14ac:dyDescent="0.35">
      <c r="B51" t="s">
        <v>512</v>
      </c>
      <c r="H51" s="21">
        <v>5.13</v>
      </c>
      <c r="I51">
        <v>7.38</v>
      </c>
      <c r="J51">
        <v>12.16</v>
      </c>
      <c r="L51" s="21">
        <v>14.19</v>
      </c>
      <c r="M51">
        <v>11.07</v>
      </c>
      <c r="N51">
        <v>9.66</v>
      </c>
    </row>
    <row r="52" spans="2:22" x14ac:dyDescent="0.35">
      <c r="B52" t="s">
        <v>546</v>
      </c>
      <c r="H52" s="21">
        <v>100</v>
      </c>
      <c r="I52">
        <v>100</v>
      </c>
      <c r="J52">
        <v>100</v>
      </c>
      <c r="L52" s="21">
        <v>119.91</v>
      </c>
      <c r="M52">
        <v>119.91</v>
      </c>
      <c r="N52">
        <v>120.047</v>
      </c>
    </row>
    <row r="53" spans="2:22" x14ac:dyDescent="0.35">
      <c r="B53" t="s">
        <v>547</v>
      </c>
    </row>
    <row r="55" spans="2:22" s="10" customFormat="1" x14ac:dyDescent="0.35">
      <c r="B55" s="12" t="s">
        <v>513</v>
      </c>
      <c r="H55" s="26"/>
      <c r="L55" s="26"/>
    </row>
    <row r="56" spans="2:22" s="15" customFormat="1" x14ac:dyDescent="0.35">
      <c r="B56" s="14" t="s">
        <v>514</v>
      </c>
      <c r="H56" s="25"/>
      <c r="L56" s="25"/>
    </row>
    <row r="57" spans="2:22" x14ac:dyDescent="0.35">
      <c r="B57" t="s">
        <v>571</v>
      </c>
      <c r="F57" s="18">
        <v>8.6630000000000003</v>
      </c>
      <c r="G57">
        <v>0</v>
      </c>
      <c r="H57" s="21">
        <v>0</v>
      </c>
      <c r="I57">
        <v>0</v>
      </c>
      <c r="J57">
        <v>0</v>
      </c>
      <c r="K57">
        <v>0</v>
      </c>
      <c r="L57" s="21">
        <v>0</v>
      </c>
      <c r="M57">
        <v>0</v>
      </c>
      <c r="N57">
        <v>0</v>
      </c>
      <c r="O57" s="8"/>
      <c r="P57" s="8"/>
      <c r="Q57" s="8"/>
      <c r="R57" s="8"/>
      <c r="S57" s="8"/>
      <c r="T57" s="8">
        <v>0</v>
      </c>
      <c r="U57" s="8">
        <v>0</v>
      </c>
      <c r="V57" s="8"/>
    </row>
    <row r="58" spans="2:22" x14ac:dyDescent="0.35">
      <c r="B58" t="s">
        <v>515</v>
      </c>
      <c r="F58" s="18">
        <v>47.351999999999997</v>
      </c>
      <c r="G58">
        <v>52.2</v>
      </c>
      <c r="H58" s="21">
        <v>86.3</v>
      </c>
      <c r="I58">
        <v>99.7</v>
      </c>
      <c r="J58">
        <v>107.2</v>
      </c>
      <c r="K58">
        <v>119</v>
      </c>
      <c r="L58" s="21">
        <v>173.8</v>
      </c>
      <c r="M58">
        <v>216.2</v>
      </c>
      <c r="N58">
        <v>225.7</v>
      </c>
      <c r="O58" s="8"/>
      <c r="P58" s="8"/>
      <c r="Q58" s="8"/>
      <c r="R58" s="8"/>
      <c r="S58" s="8"/>
      <c r="T58" s="8">
        <v>52237</v>
      </c>
      <c r="U58" s="8">
        <v>118965</v>
      </c>
      <c r="V58" s="8"/>
    </row>
    <row r="59" spans="2:22" x14ac:dyDescent="0.35">
      <c r="B59" t="s">
        <v>516</v>
      </c>
      <c r="F59" s="18">
        <v>358.2</v>
      </c>
      <c r="G59">
        <v>520</v>
      </c>
      <c r="H59" s="21">
        <v>700.3</v>
      </c>
      <c r="I59">
        <v>963.3</v>
      </c>
      <c r="J59">
        <v>1234.2</v>
      </c>
      <c r="K59">
        <v>1278</v>
      </c>
      <c r="L59" s="21">
        <v>1386.4</v>
      </c>
      <c r="M59">
        <v>1346.2</v>
      </c>
      <c r="N59">
        <v>1088.7</v>
      </c>
      <c r="O59" s="8"/>
      <c r="P59" s="8"/>
      <c r="Q59" s="8"/>
      <c r="R59" s="8"/>
      <c r="S59" s="8"/>
      <c r="T59" s="8">
        <v>520001</v>
      </c>
      <c r="U59" s="8">
        <v>1278142</v>
      </c>
      <c r="V59" s="8"/>
    </row>
    <row r="60" spans="2:22" x14ac:dyDescent="0.35">
      <c r="B60" t="s">
        <v>517</v>
      </c>
      <c r="F60" s="18">
        <v>58.947000000000003</v>
      </c>
      <c r="G60">
        <v>59</v>
      </c>
      <c r="H60" s="21">
        <v>63</v>
      </c>
      <c r="I60">
        <v>46.8</v>
      </c>
      <c r="J60">
        <v>345.1</v>
      </c>
      <c r="K60">
        <v>2144.5</v>
      </c>
      <c r="L60" s="21">
        <v>2092.4</v>
      </c>
      <c r="M60">
        <v>2358.9</v>
      </c>
      <c r="N60">
        <v>1871.7</v>
      </c>
      <c r="O60" s="8"/>
      <c r="P60" s="8"/>
      <c r="Q60" s="8"/>
      <c r="R60" s="8"/>
      <c r="S60" s="8"/>
      <c r="T60" s="8">
        <v>58976</v>
      </c>
      <c r="U60" s="8">
        <v>2144458</v>
      </c>
      <c r="V60" s="8"/>
    </row>
    <row r="61" spans="2:22" s="13" customFormat="1" x14ac:dyDescent="0.35">
      <c r="B61" s="13" t="s">
        <v>518</v>
      </c>
      <c r="F61" s="19">
        <v>350.28500000000003</v>
      </c>
      <c r="G61" s="13">
        <v>570.4</v>
      </c>
      <c r="H61" s="24">
        <v>1188.4000000000001</v>
      </c>
      <c r="I61" s="13">
        <v>1545.3</v>
      </c>
      <c r="J61" s="13">
        <v>2455</v>
      </c>
      <c r="K61" s="13">
        <v>1543.3</v>
      </c>
      <c r="L61" s="24">
        <v>2727.2</v>
      </c>
      <c r="M61" s="13">
        <v>946.8</v>
      </c>
      <c r="N61" s="13">
        <v>1285.7</v>
      </c>
      <c r="O61" s="28"/>
      <c r="P61" s="28"/>
      <c r="Q61" s="28"/>
      <c r="R61" s="28"/>
      <c r="S61" s="28"/>
      <c r="T61" s="28">
        <v>570414</v>
      </c>
      <c r="U61" s="28">
        <v>1543300</v>
      </c>
      <c r="V61" s="28"/>
    </row>
    <row r="62" spans="2:22" x14ac:dyDescent="0.35">
      <c r="B62" t="s">
        <v>254</v>
      </c>
      <c r="D62">
        <f t="shared" ref="D62:E62" si="8">SUM(D58:D61)</f>
        <v>0</v>
      </c>
      <c r="E62">
        <f t="shared" si="8"/>
        <v>0</v>
      </c>
      <c r="F62" s="18">
        <f>SUM(F57:F61)</f>
        <v>823.447</v>
      </c>
      <c r="G62">
        <f t="shared" ref="G62:N62" si="9">SUM(G57:G61)</f>
        <v>1201.5999999999999</v>
      </c>
      <c r="H62" s="21">
        <f t="shared" si="9"/>
        <v>2038</v>
      </c>
      <c r="I62">
        <f t="shared" si="9"/>
        <v>2655.1</v>
      </c>
      <c r="J62">
        <f t="shared" si="9"/>
        <v>4141.5</v>
      </c>
      <c r="K62">
        <f t="shared" si="9"/>
        <v>5084.8</v>
      </c>
      <c r="L62" s="21">
        <f t="shared" si="9"/>
        <v>6379.8</v>
      </c>
      <c r="M62">
        <f t="shared" si="9"/>
        <v>4868.1000000000004</v>
      </c>
      <c r="N62">
        <f t="shared" si="9"/>
        <v>4471.8</v>
      </c>
      <c r="O62" s="8"/>
      <c r="P62" s="8"/>
      <c r="Q62" s="8"/>
      <c r="R62" s="8"/>
      <c r="S62" s="8"/>
      <c r="T62" s="8">
        <f>SUM(T57:T61)</f>
        <v>1201628</v>
      </c>
      <c r="U62" s="8">
        <f>SUM(U57:U61)</f>
        <v>5084865</v>
      </c>
      <c r="V62" s="8"/>
    </row>
    <row r="63" spans="2:22" s="15" customFormat="1" x14ac:dyDescent="0.35">
      <c r="B63" s="14" t="s">
        <v>519</v>
      </c>
      <c r="H63" s="25"/>
      <c r="L63" s="25"/>
      <c r="O63" s="29"/>
      <c r="P63" s="29"/>
      <c r="Q63" s="29"/>
      <c r="R63" s="29"/>
      <c r="S63" s="29"/>
      <c r="T63" s="29"/>
      <c r="U63" s="29"/>
      <c r="V63" s="29"/>
    </row>
    <row r="64" spans="2:22" x14ac:dyDescent="0.35">
      <c r="B64" t="s">
        <v>520</v>
      </c>
      <c r="F64" s="18">
        <v>732.654</v>
      </c>
      <c r="G64">
        <v>948</v>
      </c>
      <c r="H64" s="21">
        <v>1299.7</v>
      </c>
      <c r="I64">
        <v>1768.3</v>
      </c>
      <c r="J64">
        <v>2280.9</v>
      </c>
      <c r="K64">
        <v>2957.8</v>
      </c>
      <c r="L64" s="21">
        <v>4037.5</v>
      </c>
      <c r="M64">
        <v>4405.3</v>
      </c>
      <c r="N64">
        <v>4640.5</v>
      </c>
      <c r="O64" s="8"/>
      <c r="P64" s="8"/>
      <c r="Q64" s="8"/>
      <c r="R64" s="8"/>
      <c r="S64" s="8"/>
      <c r="T64" s="8">
        <v>948004</v>
      </c>
      <c r="U64" s="8">
        <v>2957848</v>
      </c>
      <c r="V64" s="8"/>
    </row>
    <row r="65" spans="2:22" x14ac:dyDescent="0.35">
      <c r="B65" t="s">
        <v>521</v>
      </c>
      <c r="F65" s="18">
        <v>486.49700000000001</v>
      </c>
      <c r="G65">
        <v>520.9</v>
      </c>
      <c r="H65" s="21">
        <v>665.6</v>
      </c>
      <c r="I65">
        <v>1019.3</v>
      </c>
      <c r="J65">
        <v>1258.3</v>
      </c>
      <c r="K65">
        <v>1365.8</v>
      </c>
      <c r="L65" s="21">
        <v>1323.6</v>
      </c>
      <c r="M65">
        <v>1281.4000000000001</v>
      </c>
      <c r="N65">
        <v>1270.8</v>
      </c>
      <c r="O65" s="8"/>
      <c r="P65" s="8"/>
      <c r="Q65" s="8"/>
      <c r="R65" s="8"/>
      <c r="S65" s="8"/>
      <c r="T65" s="8">
        <v>50887</v>
      </c>
      <c r="U65" s="8">
        <v>1365759</v>
      </c>
      <c r="V65" s="8"/>
    </row>
    <row r="66" spans="2:22" x14ac:dyDescent="0.35">
      <c r="B66" t="s">
        <v>522</v>
      </c>
      <c r="F66" s="18">
        <v>70.858000000000004</v>
      </c>
      <c r="G66">
        <v>67.099999999999994</v>
      </c>
      <c r="H66" s="21">
        <v>64.5</v>
      </c>
      <c r="I66">
        <v>67</v>
      </c>
      <c r="J66">
        <v>66.400000000000006</v>
      </c>
      <c r="K66">
        <v>68.900000000000006</v>
      </c>
      <c r="L66" s="21">
        <v>74.599999999999994</v>
      </c>
      <c r="M66">
        <v>77.7</v>
      </c>
      <c r="N66">
        <v>76.900000000000006</v>
      </c>
      <c r="O66" s="8"/>
      <c r="P66" s="8"/>
      <c r="Q66" s="8"/>
      <c r="R66" s="8"/>
      <c r="S66" s="8"/>
      <c r="T66" s="8">
        <v>67133</v>
      </c>
      <c r="U66" s="8">
        <v>68947</v>
      </c>
      <c r="V66" s="8"/>
    </row>
    <row r="67" spans="2:22" x14ac:dyDescent="0.35">
      <c r="B67" t="s">
        <v>523</v>
      </c>
      <c r="F67" s="18">
        <v>63.963000000000001</v>
      </c>
      <c r="G67">
        <v>66.5</v>
      </c>
      <c r="H67" s="21">
        <v>66.8</v>
      </c>
      <c r="I67">
        <v>67.400000000000006</v>
      </c>
      <c r="J67">
        <v>68.400000000000006</v>
      </c>
      <c r="K67">
        <v>73.8</v>
      </c>
      <c r="L67" s="21">
        <v>77.5</v>
      </c>
      <c r="M67">
        <v>79.400000000000006</v>
      </c>
      <c r="N67">
        <v>82.5</v>
      </c>
      <c r="O67" s="8"/>
      <c r="P67" s="8"/>
      <c r="Q67" s="8"/>
      <c r="R67" s="8"/>
      <c r="S67" s="8"/>
      <c r="T67" s="8">
        <v>66465</v>
      </c>
      <c r="U67" s="8">
        <v>73833</v>
      </c>
      <c r="V67" s="8"/>
    </row>
    <row r="68" spans="2:22" x14ac:dyDescent="0.35">
      <c r="B68" t="s">
        <v>524</v>
      </c>
      <c r="F68" s="18">
        <v>8.843</v>
      </c>
      <c r="G68">
        <v>8.4</v>
      </c>
      <c r="H68" s="21">
        <v>13.5</v>
      </c>
      <c r="I68">
        <v>12.4</v>
      </c>
      <c r="J68">
        <v>13.3</v>
      </c>
      <c r="K68">
        <v>12.2</v>
      </c>
      <c r="L68" s="21">
        <v>13.6</v>
      </c>
      <c r="M68">
        <v>17.8</v>
      </c>
      <c r="N68">
        <v>26</v>
      </c>
      <c r="O68" s="8"/>
      <c r="P68" s="8"/>
      <c r="Q68" s="8"/>
      <c r="R68" s="8"/>
      <c r="S68" s="8"/>
      <c r="T68" s="8">
        <v>8441</v>
      </c>
      <c r="U68" s="8">
        <v>12223</v>
      </c>
      <c r="V68" s="8"/>
    </row>
    <row r="69" spans="2:22" x14ac:dyDescent="0.35">
      <c r="B69" t="s">
        <v>517</v>
      </c>
      <c r="F69" s="18">
        <v>4.8659999999999997</v>
      </c>
      <c r="G69">
        <v>4.9000000000000004</v>
      </c>
      <c r="H69" s="21">
        <v>3.1</v>
      </c>
      <c r="I69">
        <v>5.4</v>
      </c>
      <c r="J69">
        <v>5.6</v>
      </c>
      <c r="K69">
        <v>169.2</v>
      </c>
      <c r="L69" s="21">
        <v>306.2</v>
      </c>
      <c r="M69">
        <v>651</v>
      </c>
      <c r="N69">
        <v>1314.3</v>
      </c>
      <c r="O69" s="8"/>
      <c r="P69" s="8"/>
      <c r="Q69" s="8"/>
      <c r="R69" s="8"/>
      <c r="S69" s="8"/>
      <c r="T69" s="8">
        <v>4888</v>
      </c>
      <c r="U69" s="8">
        <v>169201</v>
      </c>
      <c r="V69" s="8"/>
    </row>
    <row r="70" spans="2:22" x14ac:dyDescent="0.35">
      <c r="B70" t="s">
        <v>516</v>
      </c>
      <c r="F70" s="18">
        <v>4.883</v>
      </c>
      <c r="G70">
        <v>5.3</v>
      </c>
      <c r="H70" s="21">
        <v>5.8</v>
      </c>
      <c r="I70">
        <v>6.1</v>
      </c>
      <c r="J70">
        <v>6.5</v>
      </c>
      <c r="K70">
        <v>107.2</v>
      </c>
      <c r="L70" s="21">
        <v>107.9</v>
      </c>
      <c r="M70">
        <v>109.5</v>
      </c>
      <c r="N70">
        <v>109.5</v>
      </c>
      <c r="O70" s="8"/>
      <c r="P70" s="8"/>
      <c r="Q70" s="8"/>
      <c r="R70" s="8"/>
      <c r="S70" s="8"/>
      <c r="T70" s="8">
        <v>5293</v>
      </c>
      <c r="U70" s="8">
        <v>107020</v>
      </c>
      <c r="V70" s="8"/>
    </row>
    <row r="71" spans="2:22" s="13" customFormat="1" x14ac:dyDescent="0.35">
      <c r="B71" s="13" t="s">
        <v>525</v>
      </c>
      <c r="F71" s="19">
        <v>1.151</v>
      </c>
      <c r="G71" s="13">
        <v>1.5</v>
      </c>
      <c r="H71" s="24">
        <v>1.6</v>
      </c>
      <c r="I71" s="13">
        <v>1.5</v>
      </c>
      <c r="J71" s="13">
        <v>1.5</v>
      </c>
      <c r="K71" s="13">
        <v>2.1</v>
      </c>
      <c r="L71" s="24">
        <v>2.2999999999999998</v>
      </c>
      <c r="M71" s="13">
        <v>2.2999999999999998</v>
      </c>
      <c r="N71" s="13">
        <v>2.2999999999999998</v>
      </c>
      <c r="O71" s="28"/>
      <c r="P71" s="28"/>
      <c r="Q71" s="28"/>
      <c r="R71" s="28"/>
      <c r="S71" s="28"/>
      <c r="T71" s="28">
        <v>1502</v>
      </c>
      <c r="U71" s="28">
        <v>2142</v>
      </c>
      <c r="V71" s="28"/>
    </row>
    <row r="72" spans="2:22" s="17" customFormat="1" x14ac:dyDescent="0.35">
      <c r="B72" s="17" t="s">
        <v>526</v>
      </c>
      <c r="D72" s="17">
        <f t="shared" ref="D72:M72" si="10">SUM(D64:D71)</f>
        <v>0</v>
      </c>
      <c r="E72" s="17">
        <f t="shared" si="10"/>
        <v>0</v>
      </c>
      <c r="F72" s="20">
        <f t="shared" si="10"/>
        <v>1373.7150000000001</v>
      </c>
      <c r="G72" s="17">
        <f t="shared" si="10"/>
        <v>1622.6000000000001</v>
      </c>
      <c r="H72" s="27">
        <f t="shared" si="10"/>
        <v>2120.6000000000004</v>
      </c>
      <c r="I72" s="17">
        <f t="shared" si="10"/>
        <v>2947.4</v>
      </c>
      <c r="J72" s="17">
        <f t="shared" si="10"/>
        <v>3700.9</v>
      </c>
      <c r="K72" s="17">
        <f t="shared" si="10"/>
        <v>4757</v>
      </c>
      <c r="L72" s="27">
        <f t="shared" si="10"/>
        <v>5943.2000000000007</v>
      </c>
      <c r="M72" s="17">
        <f t="shared" si="10"/>
        <v>6624.4000000000005</v>
      </c>
      <c r="N72" s="17">
        <f>SUM(N64:N71)</f>
        <v>7522.8</v>
      </c>
      <c r="O72" s="30"/>
      <c r="P72" s="30"/>
      <c r="Q72" s="30"/>
      <c r="R72" s="30"/>
      <c r="S72" s="30"/>
      <c r="T72" s="30">
        <f>SUM(T64:T71)</f>
        <v>1152613</v>
      </c>
      <c r="U72" s="30">
        <f>SUM(U64:U71)</f>
        <v>4756973</v>
      </c>
      <c r="V72" s="30"/>
    </row>
    <row r="73" spans="2:22" x14ac:dyDescent="0.35">
      <c r="B73" t="s">
        <v>264</v>
      </c>
      <c r="D73">
        <f t="shared" ref="D73:M73" si="11">D72+D62</f>
        <v>0</v>
      </c>
      <c r="E73">
        <f t="shared" si="11"/>
        <v>0</v>
      </c>
      <c r="F73" s="18">
        <f t="shared" si="11"/>
        <v>2197.1620000000003</v>
      </c>
      <c r="G73">
        <f t="shared" si="11"/>
        <v>2824.2</v>
      </c>
      <c r="H73" s="21">
        <f t="shared" si="11"/>
        <v>4158.6000000000004</v>
      </c>
      <c r="I73">
        <f t="shared" si="11"/>
        <v>5602.5</v>
      </c>
      <c r="J73">
        <f t="shared" si="11"/>
        <v>7842.4</v>
      </c>
      <c r="K73">
        <f t="shared" si="11"/>
        <v>9841.7999999999993</v>
      </c>
      <c r="L73" s="21">
        <f t="shared" si="11"/>
        <v>12323</v>
      </c>
      <c r="M73">
        <f t="shared" si="11"/>
        <v>11492.5</v>
      </c>
      <c r="N73">
        <f>N72+N62</f>
        <v>11994.6</v>
      </c>
      <c r="O73" s="8"/>
      <c r="P73" s="8"/>
      <c r="Q73" s="8"/>
      <c r="R73" s="8"/>
      <c r="S73" s="8"/>
      <c r="T73" s="8">
        <f>T72+T62</f>
        <v>2354241</v>
      </c>
      <c r="U73" s="8">
        <f>U72+U62</f>
        <v>9841838</v>
      </c>
      <c r="V73" s="8"/>
    </row>
    <row r="74" spans="2:22" s="15" customFormat="1" x14ac:dyDescent="0.35">
      <c r="B74" s="14" t="s">
        <v>527</v>
      </c>
      <c r="H74" s="25"/>
      <c r="L74" s="25"/>
      <c r="O74" s="29"/>
      <c r="P74" s="29"/>
      <c r="Q74" s="29"/>
      <c r="R74" s="29"/>
      <c r="S74" s="29"/>
      <c r="T74" s="29"/>
      <c r="U74" s="29"/>
      <c r="V74" s="29"/>
    </row>
    <row r="75" spans="2:22" x14ac:dyDescent="0.35">
      <c r="B75" t="s">
        <v>528</v>
      </c>
      <c r="F75" s="18">
        <v>396.65699999999998</v>
      </c>
      <c r="G75">
        <v>398.9</v>
      </c>
      <c r="H75" s="21">
        <v>538.70000000000005</v>
      </c>
      <c r="I75">
        <v>944.8</v>
      </c>
      <c r="J75">
        <v>1052.3</v>
      </c>
      <c r="K75">
        <v>1086.3</v>
      </c>
      <c r="L75" s="21">
        <v>2946.2</v>
      </c>
      <c r="M75">
        <v>901.3</v>
      </c>
      <c r="N75">
        <v>846.6</v>
      </c>
      <c r="O75" s="8"/>
      <c r="P75" s="8"/>
      <c r="Q75" s="8"/>
      <c r="R75" s="8"/>
      <c r="S75" s="8"/>
      <c r="T75" s="8" t="s">
        <v>572</v>
      </c>
      <c r="U75" s="8"/>
      <c r="V75" s="8"/>
    </row>
    <row r="76" spans="2:22" x14ac:dyDescent="0.35">
      <c r="B76" t="s">
        <v>529</v>
      </c>
      <c r="F76" s="18">
        <v>17.283999999999999</v>
      </c>
      <c r="G76">
        <v>21.4</v>
      </c>
      <c r="H76" s="21">
        <v>25.6</v>
      </c>
      <c r="I76">
        <v>28.2</v>
      </c>
      <c r="J76">
        <v>29</v>
      </c>
      <c r="K76">
        <v>28.3</v>
      </c>
      <c r="L76" s="21">
        <v>31.6</v>
      </c>
      <c r="M76">
        <v>30.8</v>
      </c>
      <c r="N76">
        <v>51.6</v>
      </c>
      <c r="O76" s="8"/>
      <c r="P76" s="8"/>
      <c r="Q76" s="8"/>
      <c r="R76" s="8"/>
      <c r="S76" s="8"/>
      <c r="T76" s="8"/>
      <c r="U76" s="8"/>
      <c r="V76" s="8"/>
    </row>
    <row r="77" spans="2:22" x14ac:dyDescent="0.35">
      <c r="B77" t="s">
        <v>530</v>
      </c>
      <c r="F77" s="18">
        <v>169.61</v>
      </c>
      <c r="G77">
        <v>230.5</v>
      </c>
      <c r="H77" s="21">
        <v>295.60000000000002</v>
      </c>
      <c r="I77">
        <v>453</v>
      </c>
      <c r="J77">
        <v>636</v>
      </c>
      <c r="K77">
        <v>618.29999999999995</v>
      </c>
      <c r="L77" s="21">
        <v>596.6</v>
      </c>
      <c r="M77">
        <v>577.5</v>
      </c>
      <c r="N77">
        <v>410.1</v>
      </c>
      <c r="O77" s="8"/>
      <c r="P77" s="8"/>
      <c r="Q77" s="8"/>
      <c r="R77" s="8"/>
      <c r="S77" s="8"/>
      <c r="T77" s="8"/>
      <c r="U77" s="8"/>
      <c r="V77" s="8"/>
    </row>
    <row r="78" spans="2:22" x14ac:dyDescent="0.35">
      <c r="B78" t="s">
        <v>531</v>
      </c>
      <c r="F78" s="18">
        <v>258.06200000000001</v>
      </c>
      <c r="G78">
        <v>362.2</v>
      </c>
      <c r="H78" s="21">
        <v>508.2</v>
      </c>
      <c r="I78">
        <v>658.4</v>
      </c>
      <c r="J78">
        <v>777.3</v>
      </c>
      <c r="K78">
        <v>893</v>
      </c>
      <c r="L78" s="21">
        <v>1238.4000000000001</v>
      </c>
      <c r="M78">
        <v>1377.2</v>
      </c>
      <c r="N78">
        <v>1424.7</v>
      </c>
      <c r="O78" s="8"/>
      <c r="P78" s="8"/>
      <c r="Q78" s="8"/>
      <c r="R78" s="8"/>
      <c r="S78" s="8"/>
      <c r="T78" s="8"/>
      <c r="U78" s="8"/>
      <c r="V78" s="8"/>
    </row>
    <row r="79" spans="2:22" s="13" customFormat="1" x14ac:dyDescent="0.35">
      <c r="B79" s="13" t="s">
        <v>532</v>
      </c>
      <c r="F79" s="19">
        <v>134.30600000000001</v>
      </c>
      <c r="G79" s="13">
        <v>138.6</v>
      </c>
      <c r="H79" s="24">
        <v>137.69999999999999</v>
      </c>
      <c r="I79" s="13">
        <v>135.30000000000001</v>
      </c>
      <c r="J79" s="13">
        <v>130.30000000000001</v>
      </c>
      <c r="K79" s="13">
        <v>130.69999999999999</v>
      </c>
      <c r="L79" s="24">
        <v>114.8</v>
      </c>
      <c r="M79" s="13">
        <v>79.900000000000006</v>
      </c>
      <c r="N79" s="13">
        <v>99.8</v>
      </c>
      <c r="O79" s="28"/>
      <c r="P79" s="28"/>
      <c r="Q79" s="28"/>
      <c r="R79" s="28"/>
      <c r="S79" s="28"/>
      <c r="T79" s="28"/>
      <c r="U79" s="28"/>
      <c r="V79" s="28"/>
    </row>
    <row r="80" spans="2:22" x14ac:dyDescent="0.35">
      <c r="B80" t="s">
        <v>270</v>
      </c>
      <c r="D80">
        <f t="shared" ref="D80:M80" si="12">SUM(D75:D79)</f>
        <v>0</v>
      </c>
      <c r="E80">
        <f t="shared" si="12"/>
        <v>0</v>
      </c>
      <c r="F80" s="18">
        <f t="shared" si="12"/>
        <v>975.91899999999998</v>
      </c>
      <c r="G80">
        <f t="shared" si="12"/>
        <v>1151.5999999999999</v>
      </c>
      <c r="H80" s="21">
        <f t="shared" si="12"/>
        <v>1505.8000000000002</v>
      </c>
      <c r="I80">
        <f t="shared" si="12"/>
        <v>2219.7000000000003</v>
      </c>
      <c r="J80">
        <f t="shared" si="12"/>
        <v>2624.9</v>
      </c>
      <c r="K80">
        <f t="shared" si="12"/>
        <v>2756.5999999999995</v>
      </c>
      <c r="L80" s="21">
        <f t="shared" si="12"/>
        <v>4927.5999999999995</v>
      </c>
      <c r="M80">
        <f t="shared" si="12"/>
        <v>2966.7000000000003</v>
      </c>
      <c r="N80">
        <f>SUM(N75:N79)</f>
        <v>2832.8</v>
      </c>
      <c r="O80" s="8"/>
      <c r="P80" s="8"/>
      <c r="Q80" s="8"/>
      <c r="R80" s="8"/>
      <c r="S80" s="8"/>
      <c r="T80" s="8"/>
      <c r="U80" s="8"/>
      <c r="V80" s="8"/>
    </row>
    <row r="81" spans="2:22" s="15" customFormat="1" x14ac:dyDescent="0.35">
      <c r="B81" s="16" t="s">
        <v>533</v>
      </c>
      <c r="H81" s="25"/>
      <c r="L81" s="25"/>
      <c r="O81" s="29"/>
      <c r="P81" s="29"/>
      <c r="Q81" s="29"/>
      <c r="R81" s="29"/>
      <c r="S81" s="29"/>
      <c r="T81" s="29"/>
      <c r="U81" s="29"/>
      <c r="V81" s="29"/>
    </row>
    <row r="82" spans="2:22" x14ac:dyDescent="0.35">
      <c r="B82" t="s">
        <v>531</v>
      </c>
      <c r="F82" s="18">
        <v>700.678</v>
      </c>
      <c r="G82" s="18">
        <v>811.8</v>
      </c>
      <c r="H82" s="21">
        <v>1055.0999999999999</v>
      </c>
      <c r="I82">
        <v>1427.8</v>
      </c>
      <c r="J82">
        <v>1766.3</v>
      </c>
      <c r="K82">
        <v>2178.6999999999998</v>
      </c>
      <c r="L82" s="21">
        <v>2784.2</v>
      </c>
      <c r="M82">
        <v>1427.8</v>
      </c>
      <c r="N82">
        <v>3020</v>
      </c>
      <c r="O82" s="8"/>
      <c r="P82" s="8"/>
      <c r="Q82" s="8"/>
      <c r="R82" s="8"/>
      <c r="S82" s="8"/>
      <c r="T82" s="8"/>
      <c r="U82" s="8"/>
      <c r="V82" s="8"/>
    </row>
    <row r="83" spans="2:22" x14ac:dyDescent="0.35">
      <c r="B83" t="s">
        <v>532</v>
      </c>
      <c r="F83" s="18">
        <v>554.18399999999997</v>
      </c>
      <c r="G83" s="18">
        <v>519.5</v>
      </c>
      <c r="H83" s="21">
        <v>440.2</v>
      </c>
      <c r="I83">
        <v>130</v>
      </c>
      <c r="J83">
        <v>126.3</v>
      </c>
      <c r="K83">
        <v>120.8</v>
      </c>
      <c r="L83" s="21">
        <v>171.3</v>
      </c>
      <c r="M83">
        <v>130</v>
      </c>
      <c r="N83">
        <v>140.1</v>
      </c>
      <c r="O83" s="8"/>
      <c r="P83" s="8"/>
      <c r="Q83" s="8"/>
      <c r="R83" s="8"/>
      <c r="S83" s="8"/>
      <c r="T83" s="8"/>
      <c r="U83" s="8"/>
      <c r="V83" s="8"/>
    </row>
    <row r="84" spans="2:22" x14ac:dyDescent="0.35">
      <c r="B84" t="s">
        <v>534</v>
      </c>
      <c r="F84" s="18">
        <v>61.15</v>
      </c>
      <c r="G84" s="18">
        <v>66.599999999999994</v>
      </c>
      <c r="H84" s="21">
        <v>63.2</v>
      </c>
      <c r="I84">
        <v>64.099999999999994</v>
      </c>
      <c r="J84">
        <v>63.6</v>
      </c>
      <c r="K84">
        <v>65.599999999999994</v>
      </c>
      <c r="L84" s="21">
        <v>87.1</v>
      </c>
      <c r="M84">
        <v>64.099999999999994</v>
      </c>
      <c r="N84">
        <v>45</v>
      </c>
      <c r="O84" s="8"/>
      <c r="P84" s="8"/>
      <c r="Q84" s="8"/>
      <c r="R84" s="8"/>
      <c r="S84" s="8"/>
      <c r="T84" s="8"/>
      <c r="U84" s="8"/>
      <c r="V84" s="8"/>
    </row>
    <row r="85" spans="2:22" s="13" customFormat="1" x14ac:dyDescent="0.35">
      <c r="B85" s="13" t="s">
        <v>535</v>
      </c>
      <c r="F85" s="19">
        <v>0.32500000000000001</v>
      </c>
      <c r="G85" s="19">
        <v>0.33900000000000002</v>
      </c>
      <c r="H85" s="24">
        <v>34.200000000000003</v>
      </c>
      <c r="I85" s="13">
        <v>42.5</v>
      </c>
      <c r="J85" s="13">
        <v>86</v>
      </c>
      <c r="K85" s="13">
        <v>120.6</v>
      </c>
      <c r="L85" s="24">
        <v>122.6</v>
      </c>
      <c r="M85" s="13">
        <v>42.5</v>
      </c>
      <c r="N85" s="13">
        <v>139.4</v>
      </c>
      <c r="O85" s="28"/>
      <c r="P85" s="28"/>
      <c r="Q85" s="28"/>
      <c r="R85" s="28"/>
      <c r="S85" s="28"/>
      <c r="T85" s="28"/>
      <c r="U85" s="28"/>
      <c r="V85" s="28"/>
    </row>
    <row r="86" spans="2:22" s="17" customFormat="1" x14ac:dyDescent="0.35">
      <c r="B86" s="17" t="s">
        <v>536</v>
      </c>
      <c r="D86" s="17">
        <f t="shared" ref="D86:M86" si="13">SUM(D82:D85)</f>
        <v>0</v>
      </c>
      <c r="E86" s="17">
        <f t="shared" si="13"/>
        <v>0</v>
      </c>
      <c r="F86" s="20">
        <f t="shared" si="13"/>
        <v>1316.3370000000002</v>
      </c>
      <c r="G86" s="20">
        <f t="shared" si="13"/>
        <v>1398.2389999999998</v>
      </c>
      <c r="H86" s="27">
        <f t="shared" si="13"/>
        <v>1592.7</v>
      </c>
      <c r="I86" s="17">
        <f t="shared" si="13"/>
        <v>1664.3999999999999</v>
      </c>
      <c r="J86" s="17">
        <f t="shared" si="13"/>
        <v>2042.1999999999998</v>
      </c>
      <c r="K86" s="17">
        <f t="shared" si="13"/>
        <v>2485.6999999999998</v>
      </c>
      <c r="L86" s="27">
        <f t="shared" si="13"/>
        <v>3165.2</v>
      </c>
      <c r="M86" s="17">
        <f t="shared" si="13"/>
        <v>1664.3999999999999</v>
      </c>
      <c r="N86" s="17">
        <f>SUM(N82:N85)</f>
        <v>3344.5</v>
      </c>
      <c r="O86" s="30"/>
      <c r="P86" s="30"/>
      <c r="Q86" s="30"/>
      <c r="R86" s="30"/>
      <c r="S86" s="30"/>
      <c r="T86" s="30"/>
      <c r="U86" s="30"/>
      <c r="V86" s="30"/>
    </row>
    <row r="87" spans="2:22" x14ac:dyDescent="0.35">
      <c r="B87" t="s">
        <v>277</v>
      </c>
      <c r="D87">
        <f t="shared" ref="D87:M87" si="14">D86+D80</f>
        <v>0</v>
      </c>
      <c r="E87">
        <f t="shared" si="14"/>
        <v>0</v>
      </c>
      <c r="F87" s="18">
        <f t="shared" si="14"/>
        <v>2292.2560000000003</v>
      </c>
      <c r="G87" s="18">
        <f t="shared" si="14"/>
        <v>2549.8389999999999</v>
      </c>
      <c r="H87" s="21">
        <f t="shared" si="14"/>
        <v>3098.5</v>
      </c>
      <c r="I87">
        <f t="shared" si="14"/>
        <v>3884.1000000000004</v>
      </c>
      <c r="J87">
        <f t="shared" si="14"/>
        <v>4667.1000000000004</v>
      </c>
      <c r="K87">
        <f t="shared" si="14"/>
        <v>5242.2999999999993</v>
      </c>
      <c r="L87" s="21">
        <f t="shared" si="14"/>
        <v>8092.7999999999993</v>
      </c>
      <c r="M87">
        <f t="shared" si="14"/>
        <v>4631.1000000000004</v>
      </c>
      <c r="N87">
        <f>N86+N80</f>
        <v>6177.3</v>
      </c>
      <c r="O87" s="8"/>
      <c r="P87" s="8"/>
      <c r="Q87" s="8"/>
      <c r="R87" s="8"/>
      <c r="S87" s="8"/>
      <c r="T87" s="8"/>
      <c r="U87" s="8"/>
      <c r="V87" s="8"/>
    </row>
    <row r="88" spans="2:22" s="14" customFormat="1" x14ac:dyDescent="0.35">
      <c r="B88" s="14" t="s">
        <v>537</v>
      </c>
      <c r="H88" s="23"/>
      <c r="L88" s="23"/>
      <c r="O88" s="31"/>
      <c r="P88" s="31"/>
      <c r="Q88" s="31"/>
      <c r="R88" s="31"/>
      <c r="S88" s="31"/>
      <c r="T88" s="31"/>
      <c r="U88" s="31"/>
      <c r="V88" s="31"/>
    </row>
    <row r="89" spans="2:22" x14ac:dyDescent="0.35">
      <c r="B89" t="s">
        <v>538</v>
      </c>
      <c r="F89">
        <v>1787.3</v>
      </c>
      <c r="G89">
        <v>1790.8</v>
      </c>
      <c r="H89" s="21">
        <v>1992.4</v>
      </c>
      <c r="I89">
        <v>1992.9</v>
      </c>
      <c r="J89">
        <v>1994.2</v>
      </c>
      <c r="K89">
        <v>2011.4</v>
      </c>
      <c r="L89" s="21">
        <v>2009.8</v>
      </c>
      <c r="M89">
        <v>2010.6</v>
      </c>
      <c r="N89">
        <v>2009.9</v>
      </c>
      <c r="O89" s="8"/>
      <c r="P89" s="8"/>
      <c r="Q89" s="8"/>
      <c r="R89" s="8"/>
      <c r="S89" s="8"/>
      <c r="T89" s="8"/>
      <c r="U89" s="8"/>
      <c r="V89" s="8"/>
    </row>
    <row r="90" spans="2:22" s="13" customFormat="1" x14ac:dyDescent="0.35">
      <c r="B90" s="13" t="s">
        <v>539</v>
      </c>
      <c r="F90" s="13">
        <v>-1887.9</v>
      </c>
      <c r="G90" s="13">
        <v>-1523.5</v>
      </c>
      <c r="H90" s="24">
        <v>-936.1</v>
      </c>
      <c r="I90" s="13">
        <v>-279.5</v>
      </c>
      <c r="J90" s="13">
        <v>1174.5</v>
      </c>
      <c r="K90" s="13">
        <v>2580.6</v>
      </c>
      <c r="L90" s="24">
        <v>2246.1</v>
      </c>
      <c r="M90" s="13">
        <v>3231.4</v>
      </c>
      <c r="N90" s="13">
        <v>3800.6</v>
      </c>
      <c r="O90" s="28"/>
      <c r="P90" s="28"/>
      <c r="Q90" s="28"/>
      <c r="R90" s="28"/>
      <c r="S90" s="28"/>
      <c r="T90" s="28"/>
      <c r="U90" s="28"/>
      <c r="V90" s="28"/>
    </row>
    <row r="91" spans="2:22" x14ac:dyDescent="0.35">
      <c r="B91" t="s">
        <v>540</v>
      </c>
      <c r="D91">
        <f t="shared" ref="D91:M91" si="15">SUM(D89:D90)</f>
        <v>0</v>
      </c>
      <c r="E91">
        <f t="shared" si="15"/>
        <v>0</v>
      </c>
      <c r="F91">
        <f t="shared" si="15"/>
        <v>-100.60000000000014</v>
      </c>
      <c r="G91">
        <f t="shared" si="15"/>
        <v>267.29999999999995</v>
      </c>
      <c r="H91" s="21">
        <f t="shared" si="15"/>
        <v>1056.3000000000002</v>
      </c>
      <c r="I91">
        <f t="shared" si="15"/>
        <v>1713.4</v>
      </c>
      <c r="J91">
        <f t="shared" si="15"/>
        <v>3168.7</v>
      </c>
      <c r="K91">
        <f t="shared" si="15"/>
        <v>4592</v>
      </c>
      <c r="L91" s="21">
        <f t="shared" si="15"/>
        <v>4255.8999999999996</v>
      </c>
      <c r="M91">
        <f t="shared" si="15"/>
        <v>5242</v>
      </c>
      <c r="N91">
        <f>SUM(N89:N90)</f>
        <v>5810.5</v>
      </c>
      <c r="O91" s="8"/>
      <c r="P91" s="8"/>
      <c r="Q91" s="8"/>
      <c r="R91" s="8"/>
      <c r="S91" s="8"/>
      <c r="T91" s="8"/>
      <c r="U91" s="8"/>
      <c r="V91" s="8"/>
    </row>
    <row r="92" spans="2:22" s="13" customFormat="1" x14ac:dyDescent="0.35">
      <c r="B92" s="13" t="s">
        <v>508</v>
      </c>
      <c r="F92" s="13">
        <v>5.5</v>
      </c>
      <c r="G92" s="13">
        <v>7.2</v>
      </c>
      <c r="H92" s="24">
        <v>3.8</v>
      </c>
      <c r="I92" s="13">
        <v>5</v>
      </c>
      <c r="J92" s="13">
        <v>6.6</v>
      </c>
      <c r="K92" s="13">
        <v>7.5</v>
      </c>
      <c r="L92" s="24">
        <v>4.3</v>
      </c>
      <c r="M92" s="13">
        <v>6.2</v>
      </c>
      <c r="N92" s="13">
        <v>6.8</v>
      </c>
      <c r="O92" s="28"/>
      <c r="P92" s="28"/>
      <c r="Q92" s="28"/>
      <c r="R92" s="28"/>
      <c r="S92" s="28"/>
      <c r="T92" s="28"/>
      <c r="U92" s="28"/>
      <c r="V92" s="28"/>
    </row>
    <row r="93" spans="2:22" x14ac:dyDescent="0.35">
      <c r="B93" t="s">
        <v>541</v>
      </c>
      <c r="D93">
        <f t="shared" ref="D93:M93" si="16">SUM(D91:D92)</f>
        <v>0</v>
      </c>
      <c r="E93">
        <f t="shared" si="16"/>
        <v>0</v>
      </c>
      <c r="F93">
        <f t="shared" si="16"/>
        <v>-95.100000000000136</v>
      </c>
      <c r="G93">
        <f t="shared" si="16"/>
        <v>274.49999999999994</v>
      </c>
      <c r="H93" s="21">
        <f t="shared" si="16"/>
        <v>1060.1000000000001</v>
      </c>
      <c r="I93">
        <f t="shared" si="16"/>
        <v>1718.4</v>
      </c>
      <c r="J93">
        <f t="shared" si="16"/>
        <v>3175.2999999999997</v>
      </c>
      <c r="K93">
        <f t="shared" si="16"/>
        <v>4599.5</v>
      </c>
      <c r="L93" s="21">
        <f t="shared" si="16"/>
        <v>4260.2</v>
      </c>
      <c r="M93">
        <f t="shared" si="16"/>
        <v>5248.2</v>
      </c>
      <c r="N93">
        <f>SUM(N91:N92)</f>
        <v>5817.3</v>
      </c>
      <c r="O93" s="8"/>
      <c r="P93" s="8"/>
      <c r="Q93" s="8"/>
      <c r="R93" s="8"/>
      <c r="S93" s="8"/>
      <c r="T93" s="8"/>
      <c r="U93" s="8"/>
      <c r="V93" s="8"/>
    </row>
    <row r="95" spans="2:22" s="10" customFormat="1" x14ac:dyDescent="0.35">
      <c r="B95" s="11" t="s">
        <v>542</v>
      </c>
      <c r="H95" s="26"/>
      <c r="L95" s="26"/>
    </row>
    <row r="96" spans="2:22" x14ac:dyDescent="0.35">
      <c r="B96" t="s">
        <v>543</v>
      </c>
      <c r="F96" s="18">
        <v>245.1</v>
      </c>
      <c r="G96" s="18"/>
      <c r="H96" s="21">
        <v>777.4</v>
      </c>
      <c r="I96">
        <v>1180.5999999999999</v>
      </c>
      <c r="J96">
        <v>2008.3</v>
      </c>
      <c r="K96">
        <v>2004.59</v>
      </c>
      <c r="L96" s="21">
        <v>1660</v>
      </c>
      <c r="M96">
        <v>1709.9</v>
      </c>
      <c r="N96">
        <v>1671.6</v>
      </c>
    </row>
    <row r="97" spans="2:14" s="13" customFormat="1" x14ac:dyDescent="0.35">
      <c r="B97" s="13" t="s">
        <v>544</v>
      </c>
      <c r="F97" s="19">
        <v>-9.5470000000000006</v>
      </c>
      <c r="G97" s="19"/>
      <c r="H97" s="24">
        <v>-133</v>
      </c>
      <c r="I97" s="13">
        <v>-331.5</v>
      </c>
      <c r="J97" s="13">
        <v>-291.3</v>
      </c>
      <c r="K97" s="13">
        <v>-249.2</v>
      </c>
      <c r="L97" s="24">
        <v>-182.5</v>
      </c>
      <c r="M97" s="13">
        <v>-80.599999999999994</v>
      </c>
      <c r="N97" s="13">
        <v>-54.6</v>
      </c>
    </row>
    <row r="98" spans="2:14" x14ac:dyDescent="0.35">
      <c r="B98" t="s">
        <v>545</v>
      </c>
      <c r="E98">
        <f t="shared" ref="E98:M98" si="17">SUM(E96:E97)</f>
        <v>0</v>
      </c>
      <c r="F98" s="18">
        <f t="shared" si="17"/>
        <v>235.553</v>
      </c>
      <c r="G98" s="18"/>
      <c r="H98" s="21">
        <f t="shared" si="17"/>
        <v>644.4</v>
      </c>
      <c r="I98">
        <f t="shared" si="17"/>
        <v>849.09999999999991</v>
      </c>
      <c r="J98">
        <f t="shared" si="17"/>
        <v>1717</v>
      </c>
      <c r="K98">
        <f t="shared" si="17"/>
        <v>1755.3899999999999</v>
      </c>
      <c r="L98" s="21">
        <f t="shared" si="17"/>
        <v>1477.5</v>
      </c>
      <c r="M98">
        <f t="shared" si="17"/>
        <v>1629.3000000000002</v>
      </c>
      <c r="N98">
        <f>SUM(N96:N97)</f>
        <v>1617</v>
      </c>
    </row>
    <row r="100" spans="2:14" x14ac:dyDescent="0.35">
      <c r="B100" t="s">
        <v>557</v>
      </c>
      <c r="F100">
        <v>0</v>
      </c>
      <c r="G100">
        <v>0</v>
      </c>
      <c r="H100" s="21">
        <v>0</v>
      </c>
      <c r="I100">
        <v>0</v>
      </c>
      <c r="J100">
        <v>-237</v>
      </c>
      <c r="K100">
        <v>-536.4</v>
      </c>
      <c r="L100" s="21">
        <v>0</v>
      </c>
      <c r="M100">
        <v>-2378.6</v>
      </c>
      <c r="N100">
        <v>-570.29999999999995</v>
      </c>
    </row>
    <row r="101" spans="2:14" x14ac:dyDescent="0.35">
      <c r="B101" t="s">
        <v>558</v>
      </c>
      <c r="F101" s="18">
        <v>0</v>
      </c>
      <c r="G101" s="18">
        <v>0</v>
      </c>
      <c r="H101" s="21">
        <v>-2.8</v>
      </c>
      <c r="I101">
        <v>-1.9</v>
      </c>
      <c r="J101">
        <v>0</v>
      </c>
      <c r="K101">
        <v>-4.7</v>
      </c>
      <c r="L101" s="21">
        <v>-4.5</v>
      </c>
      <c r="M101">
        <v>-0.1</v>
      </c>
      <c r="N101">
        <v>-1.3</v>
      </c>
    </row>
    <row r="102" spans="2:14" x14ac:dyDescent="0.35">
      <c r="L102" s="21" t="s">
        <v>570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R4" sqref="R4"/>
    </sheetView>
  </sheetViews>
  <sheetFormatPr defaultRowHeight="14.5" x14ac:dyDescent="0.35"/>
  <cols>
    <col min="1" max="1" width="19.54296875" customWidth="1"/>
    <col min="2" max="18" width="10.6328125" customWidth="1"/>
  </cols>
  <sheetData>
    <row r="1" spans="1:18" x14ac:dyDescent="0.35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5">
      <c r="A2" s="1" t="s">
        <v>0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25</v>
      </c>
      <c r="N2" t="s">
        <v>37</v>
      </c>
      <c r="O2" t="s">
        <v>54</v>
      </c>
      <c r="P2" t="s">
        <v>69</v>
      </c>
      <c r="Q2" t="s">
        <v>86</v>
      </c>
      <c r="R2" t="s">
        <v>109</v>
      </c>
    </row>
    <row r="3" spans="1:18" x14ac:dyDescent="0.35">
      <c r="A3" s="1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26</v>
      </c>
      <c r="N3" t="s">
        <v>38</v>
      </c>
      <c r="O3" t="s">
        <v>55</v>
      </c>
      <c r="P3" t="s">
        <v>70</v>
      </c>
      <c r="Q3" t="s">
        <v>87</v>
      </c>
      <c r="R3">
        <v>48.83</v>
      </c>
    </row>
    <row r="4" spans="1:18" x14ac:dyDescent="0.35">
      <c r="A4" s="1" t="s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27</v>
      </c>
      <c r="N4" t="s">
        <v>39</v>
      </c>
      <c r="O4" t="s">
        <v>24</v>
      </c>
      <c r="P4" t="s">
        <v>24</v>
      </c>
      <c r="Q4" t="s">
        <v>88</v>
      </c>
      <c r="R4" t="s">
        <v>110</v>
      </c>
    </row>
    <row r="5" spans="1:18" x14ac:dyDescent="0.35">
      <c r="A5" s="1" t="s">
        <v>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89</v>
      </c>
      <c r="R5" t="s">
        <v>111</v>
      </c>
    </row>
    <row r="6" spans="1:18" x14ac:dyDescent="0.35">
      <c r="A6" s="1" t="s">
        <v>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28</v>
      </c>
      <c r="N6" t="s">
        <v>40</v>
      </c>
      <c r="O6" t="s">
        <v>56</v>
      </c>
      <c r="P6" t="s">
        <v>71</v>
      </c>
      <c r="Q6" t="s">
        <v>90</v>
      </c>
      <c r="R6" t="s">
        <v>112</v>
      </c>
    </row>
    <row r="7" spans="1:18" x14ac:dyDescent="0.35">
      <c r="A7" s="1" t="s">
        <v>5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41</v>
      </c>
      <c r="O7" t="s">
        <v>57</v>
      </c>
      <c r="P7" t="s">
        <v>72</v>
      </c>
      <c r="Q7" t="s">
        <v>91</v>
      </c>
      <c r="R7" t="s">
        <v>113</v>
      </c>
    </row>
    <row r="8" spans="1:18" x14ac:dyDescent="0.35">
      <c r="A8" s="1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29</v>
      </c>
      <c r="N8" t="s">
        <v>29</v>
      </c>
      <c r="O8" t="s">
        <v>29</v>
      </c>
      <c r="P8" t="s">
        <v>73</v>
      </c>
      <c r="Q8" t="s">
        <v>73</v>
      </c>
      <c r="R8" t="s">
        <v>73</v>
      </c>
    </row>
    <row r="9" spans="1:18" x14ac:dyDescent="0.35">
      <c r="A9" s="1" t="s">
        <v>7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92</v>
      </c>
      <c r="R9" t="s">
        <v>92</v>
      </c>
    </row>
    <row r="10" spans="1:18" x14ac:dyDescent="0.35">
      <c r="A10" s="1" t="s">
        <v>8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93</v>
      </c>
      <c r="R10" t="s">
        <v>114</v>
      </c>
    </row>
    <row r="11" spans="1:18" x14ac:dyDescent="0.35">
      <c r="A11" s="1" t="s">
        <v>9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94</v>
      </c>
      <c r="R11" t="s">
        <v>115</v>
      </c>
    </row>
    <row r="12" spans="1:18" x14ac:dyDescent="0.35">
      <c r="A12" s="1" t="s">
        <v>10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30</v>
      </c>
      <c r="N12" t="s">
        <v>42</v>
      </c>
      <c r="O12" t="s">
        <v>58</v>
      </c>
      <c r="P12" t="s">
        <v>74</v>
      </c>
      <c r="Q12" t="s">
        <v>95</v>
      </c>
      <c r="R12" t="s">
        <v>116</v>
      </c>
    </row>
    <row r="13" spans="1:18" x14ac:dyDescent="0.35">
      <c r="A13" s="1" t="s">
        <v>11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31</v>
      </c>
      <c r="N13" t="s">
        <v>43</v>
      </c>
      <c r="O13" t="s">
        <v>59</v>
      </c>
      <c r="P13" t="s">
        <v>75</v>
      </c>
      <c r="Q13" t="s">
        <v>96</v>
      </c>
      <c r="R13" t="s">
        <v>117</v>
      </c>
    </row>
    <row r="14" spans="1:18" x14ac:dyDescent="0.35">
      <c r="A14" s="1" t="s">
        <v>12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32</v>
      </c>
      <c r="N14" t="s">
        <v>44</v>
      </c>
      <c r="O14" t="s">
        <v>60</v>
      </c>
      <c r="P14" t="s">
        <v>76</v>
      </c>
      <c r="Q14" t="s">
        <v>97</v>
      </c>
      <c r="R14" t="s">
        <v>118</v>
      </c>
    </row>
    <row r="15" spans="1:18" x14ac:dyDescent="0.35">
      <c r="A15" s="1" t="s">
        <v>13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33</v>
      </c>
      <c r="N15" t="s">
        <v>45</v>
      </c>
      <c r="O15" t="s">
        <v>61</v>
      </c>
      <c r="P15" t="s">
        <v>77</v>
      </c>
      <c r="Q15" t="s">
        <v>98</v>
      </c>
      <c r="R15" t="s">
        <v>119</v>
      </c>
    </row>
    <row r="16" spans="1:18" x14ac:dyDescent="0.35">
      <c r="A16" s="1" t="s">
        <v>14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34</v>
      </c>
      <c r="N16" t="s">
        <v>46</v>
      </c>
      <c r="O16" t="s">
        <v>62</v>
      </c>
      <c r="P16" t="s">
        <v>78</v>
      </c>
      <c r="Q16" t="s">
        <v>99</v>
      </c>
      <c r="R16" t="s">
        <v>120</v>
      </c>
    </row>
    <row r="17" spans="1:18" x14ac:dyDescent="0.35">
      <c r="A17" s="1" t="s">
        <v>15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35</v>
      </c>
      <c r="N17" t="s">
        <v>47</v>
      </c>
      <c r="O17" t="s">
        <v>52</v>
      </c>
      <c r="P17" t="s">
        <v>79</v>
      </c>
      <c r="Q17" t="s">
        <v>100</v>
      </c>
      <c r="R17" t="s">
        <v>121</v>
      </c>
    </row>
    <row r="18" spans="1:18" x14ac:dyDescent="0.35">
      <c r="A18" s="1" t="s">
        <v>16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48</v>
      </c>
      <c r="O18" t="s">
        <v>63</v>
      </c>
      <c r="P18" t="s">
        <v>80</v>
      </c>
      <c r="Q18" t="s">
        <v>101</v>
      </c>
      <c r="R18" t="s">
        <v>122</v>
      </c>
    </row>
    <row r="19" spans="1:18" x14ac:dyDescent="0.35">
      <c r="A19" s="1" t="s">
        <v>17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49</v>
      </c>
      <c r="O19" t="s">
        <v>64</v>
      </c>
      <c r="P19" t="s">
        <v>81</v>
      </c>
      <c r="Q19" t="s">
        <v>102</v>
      </c>
      <c r="R19" t="s">
        <v>123</v>
      </c>
    </row>
    <row r="20" spans="1:18" x14ac:dyDescent="0.35">
      <c r="A20" s="1" t="s">
        <v>18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50</v>
      </c>
      <c r="O20" t="s">
        <v>65</v>
      </c>
      <c r="P20" t="s">
        <v>82</v>
      </c>
      <c r="Q20" t="s">
        <v>103</v>
      </c>
      <c r="R20" t="s">
        <v>124</v>
      </c>
    </row>
    <row r="21" spans="1:18" x14ac:dyDescent="0.35">
      <c r="A21" s="1" t="s">
        <v>19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51</v>
      </c>
      <c r="O21" t="s">
        <v>66</v>
      </c>
      <c r="P21" t="s">
        <v>83</v>
      </c>
      <c r="Q21" t="s">
        <v>104</v>
      </c>
      <c r="R21" t="s">
        <v>125</v>
      </c>
    </row>
    <row r="22" spans="1:18" x14ac:dyDescent="0.35">
      <c r="A22" s="1" t="s">
        <v>20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52</v>
      </c>
      <c r="O22" t="s">
        <v>67</v>
      </c>
      <c r="P22" t="s">
        <v>84</v>
      </c>
      <c r="Q22" t="s">
        <v>105</v>
      </c>
      <c r="R22" t="s">
        <v>126</v>
      </c>
    </row>
    <row r="23" spans="1:18" x14ac:dyDescent="0.35">
      <c r="A23" s="1" t="s">
        <v>21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53</v>
      </c>
      <c r="O23" t="s">
        <v>68</v>
      </c>
      <c r="P23" t="s">
        <v>85</v>
      </c>
      <c r="Q23" t="s">
        <v>106</v>
      </c>
      <c r="R23" t="s">
        <v>127</v>
      </c>
    </row>
    <row r="24" spans="1:18" x14ac:dyDescent="0.35">
      <c r="A24" s="1" t="s">
        <v>22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36</v>
      </c>
      <c r="N24" t="s">
        <v>36</v>
      </c>
      <c r="O24" t="s">
        <v>36</v>
      </c>
      <c r="P24" t="s">
        <v>36</v>
      </c>
      <c r="Q24" t="s">
        <v>107</v>
      </c>
      <c r="R24" t="s">
        <v>128</v>
      </c>
    </row>
    <row r="25" spans="1:18" x14ac:dyDescent="0.35">
      <c r="A25" s="1" t="s">
        <v>23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108</v>
      </c>
      <c r="R25" t="s">
        <v>129</v>
      </c>
    </row>
    <row r="27" spans="1:18" x14ac:dyDescent="0.35">
      <c r="A27" s="2" t="s">
        <v>462</v>
      </c>
      <c r="M27" t="e">
        <f t="shared" ref="M27:P27" si="0">M3*M9</f>
        <v>#VALUE!</v>
      </c>
      <c r="N27" t="e">
        <f t="shared" si="0"/>
        <v>#VALUE!</v>
      </c>
      <c r="O27" t="e">
        <f t="shared" si="0"/>
        <v>#VALUE!</v>
      </c>
      <c r="P27" t="e">
        <f t="shared" si="0"/>
        <v>#VALUE!</v>
      </c>
      <c r="Q27">
        <f>Q3*Q9</f>
        <v>39.49</v>
      </c>
      <c r="R27">
        <f>R3*R9</f>
        <v>48.83</v>
      </c>
    </row>
  </sheetData>
  <pageMargins left="0.7" right="0.7" top="0.75" bottom="0.75" header="0.3" footer="0.3"/>
  <ignoredErrors>
    <ignoredError sqref="M2:R2 M4:R25 M3:Q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workbookViewId="0">
      <selection activeCell="F24" sqref="F24"/>
    </sheetView>
  </sheetViews>
  <sheetFormatPr defaultRowHeight="14.5" x14ac:dyDescent="0.35"/>
  <cols>
    <col min="1" max="1" width="27.90625" customWidth="1"/>
    <col min="2" max="6" width="10.6328125" customWidth="1"/>
  </cols>
  <sheetData>
    <row r="1" spans="1:6" x14ac:dyDescent="0.3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</row>
    <row r="2" spans="1:6" x14ac:dyDescent="0.35">
      <c r="A2" s="1" t="s">
        <v>135</v>
      </c>
      <c r="B2" t="s">
        <v>30</v>
      </c>
      <c r="C2" t="s">
        <v>42</v>
      </c>
      <c r="D2" t="s">
        <v>58</v>
      </c>
      <c r="E2" t="s">
        <v>74</v>
      </c>
      <c r="F2" t="s">
        <v>95</v>
      </c>
    </row>
    <row r="3" spans="1:6" x14ac:dyDescent="0.35">
      <c r="A3" s="1" t="s">
        <v>136</v>
      </c>
      <c r="B3" t="s">
        <v>163</v>
      </c>
      <c r="C3" t="s">
        <v>181</v>
      </c>
      <c r="D3" t="s">
        <v>197</v>
      </c>
      <c r="E3" t="s">
        <v>214</v>
      </c>
      <c r="F3" t="s">
        <v>231</v>
      </c>
    </row>
    <row r="4" spans="1:6" x14ac:dyDescent="0.35">
      <c r="A4" s="1" t="s">
        <v>137</v>
      </c>
      <c r="B4" t="s">
        <v>164</v>
      </c>
      <c r="C4" t="s">
        <v>182</v>
      </c>
      <c r="D4" t="s">
        <v>198</v>
      </c>
      <c r="E4" t="s">
        <v>215</v>
      </c>
      <c r="F4" t="s">
        <v>232</v>
      </c>
    </row>
    <row r="5" spans="1:6" x14ac:dyDescent="0.35">
      <c r="A5" s="1" t="s">
        <v>138</v>
      </c>
      <c r="B5" t="s">
        <v>165</v>
      </c>
      <c r="C5" t="s">
        <v>183</v>
      </c>
      <c r="D5" t="s">
        <v>199</v>
      </c>
      <c r="E5" t="s">
        <v>216</v>
      </c>
      <c r="F5" t="s">
        <v>233</v>
      </c>
    </row>
    <row r="6" spans="1:6" x14ac:dyDescent="0.35">
      <c r="A6" s="1" t="s">
        <v>139</v>
      </c>
      <c r="B6" t="s">
        <v>166</v>
      </c>
      <c r="C6" t="s">
        <v>184</v>
      </c>
      <c r="D6" t="s">
        <v>200</v>
      </c>
      <c r="E6" t="s">
        <v>217</v>
      </c>
      <c r="F6" t="s">
        <v>198</v>
      </c>
    </row>
    <row r="7" spans="1:6" x14ac:dyDescent="0.35">
      <c r="A7" s="1" t="s">
        <v>140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 spans="1:6" x14ac:dyDescent="0.35">
      <c r="A8" s="1" t="s">
        <v>141</v>
      </c>
      <c r="B8" t="s">
        <v>167</v>
      </c>
      <c r="C8" t="s">
        <v>185</v>
      </c>
      <c r="D8" t="s">
        <v>201</v>
      </c>
      <c r="E8" t="s">
        <v>218</v>
      </c>
      <c r="F8" t="s">
        <v>234</v>
      </c>
    </row>
    <row r="9" spans="1:6" x14ac:dyDescent="0.35">
      <c r="A9" s="1" t="s">
        <v>142</v>
      </c>
      <c r="B9" t="s">
        <v>167</v>
      </c>
      <c r="C9" t="s">
        <v>185</v>
      </c>
      <c r="D9" t="s">
        <v>201</v>
      </c>
      <c r="E9" t="s">
        <v>218</v>
      </c>
      <c r="F9" t="s">
        <v>234</v>
      </c>
    </row>
    <row r="10" spans="1:6" x14ac:dyDescent="0.35">
      <c r="A10" s="1" t="s">
        <v>143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 x14ac:dyDescent="0.35">
      <c r="A11" s="1" t="s">
        <v>144</v>
      </c>
      <c r="B11" t="s">
        <v>168</v>
      </c>
      <c r="C11" t="s">
        <v>186</v>
      </c>
      <c r="D11" t="s">
        <v>202</v>
      </c>
      <c r="E11" t="s">
        <v>219</v>
      </c>
      <c r="F11" t="s">
        <v>235</v>
      </c>
    </row>
    <row r="12" spans="1:6" x14ac:dyDescent="0.35">
      <c r="A12" s="1" t="s">
        <v>145</v>
      </c>
      <c r="B12" t="s">
        <v>169</v>
      </c>
      <c r="C12" t="s">
        <v>187</v>
      </c>
      <c r="D12" t="s">
        <v>203</v>
      </c>
      <c r="E12" t="s">
        <v>220</v>
      </c>
      <c r="F12" t="s">
        <v>236</v>
      </c>
    </row>
    <row r="13" spans="1:6" x14ac:dyDescent="0.35">
      <c r="A13" s="1" t="s">
        <v>146</v>
      </c>
      <c r="B13" t="s">
        <v>170</v>
      </c>
      <c r="C13" t="s">
        <v>170</v>
      </c>
      <c r="D13" t="s">
        <v>170</v>
      </c>
      <c r="E13" t="s">
        <v>170</v>
      </c>
      <c r="F13" t="s">
        <v>237</v>
      </c>
    </row>
    <row r="14" spans="1:6" x14ac:dyDescent="0.35">
      <c r="A14" s="1" t="s">
        <v>147</v>
      </c>
      <c r="B14" t="s">
        <v>171</v>
      </c>
      <c r="C14" t="s">
        <v>188</v>
      </c>
      <c r="D14" t="s">
        <v>204</v>
      </c>
      <c r="E14" t="s">
        <v>221</v>
      </c>
      <c r="F14" t="s">
        <v>238</v>
      </c>
    </row>
    <row r="15" spans="1:6" x14ac:dyDescent="0.35">
      <c r="A15" s="1" t="s">
        <v>148</v>
      </c>
      <c r="B15" t="s">
        <v>32</v>
      </c>
      <c r="C15" t="s">
        <v>44</v>
      </c>
      <c r="D15" t="s">
        <v>60</v>
      </c>
      <c r="E15" t="s">
        <v>76</v>
      </c>
      <c r="F15" t="s">
        <v>97</v>
      </c>
    </row>
    <row r="16" spans="1:6" x14ac:dyDescent="0.35">
      <c r="A16" s="1" t="s">
        <v>149</v>
      </c>
      <c r="B16" t="s">
        <v>172</v>
      </c>
      <c r="C16" t="s">
        <v>188</v>
      </c>
      <c r="D16" t="s">
        <v>205</v>
      </c>
      <c r="E16" t="s">
        <v>222</v>
      </c>
      <c r="F16" t="s">
        <v>239</v>
      </c>
    </row>
    <row r="17" spans="1:9" x14ac:dyDescent="0.35">
      <c r="A17" s="1" t="s">
        <v>150</v>
      </c>
      <c r="B17" t="s">
        <v>173</v>
      </c>
      <c r="C17" t="s">
        <v>189</v>
      </c>
      <c r="D17" t="s">
        <v>206</v>
      </c>
      <c r="E17" t="s">
        <v>223</v>
      </c>
      <c r="F17" t="s">
        <v>240</v>
      </c>
    </row>
    <row r="18" spans="1:9" x14ac:dyDescent="0.35">
      <c r="A18" s="1" t="s">
        <v>151</v>
      </c>
      <c r="B18" t="s">
        <v>174</v>
      </c>
      <c r="C18" t="s">
        <v>190</v>
      </c>
      <c r="D18" t="s">
        <v>207</v>
      </c>
      <c r="E18" t="s">
        <v>224</v>
      </c>
      <c r="F18" t="s">
        <v>241</v>
      </c>
    </row>
    <row r="19" spans="1:9" x14ac:dyDescent="0.35">
      <c r="A19" s="1" t="s">
        <v>152</v>
      </c>
      <c r="B19" t="s">
        <v>175</v>
      </c>
      <c r="C19" t="s">
        <v>191</v>
      </c>
      <c r="D19" t="s">
        <v>208</v>
      </c>
      <c r="E19" t="s">
        <v>225</v>
      </c>
      <c r="F19" t="s">
        <v>242</v>
      </c>
    </row>
    <row r="20" spans="1:9" x14ac:dyDescent="0.35">
      <c r="A20" s="1" t="s">
        <v>153</v>
      </c>
      <c r="B20" t="s">
        <v>176</v>
      </c>
      <c r="C20" t="s">
        <v>192</v>
      </c>
      <c r="D20" t="s">
        <v>209</v>
      </c>
      <c r="E20" t="s">
        <v>226</v>
      </c>
      <c r="F20" t="s">
        <v>243</v>
      </c>
    </row>
    <row r="21" spans="1:9" x14ac:dyDescent="0.35">
      <c r="A21" s="1" t="s">
        <v>154</v>
      </c>
      <c r="B21" t="s">
        <v>177</v>
      </c>
      <c r="C21" t="s">
        <v>193</v>
      </c>
      <c r="D21" t="s">
        <v>210</v>
      </c>
      <c r="E21" t="s">
        <v>227</v>
      </c>
      <c r="F21" t="s">
        <v>244</v>
      </c>
    </row>
    <row r="22" spans="1:9" x14ac:dyDescent="0.35">
      <c r="A22" s="1" t="s">
        <v>155</v>
      </c>
      <c r="B22" t="s">
        <v>178</v>
      </c>
      <c r="C22" t="s">
        <v>194</v>
      </c>
      <c r="D22" t="s">
        <v>211</v>
      </c>
      <c r="E22" t="s">
        <v>228</v>
      </c>
      <c r="F22" t="s">
        <v>245</v>
      </c>
    </row>
    <row r="23" spans="1:9" x14ac:dyDescent="0.35">
      <c r="A23" s="1" t="s">
        <v>156</v>
      </c>
      <c r="B23" t="s">
        <v>179</v>
      </c>
      <c r="C23" t="s">
        <v>179</v>
      </c>
      <c r="D23" t="s">
        <v>212</v>
      </c>
      <c r="E23" t="s">
        <v>229</v>
      </c>
      <c r="F23" t="s">
        <v>246</v>
      </c>
    </row>
    <row r="24" spans="1:9" x14ac:dyDescent="0.35">
      <c r="A24" s="1" t="s">
        <v>157</v>
      </c>
      <c r="B24" t="s">
        <v>33</v>
      </c>
      <c r="C24" t="s">
        <v>45</v>
      </c>
      <c r="D24" t="s">
        <v>61</v>
      </c>
      <c r="E24" t="s">
        <v>77</v>
      </c>
      <c r="F24" t="s">
        <v>98</v>
      </c>
    </row>
    <row r="25" spans="1:9" x14ac:dyDescent="0.35">
      <c r="A25" s="1" t="s">
        <v>158</v>
      </c>
      <c r="B25" t="s">
        <v>180</v>
      </c>
      <c r="C25" t="s">
        <v>195</v>
      </c>
      <c r="D25" t="s">
        <v>213</v>
      </c>
      <c r="E25" t="s">
        <v>230</v>
      </c>
      <c r="F25" t="s">
        <v>247</v>
      </c>
    </row>
    <row r="26" spans="1:9" x14ac:dyDescent="0.35">
      <c r="A26" s="1" t="s">
        <v>159</v>
      </c>
      <c r="B26" t="s">
        <v>26</v>
      </c>
      <c r="C26" t="s">
        <v>38</v>
      </c>
      <c r="D26" t="s">
        <v>55</v>
      </c>
      <c r="E26" t="s">
        <v>70</v>
      </c>
      <c r="F26" t="s">
        <v>87</v>
      </c>
    </row>
    <row r="27" spans="1:9" x14ac:dyDescent="0.35">
      <c r="A27" s="1" t="s">
        <v>160</v>
      </c>
      <c r="B27" t="s">
        <v>26</v>
      </c>
      <c r="C27" t="s">
        <v>38</v>
      </c>
      <c r="D27" t="s">
        <v>55</v>
      </c>
      <c r="E27" t="s">
        <v>70</v>
      </c>
      <c r="F27" t="s">
        <v>87</v>
      </c>
    </row>
    <row r="28" spans="1:9" x14ac:dyDescent="0.35">
      <c r="A28" s="1" t="s">
        <v>161</v>
      </c>
      <c r="B28" t="s">
        <v>29</v>
      </c>
      <c r="C28" t="s">
        <v>29</v>
      </c>
      <c r="D28" t="s">
        <v>29</v>
      </c>
      <c r="E28" t="s">
        <v>73</v>
      </c>
      <c r="F28" t="s">
        <v>73</v>
      </c>
    </row>
    <row r="29" spans="1:9" x14ac:dyDescent="0.35">
      <c r="A29" s="1" t="s">
        <v>162</v>
      </c>
      <c r="B29" t="s">
        <v>29</v>
      </c>
      <c r="C29" t="s">
        <v>196</v>
      </c>
      <c r="D29" t="s">
        <v>29</v>
      </c>
      <c r="E29" t="s">
        <v>73</v>
      </c>
      <c r="F29" t="s">
        <v>73</v>
      </c>
    </row>
    <row r="32" spans="1:9" x14ac:dyDescent="0.35">
      <c r="I32" t="s">
        <v>465</v>
      </c>
    </row>
    <row r="33" spans="1:6" x14ac:dyDescent="0.35">
      <c r="A33" t="s">
        <v>463</v>
      </c>
      <c r="B33">
        <f>B4-B6</f>
        <v>136</v>
      </c>
      <c r="C33">
        <f t="shared" ref="C33:F33" si="0">C4-C6</f>
        <v>6</v>
      </c>
      <c r="D33">
        <f t="shared" si="0"/>
        <v>114</v>
      </c>
      <c r="E33">
        <f t="shared" si="0"/>
        <v>706</v>
      </c>
      <c r="F33">
        <f t="shared" si="0"/>
        <v>5803</v>
      </c>
    </row>
    <row r="34" spans="1:6" s="3" customFormat="1" x14ac:dyDescent="0.35">
      <c r="A34" s="3" t="s">
        <v>464</v>
      </c>
      <c r="B34" s="3">
        <f>B33/B2</f>
        <v>4.5668233713901947E-2</v>
      </c>
      <c r="C34" s="3">
        <f t="shared" ref="C34:F34" si="1">C33/C2</f>
        <v>1.8472906403940886E-3</v>
      </c>
      <c r="D34" s="3">
        <f t="shared" si="1"/>
        <v>3.4545454545454546E-2</v>
      </c>
      <c r="E34" s="3">
        <f t="shared" si="1"/>
        <v>0.17685370741482967</v>
      </c>
      <c r="F34" s="3">
        <f t="shared" si="1"/>
        <v>0.54087053779476191</v>
      </c>
    </row>
    <row r="36" spans="1:6" s="3" customFormat="1" x14ac:dyDescent="0.35">
      <c r="A36" s="3" t="s">
        <v>466</v>
      </c>
      <c r="B36" s="3">
        <f>B14/B33</f>
        <v>0.75</v>
      </c>
      <c r="C36" s="3">
        <f t="shared" ref="C36:F36" si="2">C14/C33</f>
        <v>16.833333333333332</v>
      </c>
      <c r="D36" s="3">
        <f t="shared" si="2"/>
        <v>1.2894736842105263</v>
      </c>
      <c r="E36" s="3">
        <f t="shared" si="2"/>
        <v>0.21246458923512748</v>
      </c>
      <c r="F36" s="3">
        <f t="shared" si="2"/>
        <v>2.9122867482336723E-2</v>
      </c>
    </row>
  </sheetData>
  <pageMargins left="0.7" right="0.7" top="0.75" bottom="0.75" header="0.3" footer="0.3"/>
  <pageSetup orientation="portrait" r:id="rId1"/>
  <ignoredErrors>
    <ignoredError sqref="B1:F32 B35:F35 B37:F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"/>
  <sheetViews>
    <sheetView workbookViewId="0"/>
  </sheetViews>
  <sheetFormatPr defaultRowHeight="14.5" x14ac:dyDescent="0.35"/>
  <sheetData>
    <row r="1" spans="1:6" x14ac:dyDescent="0.3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</row>
    <row r="2" spans="1:6" x14ac:dyDescent="0.35">
      <c r="A2" s="1" t="s">
        <v>248</v>
      </c>
      <c r="B2" t="s">
        <v>24</v>
      </c>
      <c r="C2" t="s">
        <v>287</v>
      </c>
      <c r="D2" t="s">
        <v>313</v>
      </c>
      <c r="E2" t="s">
        <v>337</v>
      </c>
      <c r="F2" t="s">
        <v>358</v>
      </c>
    </row>
    <row r="3" spans="1:6" x14ac:dyDescent="0.35">
      <c r="A3" s="1" t="s">
        <v>249</v>
      </c>
      <c r="B3" t="s">
        <v>24</v>
      </c>
      <c r="C3" t="s">
        <v>288</v>
      </c>
      <c r="D3" t="s">
        <v>314</v>
      </c>
      <c r="E3" t="s">
        <v>338</v>
      </c>
      <c r="F3" t="s">
        <v>359</v>
      </c>
    </row>
    <row r="4" spans="1:6" x14ac:dyDescent="0.35">
      <c r="A4" s="1" t="s">
        <v>250</v>
      </c>
      <c r="B4" t="s">
        <v>24</v>
      </c>
      <c r="C4" t="s">
        <v>289</v>
      </c>
      <c r="D4" t="s">
        <v>315</v>
      </c>
      <c r="E4" t="s">
        <v>339</v>
      </c>
      <c r="F4" t="s">
        <v>360</v>
      </c>
    </row>
    <row r="5" spans="1:6" x14ac:dyDescent="0.35">
      <c r="A5" s="1" t="s">
        <v>251</v>
      </c>
      <c r="B5" t="s">
        <v>24</v>
      </c>
      <c r="C5" t="s">
        <v>290</v>
      </c>
      <c r="D5" t="s">
        <v>316</v>
      </c>
      <c r="E5" t="s">
        <v>340</v>
      </c>
      <c r="F5" t="s">
        <v>361</v>
      </c>
    </row>
    <row r="6" spans="1:6" x14ac:dyDescent="0.35">
      <c r="A6" s="1" t="s">
        <v>252</v>
      </c>
      <c r="B6" t="s">
        <v>24</v>
      </c>
      <c r="C6" t="s">
        <v>291</v>
      </c>
      <c r="D6" t="s">
        <v>317</v>
      </c>
      <c r="E6" t="s">
        <v>341</v>
      </c>
      <c r="F6" t="s">
        <v>362</v>
      </c>
    </row>
    <row r="7" spans="1:6" x14ac:dyDescent="0.35">
      <c r="A7" s="1" t="s">
        <v>253</v>
      </c>
      <c r="B7" t="s">
        <v>24</v>
      </c>
      <c r="C7" t="s">
        <v>292</v>
      </c>
      <c r="D7" t="s">
        <v>318</v>
      </c>
      <c r="E7" t="s">
        <v>24</v>
      </c>
      <c r="F7" t="s">
        <v>296</v>
      </c>
    </row>
    <row r="8" spans="1:6" x14ac:dyDescent="0.35">
      <c r="A8" s="1" t="s">
        <v>254</v>
      </c>
      <c r="B8" t="s">
        <v>24</v>
      </c>
      <c r="C8" t="s">
        <v>293</v>
      </c>
      <c r="D8" t="s">
        <v>319</v>
      </c>
      <c r="E8" t="s">
        <v>342</v>
      </c>
      <c r="F8" t="s">
        <v>363</v>
      </c>
    </row>
    <row r="9" spans="1:6" x14ac:dyDescent="0.35">
      <c r="A9" s="1" t="s">
        <v>255</v>
      </c>
      <c r="B9" t="s">
        <v>24</v>
      </c>
      <c r="C9" t="s">
        <v>294</v>
      </c>
      <c r="D9" t="s">
        <v>320</v>
      </c>
      <c r="E9" t="s">
        <v>343</v>
      </c>
      <c r="F9" t="s">
        <v>364</v>
      </c>
    </row>
    <row r="10" spans="1:6" x14ac:dyDescent="0.35">
      <c r="A10" s="1" t="s">
        <v>256</v>
      </c>
      <c r="B10" t="s">
        <v>24</v>
      </c>
      <c r="C10" t="s">
        <v>295</v>
      </c>
      <c r="D10" t="s">
        <v>295</v>
      </c>
      <c r="E10" t="s">
        <v>24</v>
      </c>
      <c r="F10" t="s">
        <v>33</v>
      </c>
    </row>
    <row r="11" spans="1:6" x14ac:dyDescent="0.35">
      <c r="A11" s="1" t="s">
        <v>257</v>
      </c>
      <c r="B11" t="s">
        <v>24</v>
      </c>
      <c r="C11" t="s">
        <v>296</v>
      </c>
      <c r="D11" t="s">
        <v>321</v>
      </c>
      <c r="E11" t="s">
        <v>344</v>
      </c>
      <c r="F11" t="s">
        <v>292</v>
      </c>
    </row>
    <row r="12" spans="1:6" x14ac:dyDescent="0.35">
      <c r="A12" s="1" t="s">
        <v>258</v>
      </c>
      <c r="B12" t="s">
        <v>24</v>
      </c>
      <c r="C12" t="s">
        <v>297</v>
      </c>
      <c r="D12" t="s">
        <v>24</v>
      </c>
      <c r="E12" t="s">
        <v>24</v>
      </c>
      <c r="F12" t="s">
        <v>365</v>
      </c>
    </row>
    <row r="13" spans="1:6" x14ac:dyDescent="0.35">
      <c r="A13" s="1" t="s">
        <v>259</v>
      </c>
      <c r="B13" t="s">
        <v>24</v>
      </c>
      <c r="C13" t="s">
        <v>298</v>
      </c>
      <c r="D13" t="s">
        <v>322</v>
      </c>
      <c r="E13" t="s">
        <v>345</v>
      </c>
      <c r="F13" t="s">
        <v>366</v>
      </c>
    </row>
    <row r="14" spans="1:6" x14ac:dyDescent="0.35">
      <c r="A14" s="1" t="s">
        <v>260</v>
      </c>
      <c r="B14" t="s">
        <v>24</v>
      </c>
      <c r="C14" t="s">
        <v>299</v>
      </c>
      <c r="D14" t="s">
        <v>24</v>
      </c>
      <c r="E14" t="s">
        <v>24</v>
      </c>
      <c r="F14" t="s">
        <v>170</v>
      </c>
    </row>
    <row r="15" spans="1:6" x14ac:dyDescent="0.35">
      <c r="A15" s="1" t="s">
        <v>261</v>
      </c>
      <c r="B15" t="s">
        <v>24</v>
      </c>
      <c r="C15" t="s">
        <v>300</v>
      </c>
      <c r="D15" t="s">
        <v>323</v>
      </c>
      <c r="E15" t="s">
        <v>346</v>
      </c>
      <c r="F15" t="s">
        <v>367</v>
      </c>
    </row>
    <row r="16" spans="1:6" x14ac:dyDescent="0.35">
      <c r="A16" s="1" t="s">
        <v>262</v>
      </c>
      <c r="B16" t="s">
        <v>24</v>
      </c>
      <c r="C16" t="s">
        <v>301</v>
      </c>
      <c r="D16" t="s">
        <v>324</v>
      </c>
      <c r="E16" t="s">
        <v>347</v>
      </c>
      <c r="F16" t="s">
        <v>368</v>
      </c>
    </row>
    <row r="17" spans="1:6" x14ac:dyDescent="0.35">
      <c r="A17" s="1" t="s">
        <v>263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</row>
    <row r="18" spans="1:6" x14ac:dyDescent="0.35">
      <c r="A18" s="1" t="s">
        <v>264</v>
      </c>
      <c r="B18" t="s">
        <v>24</v>
      </c>
      <c r="C18" t="s">
        <v>302</v>
      </c>
      <c r="D18" t="s">
        <v>325</v>
      </c>
      <c r="E18" t="s">
        <v>348</v>
      </c>
      <c r="F18" t="s">
        <v>369</v>
      </c>
    </row>
    <row r="19" spans="1:6" x14ac:dyDescent="0.35">
      <c r="A19" s="1" t="s">
        <v>265</v>
      </c>
      <c r="B19" t="s">
        <v>24</v>
      </c>
      <c r="C19" t="s">
        <v>205</v>
      </c>
      <c r="D19" t="s">
        <v>326</v>
      </c>
      <c r="E19" t="s">
        <v>349</v>
      </c>
      <c r="F19" t="s">
        <v>370</v>
      </c>
    </row>
    <row r="20" spans="1:6" x14ac:dyDescent="0.35">
      <c r="A20" s="1" t="s">
        <v>266</v>
      </c>
      <c r="B20" t="s">
        <v>24</v>
      </c>
      <c r="C20" t="s">
        <v>76</v>
      </c>
      <c r="D20" t="s">
        <v>327</v>
      </c>
      <c r="E20" t="s">
        <v>350</v>
      </c>
      <c r="F20" t="s">
        <v>371</v>
      </c>
    </row>
    <row r="21" spans="1:6" x14ac:dyDescent="0.35">
      <c r="A21" s="1" t="s">
        <v>267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</row>
    <row r="22" spans="1:6" x14ac:dyDescent="0.35">
      <c r="A22" s="1" t="s">
        <v>268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</row>
    <row r="23" spans="1:6" x14ac:dyDescent="0.35">
      <c r="A23" s="1" t="s">
        <v>269</v>
      </c>
      <c r="B23" t="s">
        <v>24</v>
      </c>
      <c r="C23" t="s">
        <v>303</v>
      </c>
      <c r="D23" t="s">
        <v>328</v>
      </c>
      <c r="E23" t="s">
        <v>24</v>
      </c>
      <c r="F23" t="s">
        <v>372</v>
      </c>
    </row>
    <row r="24" spans="1:6" x14ac:dyDescent="0.35">
      <c r="A24" s="1" t="s">
        <v>270</v>
      </c>
      <c r="B24" t="s">
        <v>24</v>
      </c>
      <c r="C24" t="s">
        <v>304</v>
      </c>
      <c r="D24" t="s">
        <v>329</v>
      </c>
      <c r="E24" t="s">
        <v>351</v>
      </c>
      <c r="F24" t="s">
        <v>373</v>
      </c>
    </row>
    <row r="25" spans="1:6" x14ac:dyDescent="0.35">
      <c r="A25" s="1" t="s">
        <v>271</v>
      </c>
      <c r="B25" t="s">
        <v>24</v>
      </c>
      <c r="C25" t="s">
        <v>49</v>
      </c>
      <c r="D25" t="s">
        <v>64</v>
      </c>
      <c r="E25" t="s">
        <v>81</v>
      </c>
      <c r="F25" t="s">
        <v>102</v>
      </c>
    </row>
    <row r="26" spans="1:6" x14ac:dyDescent="0.35">
      <c r="A26" s="1" t="s">
        <v>272</v>
      </c>
      <c r="B26" t="s">
        <v>24</v>
      </c>
      <c r="C26" t="s">
        <v>305</v>
      </c>
      <c r="D26" t="s">
        <v>24</v>
      </c>
      <c r="E26" t="s">
        <v>24</v>
      </c>
      <c r="F26" t="s">
        <v>374</v>
      </c>
    </row>
    <row r="27" spans="1:6" x14ac:dyDescent="0.35">
      <c r="A27" s="1" t="s">
        <v>273</v>
      </c>
      <c r="B27" t="s">
        <v>24</v>
      </c>
      <c r="C27" t="s">
        <v>306</v>
      </c>
      <c r="D27" t="s">
        <v>24</v>
      </c>
      <c r="E27" t="s">
        <v>24</v>
      </c>
      <c r="F27" t="s">
        <v>375</v>
      </c>
    </row>
    <row r="28" spans="1:6" x14ac:dyDescent="0.35">
      <c r="A28" s="1" t="s">
        <v>274</v>
      </c>
      <c r="B28" t="s">
        <v>24</v>
      </c>
      <c r="C28" t="s">
        <v>307</v>
      </c>
      <c r="D28" t="s">
        <v>64</v>
      </c>
      <c r="E28" t="s">
        <v>81</v>
      </c>
      <c r="F28" t="s">
        <v>376</v>
      </c>
    </row>
    <row r="29" spans="1:6" x14ac:dyDescent="0.35">
      <c r="A29" s="1" t="s">
        <v>275</v>
      </c>
      <c r="B29" t="s">
        <v>24</v>
      </c>
      <c r="C29" t="s">
        <v>24</v>
      </c>
      <c r="D29" t="s">
        <v>330</v>
      </c>
      <c r="E29" t="s">
        <v>352</v>
      </c>
      <c r="F29" t="s">
        <v>24</v>
      </c>
    </row>
    <row r="30" spans="1:6" x14ac:dyDescent="0.35">
      <c r="A30" s="1" t="s">
        <v>276</v>
      </c>
      <c r="B30" t="s">
        <v>24</v>
      </c>
      <c r="C30" t="s">
        <v>308</v>
      </c>
      <c r="D30" t="s">
        <v>331</v>
      </c>
      <c r="E30" t="s">
        <v>353</v>
      </c>
      <c r="F30" t="s">
        <v>377</v>
      </c>
    </row>
    <row r="31" spans="1:6" x14ac:dyDescent="0.35">
      <c r="A31" s="1" t="s">
        <v>277</v>
      </c>
      <c r="B31" t="s">
        <v>24</v>
      </c>
      <c r="C31" t="s">
        <v>309</v>
      </c>
      <c r="D31" t="s">
        <v>332</v>
      </c>
      <c r="E31" t="s">
        <v>354</v>
      </c>
      <c r="F31" t="s">
        <v>378</v>
      </c>
    </row>
    <row r="32" spans="1:6" x14ac:dyDescent="0.35">
      <c r="A32" s="1" t="s">
        <v>278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</row>
    <row r="33" spans="1:6" x14ac:dyDescent="0.35">
      <c r="A33" s="1" t="s">
        <v>279</v>
      </c>
      <c r="B33" t="s">
        <v>24</v>
      </c>
      <c r="C33" t="s">
        <v>305</v>
      </c>
      <c r="D33" t="s">
        <v>305</v>
      </c>
      <c r="E33" t="s">
        <v>305</v>
      </c>
      <c r="F33" t="s">
        <v>24</v>
      </c>
    </row>
    <row r="34" spans="1:6" x14ac:dyDescent="0.35">
      <c r="A34" s="1" t="s">
        <v>280</v>
      </c>
      <c r="B34" t="s">
        <v>24</v>
      </c>
      <c r="C34" t="s">
        <v>310</v>
      </c>
      <c r="D34" t="s">
        <v>333</v>
      </c>
      <c r="E34" t="s">
        <v>355</v>
      </c>
      <c r="F34" t="s">
        <v>379</v>
      </c>
    </row>
    <row r="35" spans="1:6" x14ac:dyDescent="0.35">
      <c r="A35" s="1" t="s">
        <v>281</v>
      </c>
      <c r="B35" t="s">
        <v>24</v>
      </c>
      <c r="C35" t="s">
        <v>311</v>
      </c>
      <c r="D35" t="s">
        <v>334</v>
      </c>
      <c r="E35" t="s">
        <v>356</v>
      </c>
      <c r="F35" t="s">
        <v>380</v>
      </c>
    </row>
    <row r="36" spans="1:6" x14ac:dyDescent="0.35">
      <c r="A36" s="1" t="s">
        <v>282</v>
      </c>
      <c r="B36" t="s">
        <v>24</v>
      </c>
      <c r="C36" t="s">
        <v>24</v>
      </c>
      <c r="D36" t="s">
        <v>335</v>
      </c>
      <c r="E36" t="s">
        <v>24</v>
      </c>
      <c r="F36" t="s">
        <v>24</v>
      </c>
    </row>
    <row r="37" spans="1:6" x14ac:dyDescent="0.35">
      <c r="A37" s="1" t="s">
        <v>283</v>
      </c>
      <c r="B37" t="s">
        <v>24</v>
      </c>
      <c r="C37" t="s">
        <v>50</v>
      </c>
      <c r="D37" t="s">
        <v>65</v>
      </c>
      <c r="E37" t="s">
        <v>82</v>
      </c>
      <c r="F37" t="s">
        <v>103</v>
      </c>
    </row>
    <row r="38" spans="1:6" x14ac:dyDescent="0.35">
      <c r="A38" s="1" t="s">
        <v>284</v>
      </c>
      <c r="B38" t="s">
        <v>24</v>
      </c>
      <c r="C38" t="s">
        <v>312</v>
      </c>
      <c r="D38" t="s">
        <v>336</v>
      </c>
      <c r="E38" t="s">
        <v>357</v>
      </c>
      <c r="F38" t="s">
        <v>381</v>
      </c>
    </row>
    <row r="39" spans="1:6" x14ac:dyDescent="0.35">
      <c r="A39" s="1" t="s">
        <v>285</v>
      </c>
      <c r="B39" t="s">
        <v>24</v>
      </c>
      <c r="C39" t="s">
        <v>33</v>
      </c>
      <c r="D39" t="s">
        <v>314</v>
      </c>
      <c r="E39" t="s">
        <v>237</v>
      </c>
      <c r="F39" t="s">
        <v>295</v>
      </c>
    </row>
    <row r="40" spans="1:6" x14ac:dyDescent="0.35">
      <c r="A40" s="1" t="s">
        <v>286</v>
      </c>
      <c r="B40" t="s">
        <v>24</v>
      </c>
      <c r="C40" t="s">
        <v>302</v>
      </c>
      <c r="D40" t="s">
        <v>325</v>
      </c>
      <c r="E40" t="s">
        <v>348</v>
      </c>
      <c r="F40" t="s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workbookViewId="0"/>
  </sheetViews>
  <sheetFormatPr defaultRowHeight="14.5" x14ac:dyDescent="0.35"/>
  <sheetData>
    <row r="1" spans="1:6" x14ac:dyDescent="0.3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</row>
    <row r="2" spans="1:6" x14ac:dyDescent="0.35">
      <c r="A2" s="1" t="s">
        <v>157</v>
      </c>
      <c r="B2" t="s">
        <v>33</v>
      </c>
      <c r="C2" t="s">
        <v>45</v>
      </c>
      <c r="D2" t="s">
        <v>61</v>
      </c>
      <c r="E2" t="s">
        <v>77</v>
      </c>
      <c r="F2" t="s">
        <v>98</v>
      </c>
    </row>
    <row r="3" spans="1:6" x14ac:dyDescent="0.35">
      <c r="A3" s="1" t="s">
        <v>148</v>
      </c>
      <c r="B3" t="s">
        <v>32</v>
      </c>
      <c r="C3" t="s">
        <v>44</v>
      </c>
      <c r="D3" t="s">
        <v>60</v>
      </c>
      <c r="E3" t="s">
        <v>76</v>
      </c>
      <c r="F3" t="s">
        <v>97</v>
      </c>
    </row>
    <row r="4" spans="1:6" x14ac:dyDescent="0.35">
      <c r="A4" s="1" t="s">
        <v>382</v>
      </c>
      <c r="B4" t="s">
        <v>179</v>
      </c>
      <c r="C4" t="s">
        <v>179</v>
      </c>
      <c r="D4" t="s">
        <v>24</v>
      </c>
      <c r="E4" t="s">
        <v>24</v>
      </c>
      <c r="F4" t="s">
        <v>246</v>
      </c>
    </row>
    <row r="5" spans="1:6" x14ac:dyDescent="0.35">
      <c r="A5" s="1" t="s">
        <v>383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</row>
    <row r="6" spans="1:6" x14ac:dyDescent="0.35">
      <c r="A6" s="1" t="s">
        <v>384</v>
      </c>
      <c r="B6" t="s">
        <v>406</v>
      </c>
      <c r="C6" t="s">
        <v>44</v>
      </c>
      <c r="D6" t="s">
        <v>229</v>
      </c>
      <c r="E6" t="s">
        <v>439</v>
      </c>
      <c r="F6" t="s">
        <v>447</v>
      </c>
    </row>
    <row r="7" spans="1:6" x14ac:dyDescent="0.35">
      <c r="A7" s="1" t="s">
        <v>385</v>
      </c>
      <c r="B7" t="s">
        <v>407</v>
      </c>
      <c r="C7" t="s">
        <v>419</v>
      </c>
      <c r="D7" t="s">
        <v>430</v>
      </c>
      <c r="E7" t="s">
        <v>440</v>
      </c>
      <c r="F7" t="s">
        <v>24</v>
      </c>
    </row>
    <row r="8" spans="1:6" x14ac:dyDescent="0.35">
      <c r="A8" s="1" t="s">
        <v>252</v>
      </c>
      <c r="B8" t="s">
        <v>408</v>
      </c>
      <c r="C8" t="s">
        <v>406</v>
      </c>
      <c r="D8" t="s">
        <v>24</v>
      </c>
      <c r="E8" t="s">
        <v>24</v>
      </c>
      <c r="F8" t="s">
        <v>448</v>
      </c>
    </row>
    <row r="9" spans="1:6" x14ac:dyDescent="0.35">
      <c r="A9" s="1" t="s">
        <v>265</v>
      </c>
      <c r="B9" t="s">
        <v>409</v>
      </c>
      <c r="C9" t="s">
        <v>420</v>
      </c>
      <c r="D9" t="s">
        <v>431</v>
      </c>
      <c r="E9" t="s">
        <v>24</v>
      </c>
      <c r="F9" t="s">
        <v>24</v>
      </c>
    </row>
    <row r="10" spans="1:6" x14ac:dyDescent="0.35">
      <c r="A10" s="1" t="s">
        <v>386</v>
      </c>
      <c r="B10" t="s">
        <v>410</v>
      </c>
      <c r="C10" t="s">
        <v>421</v>
      </c>
      <c r="D10" t="s">
        <v>432</v>
      </c>
      <c r="E10" t="s">
        <v>441</v>
      </c>
      <c r="F10" t="s">
        <v>237</v>
      </c>
    </row>
    <row r="11" spans="1:6" x14ac:dyDescent="0.35">
      <c r="A11" s="1" t="s">
        <v>387</v>
      </c>
      <c r="B11" t="s">
        <v>411</v>
      </c>
      <c r="C11" t="s">
        <v>422</v>
      </c>
      <c r="D11" t="s">
        <v>433</v>
      </c>
      <c r="E11" t="s">
        <v>442</v>
      </c>
      <c r="F11" t="s">
        <v>449</v>
      </c>
    </row>
    <row r="12" spans="1:6" x14ac:dyDescent="0.35">
      <c r="A12" s="1" t="s">
        <v>388</v>
      </c>
      <c r="B12" t="s">
        <v>172</v>
      </c>
      <c r="C12" t="s">
        <v>423</v>
      </c>
      <c r="D12" t="s">
        <v>24</v>
      </c>
      <c r="E12" t="s">
        <v>24</v>
      </c>
      <c r="F12" t="s">
        <v>450</v>
      </c>
    </row>
    <row r="13" spans="1:6" x14ac:dyDescent="0.35">
      <c r="A13" s="1" t="s">
        <v>389</v>
      </c>
      <c r="B13" t="s">
        <v>412</v>
      </c>
      <c r="C13" t="s">
        <v>190</v>
      </c>
      <c r="D13" t="s">
        <v>434</v>
      </c>
      <c r="E13" t="s">
        <v>426</v>
      </c>
      <c r="F13" t="s">
        <v>451</v>
      </c>
    </row>
    <row r="14" spans="1:6" x14ac:dyDescent="0.35">
      <c r="A14" s="1" t="s">
        <v>390</v>
      </c>
      <c r="B14" t="s">
        <v>24</v>
      </c>
      <c r="C14" t="s">
        <v>24</v>
      </c>
      <c r="D14" t="s">
        <v>24</v>
      </c>
      <c r="E14" t="s">
        <v>24</v>
      </c>
      <c r="F14" t="s">
        <v>452</v>
      </c>
    </row>
    <row r="15" spans="1:6" x14ac:dyDescent="0.35">
      <c r="A15" s="1" t="s">
        <v>391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</row>
    <row r="16" spans="1:6" x14ac:dyDescent="0.35">
      <c r="A16" s="1" t="s">
        <v>392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</row>
    <row r="17" spans="1:6" x14ac:dyDescent="0.35">
      <c r="A17" s="1" t="s">
        <v>393</v>
      </c>
      <c r="B17" t="s">
        <v>413</v>
      </c>
      <c r="C17" t="s">
        <v>365</v>
      </c>
      <c r="D17" t="s">
        <v>435</v>
      </c>
      <c r="E17" t="s">
        <v>24</v>
      </c>
      <c r="F17" t="s">
        <v>453</v>
      </c>
    </row>
    <row r="18" spans="1:6" x14ac:dyDescent="0.35">
      <c r="A18" s="1" t="s">
        <v>394</v>
      </c>
      <c r="B18" t="s">
        <v>414</v>
      </c>
      <c r="C18" t="s">
        <v>424</v>
      </c>
      <c r="D18" t="s">
        <v>435</v>
      </c>
      <c r="E18" t="s">
        <v>24</v>
      </c>
      <c r="F18" t="s">
        <v>454</v>
      </c>
    </row>
    <row r="19" spans="1:6" x14ac:dyDescent="0.35">
      <c r="A19" s="1" t="s">
        <v>395</v>
      </c>
      <c r="B19" t="s">
        <v>415</v>
      </c>
      <c r="C19" t="s">
        <v>425</v>
      </c>
      <c r="D19" t="s">
        <v>436</v>
      </c>
      <c r="E19" t="s">
        <v>443</v>
      </c>
      <c r="F19" t="s">
        <v>455</v>
      </c>
    </row>
    <row r="20" spans="1:6" x14ac:dyDescent="0.35">
      <c r="A20" s="1" t="s">
        <v>396</v>
      </c>
      <c r="B20" t="s">
        <v>24</v>
      </c>
      <c r="C20" t="s">
        <v>24</v>
      </c>
      <c r="D20" t="s">
        <v>24</v>
      </c>
      <c r="E20" t="s">
        <v>24</v>
      </c>
      <c r="F20" t="s">
        <v>456</v>
      </c>
    </row>
    <row r="21" spans="1:6" x14ac:dyDescent="0.35">
      <c r="A21" s="1" t="s">
        <v>397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</row>
    <row r="22" spans="1:6" x14ac:dyDescent="0.35">
      <c r="A22" s="1" t="s">
        <v>398</v>
      </c>
      <c r="B22" t="s">
        <v>24</v>
      </c>
      <c r="C22" t="s">
        <v>24</v>
      </c>
      <c r="D22" t="s">
        <v>24</v>
      </c>
      <c r="E22" t="s">
        <v>24</v>
      </c>
      <c r="F22" t="s">
        <v>457</v>
      </c>
    </row>
    <row r="23" spans="1:6" x14ac:dyDescent="0.35">
      <c r="A23" s="1" t="s">
        <v>399</v>
      </c>
      <c r="B23" t="s">
        <v>410</v>
      </c>
      <c r="C23" t="s">
        <v>426</v>
      </c>
      <c r="D23" t="s">
        <v>437</v>
      </c>
      <c r="E23" t="s">
        <v>444</v>
      </c>
      <c r="F23" t="s">
        <v>458</v>
      </c>
    </row>
    <row r="24" spans="1:6" x14ac:dyDescent="0.35">
      <c r="A24" s="1" t="s">
        <v>400</v>
      </c>
      <c r="B24" t="s">
        <v>416</v>
      </c>
      <c r="C24" t="s">
        <v>427</v>
      </c>
      <c r="D24" t="s">
        <v>438</v>
      </c>
      <c r="E24" t="s">
        <v>445</v>
      </c>
      <c r="F24" t="s">
        <v>459</v>
      </c>
    </row>
    <row r="25" spans="1:6" x14ac:dyDescent="0.35">
      <c r="A25" s="1" t="s">
        <v>401</v>
      </c>
      <c r="B25" t="s">
        <v>417</v>
      </c>
      <c r="C25" t="s">
        <v>410</v>
      </c>
      <c r="D25" t="s">
        <v>210</v>
      </c>
      <c r="E25" t="s">
        <v>170</v>
      </c>
      <c r="F25" t="s">
        <v>441</v>
      </c>
    </row>
    <row r="26" spans="1:6" x14ac:dyDescent="0.35">
      <c r="A26" s="1" t="s">
        <v>402</v>
      </c>
      <c r="B26" t="s">
        <v>305</v>
      </c>
      <c r="C26" t="s">
        <v>428</v>
      </c>
      <c r="D26" t="s">
        <v>419</v>
      </c>
      <c r="E26" t="s">
        <v>446</v>
      </c>
      <c r="F26" t="s">
        <v>460</v>
      </c>
    </row>
    <row r="27" spans="1:6" x14ac:dyDescent="0.35">
      <c r="A27" s="1" t="s">
        <v>403</v>
      </c>
      <c r="B27" t="s">
        <v>418</v>
      </c>
      <c r="C27" t="s">
        <v>287</v>
      </c>
      <c r="D27" t="s">
        <v>24</v>
      </c>
      <c r="E27" t="s">
        <v>24</v>
      </c>
      <c r="F27" t="s">
        <v>358</v>
      </c>
    </row>
    <row r="28" spans="1:6" x14ac:dyDescent="0.35">
      <c r="A28" s="1" t="s">
        <v>404</v>
      </c>
      <c r="B28" t="s">
        <v>418</v>
      </c>
      <c r="C28" t="s">
        <v>418</v>
      </c>
      <c r="D28" t="s">
        <v>24</v>
      </c>
      <c r="E28" t="s">
        <v>24</v>
      </c>
      <c r="F28" t="s">
        <v>337</v>
      </c>
    </row>
    <row r="29" spans="1:6" x14ac:dyDescent="0.35">
      <c r="A29" s="1" t="s">
        <v>405</v>
      </c>
      <c r="B29" t="s">
        <v>344</v>
      </c>
      <c r="C29" t="s">
        <v>429</v>
      </c>
      <c r="D29" t="s">
        <v>24</v>
      </c>
      <c r="E29" t="s">
        <v>24</v>
      </c>
      <c r="F29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Kruta</cp:lastModifiedBy>
  <dcterms:created xsi:type="dcterms:W3CDTF">2022-08-03T01:42:16Z</dcterms:created>
  <dcterms:modified xsi:type="dcterms:W3CDTF">2023-02-26T07:39:37Z</dcterms:modified>
</cp:coreProperties>
</file>