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d.docs.live.net/534a1defcf7f9d1a/Company Models CloudSave/AAPL/"/>
    </mc:Choice>
  </mc:AlternateContent>
  <xr:revisionPtr revIDLastSave="1537" documentId="8_{04DB27FD-77AD-4797-B7DC-BE76CD412009}" xr6:coauthVersionLast="47" xr6:coauthVersionMax="47" xr10:uidLastSave="{F64637A7-3834-4EC2-98AE-B21A52433D28}"/>
  <bookViews>
    <workbookView xWindow="3040" yWindow="3040" windowWidth="19200" windowHeight="10310" xr2:uid="{00000000-000D-0000-FFFF-FFFF00000000}"/>
  </bookViews>
  <sheets>
    <sheet name="Main" sheetId="5" r:id="rId1"/>
    <sheet name="Info" sheetId="7" r:id="rId2"/>
    <sheet name="Model" sheetId="6" r:id="rId3"/>
    <sheet name="Summary" sheetId="1" r:id="rId4"/>
    <sheet name="Income Statement" sheetId="2" r:id="rId5"/>
    <sheet name="Balance Sheet" sheetId="3" r:id="rId6"/>
    <sheet name="Cash Flow"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J24" i="6" l="1"/>
  <c r="AJ25" i="6" s="1"/>
  <c r="AJ29" i="6"/>
  <c r="AJ30" i="6"/>
  <c r="G77" i="6"/>
  <c r="H77" i="6"/>
  <c r="I77" i="6"/>
  <c r="J77" i="6"/>
  <c r="K77" i="6"/>
  <c r="L77" i="6"/>
  <c r="M77" i="6"/>
  <c r="N77" i="6"/>
  <c r="O77" i="6"/>
  <c r="P77" i="6"/>
  <c r="Q77" i="6"/>
  <c r="R77" i="6"/>
  <c r="S77" i="6"/>
  <c r="T77" i="6"/>
  <c r="U77" i="6"/>
  <c r="U83" i="6" s="1"/>
  <c r="V77" i="6"/>
  <c r="W77" i="6"/>
  <c r="X77" i="6"/>
  <c r="Y77" i="6"/>
  <c r="Z77" i="6"/>
  <c r="AA77" i="6"/>
  <c r="AB77" i="6"/>
  <c r="AC77" i="6"/>
  <c r="AD77" i="6"/>
  <c r="AE77" i="6"/>
  <c r="AF77" i="6"/>
  <c r="AF83" i="6" s="1"/>
  <c r="AG77" i="6"/>
  <c r="AH77" i="6"/>
  <c r="AI77" i="6"/>
  <c r="AJ77" i="6"/>
  <c r="AF97" i="6"/>
  <c r="AJ97" i="6"/>
  <c r="AJ98" i="6" s="1"/>
  <c r="AF96" i="6"/>
  <c r="AF98" i="6" s="1"/>
  <c r="AJ96"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AJ19" i="6"/>
  <c r="AK19"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AJ12" i="6"/>
  <c r="AK12" i="6"/>
  <c r="AG29" i="6"/>
  <c r="AG30" i="6" s="1"/>
  <c r="AG24" i="6"/>
  <c r="AG25" i="6" s="1"/>
  <c r="AH45" i="6"/>
  <c r="AH44" i="6"/>
  <c r="AH33" i="6"/>
  <c r="AH34" i="6"/>
  <c r="AH36" i="6"/>
  <c r="AH37" i="6"/>
  <c r="AH38" i="6"/>
  <c r="AH39" i="6"/>
  <c r="AH40" i="6"/>
  <c r="AH41" i="6"/>
  <c r="AH42" i="6"/>
  <c r="AH43" i="6"/>
  <c r="AH32" i="6"/>
  <c r="AL46" i="6"/>
  <c r="AL47" i="6"/>
  <c r="AL45" i="6"/>
  <c r="AL44" i="6"/>
  <c r="AL33" i="6"/>
  <c r="AL34" i="6"/>
  <c r="AL36" i="6"/>
  <c r="AL37" i="6"/>
  <c r="AL38" i="6"/>
  <c r="AL39" i="6"/>
  <c r="AL40" i="6"/>
  <c r="AL41" i="6"/>
  <c r="AL42" i="6"/>
  <c r="AL43" i="6"/>
  <c r="AL32" i="6"/>
  <c r="G98" i="6"/>
  <c r="H98" i="6"/>
  <c r="I98" i="6"/>
  <c r="J98" i="6"/>
  <c r="K98" i="6"/>
  <c r="L98" i="6"/>
  <c r="M98" i="6"/>
  <c r="N98" i="6"/>
  <c r="O98" i="6"/>
  <c r="P98" i="6"/>
  <c r="Q98" i="6"/>
  <c r="R98" i="6"/>
  <c r="S98" i="6"/>
  <c r="T98" i="6"/>
  <c r="U98" i="6"/>
  <c r="V98" i="6"/>
  <c r="W98" i="6"/>
  <c r="X98" i="6"/>
  <c r="Y98" i="6"/>
  <c r="Z98" i="6"/>
  <c r="AA98" i="6"/>
  <c r="AB98" i="6"/>
  <c r="AC98" i="6"/>
  <c r="AD98" i="6"/>
  <c r="AE98" i="6"/>
  <c r="AH98" i="6"/>
  <c r="AI98" i="6"/>
  <c r="AG97" i="6"/>
  <c r="AK97" i="6"/>
  <c r="AK98" i="6" s="1"/>
  <c r="AK96" i="6"/>
  <c r="AN97" i="6"/>
  <c r="AO97" i="6" s="1"/>
  <c r="AN96" i="6"/>
  <c r="AO96" i="6" s="1"/>
  <c r="AC97" i="6"/>
  <c r="AB97" i="6"/>
  <c r="AB96" i="6"/>
  <c r="AC96" i="6" s="1"/>
  <c r="X97" i="6"/>
  <c r="Y97" i="6" s="1"/>
  <c r="X96" i="6"/>
  <c r="Y96" i="6" s="1"/>
  <c r="U97" i="6"/>
  <c r="T97" i="6"/>
  <c r="T96" i="6"/>
  <c r="U96" i="6" s="1"/>
  <c r="P97" i="6"/>
  <c r="Q97" i="6" s="1"/>
  <c r="P96" i="6"/>
  <c r="Q96" i="6" s="1"/>
  <c r="L96" i="6"/>
  <c r="L97" i="6"/>
  <c r="M97" i="6" s="1"/>
  <c r="M96" i="6"/>
  <c r="H97" i="6"/>
  <c r="H96" i="6"/>
  <c r="I96" i="6" s="1"/>
  <c r="I97"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G89" i="6"/>
  <c r="H89" i="6"/>
  <c r="I89" i="6"/>
  <c r="AK89" i="6"/>
  <c r="AK88" i="6"/>
  <c r="G82" i="6"/>
  <c r="H82" i="6"/>
  <c r="I82" i="6"/>
  <c r="I83" i="6" s="1"/>
  <c r="J82" i="6"/>
  <c r="J83" i="6" s="1"/>
  <c r="K82" i="6"/>
  <c r="K83" i="6" s="1"/>
  <c r="L82" i="6"/>
  <c r="M82" i="6"/>
  <c r="N82" i="6"/>
  <c r="O82" i="6"/>
  <c r="P82" i="6"/>
  <c r="Q82" i="6"/>
  <c r="R82" i="6"/>
  <c r="S82" i="6"/>
  <c r="T82" i="6"/>
  <c r="U82" i="6"/>
  <c r="V82" i="6"/>
  <c r="W82" i="6"/>
  <c r="X82" i="6"/>
  <c r="Y82" i="6"/>
  <c r="Y83" i="6" s="1"/>
  <c r="Y89" i="6" s="1"/>
  <c r="Z82" i="6"/>
  <c r="Z83" i="6" s="1"/>
  <c r="AA82" i="6"/>
  <c r="AA83" i="6" s="1"/>
  <c r="AB82" i="6"/>
  <c r="AC82" i="6"/>
  <c r="AD82" i="6"/>
  <c r="AE82" i="6"/>
  <c r="AF82" i="6"/>
  <c r="AG82" i="6"/>
  <c r="AH82" i="6"/>
  <c r="AI82" i="6"/>
  <c r="AJ82" i="6"/>
  <c r="G83" i="6"/>
  <c r="H83" i="6"/>
  <c r="L83" i="6"/>
  <c r="P83" i="6"/>
  <c r="W83" i="6"/>
  <c r="W89" i="6" s="1"/>
  <c r="X83" i="6"/>
  <c r="X89" i="6" s="1"/>
  <c r="AB83" i="6"/>
  <c r="AK83" i="6"/>
  <c r="AK82" i="6"/>
  <c r="AK77"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K70"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J62" i="6"/>
  <c r="K62" i="6"/>
  <c r="L62" i="6"/>
  <c r="M62" i="6"/>
  <c r="N62" i="6"/>
  <c r="O62" i="6"/>
  <c r="P62" i="6"/>
  <c r="Q62" i="6"/>
  <c r="R62" i="6"/>
  <c r="S62" i="6"/>
  <c r="T62" i="6"/>
  <c r="U62" i="6"/>
  <c r="V62" i="6"/>
  <c r="W62" i="6"/>
  <c r="X62" i="6"/>
  <c r="Y62" i="6"/>
  <c r="Z62" i="6"/>
  <c r="AA62" i="6"/>
  <c r="AB62" i="6"/>
  <c r="AC62" i="6"/>
  <c r="AD62" i="6"/>
  <c r="AE62" i="6"/>
  <c r="AF62" i="6"/>
  <c r="AG62" i="6"/>
  <c r="AH62" i="6"/>
  <c r="AI62" i="6"/>
  <c r="AJ62" i="6"/>
  <c r="AJ70" i="6" s="1"/>
  <c r="AK62" i="6"/>
  <c r="N23" i="6"/>
  <c r="N24" i="6"/>
  <c r="N25" i="6"/>
  <c r="N27" i="6"/>
  <c r="N28" i="6"/>
  <c r="N29" i="6"/>
  <c r="N30" i="6"/>
  <c r="N32" i="6"/>
  <c r="N33" i="6"/>
  <c r="N34" i="6"/>
  <c r="N36" i="6"/>
  <c r="N37" i="6"/>
  <c r="N38" i="6"/>
  <c r="N39" i="6"/>
  <c r="N40" i="6"/>
  <c r="N41" i="6"/>
  <c r="N42" i="6"/>
  <c r="N43" i="6"/>
  <c r="N22" i="6"/>
  <c r="G46" i="6"/>
  <c r="H46" i="6"/>
  <c r="I46" i="6"/>
  <c r="J46" i="6"/>
  <c r="K46" i="6"/>
  <c r="L46" i="6"/>
  <c r="M46" i="6"/>
  <c r="N46" i="6"/>
  <c r="O46" i="6"/>
  <c r="P46" i="6"/>
  <c r="Q46" i="6"/>
  <c r="R46" i="6"/>
  <c r="S46" i="6"/>
  <c r="T46" i="6"/>
  <c r="U46" i="6"/>
  <c r="V46" i="6"/>
  <c r="W46" i="6"/>
  <c r="X46" i="6"/>
  <c r="Y46" i="6"/>
  <c r="Z46" i="6"/>
  <c r="AA46" i="6"/>
  <c r="AB46" i="6"/>
  <c r="AC46" i="6"/>
  <c r="AD46" i="6"/>
  <c r="AE46" i="6"/>
  <c r="AF46" i="6"/>
  <c r="AI46" i="6"/>
  <c r="AJ46" i="6"/>
  <c r="G47" i="6"/>
  <c r="H47" i="6"/>
  <c r="I47" i="6"/>
  <c r="J47" i="6"/>
  <c r="K47" i="6"/>
  <c r="L47" i="6"/>
  <c r="M47" i="6"/>
  <c r="N47" i="6"/>
  <c r="O47" i="6"/>
  <c r="P47" i="6"/>
  <c r="Q47" i="6"/>
  <c r="R47" i="6"/>
  <c r="S47" i="6"/>
  <c r="T47" i="6"/>
  <c r="U47" i="6"/>
  <c r="V47" i="6"/>
  <c r="W47" i="6"/>
  <c r="X47" i="6"/>
  <c r="Y47" i="6"/>
  <c r="Z47" i="6"/>
  <c r="AA47" i="6"/>
  <c r="AB47" i="6"/>
  <c r="AC47" i="6"/>
  <c r="AD47" i="6"/>
  <c r="AE47" i="6"/>
  <c r="AF47" i="6"/>
  <c r="AI47" i="6"/>
  <c r="AJ47" i="6"/>
  <c r="AK47" i="6"/>
  <c r="AK46" i="6"/>
  <c r="G29" i="6"/>
  <c r="H29" i="6"/>
  <c r="I29" i="6"/>
  <c r="I30" i="6" s="1"/>
  <c r="J29" i="6"/>
  <c r="J30" i="6" s="1"/>
  <c r="K29" i="6"/>
  <c r="K30" i="6" s="1"/>
  <c r="L29" i="6"/>
  <c r="M29" i="6"/>
  <c r="M30" i="6" s="1"/>
  <c r="O29" i="6"/>
  <c r="P29" i="6"/>
  <c r="Q29" i="6"/>
  <c r="Q30" i="6" s="1"/>
  <c r="R29" i="6"/>
  <c r="R30" i="6" s="1"/>
  <c r="S29" i="6"/>
  <c r="S30" i="6" s="1"/>
  <c r="T29" i="6"/>
  <c r="T30" i="6" s="1"/>
  <c r="U29" i="6"/>
  <c r="U30" i="6" s="1"/>
  <c r="V29" i="6"/>
  <c r="V30" i="6" s="1"/>
  <c r="W29" i="6"/>
  <c r="X29" i="6"/>
  <c r="Y29" i="6"/>
  <c r="Y30" i="6" s="1"/>
  <c r="Z29" i="6"/>
  <c r="Z30" i="6" s="1"/>
  <c r="AA29" i="6"/>
  <c r="AA30" i="6" s="1"/>
  <c r="AB29" i="6"/>
  <c r="AC29" i="6"/>
  <c r="AC30" i="6" s="1"/>
  <c r="AD29" i="6"/>
  <c r="AD30" i="6" s="1"/>
  <c r="AE29" i="6"/>
  <c r="AE30" i="6" s="1"/>
  <c r="AF29" i="6"/>
  <c r="AF30" i="6" s="1"/>
  <c r="AI29" i="6"/>
  <c r="AI30" i="6" s="1"/>
  <c r="G30" i="6"/>
  <c r="H30" i="6"/>
  <c r="L30" i="6"/>
  <c r="O30" i="6"/>
  <c r="P30" i="6"/>
  <c r="W30" i="6"/>
  <c r="X30" i="6"/>
  <c r="AB30" i="6"/>
  <c r="AK29" i="6"/>
  <c r="AK30" i="6" s="1"/>
  <c r="G24" i="6"/>
  <c r="H24" i="6"/>
  <c r="I24" i="6"/>
  <c r="J24" i="6"/>
  <c r="K24" i="6"/>
  <c r="K25" i="6" s="1"/>
  <c r="L24" i="6"/>
  <c r="L25" i="6" s="1"/>
  <c r="M24" i="6"/>
  <c r="M25" i="6" s="1"/>
  <c r="O24" i="6"/>
  <c r="P24" i="6"/>
  <c r="P25" i="6" s="1"/>
  <c r="Q24" i="6"/>
  <c r="R24" i="6"/>
  <c r="S24" i="6"/>
  <c r="S25" i="6" s="1"/>
  <c r="T24" i="6"/>
  <c r="U24" i="6"/>
  <c r="U25" i="6" s="1"/>
  <c r="V24" i="6"/>
  <c r="V25" i="6" s="1"/>
  <c r="W24" i="6"/>
  <c r="X24" i="6"/>
  <c r="Y24" i="6"/>
  <c r="Z24" i="6"/>
  <c r="AA24" i="6"/>
  <c r="AB24" i="6"/>
  <c r="AB25" i="6" s="1"/>
  <c r="AC24" i="6"/>
  <c r="AC25" i="6" s="1"/>
  <c r="AD24" i="6"/>
  <c r="AD25" i="6" s="1"/>
  <c r="AE24" i="6"/>
  <c r="AE25" i="6" s="1"/>
  <c r="AF24" i="6"/>
  <c r="AF25" i="6" s="1"/>
  <c r="AH24" i="6"/>
  <c r="AI24" i="6"/>
  <c r="AI25" i="6" s="1"/>
  <c r="G25" i="6"/>
  <c r="H25" i="6"/>
  <c r="I25" i="6"/>
  <c r="J25" i="6"/>
  <c r="O25" i="6"/>
  <c r="Q25" i="6"/>
  <c r="R25" i="6"/>
  <c r="T25" i="6"/>
  <c r="W25" i="6"/>
  <c r="X25" i="6"/>
  <c r="Y25" i="6"/>
  <c r="Z25" i="6"/>
  <c r="AA25" i="6"/>
  <c r="AH25" i="6"/>
  <c r="AK24" i="6"/>
  <c r="AK25" i="6" s="1"/>
  <c r="J57" i="6"/>
  <c r="J58" i="6"/>
  <c r="J59" i="6"/>
  <c r="J60" i="6"/>
  <c r="J61" i="6"/>
  <c r="J64" i="6"/>
  <c r="J65" i="6"/>
  <c r="J66" i="6"/>
  <c r="J67" i="6"/>
  <c r="J68" i="6"/>
  <c r="J72" i="6"/>
  <c r="J73" i="6"/>
  <c r="J74" i="6"/>
  <c r="J75" i="6"/>
  <c r="J76" i="6"/>
  <c r="J79" i="6"/>
  <c r="J80" i="6"/>
  <c r="J81" i="6"/>
  <c r="J85" i="6"/>
  <c r="J86" i="6"/>
  <c r="J87" i="6"/>
  <c r="J56" i="6"/>
  <c r="N57" i="6"/>
  <c r="N58" i="6"/>
  <c r="N59" i="6"/>
  <c r="N60" i="6"/>
  <c r="N61" i="6"/>
  <c r="N64" i="6"/>
  <c r="N65" i="6"/>
  <c r="N66" i="6"/>
  <c r="N67" i="6"/>
  <c r="N68" i="6"/>
  <c r="N72" i="6"/>
  <c r="N73" i="6"/>
  <c r="N74" i="6"/>
  <c r="N75" i="6"/>
  <c r="N76" i="6"/>
  <c r="N79" i="6"/>
  <c r="N80" i="6"/>
  <c r="N81" i="6"/>
  <c r="N85" i="6"/>
  <c r="N86" i="6"/>
  <c r="N87" i="6"/>
  <c r="N56" i="6"/>
  <c r="R57" i="6"/>
  <c r="R58" i="6"/>
  <c r="R59" i="6"/>
  <c r="R60" i="6"/>
  <c r="R61" i="6"/>
  <c r="R64" i="6"/>
  <c r="R65" i="6"/>
  <c r="R66" i="6"/>
  <c r="R67" i="6"/>
  <c r="R68" i="6"/>
  <c r="R72" i="6"/>
  <c r="R73" i="6"/>
  <c r="R74" i="6"/>
  <c r="R75" i="6"/>
  <c r="R76" i="6"/>
  <c r="R79" i="6"/>
  <c r="R80" i="6"/>
  <c r="R81" i="6"/>
  <c r="R85" i="6"/>
  <c r="R86" i="6"/>
  <c r="R87" i="6"/>
  <c r="R56" i="6"/>
  <c r="V57" i="6"/>
  <c r="V58" i="6"/>
  <c r="V59" i="6"/>
  <c r="V60" i="6"/>
  <c r="V61" i="6"/>
  <c r="V64" i="6"/>
  <c r="V65" i="6"/>
  <c r="V66" i="6"/>
  <c r="V67" i="6"/>
  <c r="V68" i="6"/>
  <c r="V72" i="6"/>
  <c r="V73" i="6"/>
  <c r="V74" i="6"/>
  <c r="V75" i="6"/>
  <c r="V76" i="6"/>
  <c r="V79" i="6"/>
  <c r="V80" i="6"/>
  <c r="V81" i="6"/>
  <c r="V85" i="6"/>
  <c r="V86" i="6"/>
  <c r="V87" i="6"/>
  <c r="V56" i="6"/>
  <c r="Z57" i="6"/>
  <c r="Z58" i="6"/>
  <c r="Z59" i="6"/>
  <c r="Z60" i="6"/>
  <c r="Z61" i="6"/>
  <c r="Z64" i="6"/>
  <c r="Z65" i="6"/>
  <c r="Z66" i="6"/>
  <c r="Z67" i="6"/>
  <c r="Z68" i="6"/>
  <c r="Z72" i="6"/>
  <c r="Z73" i="6"/>
  <c r="Z74" i="6"/>
  <c r="Z75" i="6"/>
  <c r="Z76" i="6"/>
  <c r="Z79" i="6"/>
  <c r="Z80" i="6"/>
  <c r="Z81" i="6"/>
  <c r="Z85" i="6"/>
  <c r="Z86" i="6"/>
  <c r="Z87" i="6"/>
  <c r="Z56" i="6"/>
  <c r="AD57" i="6"/>
  <c r="AD58" i="6"/>
  <c r="AD59" i="6"/>
  <c r="AD60" i="6"/>
  <c r="AD61" i="6"/>
  <c r="AD64" i="6"/>
  <c r="AD65" i="6"/>
  <c r="AD66" i="6"/>
  <c r="AD67" i="6"/>
  <c r="AD68" i="6"/>
  <c r="AD72" i="6"/>
  <c r="AD73" i="6"/>
  <c r="AD74" i="6"/>
  <c r="AD75" i="6"/>
  <c r="AD76" i="6"/>
  <c r="AD79" i="6"/>
  <c r="AD80" i="6"/>
  <c r="AD81" i="6"/>
  <c r="AD85" i="6"/>
  <c r="AD86" i="6"/>
  <c r="AD87" i="6"/>
  <c r="AD56" i="6"/>
  <c r="AH57" i="6"/>
  <c r="AH58" i="6"/>
  <c r="AH59" i="6"/>
  <c r="AH60" i="6"/>
  <c r="AH61" i="6"/>
  <c r="AH64" i="6"/>
  <c r="AH65" i="6"/>
  <c r="AH66" i="6"/>
  <c r="AH67" i="6"/>
  <c r="AH68" i="6"/>
  <c r="AH72" i="6"/>
  <c r="AH73" i="6"/>
  <c r="AH74" i="6"/>
  <c r="AH75" i="6"/>
  <c r="AH76" i="6"/>
  <c r="AH79" i="6"/>
  <c r="AH80" i="6"/>
  <c r="AH81" i="6"/>
  <c r="AH85" i="6"/>
  <c r="AH86" i="6"/>
  <c r="AH87" i="6"/>
  <c r="AH56" i="6"/>
  <c r="AL57" i="6"/>
  <c r="AL58" i="6"/>
  <c r="AL59" i="6"/>
  <c r="AL60" i="6"/>
  <c r="AL61" i="6"/>
  <c r="AL64" i="6"/>
  <c r="AL65" i="6"/>
  <c r="AL66" i="6"/>
  <c r="AL67" i="6"/>
  <c r="AL68" i="6"/>
  <c r="AL72" i="6"/>
  <c r="AL73" i="6"/>
  <c r="AL74" i="6"/>
  <c r="AL75" i="6"/>
  <c r="AL76" i="6"/>
  <c r="AL79" i="6"/>
  <c r="AL80" i="6"/>
  <c r="AL81" i="6"/>
  <c r="AL85" i="6"/>
  <c r="AL86" i="6"/>
  <c r="AL87" i="6"/>
  <c r="AL56" i="6"/>
  <c r="AW98" i="6"/>
  <c r="AW82" i="6"/>
  <c r="AX82" i="6"/>
  <c r="AW69" i="6"/>
  <c r="AX69" i="6"/>
  <c r="AW29" i="6"/>
  <c r="AW30" i="6" s="1"/>
  <c r="AX29" i="6"/>
  <c r="AX30" i="6" s="1"/>
  <c r="AY29" i="6"/>
  <c r="AY30" i="6" s="1"/>
  <c r="AZ29" i="6"/>
  <c r="AZ30" i="6" s="1"/>
  <c r="BB29" i="6"/>
  <c r="BB30" i="6" s="1"/>
  <c r="BC29" i="6"/>
  <c r="BC30" i="6" s="1"/>
  <c r="BD29" i="6"/>
  <c r="BD30" i="6" s="1"/>
  <c r="BA29" i="6"/>
  <c r="BA30" i="6" s="1"/>
  <c r="AW24" i="6"/>
  <c r="AW25" i="6" s="1"/>
  <c r="AX24" i="6"/>
  <c r="AX25" i="6" s="1"/>
  <c r="AY24" i="6"/>
  <c r="AY25" i="6" s="1"/>
  <c r="AZ24" i="6"/>
  <c r="AZ25" i="6" s="1"/>
  <c r="BB24" i="6"/>
  <c r="BB25" i="6" s="1"/>
  <c r="BC24" i="6"/>
  <c r="BC25" i="6" s="1"/>
  <c r="BD24" i="6"/>
  <c r="BD25" i="6" s="1"/>
  <c r="BA24" i="6"/>
  <c r="BA25" i="6" s="1"/>
  <c r="AW19" i="6"/>
  <c r="AX19" i="6"/>
  <c r="AY19" i="6"/>
  <c r="AZ19" i="6"/>
  <c r="BB19" i="6"/>
  <c r="BC19" i="6"/>
  <c r="BD19" i="6"/>
  <c r="BA19" i="6"/>
  <c r="AW106" i="6"/>
  <c r="AZ82" i="6"/>
  <c r="BA82" i="6"/>
  <c r="BB82" i="6"/>
  <c r="BC82" i="6"/>
  <c r="BD82" i="6"/>
  <c r="AL82" i="6" s="1"/>
  <c r="AY82" i="6"/>
  <c r="AW12" i="6"/>
  <c r="AX12" i="6"/>
  <c r="AY12" i="6"/>
  <c r="AZ12" i="6"/>
  <c r="BA12" i="6"/>
  <c r="BB12" i="6"/>
  <c r="BC12" i="6"/>
  <c r="BD12" i="6"/>
  <c r="AX98" i="6"/>
  <c r="AY98" i="6"/>
  <c r="AZ98" i="6"/>
  <c r="BA98" i="6"/>
  <c r="BB98" i="6"/>
  <c r="BC98" i="6"/>
  <c r="BD98" i="6"/>
  <c r="AY69" i="6"/>
  <c r="AZ69" i="6"/>
  <c r="BA69" i="6"/>
  <c r="BB69" i="6"/>
  <c r="BC69" i="6"/>
  <c r="AW88" i="6"/>
  <c r="AX88" i="6"/>
  <c r="AY88" i="6"/>
  <c r="AZ88" i="6"/>
  <c r="BA88" i="6"/>
  <c r="BB88" i="6"/>
  <c r="BC88" i="6"/>
  <c r="AW77" i="6"/>
  <c r="AX77" i="6"/>
  <c r="AY77" i="6"/>
  <c r="AZ77" i="6"/>
  <c r="BA77" i="6"/>
  <c r="BB77" i="6"/>
  <c r="BC77" i="6"/>
  <c r="BD88" i="6"/>
  <c r="AL88" i="6" s="1"/>
  <c r="BD77" i="6"/>
  <c r="AL77" i="6" s="1"/>
  <c r="BD69" i="6"/>
  <c r="AL69" i="6" s="1"/>
  <c r="AW62" i="6"/>
  <c r="AX62" i="6"/>
  <c r="AY62" i="6"/>
  <c r="AZ62" i="6"/>
  <c r="BA62" i="6"/>
  <c r="BB62" i="6"/>
  <c r="BC62" i="6"/>
  <c r="BD62" i="6"/>
  <c r="AL62" i="6" s="1"/>
  <c r="BD45" i="6"/>
  <c r="BD44" i="6"/>
  <c r="AW34" i="6"/>
  <c r="AX34" i="6"/>
  <c r="AY34" i="6"/>
  <c r="AZ34" i="6"/>
  <c r="BA34" i="6"/>
  <c r="BB34" i="6"/>
  <c r="BC34" i="6"/>
  <c r="AW38" i="6"/>
  <c r="AX38" i="6"/>
  <c r="AY38" i="6"/>
  <c r="AZ38" i="6"/>
  <c r="BA38" i="6"/>
  <c r="BB38" i="6"/>
  <c r="BC38" i="6"/>
  <c r="AW41" i="6"/>
  <c r="AW43" i="6" s="1"/>
  <c r="AX41" i="6"/>
  <c r="AX43" i="6" s="1"/>
  <c r="AY41" i="6"/>
  <c r="AY43" i="6" s="1"/>
  <c r="AZ41" i="6"/>
  <c r="AZ43" i="6" s="1"/>
  <c r="BA41" i="6"/>
  <c r="BA43" i="6" s="1"/>
  <c r="BB41" i="6"/>
  <c r="BB43" i="6" s="1"/>
  <c r="BB46" i="6" s="1"/>
  <c r="BC41" i="6"/>
  <c r="BC43" i="6" s="1"/>
  <c r="BC46" i="6" s="1"/>
  <c r="BD38" i="6"/>
  <c r="BD34" i="6"/>
  <c r="B3" i="5" a="1"/>
  <c r="B3" i="5" s="1"/>
  <c r="B2" i="5" a="1"/>
  <c r="B2" i="5" s="1"/>
  <c r="C51"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B51" i="3"/>
  <c r="C49"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B49" i="3"/>
  <c r="C43"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B43" i="3"/>
  <c r="C47"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B47" i="3"/>
  <c r="C31" i="2"/>
  <c r="D31"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B31"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C28" i="2"/>
  <c r="C29" i="2"/>
  <c r="D29"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AK29" i="2"/>
  <c r="AL29" i="2"/>
  <c r="B29" i="2"/>
  <c r="C38" i="6"/>
  <c r="E38" i="6"/>
  <c r="F38" i="6"/>
  <c r="G38" i="6"/>
  <c r="H38" i="6"/>
  <c r="I38" i="6"/>
  <c r="J38" i="6"/>
  <c r="AA38" i="6"/>
  <c r="C34" i="6"/>
  <c r="E34" i="6"/>
  <c r="F34" i="6"/>
  <c r="G34" i="6"/>
  <c r="H34" i="6"/>
  <c r="I34" i="6"/>
  <c r="J34" i="6"/>
  <c r="AA34" i="6"/>
  <c r="AB38" i="6"/>
  <c r="AC38" i="6"/>
  <c r="AD38" i="6"/>
  <c r="AE38" i="6"/>
  <c r="AF38" i="6"/>
  <c r="AG38" i="6"/>
  <c r="AI38" i="6"/>
  <c r="AJ38" i="6"/>
  <c r="AB34" i="6"/>
  <c r="AC34" i="6"/>
  <c r="AD34" i="6"/>
  <c r="AE34" i="6"/>
  <c r="AF34" i="6"/>
  <c r="AG34" i="6"/>
  <c r="AI34" i="6"/>
  <c r="AJ34" i="6"/>
  <c r="AK38" i="6"/>
  <c r="AK34" i="6"/>
  <c r="AH27" i="6" l="1"/>
  <c r="AH29" i="6" s="1"/>
  <c r="AH30" i="6" s="1"/>
  <c r="U89" i="6"/>
  <c r="V83" i="6"/>
  <c r="V89" i="6" s="1"/>
  <c r="AG89" i="6"/>
  <c r="Q89" i="6"/>
  <c r="AF89" i="6"/>
  <c r="P89" i="6"/>
  <c r="AJ83" i="6"/>
  <c r="AJ89" i="6" s="1"/>
  <c r="T83" i="6"/>
  <c r="T89" i="6" s="1"/>
  <c r="AE89" i="6"/>
  <c r="O89" i="6"/>
  <c r="AI83" i="6"/>
  <c r="AI89" i="6" s="1"/>
  <c r="S83" i="6"/>
  <c r="S89" i="6" s="1"/>
  <c r="AH83" i="6"/>
  <c r="AH89" i="6" s="1"/>
  <c r="R83" i="6"/>
  <c r="R89" i="6" s="1"/>
  <c r="AG83" i="6"/>
  <c r="Q83" i="6"/>
  <c r="AB89" i="6"/>
  <c r="L89" i="6"/>
  <c r="AA89" i="6"/>
  <c r="K89" i="6"/>
  <c r="AE83" i="6"/>
  <c r="O83" i="6"/>
  <c r="Z89" i="6"/>
  <c r="J89" i="6"/>
  <c r="AD83" i="6"/>
  <c r="AD89" i="6" s="1"/>
  <c r="N83" i="6"/>
  <c r="N89" i="6" s="1"/>
  <c r="AC83" i="6"/>
  <c r="AC89" i="6" s="1"/>
  <c r="M83" i="6"/>
  <c r="M89" i="6" s="1"/>
  <c r="AG96" i="6"/>
  <c r="AG98" i="6" s="1"/>
  <c r="AX70" i="6"/>
  <c r="AW83" i="6"/>
  <c r="AW89" i="6" s="1"/>
  <c r="AW70" i="6"/>
  <c r="AY83" i="6"/>
  <c r="AX83" i="6"/>
  <c r="AX89" i="6" s="1"/>
  <c r="AY89" i="6"/>
  <c r="BC83" i="6"/>
  <c r="BB83" i="6"/>
  <c r="BA83" i="6"/>
  <c r="BC47" i="6"/>
  <c r="AZ83" i="6"/>
  <c r="AZ89" i="6" s="1"/>
  <c r="BB47" i="6"/>
  <c r="BD83" i="6"/>
  <c r="AZ70" i="6"/>
  <c r="AK39" i="6"/>
  <c r="AK41" i="6" s="1"/>
  <c r="AK43" i="6" s="1"/>
  <c r="BC70" i="6"/>
  <c r="BB70" i="6"/>
  <c r="BA70" i="6"/>
  <c r="AY70" i="6"/>
  <c r="BD39" i="6"/>
  <c r="BD41" i="6" s="1"/>
  <c r="BD43" i="6" s="1"/>
  <c r="BD47" i="6" s="1"/>
  <c r="AB39" i="6"/>
  <c r="AB41" i="6" s="1"/>
  <c r="AB43" i="6" s="1"/>
  <c r="C39" i="6"/>
  <c r="C41" i="6" s="1"/>
  <c r="C43" i="6" s="1"/>
  <c r="BD70" i="6"/>
  <c r="AL70" i="6" s="1"/>
  <c r="AZ46" i="6"/>
  <c r="AZ47" i="6"/>
  <c r="AX46" i="6"/>
  <c r="AX47" i="6"/>
  <c r="AY46" i="6"/>
  <c r="AY47" i="6"/>
  <c r="BA47" i="6"/>
  <c r="BA46" i="6"/>
  <c r="AW46" i="6"/>
  <c r="AW47" i="6"/>
  <c r="B4" i="5"/>
  <c r="AD39" i="6"/>
  <c r="AD41" i="6" s="1"/>
  <c r="AD43" i="6" s="1"/>
  <c r="F39" i="6"/>
  <c r="F41" i="6" s="1"/>
  <c r="F43" i="6" s="1"/>
  <c r="AC39" i="6"/>
  <c r="AC41" i="6" s="1"/>
  <c r="AC43" i="6" s="1"/>
  <c r="AJ39" i="6"/>
  <c r="AJ41" i="6" s="1"/>
  <c r="AJ43" i="6" s="1"/>
  <c r="AE39" i="6"/>
  <c r="AE41" i="6" s="1"/>
  <c r="AE43" i="6" s="1"/>
  <c r="AA39" i="6"/>
  <c r="AA41" i="6" s="1"/>
  <c r="AA43" i="6" s="1"/>
  <c r="J39" i="6"/>
  <c r="J41" i="6" s="1"/>
  <c r="J43" i="6" s="1"/>
  <c r="I39" i="6"/>
  <c r="I41" i="6" s="1"/>
  <c r="I43" i="6" s="1"/>
  <c r="H39" i="6"/>
  <c r="H41" i="6" s="1"/>
  <c r="H43" i="6" s="1"/>
  <c r="G39" i="6"/>
  <c r="G41" i="6" s="1"/>
  <c r="G43" i="6" s="1"/>
  <c r="E39" i="6"/>
  <c r="E41" i="6" s="1"/>
  <c r="E43" i="6" s="1"/>
  <c r="AI39" i="6"/>
  <c r="AI41" i="6" s="1"/>
  <c r="AI43" i="6" s="1"/>
  <c r="AF39" i="6"/>
  <c r="AF41" i="6" s="1"/>
  <c r="AF43" i="6" s="1"/>
  <c r="AG39" i="6"/>
  <c r="AG41" i="6" s="1"/>
  <c r="AG43" i="6" s="1"/>
  <c r="AH47" i="6" l="1"/>
  <c r="AH46" i="6"/>
  <c r="AG47" i="6"/>
  <c r="AG46" i="6"/>
  <c r="BA89" i="6"/>
  <c r="BB89" i="6"/>
  <c r="BC89" i="6"/>
  <c r="BD89" i="6"/>
  <c r="AL89" i="6" s="1"/>
  <c r="AL83" i="6"/>
  <c r="BD4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Y45" authorId="0" shapeId="0" xr:uid="{2D2E49BC-25A7-4D03-A36E-663F3CD6ABB7}">
      <text>
        <r>
          <rPr>
            <b/>
            <sz val="9"/>
            <color indexed="81"/>
            <rFont val="Tahoma"/>
            <family val="2"/>
          </rPr>
          <t>William:</t>
        </r>
        <r>
          <rPr>
            <sz val="9"/>
            <color indexed="81"/>
            <rFont val="Tahoma"/>
            <family val="2"/>
          </rPr>
          <t xml:space="preserve">
1-4 Stock Split
</t>
        </r>
      </text>
    </comment>
    <comment ref="BD97" authorId="0" shapeId="0" xr:uid="{5A0B9F7B-93FA-4C5F-BEE1-126C467C140E}">
      <text>
        <r>
          <rPr>
            <b/>
            <sz val="9"/>
            <color indexed="81"/>
            <rFont val="Tahoma"/>
            <family val="2"/>
          </rPr>
          <t>William:</t>
        </r>
        <r>
          <rPr>
            <sz val="9"/>
            <color indexed="81"/>
            <rFont val="Tahoma"/>
            <family val="2"/>
          </rPr>
          <t xml:space="preserve">
Found in the entry:
"Payments for acquisition of property, plant and equipment."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<sst xmlns="http://schemas.openxmlformats.org/spreadsheetml/2006/main" count="4161" uniqueCount="2450">
  <si>
    <t>2006</t>
  </si>
  <si>
    <t>2007</t>
  </si>
  <si>
    <t>2008</t>
  </si>
  <si>
    <t>2009</t>
  </si>
  <si>
    <t>2010</t>
  </si>
  <si>
    <t>2011</t>
  </si>
  <si>
    <t>2012</t>
  </si>
  <si>
    <t>2013</t>
  </si>
  <si>
    <t>2014</t>
  </si>
  <si>
    <t>2015</t>
  </si>
  <si>
    <t>2016</t>
  </si>
  <si>
    <t>2017</t>
  </si>
  <si>
    <t>2018</t>
  </si>
  <si>
    <t>2019</t>
  </si>
  <si>
    <t>2020</t>
  </si>
  <si>
    <t>2021</t>
  </si>
  <si>
    <t>TTM</t>
  </si>
  <si>
    <t>Revenue per share</t>
  </si>
  <si>
    <t>0.82</t>
  </si>
  <si>
    <t>0.99</t>
  </si>
  <si>
    <t>1.32</t>
  </si>
  <si>
    <t>1.46</t>
  </si>
  <si>
    <t>2.56</t>
  </si>
  <si>
    <t>4.18</t>
  </si>
  <si>
    <t>5.98</t>
  </si>
  <si>
    <t>6.60</t>
  </si>
  <si>
    <t>7.51</t>
  </si>
  <si>
    <t>10.16</t>
  </si>
  <si>
    <t>9.85</t>
  </si>
  <si>
    <t>10.98</t>
  </si>
  <si>
    <t>13.40</t>
  </si>
  <si>
    <t>14.09</t>
  </si>
  <si>
    <t>15.82</t>
  </si>
  <si>
    <t>21.90</t>
  </si>
  <si>
    <t>23.69</t>
  </si>
  <si>
    <t>Earnings per share</t>
  </si>
  <si>
    <t>0.08</t>
  </si>
  <si>
    <t>0.14</t>
  </si>
  <si>
    <t>0.20</t>
  </si>
  <si>
    <t>0.23</t>
  </si>
  <si>
    <t>0.55</t>
  </si>
  <si>
    <t>1.00</t>
  </si>
  <si>
    <t>1.59</t>
  </si>
  <si>
    <t>1.43</t>
  </si>
  <si>
    <t>1.62</t>
  </si>
  <si>
    <t>2.32</t>
  </si>
  <si>
    <t>2.09</t>
  </si>
  <si>
    <t>3.00</t>
  </si>
  <si>
    <t>2.99</t>
  </si>
  <si>
    <t>3.31</t>
  </si>
  <si>
    <t>5.67</t>
  </si>
  <si>
    <t>6.09</t>
  </si>
  <si>
    <t>FCF per share</t>
  </si>
  <si>
    <t>0.07</t>
  </si>
  <si>
    <t>0.19</t>
  </si>
  <si>
    <t>0.34</t>
  </si>
  <si>
    <t>0.36</t>
  </si>
  <si>
    <t>0.65</t>
  </si>
  <si>
    <t>1.16</t>
  </si>
  <si>
    <t>1.58</t>
  </si>
  <si>
    <t>1.72</t>
  </si>
  <si>
    <t>2.05</t>
  </si>
  <si>
    <t>3.03</t>
  </si>
  <si>
    <t>2.39</t>
  </si>
  <si>
    <t>2.43</t>
  </si>
  <si>
    <t>3.23</t>
  </si>
  <si>
    <t>3.19</t>
  </si>
  <si>
    <t>4.23</t>
  </si>
  <si>
    <t>5.57</t>
  </si>
  <si>
    <t>6.58</t>
  </si>
  <si>
    <t>Dividends per share</t>
  </si>
  <si>
    <t>- -</t>
  </si>
  <si>
    <t>0.10</t>
  </si>
  <si>
    <t>0.41</t>
  </si>
  <si>
    <t>0.46</t>
  </si>
  <si>
    <t>0.50</t>
  </si>
  <si>
    <t>0.56</t>
  </si>
  <si>
    <t>0.61</t>
  </si>
  <si>
    <t>0.69</t>
  </si>
  <si>
    <t>0.76</t>
  </si>
  <si>
    <t>0.81</t>
  </si>
  <si>
    <t>0.87</t>
  </si>
  <si>
    <t>0.90</t>
  </si>
  <si>
    <t>CAPEX per share</t>
  </si>
  <si>
    <t>0.03</t>
  </si>
  <si>
    <t>0.04</t>
  </si>
  <si>
    <t>0.05</t>
  </si>
  <si>
    <t>0.29</t>
  </si>
  <si>
    <t>0.35</t>
  </si>
  <si>
    <t>0.40</t>
  </si>
  <si>
    <t>0.62</t>
  </si>
  <si>
    <t>0.67</t>
  </si>
  <si>
    <t>0.57</t>
  </si>
  <si>
    <t>0.42</t>
  </si>
  <si>
    <t>0.66</t>
  </si>
  <si>
    <t>Book Value per sh.</t>
  </si>
  <si>
    <t>0.60</t>
  </si>
  <si>
    <t>0.85</t>
  </si>
  <si>
    <t>1.11</t>
  </si>
  <si>
    <t>1.88</t>
  </si>
  <si>
    <t>2.96</t>
  </si>
  <si>
    <t>4.52</t>
  </si>
  <si>
    <t>4.77</t>
  </si>
  <si>
    <t>4.58</t>
  </si>
  <si>
    <t>5.19</t>
  </si>
  <si>
    <t>5.86</t>
  </si>
  <si>
    <t>6.42</t>
  </si>
  <si>
    <t>5.41</t>
  </si>
  <si>
    <t>4.90</t>
  </si>
  <si>
    <t>3.77</t>
  </si>
  <si>
    <t>3.78</t>
  </si>
  <si>
    <t>3.98</t>
  </si>
  <si>
    <t>Comm.Shares outs.</t>
  </si>
  <si>
    <t>23,634</t>
  </si>
  <si>
    <t>24,209</t>
  </si>
  <si>
    <t>24,685</t>
  </si>
  <si>
    <t>25,004</t>
  </si>
  <si>
    <t>25,465</t>
  </si>
  <si>
    <t>25,879</t>
  </si>
  <si>
    <t>26,175</t>
  </si>
  <si>
    <t>25,909</t>
  </si>
  <si>
    <t>24,342</t>
  </si>
  <si>
    <t>23,014</t>
  </si>
  <si>
    <t>21,883</t>
  </si>
  <si>
    <t>20,869</t>
  </si>
  <si>
    <t>19,822</t>
  </si>
  <si>
    <t>18,471</t>
  </si>
  <si>
    <t>17,352</t>
  </si>
  <si>
    <t>16,701</t>
  </si>
  <si>
    <t>16,358</t>
  </si>
  <si>
    <t>Avg. annual P/E ratio</t>
  </si>
  <si>
    <t>30.1</t>
  </si>
  <si>
    <t>31.5</t>
  </si>
  <si>
    <t>25.8</t>
  </si>
  <si>
    <t>22.8</t>
  </si>
  <si>
    <t>16.6</t>
  </si>
  <si>
    <t>12.9</t>
  </si>
  <si>
    <t>12.8</t>
  </si>
  <si>
    <t>11.8</t>
  </si>
  <si>
    <t>14.2</t>
  </si>
  <si>
    <t>12.4</t>
  </si>
  <si>
    <t>16.2</t>
  </si>
  <si>
    <t>15.6</t>
  </si>
  <si>
    <t>17.3</t>
  </si>
  <si>
    <t>28.8</t>
  </si>
  <si>
    <t>24.8</t>
  </si>
  <si>
    <t>27.5</t>
  </si>
  <si>
    <t>P/E to S&amp;P500</t>
  </si>
  <si>
    <t>1.7</t>
  </si>
  <si>
    <t>1.8</t>
  </si>
  <si>
    <t>1.2</t>
  </si>
  <si>
    <t>0.3</t>
  </si>
  <si>
    <t>0.8</t>
  </si>
  <si>
    <t>0.9</t>
  </si>
  <si>
    <t>0.7</t>
  </si>
  <si>
    <t>0.6</t>
  </si>
  <si>
    <t>1.3</t>
  </si>
  <si>
    <t>Avg. annual div. yield</t>
  </si>
  <si>
    <t>0.5%</t>
  </si>
  <si>
    <t>2.4%</t>
  </si>
  <si>
    <t>2.0%</t>
  </si>
  <si>
    <t>1.7%</t>
  </si>
  <si>
    <t>2.1%</t>
  </si>
  <si>
    <t>1.6%</t>
  </si>
  <si>
    <t>1.5%</t>
  </si>
  <si>
    <t>0.9%</t>
  </si>
  <si>
    <t>0.6%</t>
  </si>
  <si>
    <t>Revenue (m)</t>
  </si>
  <si>
    <t>19,315</t>
  </si>
  <si>
    <t>24,006</t>
  </si>
  <si>
    <t>32,479</t>
  </si>
  <si>
    <t>36,537</t>
  </si>
  <si>
    <t>65,225</t>
  </si>
  <si>
    <t>108,249</t>
  </si>
  <si>
    <t>156,508</t>
  </si>
  <si>
    <t>170,910</t>
  </si>
  <si>
    <t>182,795</t>
  </si>
  <si>
    <t>233,715</t>
  </si>
  <si>
    <t>215,639</t>
  </si>
  <si>
    <t>229,234</t>
  </si>
  <si>
    <t>265,595</t>
  </si>
  <si>
    <t>260,174</t>
  </si>
  <si>
    <t>274,515</t>
  </si>
  <si>
    <t>365,817</t>
  </si>
  <si>
    <t>387,542</t>
  </si>
  <si>
    <t>Operating margin</t>
  </si>
  <si>
    <t>12.7%</t>
  </si>
  <si>
    <t>18.4%</t>
  </si>
  <si>
    <t>19.3%</t>
  </si>
  <si>
    <t>21.0%</t>
  </si>
  <si>
    <t>28.2%</t>
  </si>
  <si>
    <t>31.2%</t>
  </si>
  <si>
    <t>35.3%</t>
  </si>
  <si>
    <t>28.7%</t>
  </si>
  <si>
    <t>30.5%</t>
  </si>
  <si>
    <t>27.8%</t>
  </si>
  <si>
    <t>26.8%</t>
  </si>
  <si>
    <t>26.7%</t>
  </si>
  <si>
    <t>24.6%</t>
  </si>
  <si>
    <t>24.1%</t>
  </si>
  <si>
    <t>29.8%</t>
  </si>
  <si>
    <t>30.2%</t>
  </si>
  <si>
    <t>Depreciation (m)</t>
  </si>
  <si>
    <t>225</t>
  </si>
  <si>
    <t>317</t>
  </si>
  <si>
    <t>473</t>
  </si>
  <si>
    <t>703</t>
  </si>
  <si>
    <t>1,027</t>
  </si>
  <si>
    <t>1,814</t>
  </si>
  <si>
    <t>3,277</t>
  </si>
  <si>
    <t>6,757</t>
  </si>
  <si>
    <t>7,946</t>
  </si>
  <si>
    <t>11,257</t>
  </si>
  <si>
    <t>10,505</t>
  </si>
  <si>
    <t>10,157</t>
  </si>
  <si>
    <t>10,903</t>
  </si>
  <si>
    <t>12,547</t>
  </si>
  <si>
    <t>11,056</t>
  </si>
  <si>
    <t>11,284</t>
  </si>
  <si>
    <t>11,228</t>
  </si>
  <si>
    <t>Net profit (m)</t>
  </si>
  <si>
    <t>1,989</t>
  </si>
  <si>
    <t>3,496</t>
  </si>
  <si>
    <t>4,834</t>
  </si>
  <si>
    <t>5,704</t>
  </si>
  <si>
    <t>14,013</t>
  </si>
  <si>
    <t>25,922</t>
  </si>
  <si>
    <t>41,733</t>
  </si>
  <si>
    <t>37,037</t>
  </si>
  <si>
    <t>39,510</t>
  </si>
  <si>
    <t>53,394</t>
  </si>
  <si>
    <t>45,687</t>
  </si>
  <si>
    <t>48,351</t>
  </si>
  <si>
    <t>59,531</t>
  </si>
  <si>
    <t>55,256</t>
  </si>
  <si>
    <t>57,411</t>
  </si>
  <si>
    <t>94,680</t>
  </si>
  <si>
    <t>99,633</t>
  </si>
  <si>
    <t>Income tax rate</t>
  </si>
  <si>
    <t>29.4%</t>
  </si>
  <si>
    <t>29.9%</t>
  </si>
  <si>
    <t>28.6%</t>
  </si>
  <si>
    <t>24.4%</t>
  </si>
  <si>
    <t>24.2%</t>
  </si>
  <si>
    <t>25.2%</t>
  </si>
  <si>
    <t>26.2%</t>
  </si>
  <si>
    <t>26.1%</t>
  </si>
  <si>
    <t>26.4%</t>
  </si>
  <si>
    <t>25.6%</t>
  </si>
  <si>
    <t>18.3%</t>
  </si>
  <si>
    <t>15.9%</t>
  </si>
  <si>
    <t>14.4%</t>
  </si>
  <si>
    <t>13.3%</t>
  </si>
  <si>
    <t>15.1%</t>
  </si>
  <si>
    <t>Net profit margin</t>
  </si>
  <si>
    <t>10.3%</t>
  </si>
  <si>
    <t>14.6%</t>
  </si>
  <si>
    <t>14.9%</t>
  </si>
  <si>
    <t>15.6%</t>
  </si>
  <si>
    <t>21.5%</t>
  </si>
  <si>
    <t>23.9%</t>
  </si>
  <si>
    <t>21.7%</t>
  </si>
  <si>
    <t>21.6%</t>
  </si>
  <si>
    <t>22.8%</t>
  </si>
  <si>
    <t>21.2%</t>
  </si>
  <si>
    <t>21.1%</t>
  </si>
  <si>
    <t>22.4%</t>
  </si>
  <si>
    <t>20.9%</t>
  </si>
  <si>
    <t>25.9%</t>
  </si>
  <si>
    <t>25.4%</t>
  </si>
  <si>
    <t>Working capital (m)</t>
  </si>
  <si>
    <t>8,038</t>
  </si>
  <si>
    <t>12,657</t>
  </si>
  <si>
    <t>20,598</t>
  </si>
  <si>
    <t>16,983</t>
  </si>
  <si>
    <t>20,956</t>
  </si>
  <si>
    <t>17,018</t>
  </si>
  <si>
    <t>19,111</t>
  </si>
  <si>
    <t>29,628</t>
  </si>
  <si>
    <t>5,083</t>
  </si>
  <si>
    <t>8,768</t>
  </si>
  <si>
    <t>27,863</t>
  </si>
  <si>
    <t>27,831</t>
  </si>
  <si>
    <t>14,473</t>
  </si>
  <si>
    <t>57,101</t>
  </si>
  <si>
    <t>38,321</t>
  </si>
  <si>
    <t>9,355</t>
  </si>
  <si>
    <t>(17,581)</t>
  </si>
  <si>
    <t>Long-term debt (m)</t>
  </si>
  <si>
    <t>16,960</t>
  </si>
  <si>
    <t>28,987</t>
  </si>
  <si>
    <t>53,463</t>
  </si>
  <si>
    <t>75,427</t>
  </si>
  <si>
    <t>97,207</t>
  </si>
  <si>
    <t>93,735</t>
  </si>
  <si>
    <t>91,807</t>
  </si>
  <si>
    <t>98,667</t>
  </si>
  <si>
    <t>109,106</t>
  </si>
  <si>
    <t>94,700</t>
  </si>
  <si>
    <t>Equity (m)</t>
  </si>
  <si>
    <t>9,984</t>
  </si>
  <si>
    <t>14,532</t>
  </si>
  <si>
    <t>21,030</t>
  </si>
  <si>
    <t>27,832</t>
  </si>
  <si>
    <t>47,791</t>
  </si>
  <si>
    <t>76,615</t>
  </si>
  <si>
    <t>118,210</t>
  </si>
  <si>
    <t>123,549</t>
  </si>
  <si>
    <t>111,547</t>
  </si>
  <si>
    <t>119,355</t>
  </si>
  <si>
    <t>128,249</t>
  </si>
  <si>
    <t>134,047</t>
  </si>
  <si>
    <t>107,147</t>
  </si>
  <si>
    <t>90,488</t>
  </si>
  <si>
    <t>65,339</t>
  </si>
  <si>
    <t>63,090</t>
  </si>
  <si>
    <t>58,107</t>
  </si>
  <si>
    <t>ROIC</t>
  </si>
  <si>
    <t>18.5%</t>
  </si>
  <si>
    <t>21.8%</t>
  </si>
  <si>
    <t>19.0%</t>
  </si>
  <si>
    <t>16.5%</t>
  </si>
  <si>
    <t>25.7%</t>
  </si>
  <si>
    <t>29.3%</t>
  </si>
  <si>
    <t>30.3%</t>
  </si>
  <si>
    <t>22.7%</t>
  </si>
  <si>
    <t>23.6%</t>
  </si>
  <si>
    <t>25.0%</t>
  </si>
  <si>
    <t>27.4%</t>
  </si>
  <si>
    <t>43.0%</t>
  </si>
  <si>
    <t>49.3%</t>
  </si>
  <si>
    <t>Return on capital</t>
  </si>
  <si>
    <t>16.4%</t>
  </si>
  <si>
    <t>19.8%</t>
  </si>
  <si>
    <t>17.4%</t>
  </si>
  <si>
    <t>14.8%</t>
  </si>
  <si>
    <t>24.7%</t>
  </si>
  <si>
    <t>31.7%</t>
  </si>
  <si>
    <t>24.3%</t>
  </si>
  <si>
    <t>23.2%</t>
  </si>
  <si>
    <t>19.5%</t>
  </si>
  <si>
    <t>17.7%</t>
  </si>
  <si>
    <t>20.8%</t>
  </si>
  <si>
    <t>20.5%</t>
  </si>
  <si>
    <t>31.9%</t>
  </si>
  <si>
    <t>35.6%</t>
  </si>
  <si>
    <t>Return on equity</t>
  </si>
  <si>
    <t>19.9%</t>
  </si>
  <si>
    <t>23.0%</t>
  </si>
  <si>
    <t>33.8%</t>
  </si>
  <si>
    <t>30.0%</t>
  </si>
  <si>
    <t>35.4%</t>
  </si>
  <si>
    <t>44.7%</t>
  </si>
  <si>
    <t>36.1%</t>
  </si>
  <si>
    <t>55.6%</t>
  </si>
  <si>
    <t>61.1%</t>
  </si>
  <si>
    <t>87.9%</t>
  </si>
  <si>
    <t>150.1%</t>
  </si>
  <si>
    <t>171.5%</t>
  </si>
  <si>
    <t>Plowback ratio</t>
  </si>
  <si>
    <t>100.0%</t>
  </si>
  <si>
    <t>94.0%</t>
  </si>
  <si>
    <t>71.5%</t>
  </si>
  <si>
    <t>71.8%</t>
  </si>
  <si>
    <t>78.3%</t>
  </si>
  <si>
    <t>73.4%</t>
  </si>
  <si>
    <t>73.6%</t>
  </si>
  <si>
    <t>77.0%</t>
  </si>
  <si>
    <t>74.4%</t>
  </si>
  <si>
    <t>75.5%</t>
  </si>
  <si>
    <t>84.7%</t>
  </si>
  <si>
    <t>85.2%</t>
  </si>
  <si>
    <t>Div.&amp;Repurch./FCF</t>
  </si>
  <si>
    <t>(8.1)%</t>
  </si>
  <si>
    <t>(4.3)%</t>
  </si>
  <si>
    <t>(5.3)%</t>
  </si>
  <si>
    <t>(5.5)%</t>
  </si>
  <si>
    <t>(2.8)%</t>
  </si>
  <si>
    <t>4.4%</t>
  </si>
  <si>
    <t>73.8%</t>
  </si>
  <si>
    <t>111.0%</t>
  </si>
  <si>
    <t>66.3%</t>
  </si>
  <si>
    <t>79.2%</t>
  </si>
  <si>
    <t>88.8%</t>
  </si>
  <si>
    <t>133.8%</t>
  </si>
  <si>
    <t>136.2%</t>
  </si>
  <si>
    <t>116.6%</t>
  </si>
  <si>
    <t>106.9%</t>
  </si>
  <si>
    <t>92.0%</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</si>
  <si>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</si>
  <si>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</si>
  <si>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</si>
  <si>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</si>
  <si>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</si>
  <si>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</si>
  <si>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</si>
  <si>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</si>
  <si>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</si>
  <si>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</si>
  <si>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</si>
  <si>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</si>
  <si>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</si>
  <si>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</si>
  <si>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</si>
  <si>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</si>
  <si>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</si>
  <si>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</si>
  <si>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</si>
  <si>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</si>
  <si>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</si>
  <si>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Revenue</t>
  </si>
  <si>
    <t>1,918</t>
  </si>
  <si>
    <t>1,902</t>
  </si>
  <si>
    <t>2,661</t>
  </si>
  <si>
    <t>4,071</t>
  </si>
  <si>
    <t>5,284</t>
  </si>
  <si>
    <t>5,558</t>
  </si>
  <si>
    <t>6,309</t>
  </si>
  <si>
    <t>7,087</t>
  </si>
  <si>
    <t>7,977</t>
  </si>
  <si>
    <t>9,189</t>
  </si>
  <si>
    <t>11,062</t>
  </si>
  <si>
    <t>9,833</t>
  </si>
  <si>
    <t>7,081</t>
  </si>
  <si>
    <t>5,941</t>
  </si>
  <si>
    <t>6,134</t>
  </si>
  <si>
    <t>7,983</t>
  </si>
  <si>
    <t>5,363</t>
  </si>
  <si>
    <t>5,742</t>
  </si>
  <si>
    <t>6,207</t>
  </si>
  <si>
    <t>8,279</t>
  </si>
  <si>
    <t>13,931</t>
  </si>
  <si>
    <t>COGS</t>
  </si>
  <si>
    <t>1,076</t>
  </si>
  <si>
    <t>840</t>
  </si>
  <si>
    <t>1,226</t>
  </si>
  <si>
    <t>1,913</t>
  </si>
  <si>
    <t>2,570</t>
  </si>
  <si>
    <t>2,404</t>
  </si>
  <si>
    <t>3,110</t>
  </si>
  <si>
    <t>3,774</t>
  </si>
  <si>
    <t>6,845</t>
  </si>
  <si>
    <t>8,204</t>
  </si>
  <si>
    <t>8,865</t>
  </si>
  <si>
    <t>5,713</t>
  </si>
  <si>
    <t>4,462</t>
  </si>
  <si>
    <t>4,438</t>
  </si>
  <si>
    <t>5,817</t>
  </si>
  <si>
    <t>4,128</t>
  </si>
  <si>
    <t>4,139</t>
  </si>
  <si>
    <t>4,499</t>
  </si>
  <si>
    <t>6,020</t>
  </si>
  <si>
    <t>9,888</t>
  </si>
  <si>
    <t>13,717</t>
  </si>
  <si>
    <t>15,852</t>
  </si>
  <si>
    <t>21,334</t>
  </si>
  <si>
    <t>23,397</t>
  </si>
  <si>
    <t>39,541</t>
  </si>
  <si>
    <t>64,431</t>
  </si>
  <si>
    <t>87,846</t>
  </si>
  <si>
    <t>106,606</t>
  </si>
  <si>
    <t>112,258</t>
  </si>
  <si>
    <t>140,089</t>
  </si>
  <si>
    <t>131,376</t>
  </si>
  <si>
    <t>141,048</t>
  </si>
  <si>
    <t>163,756</t>
  </si>
  <si>
    <t>161,782</t>
  </si>
  <si>
    <t>169,559</t>
  </si>
  <si>
    <t>212,981</t>
  </si>
  <si>
    <t>Gross Profit</t>
  </si>
  <si>
    <t>842</t>
  </si>
  <si>
    <t>1,062</t>
  </si>
  <si>
    <t>1,435</t>
  </si>
  <si>
    <t>2,158</t>
  </si>
  <si>
    <t>2,714</t>
  </si>
  <si>
    <t>3,155</t>
  </si>
  <si>
    <t>3,199</t>
  </si>
  <si>
    <t>3,312</t>
  </si>
  <si>
    <t>2,894</t>
  </si>
  <si>
    <t>2,344</t>
  </si>
  <si>
    <t>2,858</t>
  </si>
  <si>
    <t>968</t>
  </si>
  <si>
    <t>1,368</t>
  </si>
  <si>
    <t>1,479</t>
  </si>
  <si>
    <t>1,696</t>
  </si>
  <si>
    <t>2,166</t>
  </si>
  <si>
    <t>1,235</t>
  </si>
  <si>
    <t>1,603</t>
  </si>
  <si>
    <t>1,708</t>
  </si>
  <si>
    <t>2,259</t>
  </si>
  <si>
    <t>4,043</t>
  </si>
  <si>
    <t>5,598</t>
  </si>
  <si>
    <t>8,154</t>
  </si>
  <si>
    <t>11,145</t>
  </si>
  <si>
    <t>13,140</t>
  </si>
  <si>
    <t>25,684</t>
  </si>
  <si>
    <t>43,818</t>
  </si>
  <si>
    <t>68,662</t>
  </si>
  <si>
    <t>64,304</t>
  </si>
  <si>
    <t>70,537</t>
  </si>
  <si>
    <t>93,626</t>
  </si>
  <si>
    <t>84,263</t>
  </si>
  <si>
    <t>88,186</t>
  </si>
  <si>
    <t>101,839</t>
  </si>
  <si>
    <t>98,392</t>
  </si>
  <si>
    <t>104,956</t>
  </si>
  <si>
    <t>152,836</t>
  </si>
  <si>
    <t>Operating Expenses</t>
  </si>
  <si>
    <t>695</t>
  </si>
  <si>
    <t>788</t>
  </si>
  <si>
    <t>1,064</t>
  </si>
  <si>
    <t>1,538</t>
  </si>
  <si>
    <t>2,080</t>
  </si>
  <si>
    <t>2,443</t>
  </si>
  <si>
    <t>2,752</t>
  </si>
  <si>
    <t>2,507</t>
  </si>
  <si>
    <t>2,784</t>
  </si>
  <si>
    <t>1,948</t>
  </si>
  <si>
    <t>2,197</t>
  </si>
  <si>
    <t>2,172</t>
  </si>
  <si>
    <t>2,146</t>
  </si>
  <si>
    <t>1,218</t>
  </si>
  <si>
    <t>1,310</t>
  </si>
  <si>
    <t>1,546</t>
  </si>
  <si>
    <t>1,579</t>
  </si>
  <si>
    <t>1,558</t>
  </si>
  <si>
    <t>1,683</t>
  </si>
  <si>
    <t>1,910</t>
  </si>
  <si>
    <t>2,393</t>
  </si>
  <si>
    <t>3,145</t>
  </si>
  <si>
    <t>3,745</t>
  </si>
  <si>
    <t>4,870</t>
  </si>
  <si>
    <t>5,482</t>
  </si>
  <si>
    <t>7,299</t>
  </si>
  <si>
    <t>10,028</t>
  </si>
  <si>
    <t>13,421</t>
  </si>
  <si>
    <t>15,305</t>
  </si>
  <si>
    <t>18,034</t>
  </si>
  <si>
    <t>22,396</t>
  </si>
  <si>
    <t>24,239</t>
  </si>
  <si>
    <t>26,842</t>
  </si>
  <si>
    <t>30,941</t>
  </si>
  <si>
    <t>34,462</t>
  </si>
  <si>
    <t>38,668</t>
  </si>
  <si>
    <t>43,887</t>
  </si>
  <si>
    <t>R&amp;D Expenses</t>
  </si>
  <si>
    <t>564</t>
  </si>
  <si>
    <t>614</t>
  </si>
  <si>
    <t>604</t>
  </si>
  <si>
    <t>860</t>
  </si>
  <si>
    <t>310</t>
  </si>
  <si>
    <t>314</t>
  </si>
  <si>
    <t>380</t>
  </si>
  <si>
    <t>441</t>
  </si>
  <si>
    <t>447</t>
  </si>
  <si>
    <t>471</t>
  </si>
  <si>
    <t>489</t>
  </si>
  <si>
    <t>534</t>
  </si>
  <si>
    <t>712</t>
  </si>
  <si>
    <t>782</t>
  </si>
  <si>
    <t>1,109</t>
  </si>
  <si>
    <t>1,333</t>
  </si>
  <si>
    <t>1,782</t>
  </si>
  <si>
    <t>2,429</t>
  </si>
  <si>
    <t>3,381</t>
  </si>
  <si>
    <t>4,475</t>
  </si>
  <si>
    <t>6,041</t>
  </si>
  <si>
    <t>8,067</t>
  </si>
  <si>
    <t>10,045</t>
  </si>
  <si>
    <t>11,581</t>
  </si>
  <si>
    <t>14,236</t>
  </si>
  <si>
    <t>16,217</t>
  </si>
  <si>
    <t>18,752</t>
  </si>
  <si>
    <t>21,914</t>
  </si>
  <si>
    <t>Selling, G&amp;A Exp.</t>
  </si>
  <si>
    <t>653</t>
  </si>
  <si>
    <t>737</t>
  </si>
  <si>
    <t>993</t>
  </si>
  <si>
    <t>1,460</t>
  </si>
  <si>
    <t>1,955</t>
  </si>
  <si>
    <t>2,240</t>
  </si>
  <si>
    <t>2,547</t>
  </si>
  <si>
    <t>2,289</t>
  </si>
  <si>
    <t>2,618</t>
  </si>
  <si>
    <t>1,384</t>
  </si>
  <si>
    <t>1,583</t>
  </si>
  <si>
    <t>1,568</t>
  </si>
  <si>
    <t>1,286</t>
  </si>
  <si>
    <t>908</t>
  </si>
  <si>
    <t>996</t>
  </si>
  <si>
    <t>1,166</t>
  </si>
  <si>
    <t>1,138</t>
  </si>
  <si>
    <t>1,111</t>
  </si>
  <si>
    <t>1,212</t>
  </si>
  <si>
    <t>1,421</t>
  </si>
  <si>
    <t>1,859</t>
  </si>
  <si>
    <t>2,433</t>
  </si>
  <si>
    <t>2,963</t>
  </si>
  <si>
    <t>3,761</t>
  </si>
  <si>
    <t>4,149</t>
  </si>
  <si>
    <t>5,517</t>
  </si>
  <si>
    <t>7,599</t>
  </si>
  <si>
    <t>10,040</t>
  </si>
  <si>
    <t>10,830</t>
  </si>
  <si>
    <t>11,993</t>
  </si>
  <si>
    <t>14,329</t>
  </si>
  <si>
    <t>14,194</t>
  </si>
  <si>
    <t>15,261</t>
  </si>
  <si>
    <t>16,705</t>
  </si>
  <si>
    <t>18,245</t>
  </si>
  <si>
    <t>19,916</t>
  </si>
  <si>
    <t>21,973</t>
  </si>
  <si>
    <t>General and Admin. Exp.</t>
  </si>
  <si>
    <t>Selling and Marketing Exp.</t>
  </si>
  <si>
    <t>Other Expenses</t>
  </si>
  <si>
    <t>42</t>
  </si>
  <si>
    <t>51</t>
  </si>
  <si>
    <t>71</t>
  </si>
  <si>
    <t>78</t>
  </si>
  <si>
    <t>125</t>
  </si>
  <si>
    <t>203</t>
  </si>
  <si>
    <t>204</t>
  </si>
  <si>
    <t>217</t>
  </si>
  <si>
    <t>166</t>
  </si>
  <si>
    <t>COGS and Expenses</t>
  </si>
  <si>
    <t>1,771</t>
  </si>
  <si>
    <t>1,628</t>
  </si>
  <si>
    <t>2,290</t>
  </si>
  <si>
    <t>3,451</t>
  </si>
  <si>
    <t>4,650</t>
  </si>
  <si>
    <t>4,846</t>
  </si>
  <si>
    <t>5,862</t>
  </si>
  <si>
    <t>6,281</t>
  </si>
  <si>
    <t>7,867</t>
  </si>
  <si>
    <t>8,793</t>
  </si>
  <si>
    <t>10,401</t>
  </si>
  <si>
    <t>11,037</t>
  </si>
  <si>
    <t>7,859</t>
  </si>
  <si>
    <t>5,680</t>
  </si>
  <si>
    <t>5,748</t>
  </si>
  <si>
    <t>7,363</t>
  </si>
  <si>
    <t>5,707</t>
  </si>
  <si>
    <t>5,697</t>
  </si>
  <si>
    <t>6,182</t>
  </si>
  <si>
    <t>7,930</t>
  </si>
  <si>
    <t>12,281</t>
  </si>
  <si>
    <t>16,862</t>
  </si>
  <si>
    <t>19,597</t>
  </si>
  <si>
    <t>26,204</t>
  </si>
  <si>
    <t>28,879</t>
  </si>
  <si>
    <t>46,840</t>
  </si>
  <si>
    <t>74,459</t>
  </si>
  <si>
    <t>101,267</t>
  </si>
  <si>
    <t>121,911</t>
  </si>
  <si>
    <t>130,292</t>
  </si>
  <si>
    <t>162,485</t>
  </si>
  <si>
    <t>155,615</t>
  </si>
  <si>
    <t>167,890</t>
  </si>
  <si>
    <t>194,697</t>
  </si>
  <si>
    <t>196,244</t>
  </si>
  <si>
    <t>208,227</t>
  </si>
  <si>
    <t>256,868</t>
  </si>
  <si>
    <t>Interest Income</t>
  </si>
  <si>
    <t>43</t>
  </si>
  <si>
    <t>100</t>
  </si>
  <si>
    <t>60</t>
  </si>
  <si>
    <t>82</t>
  </si>
  <si>
    <t>144</t>
  </si>
  <si>
    <t>210</t>
  </si>
  <si>
    <t>218</t>
  </si>
  <si>
    <t>118</t>
  </si>
  <si>
    <t>69</t>
  </si>
  <si>
    <t>64</t>
  </si>
  <si>
    <t>394</t>
  </si>
  <si>
    <t>647</t>
  </si>
  <si>
    <t>407</t>
  </si>
  <si>
    <t>311</t>
  </si>
  <si>
    <t>519</t>
  </si>
  <si>
    <t>1,088</t>
  </si>
  <si>
    <t>1,616</t>
  </si>
  <si>
    <t>1,795</t>
  </si>
  <si>
    <t>2,921</t>
  </si>
  <si>
    <t>3,999</t>
  </si>
  <si>
    <t>5,201</t>
  </si>
  <si>
    <t>5,686</t>
  </si>
  <si>
    <t>4,961</t>
  </si>
  <si>
    <t>3,763</t>
  </si>
  <si>
    <t>2,843</t>
  </si>
  <si>
    <t>Interest Expense</t>
  </si>
  <si>
    <t>40</t>
  </si>
  <si>
    <t>48</t>
  </si>
  <si>
    <t>62</t>
  </si>
  <si>
    <t>47</t>
  </si>
  <si>
    <t>21</t>
  </si>
  <si>
    <t>16</t>
  </si>
  <si>
    <t>11</t>
  </si>
  <si>
    <t>8</t>
  </si>
  <si>
    <t>3</t>
  </si>
  <si>
    <t>136</t>
  </si>
  <si>
    <t>384</t>
  </si>
  <si>
    <t>733</t>
  </si>
  <si>
    <t>1,456</t>
  </si>
  <si>
    <t>2,323</t>
  </si>
  <si>
    <t>3,240</t>
  </si>
  <si>
    <t>3,576</t>
  </si>
  <si>
    <t>2,873</t>
  </si>
  <si>
    <t>2,645</t>
  </si>
  <si>
    <t>Depreciation and Amortization</t>
  </si>
  <si>
    <t>168</t>
  </si>
  <si>
    <t>127</t>
  </si>
  <si>
    <t>156</t>
  </si>
  <si>
    <t>111</t>
  </si>
  <si>
    <t>85</t>
  </si>
  <si>
    <t>84</t>
  </si>
  <si>
    <t>102</t>
  </si>
  <si>
    <t>113</t>
  </si>
  <si>
    <t>150</t>
  </si>
  <si>
    <t>179</t>
  </si>
  <si>
    <t>EBITDA</t>
  </si>
  <si>
    <t>162</t>
  </si>
  <si>
    <t>361</t>
  </si>
  <si>
    <t>481</t>
  </si>
  <si>
    <t>734</t>
  </si>
  <si>
    <t>869</t>
  </si>
  <si>
    <t>981</t>
  </si>
  <si>
    <t>704</t>
  </si>
  <si>
    <t>1,073</t>
  </si>
  <si>
    <t>306</t>
  </si>
  <si>
    <t>708</t>
  </si>
  <si>
    <t>849</t>
  </si>
  <si>
    <t>(1,079)</t>
  </si>
  <si>
    <t>(856)</t>
  </si>
  <si>
    <t>502</t>
  </si>
  <si>
    <t>808</t>
  </si>
  <si>
    <t>1,197</t>
  </si>
  <si>
    <t>216</t>
  </si>
  <si>
    <t>214</t>
  </si>
  <si>
    <t>536</t>
  </si>
  <si>
    <t>1,994</t>
  </si>
  <si>
    <t>3,043</t>
  </si>
  <si>
    <t>5,325</t>
  </si>
  <si>
    <t>7,368</t>
  </si>
  <si>
    <t>8,687</t>
  </si>
  <si>
    <t>19,567</t>
  </si>
  <si>
    <t>36,019</t>
  </si>
  <si>
    <t>59,040</t>
  </si>
  <si>
    <t>57,048</t>
  </si>
  <si>
    <t>61,813</t>
  </si>
  <si>
    <t>84,505</t>
  </si>
  <si>
    <t>73,333</t>
  </si>
  <si>
    <t>76,569</t>
  </si>
  <si>
    <t>87,046</t>
  </si>
  <si>
    <t>81,860</t>
  </si>
  <si>
    <t>81,020</t>
  </si>
  <si>
    <t>123,136</t>
  </si>
  <si>
    <t>Operating Income</t>
  </si>
  <si>
    <t>147</t>
  </si>
  <si>
    <t>274</t>
  </si>
  <si>
    <t>372</t>
  </si>
  <si>
    <t>620</t>
  </si>
  <si>
    <t>634</t>
  </si>
  <si>
    <t>806</t>
  </si>
  <si>
    <t>110</t>
  </si>
  <si>
    <t>522</t>
  </si>
  <si>
    <t>684</t>
  </si>
  <si>
    <t>(1,383)</t>
  </si>
  <si>
    <t>(1,070)</t>
  </si>
  <si>
    <t>261</t>
  </si>
  <si>
    <t>359</t>
  </si>
  <si>
    <t>(344)</t>
  </si>
  <si>
    <t>17</t>
  </si>
  <si>
    <t>(1)</t>
  </si>
  <si>
    <t>326</t>
  </si>
  <si>
    <t>1,650</t>
  </si>
  <si>
    <t>2,453</t>
  </si>
  <si>
    <t>4,409</t>
  </si>
  <si>
    <t>6,275</t>
  </si>
  <si>
    <t>7,658</t>
  </si>
  <si>
    <t>18,385</t>
  </si>
  <si>
    <t>33,790</t>
  </si>
  <si>
    <t>55,241</t>
  </si>
  <si>
    <t>48,999</t>
  </si>
  <si>
    <t>52,503</t>
  </si>
  <si>
    <t>71,230</t>
  </si>
  <si>
    <t>60,024</t>
  </si>
  <si>
    <t>61,344</t>
  </si>
  <si>
    <t>70,898</t>
  </si>
  <si>
    <t>63,930</t>
  </si>
  <si>
    <t>66,288</t>
  </si>
  <si>
    <t>108,949</t>
  </si>
  <si>
    <t>Total Other Income Exp.(Gains)</t>
  </si>
  <si>
    <t>(27)</t>
  </si>
  <si>
    <t>36</t>
  </si>
  <si>
    <t>39</t>
  </si>
  <si>
    <t>67</t>
  </si>
  <si>
    <t>52</t>
  </si>
  <si>
    <t>50</t>
  </si>
  <si>
    <t>29</t>
  </si>
  <si>
    <t>(22)</t>
  </si>
  <si>
    <t>(10)</t>
  </si>
  <si>
    <t>88</t>
  </si>
  <si>
    <t>25</t>
  </si>
  <si>
    <t>68</t>
  </si>
  <si>
    <t>570</t>
  </si>
  <si>
    <t>292</t>
  </si>
  <si>
    <t>70</t>
  </si>
  <si>
    <t>93</t>
  </si>
  <si>
    <t>57</t>
  </si>
  <si>
    <t>165</t>
  </si>
  <si>
    <t>365</t>
  </si>
  <si>
    <t>599</t>
  </si>
  <si>
    <t>155</t>
  </si>
  <si>
    <t>415</t>
  </si>
  <si>
    <t>1,156</t>
  </si>
  <si>
    <t>980</t>
  </si>
  <si>
    <t>1,285</t>
  </si>
  <si>
    <t>1,348</t>
  </si>
  <si>
    <t>2,745</t>
  </si>
  <si>
    <t>2,005</t>
  </si>
  <si>
    <t>1,807</t>
  </si>
  <si>
    <t>803</t>
  </si>
  <si>
    <t>258</t>
  </si>
  <si>
    <t>Income Before Tax</t>
  </si>
  <si>
    <t>120</t>
  </si>
  <si>
    <t>410</t>
  </si>
  <si>
    <t>656</t>
  </si>
  <si>
    <t>744</t>
  </si>
  <si>
    <t>779</t>
  </si>
  <si>
    <t>500</t>
  </si>
  <si>
    <t>856</t>
  </si>
  <si>
    <t>140</t>
  </si>
  <si>
    <t>674</t>
  </si>
  <si>
    <t>(1,295)</t>
  </si>
  <si>
    <t>(1,045)</t>
  </si>
  <si>
    <t>329</t>
  </si>
  <si>
    <t>676</t>
  </si>
  <si>
    <t>1,092</t>
  </si>
  <si>
    <t>(52)</t>
  </si>
  <si>
    <t>87</t>
  </si>
  <si>
    <t>92</t>
  </si>
  <si>
    <t>383</t>
  </si>
  <si>
    <t>1,815</t>
  </si>
  <si>
    <t>2,818</t>
  </si>
  <si>
    <t>5,008</t>
  </si>
  <si>
    <t>6,895</t>
  </si>
  <si>
    <t>7,984</t>
  </si>
  <si>
    <t>18,540</t>
  </si>
  <si>
    <t>34,205</t>
  </si>
  <si>
    <t>55,763</t>
  </si>
  <si>
    <t>50,155</t>
  </si>
  <si>
    <t>53,483</t>
  </si>
  <si>
    <t>72,515</t>
  </si>
  <si>
    <t>61,372</t>
  </si>
  <si>
    <t>64,089</t>
  </si>
  <si>
    <t>72,903</t>
  </si>
  <si>
    <t>65,737</t>
  </si>
  <si>
    <t>67,091</t>
  </si>
  <si>
    <t>109,207</t>
  </si>
  <si>
    <t>Income Before Tax ratio</t>
  </si>
  <si>
    <t>6.26%</t>
  </si>
  <si>
    <t>16.29%</t>
  </si>
  <si>
    <t>15.42%</t>
  </si>
  <si>
    <t>16.12%</t>
  </si>
  <si>
    <t>14.09%</t>
  </si>
  <si>
    <t>14.01%</t>
  </si>
  <si>
    <t>7.92%</t>
  </si>
  <si>
    <t>12.07%</t>
  </si>
  <si>
    <t>1.75%</t>
  </si>
  <si>
    <t>5.44%</t>
  </si>
  <si>
    <t>6.09%</t>
  </si>
  <si>
    <t>(13.17)%</t>
  </si>
  <si>
    <t>(14.76)%</t>
  </si>
  <si>
    <t>5.54%</t>
  </si>
  <si>
    <t>11.02%</t>
  </si>
  <si>
    <t>13.68%</t>
  </si>
  <si>
    <t>(0.97)%</t>
  </si>
  <si>
    <t>1.52%</t>
  </si>
  <si>
    <t>1.48%</t>
  </si>
  <si>
    <t>4.63%</t>
  </si>
  <si>
    <t>13.03%</t>
  </si>
  <si>
    <t>14.59%</t>
  </si>
  <si>
    <t>20.86%</t>
  </si>
  <si>
    <t>21.23%</t>
  </si>
  <si>
    <t>21.85%</t>
  </si>
  <si>
    <t>28.42%</t>
  </si>
  <si>
    <t>31.60%</t>
  </si>
  <si>
    <t>35.63%</t>
  </si>
  <si>
    <t>29.35%</t>
  </si>
  <si>
    <t>29.26%</t>
  </si>
  <si>
    <t>31.03%</t>
  </si>
  <si>
    <t>28.46%</t>
  </si>
  <si>
    <t>27.96%</t>
  </si>
  <si>
    <t>27.45%</t>
  </si>
  <si>
    <t>25.27%</t>
  </si>
  <si>
    <t>24.44%</t>
  </si>
  <si>
    <t>29.85%</t>
  </si>
  <si>
    <t>Income Tax Expense (Gain)</t>
  </si>
  <si>
    <t>59</t>
  </si>
  <si>
    <t>193</t>
  </si>
  <si>
    <t>256</t>
  </si>
  <si>
    <t>290</t>
  </si>
  <si>
    <t>304</t>
  </si>
  <si>
    <t>190</t>
  </si>
  <si>
    <t>325</t>
  </si>
  <si>
    <t>53</t>
  </si>
  <si>
    <t>250</t>
  </si>
  <si>
    <t>(479)</t>
  </si>
  <si>
    <t>20</t>
  </si>
  <si>
    <t>75</t>
  </si>
  <si>
    <t>(15)</t>
  </si>
  <si>
    <t>22</t>
  </si>
  <si>
    <t>24</t>
  </si>
  <si>
    <t>107</t>
  </si>
  <si>
    <t>480</t>
  </si>
  <si>
    <t>829</t>
  </si>
  <si>
    <t>1,512</t>
  </si>
  <si>
    <t>2,061</t>
  </si>
  <si>
    <t>2,280</t>
  </si>
  <si>
    <t>4,527</t>
  </si>
  <si>
    <t>8,283</t>
  </si>
  <si>
    <t>14,030</t>
  </si>
  <si>
    <t>13,118</t>
  </si>
  <si>
    <t>13,973</t>
  </si>
  <si>
    <t>19,121</t>
  </si>
  <si>
    <t>15,685</t>
  </si>
  <si>
    <t>15,738</t>
  </si>
  <si>
    <t>13,372</t>
  </si>
  <si>
    <t>10,481</t>
  </si>
  <si>
    <t>9,680</t>
  </si>
  <si>
    <t>14,527</t>
  </si>
  <si>
    <t>Net Income</t>
  </si>
  <si>
    <t>61</t>
  </si>
  <si>
    <t>154</t>
  </si>
  <si>
    <t>400</t>
  </si>
  <si>
    <t>454</t>
  </si>
  <si>
    <t>475</t>
  </si>
  <si>
    <t>530</t>
  </si>
  <si>
    <t>424</t>
  </si>
  <si>
    <t>(816)</t>
  </si>
  <si>
    <t>309</t>
  </si>
  <si>
    <t>601</t>
  </si>
  <si>
    <t>786</t>
  </si>
  <si>
    <t>(25)</t>
  </si>
  <si>
    <t>65</t>
  </si>
  <si>
    <t>276</t>
  </si>
  <si>
    <t>1,335</t>
  </si>
  <si>
    <t>EPS</t>
  </si>
  <si>
    <t>0.00</t>
  </si>
  <si>
    <t>0.01</t>
  </si>
  <si>
    <t>0.02</t>
  </si>
  <si>
    <t>(0.06)</t>
  </si>
  <si>
    <t>(0.07)</t>
  </si>
  <si>
    <t>(0.00)</t>
  </si>
  <si>
    <t>0.06</t>
  </si>
  <si>
    <t>EPS Diluted</t>
  </si>
  <si>
    <t>0.22</t>
  </si>
  <si>
    <t>0.54</t>
  </si>
  <si>
    <t>1.42</t>
  </si>
  <si>
    <t>1.61</t>
  </si>
  <si>
    <t>2.31</t>
  </si>
  <si>
    <t>2.08</t>
  </si>
  <si>
    <t>2.30</t>
  </si>
  <si>
    <t>2.98</t>
  </si>
  <si>
    <t>2.97</t>
  </si>
  <si>
    <t>3.28</t>
  </si>
  <si>
    <t>5.61</t>
  </si>
  <si>
    <t>Weighted Avg. Shares Outs.</t>
  </si>
  <si>
    <t>13,709</t>
  </si>
  <si>
    <t>14,373</t>
  </si>
  <si>
    <t>14,675</t>
  </si>
  <si>
    <t>14,556</t>
  </si>
  <si>
    <t>14,364</t>
  </si>
  <si>
    <t>14,071</t>
  </si>
  <si>
    <t>13,449</t>
  </si>
  <si>
    <t>13,688</t>
  </si>
  <si>
    <t>13,107</t>
  </si>
  <si>
    <t>13,298</t>
  </si>
  <si>
    <t>13,781</t>
  </si>
  <si>
    <t>13,858</t>
  </si>
  <si>
    <t>14,119</t>
  </si>
  <si>
    <t>14,781</t>
  </si>
  <si>
    <t>16,034</t>
  </si>
  <si>
    <t>18,176</t>
  </si>
  <si>
    <t>19,354</t>
  </si>
  <si>
    <t>19,881</t>
  </si>
  <si>
    <t>20,195</t>
  </si>
  <si>
    <t>20,809</t>
  </si>
  <si>
    <t>22,636</t>
  </si>
  <si>
    <t>Weighted Avg. Shares Outs. Dil.</t>
  </si>
  <si>
    <t>13,307</t>
  </si>
  <si>
    <t>18,807</t>
  </si>
  <si>
    <t>19,506</t>
  </si>
  <si>
    <t>20,178</t>
  </si>
  <si>
    <t>20,260</t>
  </si>
  <si>
    <t>20,354</t>
  </si>
  <si>
    <t>21,689</t>
  </si>
  <si>
    <t>23,990</t>
  </si>
  <si>
    <t>24,571</t>
  </si>
  <si>
    <t>24,900</t>
  </si>
  <si>
    <t>25,260</t>
  </si>
  <si>
    <t>25,396</t>
  </si>
  <si>
    <t>25,892</t>
  </si>
  <si>
    <t>26,226</t>
  </si>
  <si>
    <t>26,470</t>
  </si>
  <si>
    <t>26,087</t>
  </si>
  <si>
    <t>24,491</t>
  </si>
  <si>
    <t>23,172</t>
  </si>
  <si>
    <t>22,001</t>
  </si>
  <si>
    <t>21,007</t>
  </si>
  <si>
    <t>20,000</t>
  </si>
  <si>
    <t>18,596</t>
  </si>
  <si>
    <t>17,528</t>
  </si>
  <si>
    <t>16,865</t>
  </si>
  <si>
    <t>Cash and Cash Equivalents</t>
  </si>
  <si>
    <t>337</t>
  </si>
  <si>
    <t>576</t>
  </si>
  <si>
    <t>565</t>
  </si>
  <si>
    <t>546</t>
  </si>
  <si>
    <t>438</t>
  </si>
  <si>
    <t>375</t>
  </si>
  <si>
    <t>499</t>
  </si>
  <si>
    <t>1,203</t>
  </si>
  <si>
    <t>756</t>
  </si>
  <si>
    <t>1,552</t>
  </si>
  <si>
    <t>1,230</t>
  </si>
  <si>
    <t>1,481</t>
  </si>
  <si>
    <t>1,326</t>
  </si>
  <si>
    <t>1,191</t>
  </si>
  <si>
    <t>2,310</t>
  </si>
  <si>
    <t>2,252</t>
  </si>
  <si>
    <t>3,396</t>
  </si>
  <si>
    <t>2,969</t>
  </si>
  <si>
    <t>3,491</t>
  </si>
  <si>
    <t>6,392</t>
  </si>
  <si>
    <t>9,352</t>
  </si>
  <si>
    <t>11,875</t>
  </si>
  <si>
    <t>5,263</t>
  </si>
  <si>
    <t>11,261</t>
  </si>
  <si>
    <t>9,815</t>
  </si>
  <si>
    <t>10,746</t>
  </si>
  <si>
    <t>14,259</t>
  </si>
  <si>
    <t>13,844</t>
  </si>
  <si>
    <t>21,120</t>
  </si>
  <si>
    <t>20,484</t>
  </si>
  <si>
    <t>20,289</t>
  </si>
  <si>
    <t>25,913</t>
  </si>
  <si>
    <t>48,844</t>
  </si>
  <si>
    <t>38,016</t>
  </si>
  <si>
    <t>34,940</t>
  </si>
  <si>
    <t>Short-Term Investments</t>
  </si>
  <si>
    <t>54</t>
  </si>
  <si>
    <t>196</t>
  </si>
  <si>
    <t>229</t>
  </si>
  <si>
    <t>819</t>
  </si>
  <si>
    <t>1,900</t>
  </si>
  <si>
    <t>2,836</t>
  </si>
  <si>
    <t>2,026</t>
  </si>
  <si>
    <t>2,085</t>
  </si>
  <si>
    <t>1,170</t>
  </si>
  <si>
    <t>2,495</t>
  </si>
  <si>
    <t>4,770</t>
  </si>
  <si>
    <t>3,718</t>
  </si>
  <si>
    <t>6,034</t>
  </si>
  <si>
    <t>12,615</t>
  </si>
  <si>
    <t>18,201</t>
  </si>
  <si>
    <t>14,359</t>
  </si>
  <si>
    <t>16,137</t>
  </si>
  <si>
    <t>18,383</t>
  </si>
  <si>
    <t>26,287</t>
  </si>
  <si>
    <t>11,233</t>
  </si>
  <si>
    <t>20,481</t>
  </si>
  <si>
    <t>46,671</t>
  </si>
  <si>
    <t>53,892</t>
  </si>
  <si>
    <t>40,388</t>
  </si>
  <si>
    <t>51,713</t>
  </si>
  <si>
    <t>52,927</t>
  </si>
  <si>
    <t>27,699</t>
  </si>
  <si>
    <t>Cash &amp; Short-Term Investments</t>
  </si>
  <si>
    <t>1,258</t>
  </si>
  <si>
    <t>952</t>
  </si>
  <si>
    <t>1,745</t>
  </si>
  <si>
    <t>1,459</t>
  </si>
  <si>
    <t>2,300</t>
  </si>
  <si>
    <t>3,226</t>
  </si>
  <si>
    <t>4,027</t>
  </si>
  <si>
    <t>4,336</t>
  </si>
  <si>
    <t>4,337</t>
  </si>
  <si>
    <t>4,566</t>
  </si>
  <si>
    <t>5,464</t>
  </si>
  <si>
    <t>8,261</t>
  </si>
  <si>
    <t>10,110</t>
  </si>
  <si>
    <t>15,386</t>
  </si>
  <si>
    <t>24,490</t>
  </si>
  <si>
    <t>23,464</t>
  </si>
  <si>
    <t>25,620</t>
  </si>
  <si>
    <t>25,952</t>
  </si>
  <si>
    <t>29,129</t>
  </si>
  <si>
    <t>40,546</t>
  </si>
  <si>
    <t>25,077</t>
  </si>
  <si>
    <t>41,601</t>
  </si>
  <si>
    <t>67,155</t>
  </si>
  <si>
    <t>74,181</t>
  </si>
  <si>
    <t>66,301</t>
  </si>
  <si>
    <t>100,557</t>
  </si>
  <si>
    <t>90,943</t>
  </si>
  <si>
    <t>62,639</t>
  </si>
  <si>
    <t>Net Receivables</t>
  </si>
  <si>
    <t>220</t>
  </si>
  <si>
    <t>263</t>
  </si>
  <si>
    <t>406</t>
  </si>
  <si>
    <t>639</t>
  </si>
  <si>
    <t>793</t>
  </si>
  <si>
    <t>762</t>
  </si>
  <si>
    <t>907</t>
  </si>
  <si>
    <t>1,087</t>
  </si>
  <si>
    <t>1,382</t>
  </si>
  <si>
    <t>1,581</t>
  </si>
  <si>
    <t>1,931</t>
  </si>
  <si>
    <t>1,496</t>
  </si>
  <si>
    <t>1,035</t>
  </si>
  <si>
    <t>955</t>
  </si>
  <si>
    <t>681</t>
  </si>
  <si>
    <t>953</t>
  </si>
  <si>
    <t>466</t>
  </si>
  <si>
    <t>950</t>
  </si>
  <si>
    <t>1,050</t>
  </si>
  <si>
    <t>1,312</t>
  </si>
  <si>
    <t>2,845</t>
  </si>
  <si>
    <t>4,029</t>
  </si>
  <si>
    <t>4,704</t>
  </si>
  <si>
    <t>5,057</t>
  </si>
  <si>
    <t>9,924</t>
  </si>
  <si>
    <t>11,717</t>
  </si>
  <si>
    <t>18,692</t>
  </si>
  <si>
    <t>20,641</t>
  </si>
  <si>
    <t>27,219</t>
  </si>
  <si>
    <t>30,343</t>
  </si>
  <si>
    <t>29,299</t>
  </si>
  <si>
    <t>35,673</t>
  </si>
  <si>
    <t>48,995</t>
  </si>
  <si>
    <t>45,804</t>
  </si>
  <si>
    <t>37,445</t>
  </si>
  <si>
    <t>51,506</t>
  </si>
  <si>
    <t>Inventory</t>
  </si>
  <si>
    <t>167</t>
  </si>
  <si>
    <t>109</t>
  </si>
  <si>
    <t>226</t>
  </si>
  <si>
    <t>462</t>
  </si>
  <si>
    <t>356</t>
  </si>
  <si>
    <t>672</t>
  </si>
  <si>
    <t>580</t>
  </si>
  <si>
    <t>1,507</t>
  </si>
  <si>
    <t>1,775</t>
  </si>
  <si>
    <t>662</t>
  </si>
  <si>
    <t>437</t>
  </si>
  <si>
    <t>33</t>
  </si>
  <si>
    <t>45</t>
  </si>
  <si>
    <t>56</t>
  </si>
  <si>
    <t>101</t>
  </si>
  <si>
    <t>270</t>
  </si>
  <si>
    <t>346</t>
  </si>
  <si>
    <t>509</t>
  </si>
  <si>
    <t>455</t>
  </si>
  <si>
    <t>1,051</t>
  </si>
  <si>
    <t>776</t>
  </si>
  <si>
    <t>791</t>
  </si>
  <si>
    <t>1,764</t>
  </si>
  <si>
    <t>2,111</t>
  </si>
  <si>
    <t>2,349</t>
  </si>
  <si>
    <t>2,132</t>
  </si>
  <si>
    <t>4,855</t>
  </si>
  <si>
    <t>3,956</t>
  </si>
  <si>
    <t>4,106</t>
  </si>
  <si>
    <t>4,061</t>
  </si>
  <si>
    <t>6,580</t>
  </si>
  <si>
    <t>Other Current Assets</t>
  </si>
  <si>
    <t>98</t>
  </si>
  <si>
    <t>137</t>
  </si>
  <si>
    <t>588</t>
  </si>
  <si>
    <t>911</t>
  </si>
  <si>
    <t>1,393</t>
  </si>
  <si>
    <t>774</t>
  </si>
  <si>
    <t>549</t>
  </si>
  <si>
    <t>566</t>
  </si>
  <si>
    <t>612</t>
  </si>
  <si>
    <t>493</t>
  </si>
  <si>
    <t>358</t>
  </si>
  <si>
    <t>414</t>
  </si>
  <si>
    <t>330</t>
  </si>
  <si>
    <t>315</t>
  </si>
  <si>
    <t>440</t>
  </si>
  <si>
    <t>562</t>
  </si>
  <si>
    <t>1,284</t>
  </si>
  <si>
    <t>2,195</t>
  </si>
  <si>
    <t>4,987</t>
  </si>
  <si>
    <t>7,289</t>
  </si>
  <si>
    <t>6,543</t>
  </si>
  <si>
    <t>9,041</t>
  </si>
  <si>
    <t>10,335</t>
  </si>
  <si>
    <t>14,124</t>
  </si>
  <si>
    <t>15,085</t>
  </si>
  <si>
    <t>13,936</t>
  </si>
  <si>
    <t>12,087</t>
  </si>
  <si>
    <t>12,352</t>
  </si>
  <si>
    <t>11,264</t>
  </si>
  <si>
    <t>14,111</t>
  </si>
  <si>
    <t>Total Current Assets</t>
  </si>
  <si>
    <t>822</t>
  </si>
  <si>
    <t>1,041</t>
  </si>
  <si>
    <t>1,307</t>
  </si>
  <si>
    <t>1,783</t>
  </si>
  <si>
    <t>2,294</t>
  </si>
  <si>
    <t>2,403</t>
  </si>
  <si>
    <t>2,864</t>
  </si>
  <si>
    <t>3,558</t>
  </si>
  <si>
    <t>4,338</t>
  </si>
  <si>
    <t>4,476</t>
  </si>
  <si>
    <t>5,224</t>
  </si>
  <si>
    <t>4,515</t>
  </si>
  <si>
    <t>3,424</t>
  </si>
  <si>
    <t>3,698</t>
  </si>
  <si>
    <t>4,285</t>
  </si>
  <si>
    <t>5,427</t>
  </si>
  <si>
    <t>5,143</t>
  </si>
  <si>
    <t>5,388</t>
  </si>
  <si>
    <t>5,887</t>
  </si>
  <si>
    <t>7,055</t>
  </si>
  <si>
    <t>10,300</t>
  </si>
  <si>
    <t>14,509</t>
  </si>
  <si>
    <t>21,956</t>
  </si>
  <si>
    <t>34,690</t>
  </si>
  <si>
    <t>36,265</t>
  </si>
  <si>
    <t>41,678</t>
  </si>
  <si>
    <t>44,988</t>
  </si>
  <si>
    <t>57,653</t>
  </si>
  <si>
    <t>73,286</t>
  </si>
  <si>
    <t>68,531</t>
  </si>
  <si>
    <t>89,378</t>
  </si>
  <si>
    <t>106,869</t>
  </si>
  <si>
    <t>128,645</t>
  </si>
  <si>
    <t>131,339</t>
  </si>
  <si>
    <t>162,819</t>
  </si>
  <si>
    <t>143,713</t>
  </si>
  <si>
    <t>134,836</t>
  </si>
  <si>
    <t>PP&amp;E</t>
  </si>
  <si>
    <t>90</t>
  </si>
  <si>
    <t>130</t>
  </si>
  <si>
    <t>207</t>
  </si>
  <si>
    <t>334</t>
  </si>
  <si>
    <t>398</t>
  </si>
  <si>
    <t>448</t>
  </si>
  <si>
    <t>660</t>
  </si>
  <si>
    <t>667</t>
  </si>
  <si>
    <t>711</t>
  </si>
  <si>
    <t>598</t>
  </si>
  <si>
    <t>486</t>
  </si>
  <si>
    <t>348</t>
  </si>
  <si>
    <t>318</t>
  </si>
  <si>
    <t>313</t>
  </si>
  <si>
    <t>621</t>
  </si>
  <si>
    <t>669</t>
  </si>
  <si>
    <t>707</t>
  </si>
  <si>
    <t>817</t>
  </si>
  <si>
    <t>1,281</t>
  </si>
  <si>
    <t>1,832</t>
  </si>
  <si>
    <t>2,455</t>
  </si>
  <si>
    <t>2,954</t>
  </si>
  <si>
    <t>4,768</t>
  </si>
  <si>
    <t>7,777</t>
  </si>
  <si>
    <t>15,452</t>
  </si>
  <si>
    <t>16,597</t>
  </si>
  <si>
    <t>20,624</t>
  </si>
  <si>
    <t>22,471</t>
  </si>
  <si>
    <t>27,010</t>
  </si>
  <si>
    <t>33,783</t>
  </si>
  <si>
    <t>41,304</t>
  </si>
  <si>
    <t>37,378</t>
  </si>
  <si>
    <t>36,766</t>
  </si>
  <si>
    <t>39,440</t>
  </si>
  <si>
    <t>Goodwill</t>
  </si>
  <si>
    <t>66</t>
  </si>
  <si>
    <t>80</t>
  </si>
  <si>
    <t>38</t>
  </si>
  <si>
    <t>206</t>
  </si>
  <si>
    <t>741</t>
  </si>
  <si>
    <t>896</t>
  </si>
  <si>
    <t>1,135</t>
  </si>
  <si>
    <t>1,577</t>
  </si>
  <si>
    <t>4,616</t>
  </si>
  <si>
    <t>5,116</t>
  </si>
  <si>
    <t>5,414</t>
  </si>
  <si>
    <t>5,717</t>
  </si>
  <si>
    <t>Intangible Assets</t>
  </si>
  <si>
    <t>10</t>
  </si>
  <si>
    <t>34</t>
  </si>
  <si>
    <t>27</t>
  </si>
  <si>
    <t>139</t>
  </si>
  <si>
    <t>299</t>
  </si>
  <si>
    <t>285</t>
  </si>
  <si>
    <t>247</t>
  </si>
  <si>
    <t>342</t>
  </si>
  <si>
    <t>3,536</t>
  </si>
  <si>
    <t>4,224</t>
  </si>
  <si>
    <t>4,179</t>
  </si>
  <si>
    <t>4,142</t>
  </si>
  <si>
    <t>3,893</t>
  </si>
  <si>
    <t>3,206</t>
  </si>
  <si>
    <t>2,298</t>
  </si>
  <si>
    <t>Goodwill and Intangible Assets</t>
  </si>
  <si>
    <t>76</t>
  </si>
  <si>
    <t>119</t>
  </si>
  <si>
    <t>97</t>
  </si>
  <si>
    <t>96</t>
  </si>
  <si>
    <t>177</t>
  </si>
  <si>
    <t>492</t>
  </si>
  <si>
    <t>453</t>
  </si>
  <si>
    <t>1,083</t>
  </si>
  <si>
    <t>4,432</t>
  </si>
  <si>
    <t>5,359</t>
  </si>
  <si>
    <t>5,756</t>
  </si>
  <si>
    <t>8,758</t>
  </si>
  <si>
    <t>9,009</t>
  </si>
  <si>
    <t>8,620</t>
  </si>
  <si>
    <t>8,015</t>
  </si>
  <si>
    <t>Investments</t>
  </si>
  <si>
    <t>339</t>
  </si>
  <si>
    <t>128</t>
  </si>
  <si>
    <t>5</t>
  </si>
  <si>
    <t>10,528</t>
  </si>
  <si>
    <t>25,391</t>
  </si>
  <si>
    <t>55,618</t>
  </si>
  <si>
    <t>92,122</t>
  </si>
  <si>
    <t>106,215</t>
  </si>
  <si>
    <t>130,162</t>
  </si>
  <si>
    <t>164,065</t>
  </si>
  <si>
    <t>170,430</t>
  </si>
  <si>
    <t>194,714</t>
  </si>
  <si>
    <t>170,799</t>
  </si>
  <si>
    <t>105,341</t>
  </si>
  <si>
    <t>100,887</t>
  </si>
  <si>
    <t>127,877</t>
  </si>
  <si>
    <t>Tax Assets</t>
  </si>
  <si>
    <t>702</t>
  </si>
  <si>
    <t>354</t>
  </si>
  <si>
    <t>264</t>
  </si>
  <si>
    <t>173</t>
  </si>
  <si>
    <t>208</t>
  </si>
  <si>
    <t>266</t>
  </si>
  <si>
    <t>86</t>
  </si>
  <si>
    <t>183</t>
  </si>
  <si>
    <t>138</t>
  </si>
  <si>
    <t>259</t>
  </si>
  <si>
    <t>Other Non-Current Assets</t>
  </si>
  <si>
    <t>12</t>
  </si>
  <si>
    <t>115</t>
  </si>
  <si>
    <t>174</t>
  </si>
  <si>
    <t>182</t>
  </si>
  <si>
    <t>159</t>
  </si>
  <si>
    <t>(406)</t>
  </si>
  <si>
    <t>(103)</t>
  </si>
  <si>
    <t>1,063</t>
  </si>
  <si>
    <t>(156)</t>
  </si>
  <si>
    <t>(98)</t>
  </si>
  <si>
    <t>105</t>
  </si>
  <si>
    <t>1,238</t>
  </si>
  <si>
    <t>1,134</t>
  </si>
  <si>
    <t>1,797</t>
  </si>
  <si>
    <t>3,392</t>
  </si>
  <si>
    <t>2,263</t>
  </si>
  <si>
    <t>3,556</t>
  </si>
  <si>
    <t>5,478</t>
  </si>
  <si>
    <t>5,146</t>
  </si>
  <si>
    <t>3,764</t>
  </si>
  <si>
    <t>5,556</t>
  </si>
  <si>
    <t>8,757</t>
  </si>
  <si>
    <t>10,162</t>
  </si>
  <si>
    <t>22,283</t>
  </si>
  <si>
    <t>32,978</t>
  </si>
  <si>
    <t>42,522</t>
  </si>
  <si>
    <t>48,849</t>
  </si>
  <si>
    <t>Total Non-Current Assets</t>
  </si>
  <si>
    <t>114</t>
  </si>
  <si>
    <t>171</t>
  </si>
  <si>
    <t>450</t>
  </si>
  <si>
    <t>572</t>
  </si>
  <si>
    <t>630</t>
  </si>
  <si>
    <t>665</t>
  </si>
  <si>
    <t>833</t>
  </si>
  <si>
    <t>826</t>
  </si>
  <si>
    <t>1,007</t>
  </si>
  <si>
    <t>809</t>
  </si>
  <si>
    <t>591</t>
  </si>
  <si>
    <t>876</t>
  </si>
  <si>
    <t>1,376</t>
  </si>
  <si>
    <t>878</t>
  </si>
  <si>
    <t>910</t>
  </si>
  <si>
    <t>928</t>
  </si>
  <si>
    <t>995</t>
  </si>
  <si>
    <t>1,251</t>
  </si>
  <si>
    <t>2,696</t>
  </si>
  <si>
    <t>3,391</t>
  </si>
  <si>
    <t>4,882</t>
  </si>
  <si>
    <t>17,586</t>
  </si>
  <si>
    <t>33,505</t>
  </si>
  <si>
    <t>71,383</t>
  </si>
  <si>
    <t>118,411</t>
  </si>
  <si>
    <t>133,714</t>
  </si>
  <si>
    <t>163,308</t>
  </si>
  <si>
    <t>201,101</t>
  </si>
  <si>
    <t>214,817</t>
  </si>
  <si>
    <t>246,674</t>
  </si>
  <si>
    <t>234,386</t>
  </si>
  <si>
    <t>175,697</t>
  </si>
  <si>
    <t>180,175</t>
  </si>
  <si>
    <t>216,166</t>
  </si>
  <si>
    <t>Other Assets</t>
  </si>
  <si>
    <t>Total Assets</t>
  </si>
  <si>
    <t>936</t>
  </si>
  <si>
    <t>1,160</t>
  </si>
  <si>
    <t>1,478</t>
  </si>
  <si>
    <t>2,082</t>
  </si>
  <si>
    <t>2,744</t>
  </si>
  <si>
    <t>2,976</t>
  </si>
  <si>
    <t>3,494</t>
  </si>
  <si>
    <t>5,171</t>
  </si>
  <si>
    <t>5,303</t>
  </si>
  <si>
    <t>6,231</t>
  </si>
  <si>
    <t>5,364</t>
  </si>
  <si>
    <t>4,233</t>
  </si>
  <si>
    <t>4,289</t>
  </si>
  <si>
    <t>5,161</t>
  </si>
  <si>
    <t>6,803</t>
  </si>
  <si>
    <t>6,021</t>
  </si>
  <si>
    <t>6,298</t>
  </si>
  <si>
    <t>6,815</t>
  </si>
  <si>
    <t>8,050</t>
  </si>
  <si>
    <t>11,551</t>
  </si>
  <si>
    <t>17,205</t>
  </si>
  <si>
    <t>25,347</t>
  </si>
  <si>
    <t>39,572</t>
  </si>
  <si>
    <t>53,851</t>
  </si>
  <si>
    <t>75,183</t>
  </si>
  <si>
    <t>116,371</t>
  </si>
  <si>
    <t>176,064</t>
  </si>
  <si>
    <t>207,000</t>
  </si>
  <si>
    <t>231,839</t>
  </si>
  <si>
    <t>290,479</t>
  </si>
  <si>
    <t>321,686</t>
  </si>
  <si>
    <t>375,319</t>
  </si>
  <si>
    <t>365,725</t>
  </si>
  <si>
    <t>338,516</t>
  </si>
  <si>
    <t>323,888</t>
  </si>
  <si>
    <t>351,002</t>
  </si>
  <si>
    <t>Accounts Payable</t>
  </si>
  <si>
    <t>341</t>
  </si>
  <si>
    <t>357</t>
  </si>
  <si>
    <t>427</t>
  </si>
  <si>
    <t>743</t>
  </si>
  <si>
    <t>882</t>
  </si>
  <si>
    <t>1,165</t>
  </si>
  <si>
    <t>685</t>
  </si>
  <si>
    <t>719</t>
  </si>
  <si>
    <t>812</t>
  </si>
  <si>
    <t>1,157</t>
  </si>
  <si>
    <t>801</t>
  </si>
  <si>
    <t>1,154</t>
  </si>
  <si>
    <t>1,451</t>
  </si>
  <si>
    <t>1,779</t>
  </si>
  <si>
    <t>3,390</t>
  </si>
  <si>
    <t>4,970</t>
  </si>
  <si>
    <t>5,520</t>
  </si>
  <si>
    <t>5,601</t>
  </si>
  <si>
    <t>12,015</t>
  </si>
  <si>
    <t>14,632</t>
  </si>
  <si>
    <t>21,175</t>
  </si>
  <si>
    <t>22,367</t>
  </si>
  <si>
    <t>30,196</t>
  </si>
  <si>
    <t>35,490</t>
  </si>
  <si>
    <t>37,294</t>
  </si>
  <si>
    <t>49,049</t>
  </si>
  <si>
    <t>55,888</t>
  </si>
  <si>
    <t>46,236</t>
  </si>
  <si>
    <t>42,296</t>
  </si>
  <si>
    <t>54,763</t>
  </si>
  <si>
    <t>Short-Term Debt</t>
  </si>
  <si>
    <t>123</t>
  </si>
  <si>
    <t>149</t>
  </si>
  <si>
    <t>185</t>
  </si>
  <si>
    <t>823</t>
  </si>
  <si>
    <t>461</t>
  </si>
  <si>
    <t>186</t>
  </si>
  <si>
    <t>6,308</t>
  </si>
  <si>
    <t>10,999</t>
  </si>
  <si>
    <t>11,605</t>
  </si>
  <si>
    <t>18,473</t>
  </si>
  <si>
    <t>20,748</t>
  </si>
  <si>
    <t>16,240</t>
  </si>
  <si>
    <t>13,769</t>
  </si>
  <si>
    <t>15,613</t>
  </si>
  <si>
    <t>Tax Payable</t>
  </si>
  <si>
    <t>388</t>
  </si>
  <si>
    <t>488</t>
  </si>
  <si>
    <t>439</t>
  </si>
  <si>
    <t>1,140</t>
  </si>
  <si>
    <t>1,535</t>
  </si>
  <si>
    <t>1,200</t>
  </si>
  <si>
    <t>1,209</t>
  </si>
  <si>
    <t>Deferred Revenue</t>
  </si>
  <si>
    <t>281</t>
  </si>
  <si>
    <t>355</t>
  </si>
  <si>
    <t>830</t>
  </si>
  <si>
    <t>3,029</t>
  </si>
  <si>
    <t>4,485</t>
  </si>
  <si>
    <t>1,139</t>
  </si>
  <si>
    <t>1,686</t>
  </si>
  <si>
    <t>2,648</t>
  </si>
  <si>
    <t>2,625</t>
  </si>
  <si>
    <t>3,031</t>
  </si>
  <si>
    <t>3,624</t>
  </si>
  <si>
    <t>2,930</t>
  </si>
  <si>
    <t>2,797</t>
  </si>
  <si>
    <t>Other Current Liabilities</t>
  </si>
  <si>
    <t>295</t>
  </si>
  <si>
    <t>479</t>
  </si>
  <si>
    <t>699</t>
  </si>
  <si>
    <t>504</t>
  </si>
  <si>
    <t>814</t>
  </si>
  <si>
    <t>949</t>
  </si>
  <si>
    <t>770</t>
  </si>
  <si>
    <t>1,026</t>
  </si>
  <si>
    <t>1,108</t>
  </si>
  <si>
    <t>717</t>
  </si>
  <si>
    <t>747</t>
  </si>
  <si>
    <t>531</t>
  </si>
  <si>
    <t>1,204</t>
  </si>
  <si>
    <t>2,335</t>
  </si>
  <si>
    <t>2,919</t>
  </si>
  <si>
    <t>3,719</t>
  </si>
  <si>
    <t>3,376</t>
  </si>
  <si>
    <t>5,723</t>
  </si>
  <si>
    <t>9,247</t>
  </si>
  <si>
    <t>11,414</t>
  </si>
  <si>
    <t>13,856</t>
  </si>
  <si>
    <t>18,453</t>
  </si>
  <si>
    <t>25,181</t>
  </si>
  <si>
    <t>22,027</t>
  </si>
  <si>
    <t>25,744</t>
  </si>
  <si>
    <t>32,687</t>
  </si>
  <si>
    <t>37,720</t>
  </si>
  <si>
    <t>42,684</t>
  </si>
  <si>
    <t>47,493</t>
  </si>
  <si>
    <t>Total Current Liabilities</t>
  </si>
  <si>
    <t>827</t>
  </si>
  <si>
    <t>895</t>
  </si>
  <si>
    <t>1,217</t>
  </si>
  <si>
    <t>1,426</t>
  </si>
  <si>
    <t>2,515</t>
  </si>
  <si>
    <t>1,944</t>
  </si>
  <si>
    <t>2,325</t>
  </si>
  <si>
    <t>2,003</t>
  </si>
  <si>
    <t>1,818</t>
  </si>
  <si>
    <t>1,520</t>
  </si>
  <si>
    <t>1,549</t>
  </si>
  <si>
    <t>1,933</t>
  </si>
  <si>
    <t>1,518</t>
  </si>
  <si>
    <t>1,658</t>
  </si>
  <si>
    <t>2,357</t>
  </si>
  <si>
    <t>2,680</t>
  </si>
  <si>
    <t>3,484</t>
  </si>
  <si>
    <t>6,471</t>
  </si>
  <si>
    <t>9,299</t>
  </si>
  <si>
    <t>14,092</t>
  </si>
  <si>
    <t>19,282</t>
  </si>
  <si>
    <t>20,722</t>
  </si>
  <si>
    <t>27,970</t>
  </si>
  <si>
    <t>38,542</t>
  </si>
  <si>
    <t>43,658</t>
  </si>
  <si>
    <t>63,448</t>
  </si>
  <si>
    <t>80,610</t>
  </si>
  <si>
    <t>79,006</t>
  </si>
  <si>
    <t>100,814</t>
  </si>
  <si>
    <t>116,866</t>
  </si>
  <si>
    <t>105,718</t>
  </si>
  <si>
    <t>105,392</t>
  </si>
  <si>
    <t>125,481</t>
  </si>
  <si>
    <t>Long-Term Debt</t>
  </si>
  <si>
    <t>303</t>
  </si>
  <si>
    <t>951</t>
  </si>
  <si>
    <t>954</t>
  </si>
  <si>
    <t>300</t>
  </si>
  <si>
    <t>316</t>
  </si>
  <si>
    <t>Deferred Tax Liabilities</t>
  </si>
  <si>
    <t>163</t>
  </si>
  <si>
    <t>252</t>
  </si>
  <si>
    <t>363</t>
  </si>
  <si>
    <t>510</t>
  </si>
  <si>
    <t>611</t>
  </si>
  <si>
    <t>671</t>
  </si>
  <si>
    <t>463</t>
  </si>
  <si>
    <t>235</t>
  </si>
  <si>
    <t>294</t>
  </si>
  <si>
    <t>308</t>
  </si>
  <si>
    <t>381</t>
  </si>
  <si>
    <t>619</t>
  </si>
  <si>
    <t>675</t>
  </si>
  <si>
    <t>966</t>
  </si>
  <si>
    <t>8,159</t>
  </si>
  <si>
    <t>13,847</t>
  </si>
  <si>
    <t>16,489</t>
  </si>
  <si>
    <t>20,259</t>
  </si>
  <si>
    <t>24,062</t>
  </si>
  <si>
    <t>26,019</t>
  </si>
  <si>
    <t>31,504</t>
  </si>
  <si>
    <t>426</t>
  </si>
  <si>
    <t>Other Non-Current Liabilities</t>
  </si>
  <si>
    <t>(0)</t>
  </si>
  <si>
    <t>0</t>
  </si>
  <si>
    <t>14</t>
  </si>
  <si>
    <t>746</t>
  </si>
  <si>
    <t>5,531</t>
  </si>
  <si>
    <t>1,941</t>
  </si>
  <si>
    <t>2,817</t>
  </si>
  <si>
    <t>4,567</t>
  </si>
  <si>
    <t>9,365</t>
  </si>
  <si>
    <t>10,055</t>
  </si>
  <si>
    <t>8,911</t>
  </si>
  <si>
    <t>44,754</t>
  </si>
  <si>
    <t>50,503</t>
  </si>
  <si>
    <t>54,490</t>
  </si>
  <si>
    <t>53,325</t>
  </si>
  <si>
    <t>Total Non-Current Liabilities</t>
  </si>
  <si>
    <t>975</t>
  </si>
  <si>
    <t>1,005</t>
  </si>
  <si>
    <t>1,303</t>
  </si>
  <si>
    <t>1,215</t>
  </si>
  <si>
    <t>1,127</t>
  </si>
  <si>
    <t>508</t>
  </si>
  <si>
    <t>763</t>
  </si>
  <si>
    <t>583</t>
  </si>
  <si>
    <t>545</t>
  </si>
  <si>
    <t>750</t>
  </si>
  <si>
    <t>1,516</t>
  </si>
  <si>
    <t>4,450</t>
  </si>
  <si>
    <t>6,737</t>
  </si>
  <si>
    <t>6,670</t>
  </si>
  <si>
    <t>11,786</t>
  </si>
  <si>
    <t>19,312</t>
  </si>
  <si>
    <t>39,793</t>
  </si>
  <si>
    <t>56,844</t>
  </si>
  <si>
    <t>90,514</t>
  </si>
  <si>
    <t>114,431</t>
  </si>
  <si>
    <t>140,458</t>
  </si>
  <si>
    <t>141,712</t>
  </si>
  <si>
    <t>142,310</t>
  </si>
  <si>
    <t>153,157</t>
  </si>
  <si>
    <t>162,431</t>
  </si>
  <si>
    <t>Other Liabilities</t>
  </si>
  <si>
    <t>Capital Lease Obligations</t>
  </si>
  <si>
    <t>Total Liabilities</t>
  </si>
  <si>
    <t>386</t>
  </si>
  <si>
    <t>641</t>
  </si>
  <si>
    <t>1,079</t>
  </si>
  <si>
    <t>1,529</t>
  </si>
  <si>
    <t>1,727</t>
  </si>
  <si>
    <t>2,036</t>
  </si>
  <si>
    <t>3,330</t>
  </si>
  <si>
    <t>3,306</t>
  </si>
  <si>
    <t>3,033</t>
  </si>
  <si>
    <t>2,647</t>
  </si>
  <si>
    <t>2,057</t>
  </si>
  <si>
    <t>2,101</t>
  </si>
  <si>
    <t>2,203</t>
  </si>
  <si>
    <t>2,592</t>
  </si>
  <si>
    <t>2,974</t>
  </si>
  <si>
    <t>4,085</t>
  </si>
  <si>
    <t>7,221</t>
  </si>
  <si>
    <t>10,815</t>
  </si>
  <si>
    <t>18,542</t>
  </si>
  <si>
    <t>27,392</t>
  </si>
  <si>
    <t>39,756</t>
  </si>
  <si>
    <t>57,854</t>
  </si>
  <si>
    <t>83,451</t>
  </si>
  <si>
    <t>120,292</t>
  </si>
  <si>
    <t>171,124</t>
  </si>
  <si>
    <t>193,437</t>
  </si>
  <si>
    <t>241,272</t>
  </si>
  <si>
    <t>258,578</t>
  </si>
  <si>
    <t>248,028</t>
  </si>
  <si>
    <t>258,549</t>
  </si>
  <si>
    <t>287,912</t>
  </si>
  <si>
    <t>Preferred Stock</t>
  </si>
  <si>
    <t>Common Stock</t>
  </si>
  <si>
    <t>298</t>
  </si>
  <si>
    <t>498</t>
  </si>
  <si>
    <t>633</t>
  </si>
  <si>
    <t>1,349</t>
  </si>
  <si>
    <t>1,502</t>
  </si>
  <si>
    <t>1,693</t>
  </si>
  <si>
    <t>1,826</t>
  </si>
  <si>
    <t>1,926</t>
  </si>
  <si>
    <t>2,514</t>
  </si>
  <si>
    <t>3,521</t>
  </si>
  <si>
    <t>4,355</t>
  </si>
  <si>
    <t>5,368</t>
  </si>
  <si>
    <t>7,177</t>
  </si>
  <si>
    <t>8,210</t>
  </si>
  <si>
    <t>10,668</t>
  </si>
  <si>
    <t>13,331</t>
  </si>
  <si>
    <t>16,422</t>
  </si>
  <si>
    <t>19,764</t>
  </si>
  <si>
    <t>23,313</t>
  </si>
  <si>
    <t>27,416</t>
  </si>
  <si>
    <t>31,251</t>
  </si>
  <si>
    <t>35,867</t>
  </si>
  <si>
    <t>40,201</t>
  </si>
  <si>
    <t>45,174</t>
  </si>
  <si>
    <t>50,779</t>
  </si>
  <si>
    <t>57,365</t>
  </si>
  <si>
    <t>Retained Earnings</t>
  </si>
  <si>
    <t>320</t>
  </si>
  <si>
    <t>474</t>
  </si>
  <si>
    <t>573</t>
  </si>
  <si>
    <t>777</t>
  </si>
  <si>
    <t>1,176</t>
  </si>
  <si>
    <t>1,492</t>
  </si>
  <si>
    <t>1,905</t>
  </si>
  <si>
    <t>1,843</t>
  </si>
  <si>
    <t>2,096</t>
  </si>
  <si>
    <t>2,464</t>
  </si>
  <si>
    <t>1,634</t>
  </si>
  <si>
    <t>589</t>
  </si>
  <si>
    <t>898</t>
  </si>
  <si>
    <t>1,499</t>
  </si>
  <si>
    <t>2,285</t>
  </si>
  <si>
    <t>2,260</t>
  </si>
  <si>
    <t>2,394</t>
  </si>
  <si>
    <t>2,670</t>
  </si>
  <si>
    <t>4,005</t>
  </si>
  <si>
    <t>5,607</t>
  </si>
  <si>
    <t>9,101</t>
  </si>
  <si>
    <t>13,845</t>
  </si>
  <si>
    <t>19,538</t>
  </si>
  <si>
    <t>37,169</t>
  </si>
  <si>
    <t>62,841</t>
  </si>
  <si>
    <t>101,289</t>
  </si>
  <si>
    <t>104,256</t>
  </si>
  <si>
    <t>87,152</t>
  </si>
  <si>
    <t>92,284</t>
  </si>
  <si>
    <t>96,364</t>
  </si>
  <si>
    <t>98,330</t>
  </si>
  <si>
    <t>70,400</t>
  </si>
  <si>
    <t>45,898</t>
  </si>
  <si>
    <t>14,966</t>
  </si>
  <si>
    <t>5,562</t>
  </si>
  <si>
    <t>Other Compreh. Income(Loss)</t>
  </si>
  <si>
    <t>(85)</t>
  </si>
  <si>
    <t>(115)</t>
  </si>
  <si>
    <t>(159)</t>
  </si>
  <si>
    <t>(213)</t>
  </si>
  <si>
    <t>(309)</t>
  </si>
  <si>
    <t>(447)</t>
  </si>
  <si>
    <t>(588)</t>
  </si>
  <si>
    <t>(673)</t>
  </si>
  <si>
    <t>(753)</t>
  </si>
  <si>
    <t>(785)</t>
  </si>
  <si>
    <t>(30)</t>
  </si>
  <si>
    <t>(74)</t>
  </si>
  <si>
    <t>(39)</t>
  </si>
  <si>
    <t>106</t>
  </si>
  <si>
    <t>(387)</t>
  </si>
  <si>
    <t>(33)</t>
  </si>
  <si>
    <t>(56)</t>
  </si>
  <si>
    <t>(35)</t>
  </si>
  <si>
    <t>63</t>
  </si>
  <si>
    <t>(46)</t>
  </si>
  <si>
    <t>443</t>
  </si>
  <si>
    <t>(471)</t>
  </si>
  <si>
    <t>1,082</t>
  </si>
  <si>
    <t>(345)</t>
  </si>
  <si>
    <t>(150)</t>
  </si>
  <si>
    <t>(3,454)</t>
  </si>
  <si>
    <t>(584)</t>
  </si>
  <si>
    <t>Other Total Stockhold. Equity</t>
  </si>
  <si>
    <t>335</t>
  </si>
  <si>
    <t>422</t>
  </si>
  <si>
    <t>581</t>
  </si>
  <si>
    <t>863</t>
  </si>
  <si>
    <t>956</t>
  </si>
  <si>
    <t>937</t>
  </si>
  <si>
    <t>15</t>
  </si>
  <si>
    <t>187</t>
  </si>
  <si>
    <t>(62)</t>
  </si>
  <si>
    <t>(93)</t>
  </si>
  <si>
    <t>(60)</t>
  </si>
  <si>
    <t>Total Stockholders Equity</t>
  </si>
  <si>
    <t>551</t>
  </si>
  <si>
    <t>694</t>
  </si>
  <si>
    <t>837</t>
  </si>
  <si>
    <t>1,003</t>
  </si>
  <si>
    <t>1,486</t>
  </si>
  <si>
    <t>1,447</t>
  </si>
  <si>
    <t>1,767</t>
  </si>
  <si>
    <t>2,187</t>
  </si>
  <si>
    <t>2,383</t>
  </si>
  <si>
    <t>2,901</t>
  </si>
  <si>
    <t>2,058</t>
  </si>
  <si>
    <t>1,642</t>
  </si>
  <si>
    <t>3,104</t>
  </si>
  <si>
    <t>4,107</t>
  </si>
  <si>
    <t>3,920</t>
  </si>
  <si>
    <t>4,095</t>
  </si>
  <si>
    <t>4,223</t>
  </si>
  <si>
    <t>5,076</t>
  </si>
  <si>
    <t>7,466</t>
  </si>
  <si>
    <t>Total Liab.&amp;Stockhold. Equity</t>
  </si>
  <si>
    <t>Minority Interest</t>
  </si>
  <si>
    <t>Total Liabilities &amp; Equity</t>
  </si>
  <si>
    <t>Deferred Income Tax</t>
  </si>
  <si>
    <t>19</t>
  </si>
  <si>
    <t>41</t>
  </si>
  <si>
    <t>73</t>
  </si>
  <si>
    <t>(439)</t>
  </si>
  <si>
    <t>(7)</t>
  </si>
  <si>
    <t>1</t>
  </si>
  <si>
    <t>(36)</t>
  </si>
  <si>
    <t>(34)</t>
  </si>
  <si>
    <t>(11)</t>
  </si>
  <si>
    <t>505</t>
  </si>
  <si>
    <t>(368)</t>
  </si>
  <si>
    <t>(519)</t>
  </si>
  <si>
    <t>1,440</t>
  </si>
  <si>
    <t>2,868</t>
  </si>
  <si>
    <t>4,405</t>
  </si>
  <si>
    <t>1,141</t>
  </si>
  <si>
    <t>2,347</t>
  </si>
  <si>
    <t>4,938</t>
  </si>
  <si>
    <t>5,966</t>
  </si>
  <si>
    <t>(32,590)</t>
  </si>
  <si>
    <t>(340)</t>
  </si>
  <si>
    <t>(215)</t>
  </si>
  <si>
    <t>(4,774)</t>
  </si>
  <si>
    <t>Stock Based Compensation</t>
  </si>
  <si>
    <t>242</t>
  </si>
  <si>
    <t>516</t>
  </si>
  <si>
    <t>710</t>
  </si>
  <si>
    <t>879</t>
  </si>
  <si>
    <t>1,168</t>
  </si>
  <si>
    <t>1,740</t>
  </si>
  <si>
    <t>2,253</t>
  </si>
  <si>
    <t>2,863</t>
  </si>
  <si>
    <t>3,586</t>
  </si>
  <si>
    <t>4,210</t>
  </si>
  <si>
    <t>4,840</t>
  </si>
  <si>
    <t>5,340</t>
  </si>
  <si>
    <t>6,068</t>
  </si>
  <si>
    <t>6,829</t>
  </si>
  <si>
    <t>7,906</t>
  </si>
  <si>
    <t>Change in Working Capital</t>
  </si>
  <si>
    <t>(109)</t>
  </si>
  <si>
    <t>145</t>
  </si>
  <si>
    <t>(401)</t>
  </si>
  <si>
    <t>(947)</t>
  </si>
  <si>
    <t>248</t>
  </si>
  <si>
    <t>(797)</t>
  </si>
  <si>
    <t>670</t>
  </si>
  <si>
    <t>387</t>
  </si>
  <si>
    <t>377</t>
  </si>
  <si>
    <t>157</t>
  </si>
  <si>
    <t>211</t>
  </si>
  <si>
    <t>126</t>
  </si>
  <si>
    <t>465</t>
  </si>
  <si>
    <t>(221)</t>
  </si>
  <si>
    <t>1,325</t>
  </si>
  <si>
    <t>4,119</t>
  </si>
  <si>
    <t>3,535</t>
  </si>
  <si>
    <t>5,757</t>
  </si>
  <si>
    <t>(299)</t>
  </si>
  <si>
    <t>6,478</t>
  </si>
  <si>
    <t>7,047</t>
  </si>
  <si>
    <t>11,647</t>
  </si>
  <si>
    <t>484</t>
  </si>
  <si>
    <t>(5,550)</t>
  </si>
  <si>
    <t>34,694</t>
  </si>
  <si>
    <t>(3,488)</t>
  </si>
  <si>
    <t>5,690</t>
  </si>
  <si>
    <t>(4,911)</t>
  </si>
  <si>
    <t>Accounts Receivable</t>
  </si>
  <si>
    <t>(199)</t>
  </si>
  <si>
    <t>(350)</t>
  </si>
  <si>
    <t>435</t>
  </si>
  <si>
    <t>469</t>
  </si>
  <si>
    <t>72</t>
  </si>
  <si>
    <t>(272)</t>
  </si>
  <si>
    <t>487</t>
  </si>
  <si>
    <t>(99)</t>
  </si>
  <si>
    <t>(201)</t>
  </si>
  <si>
    <t>(8)</t>
  </si>
  <si>
    <t>(121)</t>
  </si>
  <si>
    <t>(357)</t>
  </si>
  <si>
    <t>(385)</t>
  </si>
  <si>
    <t>(939)</t>
  </si>
  <si>
    <t>(2,142)</t>
  </si>
  <si>
    <t>143</t>
  </si>
  <si>
    <t>(5,551)</t>
  </si>
  <si>
    <t>(2,172)</t>
  </si>
  <si>
    <t>(4,232)</t>
  </si>
  <si>
    <t>1,095</t>
  </si>
  <si>
    <t>(2,093)</t>
  </si>
  <si>
    <t>(5,322)</t>
  </si>
  <si>
    <t>245</t>
  </si>
  <si>
    <t>6,917</t>
  </si>
  <si>
    <t>(10,125)</t>
  </si>
  <si>
    <t>(14)</t>
  </si>
  <si>
    <t>(316)</t>
  </si>
  <si>
    <t>(927)</t>
  </si>
  <si>
    <t>418</t>
  </si>
  <si>
    <t>(687)</t>
  </si>
  <si>
    <t>1,113</t>
  </si>
  <si>
    <t>58</t>
  </si>
  <si>
    <t>(13)</t>
  </si>
  <si>
    <t>(45)</t>
  </si>
  <si>
    <t>(64)</t>
  </si>
  <si>
    <t>(105)</t>
  </si>
  <si>
    <t>(76)</t>
  </si>
  <si>
    <t>(163)</t>
  </si>
  <si>
    <t>(596)</t>
  </si>
  <si>
    <t>275</t>
  </si>
  <si>
    <t>(973)</t>
  </si>
  <si>
    <t>(238)</t>
  </si>
  <si>
    <t>(2,723)</t>
  </si>
  <si>
    <t>828</t>
  </si>
  <si>
    <t>(289)</t>
  </si>
  <si>
    <t>(127)</t>
  </si>
  <si>
    <t>(2,642)</t>
  </si>
  <si>
    <t>283</t>
  </si>
  <si>
    <t>(374)</t>
  </si>
  <si>
    <t>(107)</t>
  </si>
  <si>
    <t>345</t>
  </si>
  <si>
    <t>(356)</t>
  </si>
  <si>
    <t>243</t>
  </si>
  <si>
    <t>297</t>
  </si>
  <si>
    <t>328</t>
  </si>
  <si>
    <t>1,611</t>
  </si>
  <si>
    <t>1,494</t>
  </si>
  <si>
    <t>596</t>
  </si>
  <si>
    <t>6,307</t>
  </si>
  <si>
    <t>4,467</t>
  </si>
  <si>
    <t>2,340</t>
  </si>
  <si>
    <t>5,938</t>
  </si>
  <si>
    <t>5,400</t>
  </si>
  <si>
    <t>1,791</t>
  </si>
  <si>
    <t>9,618</t>
  </si>
  <si>
    <t>9,175</t>
  </si>
  <si>
    <t>(1,923)</t>
  </si>
  <si>
    <t>(4,062)</t>
  </si>
  <si>
    <t>12,326</t>
  </si>
  <si>
    <t>Other Working Capital</t>
  </si>
  <si>
    <t>83</t>
  </si>
  <si>
    <t>(3)</t>
  </si>
  <si>
    <t>(61)</t>
  </si>
  <si>
    <t>(1,040)</t>
  </si>
  <si>
    <t>81</t>
  </si>
  <si>
    <t>5,150</t>
  </si>
  <si>
    <t>1,097</t>
  </si>
  <si>
    <t>1,654</t>
  </si>
  <si>
    <t>2,824</t>
  </si>
  <si>
    <t>1,042</t>
  </si>
  <si>
    <t>(1,554)</t>
  </si>
  <si>
    <t>(626)</t>
  </si>
  <si>
    <t>(44)</t>
  </si>
  <si>
    <t>(625)</t>
  </si>
  <si>
    <t>2,081</t>
  </si>
  <si>
    <t>1,676</t>
  </si>
  <si>
    <t>Other Non-Cash Items</t>
  </si>
  <si>
    <t>2</t>
  </si>
  <si>
    <t>7</t>
  </si>
  <si>
    <t>13</t>
  </si>
  <si>
    <t>(67)</t>
  </si>
  <si>
    <t>452</t>
  </si>
  <si>
    <t>(230)</t>
  </si>
  <si>
    <t>(364)</t>
  </si>
  <si>
    <t>(24)</t>
  </si>
  <si>
    <t>9</t>
  </si>
  <si>
    <t>26</t>
  </si>
  <si>
    <t>(166)</t>
  </si>
  <si>
    <t>(444)</t>
  </si>
  <si>
    <t>(652)</t>
  </si>
  <si>
    <t>(97)</t>
  </si>
  <si>
    <t>(147)</t>
  </si>
  <si>
    <t>Cash Provided by Operating Activities</t>
  </si>
  <si>
    <t>507</t>
  </si>
  <si>
    <t>964</t>
  </si>
  <si>
    <t>129</t>
  </si>
  <si>
    <t>884</t>
  </si>
  <si>
    <t>(662)</t>
  </si>
  <si>
    <t>(240)</t>
  </si>
  <si>
    <t>188</t>
  </si>
  <si>
    <t>775</t>
  </si>
  <si>
    <t>798</t>
  </si>
  <si>
    <t>89</t>
  </si>
  <si>
    <t>289</t>
  </si>
  <si>
    <t>934</t>
  </si>
  <si>
    <t>2,535</t>
  </si>
  <si>
    <t>2,220</t>
  </si>
  <si>
    <t>5,470</t>
  </si>
  <si>
    <t>9,596</t>
  </si>
  <si>
    <t>10,159</t>
  </si>
  <si>
    <t>18,595</t>
  </si>
  <si>
    <t>37,529</t>
  </si>
  <si>
    <t>50,856</t>
  </si>
  <si>
    <t>53,666</t>
  </si>
  <si>
    <t>59,713</t>
  </si>
  <si>
    <t>81,266</t>
  </si>
  <si>
    <t>65,824</t>
  </si>
  <si>
    <t>63,598</t>
  </si>
  <si>
    <t>77,434</t>
  </si>
  <si>
    <t>69,391</t>
  </si>
  <si>
    <t>80,674</t>
  </si>
  <si>
    <t>104,038</t>
  </si>
  <si>
    <t>CAPEX</t>
  </si>
  <si>
    <t>(239)</t>
  </si>
  <si>
    <t>(224)</t>
  </si>
  <si>
    <t>(218)</t>
  </si>
  <si>
    <t>(195)</t>
  </si>
  <si>
    <t>(160)</t>
  </si>
  <si>
    <t>(53)</t>
  </si>
  <si>
    <t>(47)</t>
  </si>
  <si>
    <t>(232)</t>
  </si>
  <si>
    <t>(174)</t>
  </si>
  <si>
    <t>(164)</t>
  </si>
  <si>
    <t>(176)</t>
  </si>
  <si>
    <t>(260)</t>
  </si>
  <si>
    <t>(657)</t>
  </si>
  <si>
    <t>(986)</t>
  </si>
  <si>
    <t>(1,199)</t>
  </si>
  <si>
    <t>(1,213)</t>
  </si>
  <si>
    <t>(2,121)</t>
  </si>
  <si>
    <t>(7,452)</t>
  </si>
  <si>
    <t>(9,402)</t>
  </si>
  <si>
    <t>(9,076)</t>
  </si>
  <si>
    <t>(9,813)</t>
  </si>
  <si>
    <t>(11,488)</t>
  </si>
  <si>
    <t>(13,548)</t>
  </si>
  <si>
    <t>(12,795)</t>
  </si>
  <si>
    <t>(13,313)</t>
  </si>
  <si>
    <t>(10,495)</t>
  </si>
  <si>
    <t>(7,309)</t>
  </si>
  <si>
    <t>(11,085)</t>
  </si>
  <si>
    <t>Acquisitions Net</t>
  </si>
  <si>
    <t>(384)</t>
  </si>
  <si>
    <t>340</t>
  </si>
  <si>
    <t>(220)</t>
  </si>
  <si>
    <t>(638)</t>
  </si>
  <si>
    <t>(244)</t>
  </si>
  <si>
    <t>(496)</t>
  </si>
  <si>
    <t>(3,765)</t>
  </si>
  <si>
    <t>(343)</t>
  </si>
  <si>
    <t>(297)</t>
  </si>
  <si>
    <t>(329)</t>
  </si>
  <si>
    <t>(721)</t>
  </si>
  <si>
    <t>(624)</t>
  </si>
  <si>
    <t>(1,524)</t>
  </si>
  <si>
    <t>Purchases of Investments</t>
  </si>
  <si>
    <t>(985)</t>
  </si>
  <si>
    <t>(1,424)</t>
  </si>
  <si>
    <t>(611)</t>
  </si>
  <si>
    <t>(1,432)</t>
  </si>
  <si>
    <t>(312)</t>
  </si>
  <si>
    <t>(1,672)</t>
  </si>
  <si>
    <t>(437)</t>
  </si>
  <si>
    <t>(999)</t>
  </si>
  <si>
    <t>(2,313)</t>
  </si>
  <si>
    <t>(4,348)</t>
  </si>
  <si>
    <t>(4,499)</t>
  </si>
  <si>
    <t>(4,269)</t>
  </si>
  <si>
    <t>(4,144)</t>
  </si>
  <si>
    <t>(2,648)</t>
  </si>
  <si>
    <t>(3,270)</t>
  </si>
  <si>
    <t>(11,470)</t>
  </si>
  <si>
    <t>(7,280)</t>
  </si>
  <si>
    <t>(11,736)</t>
  </si>
  <si>
    <t>(23,003)</t>
  </si>
  <si>
    <t>(46,825)</t>
  </si>
  <si>
    <t>(57,811)</t>
  </si>
  <si>
    <t>(102,317)</t>
  </si>
  <si>
    <t>(151,232)</t>
  </si>
  <si>
    <t>(148,489)</t>
  </si>
  <si>
    <t>(217,128)</t>
  </si>
  <si>
    <t>(166,402)</t>
  </si>
  <si>
    <t>(143,816)</t>
  </si>
  <si>
    <t>(159,881)</t>
  </si>
  <si>
    <t>(73,227)</t>
  </si>
  <si>
    <t>(40,631)</t>
  </si>
  <si>
    <t>(115,148)</t>
  </si>
  <si>
    <t>(109,689)</t>
  </si>
  <si>
    <t>Sales/Maturities of Investments</t>
  </si>
  <si>
    <t>787</t>
  </si>
  <si>
    <t>1,173</t>
  </si>
  <si>
    <t>945</t>
  </si>
  <si>
    <t>1,473</t>
  </si>
  <si>
    <t>2,153</t>
  </si>
  <si>
    <t>1,531</t>
  </si>
  <si>
    <t>963</t>
  </si>
  <si>
    <t>1,723</t>
  </si>
  <si>
    <t>3,400</t>
  </si>
  <si>
    <t>3,331</t>
  </si>
  <si>
    <t>5,089</t>
  </si>
  <si>
    <t>4,100</t>
  </si>
  <si>
    <t>3,607</t>
  </si>
  <si>
    <t>1,947</t>
  </si>
  <si>
    <t>9,195</t>
  </si>
  <si>
    <t>8,312</t>
  </si>
  <si>
    <t>9,424</t>
  </si>
  <si>
    <t>16,243</t>
  </si>
  <si>
    <t>30,678</t>
  </si>
  <si>
    <t>46,718</t>
  </si>
  <si>
    <t>69,853</t>
  </si>
  <si>
    <t>112,805</t>
  </si>
  <si>
    <t>124,447</t>
  </si>
  <si>
    <t>208,111</t>
  </si>
  <si>
    <t>121,985</t>
  </si>
  <si>
    <t>111,794</t>
  </si>
  <si>
    <t>126,339</t>
  </si>
  <si>
    <t>104,072</t>
  </si>
  <si>
    <t>98,724</t>
  </si>
  <si>
    <t>120,483</t>
  </si>
  <si>
    <t>106,870</t>
  </si>
  <si>
    <t>Other Investing Activities</t>
  </si>
  <si>
    <t>(57)</t>
  </si>
  <si>
    <t>(69)</t>
  </si>
  <si>
    <t>(4)</t>
  </si>
  <si>
    <t>(102)</t>
  </si>
  <si>
    <t>(55)</t>
  </si>
  <si>
    <t>31</t>
  </si>
  <si>
    <t>(21)</t>
  </si>
  <si>
    <t>(58)</t>
  </si>
  <si>
    <t>(202)</t>
  </si>
  <si>
    <t>(118)</t>
  </si>
  <si>
    <t>(143)</t>
  </si>
  <si>
    <t>(3,451)</t>
  </si>
  <si>
    <t>(1,155)</t>
  </si>
  <si>
    <t>(1,071)</t>
  </si>
  <si>
    <t>(226)</t>
  </si>
  <si>
    <t>(267)</t>
  </si>
  <si>
    <t>(924)</t>
  </si>
  <si>
    <t>(124)</t>
  </si>
  <si>
    <t>(745)</t>
  </si>
  <si>
    <t>(1,078)</t>
  </si>
  <si>
    <t>(791)</t>
  </si>
  <si>
    <t>(608)</t>
  </si>
  <si>
    <t>Cash Used for Investing Activities</t>
  </si>
  <si>
    <t>(403)</t>
  </si>
  <si>
    <t>(574)</t>
  </si>
  <si>
    <t>(913)</t>
  </si>
  <si>
    <t>(2)</t>
  </si>
  <si>
    <t>(402)</t>
  </si>
  <si>
    <t>(119)</t>
  </si>
  <si>
    <t>(533)</t>
  </si>
  <si>
    <t>(543)</t>
  </si>
  <si>
    <t>(964)</t>
  </si>
  <si>
    <t>(930)</t>
  </si>
  <si>
    <t>892</t>
  </si>
  <si>
    <t>(252)</t>
  </si>
  <si>
    <t>(1,488)</t>
  </si>
  <si>
    <t>(2,556)</t>
  </si>
  <si>
    <t>(3,249)</t>
  </si>
  <si>
    <t>(8,189)</t>
  </si>
  <si>
    <t>(17,434)</t>
  </si>
  <si>
    <t>(13,854)</t>
  </si>
  <si>
    <t>(40,419)</t>
  </si>
  <si>
    <t>(48,227)</t>
  </si>
  <si>
    <t>(33,774)</t>
  </si>
  <si>
    <t>(22,579)</t>
  </si>
  <si>
    <t>(56,274)</t>
  </si>
  <si>
    <t>(45,977)</t>
  </si>
  <si>
    <t>(46,446)</t>
  </si>
  <si>
    <t>16,066</t>
  </si>
  <si>
    <t>45,896</t>
  </si>
  <si>
    <t>(4,289)</t>
  </si>
  <si>
    <t>(14,545)</t>
  </si>
  <si>
    <t>Debt Repayment</t>
  </si>
  <si>
    <t>(275)</t>
  </si>
  <si>
    <t>(161)</t>
  </si>
  <si>
    <t>(300)</t>
  </si>
  <si>
    <t>(2,500)</t>
  </si>
  <si>
    <t>(3,500)</t>
  </si>
  <si>
    <t>(6,500)</t>
  </si>
  <si>
    <t>(8,805)</t>
  </si>
  <si>
    <t>(12,629)</t>
  </si>
  <si>
    <t>(8,750)</t>
  </si>
  <si>
    <t>Common Stock Issued</t>
  </si>
  <si>
    <t>104</t>
  </si>
  <si>
    <t>543</t>
  </si>
  <si>
    <t>483</t>
  </si>
  <si>
    <t>912</t>
  </si>
  <si>
    <t>831</t>
  </si>
  <si>
    <t>730</t>
  </si>
  <si>
    <t>495</t>
  </si>
  <si>
    <t>555</t>
  </si>
  <si>
    <t>781</t>
  </si>
  <si>
    <t>880</t>
  </si>
  <si>
    <t>1,105</t>
  </si>
  <si>
    <t>Common Stock Repurchased</t>
  </si>
  <si>
    <t>(570)</t>
  </si>
  <si>
    <t>(185)</t>
  </si>
  <si>
    <t>(274)</t>
  </si>
  <si>
    <t>(75)</t>
  </si>
  <si>
    <t>(116)</t>
  </si>
  <si>
    <t>(26)</t>
  </si>
  <si>
    <t>(355)</t>
  </si>
  <si>
    <t>(22,860)</t>
  </si>
  <si>
    <t>(45,000)</t>
  </si>
  <si>
    <t>(35,253)</t>
  </si>
  <si>
    <t>(29,722)</t>
  </si>
  <si>
    <t>(32,900)</t>
  </si>
  <si>
    <t>(72,738)</t>
  </si>
  <si>
    <t>(66,897)</t>
  </si>
  <si>
    <t>(72,358)</t>
  </si>
  <si>
    <t>(85,971)</t>
  </si>
  <si>
    <t>Dividends Paid</t>
  </si>
  <si>
    <t>(50)</t>
  </si>
  <si>
    <t>(54)</t>
  </si>
  <si>
    <t>(2,488)</t>
  </si>
  <si>
    <t>(10,564)</t>
  </si>
  <si>
    <t>(11,126)</t>
  </si>
  <si>
    <t>(11,561)</t>
  </si>
  <si>
    <t>(12,150)</t>
  </si>
  <si>
    <t>(12,769)</t>
  </si>
  <si>
    <t>(13,712)</t>
  </si>
  <si>
    <t>(14,119)</t>
  </si>
  <si>
    <t>(14,081)</t>
  </si>
  <si>
    <t>(14,467)</t>
  </si>
  <si>
    <t>Other Financing Activities</t>
  </si>
  <si>
    <t>(71)</t>
  </si>
  <si>
    <t>(234)</t>
  </si>
  <si>
    <t>169</t>
  </si>
  <si>
    <t>646</t>
  </si>
  <si>
    <t>757</t>
  </si>
  <si>
    <t>613</t>
  </si>
  <si>
    <t>16,515</t>
  </si>
  <si>
    <t>17,847</t>
  </si>
  <si>
    <t>28,555</t>
  </si>
  <si>
    <t>23,394</t>
  </si>
  <si>
    <t>31,267</t>
  </si>
  <si>
    <t>(1,936)</t>
  </si>
  <si>
    <t>11,368</t>
  </si>
  <si>
    <t>14,730</t>
  </si>
  <si>
    <t>Cash Used/Provided by Financing Activities</t>
  </si>
  <si>
    <t>(38)</t>
  </si>
  <si>
    <t>(454)</t>
  </si>
  <si>
    <t>(77)</t>
  </si>
  <si>
    <t>347</t>
  </si>
  <si>
    <t>(208)</t>
  </si>
  <si>
    <t>195</t>
  </si>
  <si>
    <t>396</t>
  </si>
  <si>
    <t>23</t>
  </si>
  <si>
    <t>(31)</t>
  </si>
  <si>
    <t>324</t>
  </si>
  <si>
    <t>739</t>
  </si>
  <si>
    <t>1,116</t>
  </si>
  <si>
    <t>663</t>
  </si>
  <si>
    <t>1,257</t>
  </si>
  <si>
    <t>1,444</t>
  </si>
  <si>
    <t>(1,698)</t>
  </si>
  <si>
    <t>(16,379)</t>
  </si>
  <si>
    <t>(37,549)</t>
  </si>
  <si>
    <t>(17,716)</t>
  </si>
  <si>
    <t>(20,483)</t>
  </si>
  <si>
    <t>(17,347)</t>
  </si>
  <si>
    <t>(87,876)</t>
  </si>
  <si>
    <t>(90,976)</t>
  </si>
  <si>
    <t>(86,820)</t>
  </si>
  <si>
    <t>(93,353)</t>
  </si>
  <si>
    <t>Effect of Forex Changes on Cash</t>
  </si>
  <si>
    <t>Net Change In Cash</t>
  </si>
  <si>
    <t>527</t>
  </si>
  <si>
    <t>796</t>
  </si>
  <si>
    <t>(322)</t>
  </si>
  <si>
    <t>251</t>
  </si>
  <si>
    <t>(155)</t>
  </si>
  <si>
    <t>(135)</t>
  </si>
  <si>
    <t>1,119</t>
  </si>
  <si>
    <t>1,144</t>
  </si>
  <si>
    <t>(427)</t>
  </si>
  <si>
    <t>2,960</t>
  </si>
  <si>
    <t>2,523</t>
  </si>
  <si>
    <t>(6,612)</t>
  </si>
  <si>
    <t>5,998</t>
  </si>
  <si>
    <t>(1,446)</t>
  </si>
  <si>
    <t>931</t>
  </si>
  <si>
    <t>3,513</t>
  </si>
  <si>
    <t>(415)</t>
  </si>
  <si>
    <t>7,276</t>
  </si>
  <si>
    <t>(636)</t>
  </si>
  <si>
    <t>5,624</t>
  </si>
  <si>
    <t>24,311</t>
  </si>
  <si>
    <t>(10,435)</t>
  </si>
  <si>
    <t>(3,860)</t>
  </si>
  <si>
    <t>Cash at the End of Period</t>
  </si>
  <si>
    <t>50,224</t>
  </si>
  <si>
    <t>39,789</t>
  </si>
  <si>
    <t>35,929</t>
  </si>
  <si>
    <t>Cash at the Beginning of Period</t>
  </si>
  <si>
    <t>Free Cash Flow</t>
  </si>
  <si>
    <t>268</t>
  </si>
  <si>
    <t>740</t>
  </si>
  <si>
    <t>(90)</t>
  </si>
  <si>
    <t>689</t>
  </si>
  <si>
    <t>(875)</t>
  </si>
  <si>
    <t>577</t>
  </si>
  <si>
    <t>(399)</t>
  </si>
  <si>
    <t>135</t>
  </si>
  <si>
    <t>751</t>
  </si>
  <si>
    <t>758</t>
  </si>
  <si>
    <t>2,275</t>
  </si>
  <si>
    <t>1,563</t>
  </si>
  <si>
    <t>4,484</t>
  </si>
  <si>
    <t>8,397</t>
  </si>
  <si>
    <t>8,946</t>
  </si>
  <si>
    <t>16,474</t>
  </si>
  <si>
    <t>30,077</t>
  </si>
  <si>
    <t>41,454</t>
  </si>
  <si>
    <t>44,590</t>
  </si>
  <si>
    <t>49,900</t>
  </si>
  <si>
    <t>69,778</t>
  </si>
  <si>
    <t>52,276</t>
  </si>
  <si>
    <t>50,803</t>
  </si>
  <si>
    <t>64,121</t>
  </si>
  <si>
    <t>58,896</t>
  </si>
  <si>
    <t>73,365</t>
  </si>
  <si>
    <t>92,953</t>
  </si>
  <si>
    <t>Q121</t>
  </si>
  <si>
    <t>Q221</t>
  </si>
  <si>
    <t>Q321</t>
  </si>
  <si>
    <t>Q421</t>
  </si>
  <si>
    <t>Q122</t>
  </si>
  <si>
    <t>Q222</t>
  </si>
  <si>
    <t>Q322</t>
  </si>
  <si>
    <t>R&amp;D</t>
  </si>
  <si>
    <t>SG&amp;A</t>
  </si>
  <si>
    <t>Other Income</t>
  </si>
  <si>
    <t>Income before tax</t>
  </si>
  <si>
    <t>Provisions for tax</t>
  </si>
  <si>
    <t>Filing Date</t>
  </si>
  <si>
    <t>Gross Margin</t>
  </si>
  <si>
    <t>Net Margin</t>
  </si>
  <si>
    <t>Revenue y/y</t>
  </si>
  <si>
    <t>Current Ratio</t>
  </si>
  <si>
    <t>Cash / Short Term Debt</t>
  </si>
  <si>
    <t>Cash / Long Term Debt</t>
  </si>
  <si>
    <t>Cash / Total Liabilities</t>
  </si>
  <si>
    <t>Company Name</t>
  </si>
  <si>
    <t>Ticker</t>
  </si>
  <si>
    <t>Country</t>
  </si>
  <si>
    <t>Sector</t>
  </si>
  <si>
    <t>Industry</t>
  </si>
  <si>
    <t>Apple Inc.</t>
  </si>
  <si>
    <t>AAPL</t>
  </si>
  <si>
    <t>USA</t>
  </si>
  <si>
    <t>Information Technology</t>
  </si>
  <si>
    <t>Consumer Electronics</t>
  </si>
  <si>
    <t>Notes</t>
  </si>
  <si>
    <t>Price</t>
  </si>
  <si>
    <t>Shares</t>
  </si>
  <si>
    <t>MC</t>
  </si>
  <si>
    <t>Cash</t>
  </si>
  <si>
    <t>Debt</t>
  </si>
  <si>
    <t>EV</t>
  </si>
  <si>
    <t>Market Price</t>
  </si>
  <si>
    <t>Period of Report</t>
  </si>
  <si>
    <t>Quarter</t>
  </si>
  <si>
    <t>Income Statement</t>
  </si>
  <si>
    <t>Balance Sheet</t>
  </si>
  <si>
    <t xml:space="preserve">Cash Flow </t>
  </si>
  <si>
    <t>Operating Cash Flow</t>
  </si>
  <si>
    <t>CapEx</t>
  </si>
  <si>
    <t>FCF</t>
  </si>
  <si>
    <t xml:space="preserve">Shares - Basic </t>
  </si>
  <si>
    <t>Shares - Diluted</t>
  </si>
  <si>
    <t>EPS - Basic</t>
  </si>
  <si>
    <t>EPS - Diluted</t>
  </si>
  <si>
    <t>Current Assets</t>
  </si>
  <si>
    <t>Cash &amp; cash equivalents</t>
  </si>
  <si>
    <t>Marketable securities</t>
  </si>
  <si>
    <t>Accounts receivable</t>
  </si>
  <si>
    <t>Inventories</t>
  </si>
  <si>
    <t>Vendor non-trade recievables</t>
  </si>
  <si>
    <t>Other current assets</t>
  </si>
  <si>
    <t>Non-current Assets</t>
  </si>
  <si>
    <t>Other non-current assets</t>
  </si>
  <si>
    <t>Total Non-current Assets</t>
  </si>
  <si>
    <t>Current Liabilities</t>
  </si>
  <si>
    <t>Accounts payable</t>
  </si>
  <si>
    <t>Other current liabilities</t>
  </si>
  <si>
    <t>Deferred revenue</t>
  </si>
  <si>
    <t>Commercial Paper</t>
  </si>
  <si>
    <t>Term debt</t>
  </si>
  <si>
    <t>Non-current Liabilities</t>
  </si>
  <si>
    <t>Other non-current liabilities</t>
  </si>
  <si>
    <t>Total non-current Liabilities</t>
  </si>
  <si>
    <t>Shareholders Equity</t>
  </si>
  <si>
    <t>Common stock</t>
  </si>
  <si>
    <t>Accumulated other comprehensive income</t>
  </si>
  <si>
    <t>Total Shareholders Equity</t>
  </si>
  <si>
    <t>Margin Breakdown</t>
  </si>
  <si>
    <t>Revenue Breakdown</t>
  </si>
  <si>
    <t>iPhone</t>
  </si>
  <si>
    <t>Mac</t>
  </si>
  <si>
    <t>iPad</t>
  </si>
  <si>
    <t>Wearables, Home and Accessories</t>
  </si>
  <si>
    <t>Services</t>
  </si>
  <si>
    <t>Total Net Sales</t>
  </si>
  <si>
    <t>Revenue by Region</t>
  </si>
  <si>
    <t>Americas</t>
  </si>
  <si>
    <t>Europe</t>
  </si>
  <si>
    <t>Greater China</t>
  </si>
  <si>
    <t>Japan</t>
  </si>
  <si>
    <t>Rest of Asia Pacific</t>
  </si>
  <si>
    <t>Products</t>
  </si>
  <si>
    <t xml:space="preserve">Revenue   </t>
  </si>
  <si>
    <t>COGs</t>
  </si>
  <si>
    <t xml:space="preserve">Margin   </t>
  </si>
  <si>
    <t>Margin</t>
  </si>
  <si>
    <t>Acquired intangible assets</t>
  </si>
  <si>
    <t>Q123</t>
  </si>
  <si>
    <t>Q120</t>
  </si>
  <si>
    <t>Q220</t>
  </si>
  <si>
    <t>Q320</t>
  </si>
  <si>
    <t>Q420</t>
  </si>
  <si>
    <t>Q419</t>
  </si>
  <si>
    <t>Q319</t>
  </si>
  <si>
    <t>Q219</t>
  </si>
  <si>
    <t>Q119</t>
  </si>
  <si>
    <t>Q418</t>
  </si>
  <si>
    <t>Q318</t>
  </si>
  <si>
    <t>Q218</t>
  </si>
  <si>
    <t>Q118</t>
  </si>
  <si>
    <t>Q417</t>
  </si>
  <si>
    <t>Q317</t>
  </si>
  <si>
    <t>Q217</t>
  </si>
  <si>
    <t>Q117</t>
  </si>
  <si>
    <t>Q416</t>
  </si>
  <si>
    <t>Q316</t>
  </si>
  <si>
    <t>Q216</t>
  </si>
  <si>
    <t>Q116</t>
  </si>
  <si>
    <t>Q415</t>
  </si>
  <si>
    <t>Q315</t>
  </si>
  <si>
    <t>Q215</t>
  </si>
  <si>
    <t>Q115</t>
  </si>
  <si>
    <t>Dividends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</si>
</sst>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top"/>
    </xf>
    <xf numFmtId="3" fontId="0" fillId="0" borderId="0" xfId="0" applyNumberFormat="1"/>
    <xf numFmtId="14" fontId="0" fillId="0" borderId="0" xfId="0" applyNumberFormat="1"/>
    <xf numFmtId="9" fontId="0" fillId="0" borderId="0" xfId="0" applyNumberFormat="1"/>
    <xf numFmtId="0" fontId="1" fillId="0" borderId="0" xfId="0" applyFont="1" applyAlignment="1">
      <alignment horizontal="center" vertical="top"/>
    </xf>
    <xf numFmtId="0" fontId="1" fillId="0" borderId="0" xfId="0" applyFont="1" applyAlignment="1">
      <alignment horizontal="center"/>
    </xf>
    <xf numFmtId="0" fontId="0" fillId="2" borderId="0" xfId="0" applyFill="1"/>
    <xf numFmtId="0" fontId="3" fillId="2" borderId="0" xfId="0" applyFont="1" applyFill="1"/>
    <xf numFmtId="0" fontId="2" fillId="2" borderId="0" xfId="0" applyFont="1" applyFill="1"/>
    <xf numFmtId="0" fontId="1" fillId="0" borderId="2" xfId="0" applyFont="1" applyBorder="1"/>
    <xf numFmtId="0" fontId="1" fillId="0" borderId="3" xfId="0" applyFont="1" applyBorder="1"/>
    <xf numFmtId="0" fontId="1" fillId="0" borderId="4" xfId="0" applyFont="1" applyBorder="1"/>
    <xf numFmtId="164" fontId="0" fillId="0" borderId="0" xfId="0" applyNumberFormat="1"/>
    <xf numFmtId="0" fontId="0" fillId="0" borderId="5" xfId="0" applyBorder="1"/>
    <xf numFmtId="3" fontId="0" fillId="0" borderId="5" xfId="0" applyNumberFormat="1" applyBorder="1"/>
    <xf numFmtId="0" fontId="4" fillId="3" borderId="0" xfId="0" applyFont="1" applyFill="1"/>
    <xf numFmtId="3" fontId="0" fillId="3" borderId="0" xfId="0" applyNumberFormat="1" applyFill="1"/>
    <xf numFmtId="0" fontId="0" fillId="3" borderId="0" xfId="0" applyFill="1"/>
    <xf numFmtId="2" fontId="0" fillId="0" borderId="0" xfId="0" applyNumberFormat="1"/>
    <xf numFmtId="0" fontId="0" fillId="0" borderId="6" xfId="0" applyBorder="1"/>
    <xf numFmtId="3" fontId="3" fillId="2" borderId="0" xfId="0" applyNumberFormat="1" applyFont="1" applyFill="1"/>
    <xf numFmtId="3" fontId="0" fillId="0" borderId="6" xfId="0" applyNumberFormat="1" applyBorder="1"/>
    <xf numFmtId="3" fontId="0" fillId="2" borderId="0" xfId="0" applyNumberFormat="1" applyFill="1"/>
    <xf numFmtId="0" fontId="1" fillId="0" borderId="0" xfId="0" applyFont="1"/>
    <xf numFmtId="10" fontId="0" fillId="0" borderId="0" xfId="0" applyNumberFormat="1"/>
    <xf numFmtId="0" fontId="0" fillId="0" borderId="7" xfId="0" applyBorder="1"/>
    <xf numFmtId="0" fontId="0" fillId="2" borderId="7" xfId="0" applyFill="1" applyBorder="1"/>
    <xf numFmtId="0" fontId="0" fillId="0" borderId="8" xfId="0" applyBorder="1"/>
    <xf numFmtId="0" fontId="0" fillId="3" borderId="7" xfId="0" applyFill="1" applyBorder="1"/>
    <xf numFmtId="10" fontId="0" fillId="0" borderId="7" xfId="0" applyNumberFormat="1" applyBorder="1"/>
    <xf numFmtId="0" fontId="3" fillId="2" borderId="7" xfId="0" applyFont="1" applyFill="1" applyBorder="1"/>
    <xf numFmtId="3" fontId="0" fillId="0" borderId="7" xfId="0" applyNumberFormat="1" applyBorder="1"/>
    <xf numFmtId="3" fontId="0" fillId="0" borderId="8" xfId="0" applyNumberFormat="1" applyBorder="1"/>
    <xf numFmtId="3" fontId="0" fillId="3" borderId="7" xfId="0" applyNumberFormat="1" applyFill="1" applyBorder="1"/>
    <xf numFmtId="2" fontId="0" fillId="0" borderId="7" xfId="0" applyNumberFormat="1" applyBorder="1"/>
    <xf numFmtId="3" fontId="3" fillId="2" borderId="7" xfId="0" applyNumberFormat="1" applyFont="1" applyFill="1" applyBorder="1"/>
    <xf numFmtId="3" fontId="0" fillId="0" borderId="9" xfId="0" applyNumberFormat="1" applyBorder="1"/>
    <xf numFmtId="14" fontId="0" fillId="0" borderId="7" xfId="0" applyNumberFormat="1" applyBorder="1"/>
    <xf numFmtId="3" fontId="0" fillId="0" borderId="10" xfId="0" applyNumberFormat="1" applyBorder="1"/>
    <xf numFmtId="3" fontId="0" fillId="0" borderId="11" xfId="0" applyNumberFormat="1" applyBorder="1"/>
    <xf numFmtId="0" fontId="0" fillId="0" borderId="10" xfId="0" applyBorder="1"/>
    <xf numFmtId="0" fontId="1" fillId="0" borderId="12" xfId="0" applyFont="1" applyBorder="1"/>
    <xf numFmtId="0" fontId="1" fillId="0" borderId="7" xfId="0" applyFont="1" applyBorder="1"/>
    <xf numFmtId="3" fontId="1" fillId="0" borderId="0" xfId="0" applyNumberFormat="1" applyFont="1"/>
    <xf numFmtId="3" fontId="1" fillId="0" borderId="7"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47</xdr:col>
      <xdr:colOff>0</xdr:colOff>
      <xdr:row>0</xdr:row>
      <xdr:rowOff>0</xdr:rowOff>
    </xdr:from>
    <xdr:to>
      <xdr:col>47</xdr:col>
      <xdr:colOff>11234</xdr:colOff>
      <xdr:row>167</xdr:row>
      <xdr:rowOff>71415</xdr:rowOff>
    </xdr:to>
    <xdr:cxnSp macro="">
      <xdr:nvCxnSpPr>
        <xdr:cNvPr id="3" name="Straight Connector 2">
          <a:extLst>
            <a:ext uri="{FF2B5EF4-FFF2-40B4-BE49-F238E27FC236}">
              <a16:creationId xmlns:a16="http://schemas.microsoft.com/office/drawing/2014/main" id="{B2ADE698-132A-484D-97EF-E303EF60C390}"/>
            </a:ext>
          </a:extLst>
        </xdr:cNvPr>
        <xdr:cNvCxnSpPr/>
      </xdr:nvCxnSpPr>
      <xdr:spPr>
        <a:xfrm>
          <a:off x="14533217" y="0"/>
          <a:ext cx="11234" cy="223019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0</xdr:row>
      <xdr:rowOff>0</xdr:rowOff>
    </xdr:from>
    <xdr:to>
      <xdr:col>6</xdr:col>
      <xdr:colOff>11234</xdr:colOff>
      <xdr:row>167</xdr:row>
      <xdr:rowOff>71415</xdr:rowOff>
    </xdr:to>
    <xdr:cxnSp macro="">
      <xdr:nvCxnSpPr>
        <xdr:cNvPr id="6" name="Straight Connector 5">
          <a:extLst>
            <a:ext uri="{FF2B5EF4-FFF2-40B4-BE49-F238E27FC236}">
              <a16:creationId xmlns:a16="http://schemas.microsoft.com/office/drawing/2014/main" id="{6677AC7B-9C3B-4A69-A988-5C3C56B914CD}"/>
            </a:ext>
          </a:extLst>
        </xdr:cNvPr>
        <xdr:cNvCxnSpPr/>
      </xdr:nvCxnSpPr>
      <xdr:spPr>
        <a:xfrm>
          <a:off x="4273826" y="0"/>
          <a:ext cx="11234" cy="223019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en-US</v>
    <v>a1mou2</v>
    <v>268435456</v>
    <v>1</v>
    <v>Powered by Refinitiv</v>
    <v>0</v>
    <v>APPLE INC. (XNAS:AAPL)</v>
    <v>2</v>
    <v>3</v>
    <v>Finance</v>
    <v>4</v>
    <v>179.61</v>
    <v>124.17</v>
    <v>1.2834000000000001</v>
    <v>-2.09</v>
    <v>6.734E-4</v>
    <v>-1.3878999999999999E-2</v>
    <v>0.1</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150.94</v>
    <v>Computers, Phones &amp; Household Electronics</v>
    <v>Stock</v>
    <v>44995.924101700781</v>
    <v>0</v>
    <v>147.6096</v>
    <v>2349559000000</v>
    <v>APPLE INC.</v>
    <v>APPLE INC.</v>
    <v>150.21</v>
    <v>25.536999999999999</v>
    <v>150.59</v>
    <v>148.5</v>
    <v>148.6</v>
    <v>15821950000</v>
    <v>AAPL</v>
    <v>APPLE INC. (XNAS:AAPL)</v>
    <v>68572400</v>
    <v>66116014</v>
    <v>1977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CA8A-C9EB-48C6-B7F4-59F81D688885}">
  <dimension ref="A1:B7"/>
  <sheetViews>
    <sheetView tabSelected="1" workbookViewId="0">
      <selection activeCell="B9" sqref="B9"/>
    </sheetView>
  </sheetViews>
  <sheetFormatPr defaultRowHeight="14.5" x14ac:dyDescent="0.35"/>
  <cols>
    <col min="2" max="2" width="13.6328125" bestFit="1" customWidth="1"/>
  </cols>
  <sheetData>
    <row r="1" spans="1:2" ht="15" thickBot="1" x14ac:dyDescent="0.4">
      <c r="A1" t="e" vm="1">
        <v>#VALUE!</v>
      </c>
    </row>
    <row r="2" spans="1:2" x14ac:dyDescent="0.35">
      <c r="A2" s="10" t="s">
        <v>2362</v>
      </c>
      <c r="B2" s="13" cm="1">
        <f t="array" ref="B2">_FV(A1,"Price")</f>
        <v>148.5</v>
      </c>
    </row>
    <row r="3" spans="1:2" x14ac:dyDescent="0.35">
      <c r="A3" s="11" t="s">
        <v>2363</v>
      </c>
      <c r="B3" s="2" cm="1">
        <f t="array" ref="B3">_FV(A1,"Shares outstanding",TRUE)/1000000</f>
        <v>15821.95</v>
      </c>
    </row>
    <row r="4" spans="1:2" x14ac:dyDescent="0.35">
      <c r="A4" s="11" t="s">
        <v>2364</v>
      </c>
      <c r="B4" s="13">
        <f>B2*B3</f>
        <v>2349559.5750000002</v>
      </c>
    </row>
    <row r="5" spans="1:2" x14ac:dyDescent="0.35">
      <c r="A5" s="11" t="s">
        <v>2365</v>
      </c>
    </row>
    <row r="6" spans="1:2" x14ac:dyDescent="0.35">
      <c r="A6" s="11" t="s">
        <v>2366</v>
      </c>
    </row>
    <row r="7" spans="1:2" ht="15" thickBot="1" x14ac:dyDescent="0.4">
      <c r="A7" s="12" t="s">
        <v>2367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D0391-68B5-46F8-A07D-1BF7F1C24428}">
  <dimension ref="A4:B13"/>
  <sheetViews>
    <sheetView workbookViewId="0">
      <selection activeCell="B57" sqref="B57"/>
    </sheetView>
  </sheetViews>
  <sheetFormatPr defaultRowHeight="14.5" x14ac:dyDescent="0.35"/>
  <cols>
    <col min="1" max="1" width="18.90625" customWidth="1"/>
  </cols>
  <sheetData>
    <row r="4" spans="1:2" x14ac:dyDescent="0.35">
      <c r="A4" t="s">
        <v>2351</v>
      </c>
      <c r="B4" t="s">
        <v>2356</v>
      </c>
    </row>
    <row r="5" spans="1:2" x14ac:dyDescent="0.35">
      <c r="A5" t="s">
        <v>2352</v>
      </c>
      <c r="B5" t="s">
        <v>2357</v>
      </c>
    </row>
    <row r="6" spans="1:2" x14ac:dyDescent="0.35">
      <c r="A6" t="s">
        <v>2353</v>
      </c>
      <c r="B6" t="s">
        <v>2358</v>
      </c>
    </row>
    <row r="7" spans="1:2" x14ac:dyDescent="0.35">
      <c r="A7" t="s">
        <v>2354</v>
      </c>
      <c r="B7" t="s">
        <v>2359</v>
      </c>
    </row>
    <row r="8" spans="1:2" x14ac:dyDescent="0.35">
      <c r="A8" t="s">
        <v>2355</v>
      </c>
      <c r="B8" t="s">
        <v>2360</v>
      </c>
    </row>
    <row r="13" spans="1:2" x14ac:dyDescent="0.35">
      <c r="A13" s="9" t="s">
        <v>2361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B3E1B-441A-4E16-AB07-8F7B7E3432DF}">
  <dimension ref="B1:BM115"/>
  <sheetViews>
    <sheetView zoomScale="55" zoomScaleNormal="55" workbookViewId="0">
      <pane xSplit="2" ySplit="4" topLeftCell="F5" activePane="bottomRight" state="frozen"/>
      <selection pane="topRight" activeCell="D1" sqref="D1"/>
      <selection pane="bottomLeft" activeCell="A4" sqref="A4"/>
      <selection pane="bottomRight" activeCell="AK100" sqref="AK100"/>
    </sheetView>
  </sheetViews>
  <sheetFormatPr defaultRowHeight="14.5" x14ac:dyDescent="0.35"/>
  <cols>
    <col min="2" max="2" width="20.81640625" customWidth="1"/>
    <col min="3" max="10" width="10.6328125" customWidth="1"/>
    <col min="11" max="11" width="10.6328125" style="26" customWidth="1"/>
    <col min="12" max="14" width="10.6328125" customWidth="1"/>
    <col min="15" max="15" width="10.6328125" style="26" customWidth="1"/>
    <col min="16" max="18" width="10.6328125" customWidth="1"/>
    <col min="19" max="19" width="10.6328125" style="26" customWidth="1"/>
    <col min="20" max="22" width="10.6328125" customWidth="1"/>
    <col min="23" max="23" width="10.6328125" style="26" customWidth="1"/>
    <col min="24" max="26" width="10.6328125" customWidth="1"/>
    <col min="27" max="27" width="10.6328125" style="26" customWidth="1"/>
    <col min="28" max="30" width="10.6328125" customWidth="1"/>
    <col min="31" max="31" width="10.6328125" style="26" customWidth="1"/>
    <col min="32" max="34" width="10.6328125" customWidth="1"/>
    <col min="35" max="35" width="10.6328125" style="26" customWidth="1"/>
    <col min="36" max="38" width="10.6328125" customWidth="1"/>
    <col min="39" max="39" width="10.6328125" style="26" customWidth="1"/>
    <col min="40" max="42" width="10.6328125" customWidth="1"/>
    <col min="43" max="43" width="10.6328125" style="26" customWidth="1"/>
    <col min="44" max="46" width="10.6328125" customWidth="1"/>
    <col min="47" max="47" width="10.6328125" style="26" customWidth="1"/>
    <col min="48" max="63" width="10.6328125" customWidth="1"/>
  </cols>
  <sheetData>
    <row r="1" spans="2:58" x14ac:dyDescent="0.35">
      <c r="B1" t="s">
        <v>2370</v>
      </c>
      <c r="G1" t="s">
        <v>2448</v>
      </c>
      <c r="H1" t="s">
        <v>2447</v>
      </c>
      <c r="I1" t="s">
        <v>2446</v>
      </c>
      <c r="J1" t="s">
        <v>2445</v>
      </c>
      <c r="K1" s="26" t="s">
        <v>2444</v>
      </c>
      <c r="L1" t="s">
        <v>2443</v>
      </c>
      <c r="M1" t="s">
        <v>2442</v>
      </c>
      <c r="N1" t="s">
        <v>2441</v>
      </c>
      <c r="O1" s="26" t="s">
        <v>2440</v>
      </c>
      <c r="P1" t="s">
        <v>2439</v>
      </c>
      <c r="Q1" t="s">
        <v>2438</v>
      </c>
      <c r="R1" t="s">
        <v>2437</v>
      </c>
      <c r="S1" s="26" t="s">
        <v>2436</v>
      </c>
      <c r="T1" t="s">
        <v>2435</v>
      </c>
      <c r="U1" t="s">
        <v>2434</v>
      </c>
      <c r="V1" t="s">
        <v>2433</v>
      </c>
      <c r="W1" s="26" t="s">
        <v>2432</v>
      </c>
      <c r="X1" t="s">
        <v>2431</v>
      </c>
      <c r="Y1" t="s">
        <v>2430</v>
      </c>
      <c r="Z1" t="s">
        <v>2429</v>
      </c>
      <c r="AA1" s="26" t="s">
        <v>2425</v>
      </c>
      <c r="AB1" t="s">
        <v>2426</v>
      </c>
      <c r="AC1" t="s">
        <v>2427</v>
      </c>
      <c r="AD1" t="s">
        <v>2428</v>
      </c>
      <c r="AE1" s="26" t="s">
        <v>2331</v>
      </c>
      <c r="AF1" t="s">
        <v>2332</v>
      </c>
      <c r="AG1" t="s">
        <v>2333</v>
      </c>
      <c r="AH1" t="s">
        <v>2334</v>
      </c>
      <c r="AI1" s="26" t="s">
        <v>2335</v>
      </c>
      <c r="AJ1" t="s">
        <v>2336</v>
      </c>
      <c r="AK1" t="s">
        <v>2337</v>
      </c>
      <c r="AM1" s="26" t="s">
        <v>2424</v>
      </c>
    </row>
    <row r="2" spans="2:58" x14ac:dyDescent="0.35">
      <c r="B2" t="s">
        <v>2343</v>
      </c>
      <c r="AE2" s="38">
        <v>44043</v>
      </c>
      <c r="AF2" s="3">
        <v>44224</v>
      </c>
      <c r="AG2" s="3">
        <v>44315</v>
      </c>
      <c r="AH2" s="3">
        <v>44405</v>
      </c>
      <c r="AI2" s="38">
        <v>44589</v>
      </c>
      <c r="AJ2" s="3">
        <v>44680</v>
      </c>
      <c r="AK2" s="3">
        <v>44771</v>
      </c>
      <c r="AW2" s="3">
        <v>42305</v>
      </c>
      <c r="AX2" s="3">
        <v>42669</v>
      </c>
      <c r="AY2" s="3">
        <v>43042</v>
      </c>
      <c r="AZ2" s="3">
        <v>43409</v>
      </c>
      <c r="BA2" s="3">
        <v>43769</v>
      </c>
      <c r="BB2" s="3">
        <v>44134</v>
      </c>
      <c r="BC2" s="3">
        <v>44498</v>
      </c>
      <c r="BD2" s="3">
        <v>44862</v>
      </c>
    </row>
    <row r="3" spans="2:58" x14ac:dyDescent="0.35">
      <c r="B3" t="s">
        <v>2369</v>
      </c>
      <c r="AE3" s="38"/>
      <c r="AF3" s="3">
        <v>44281</v>
      </c>
      <c r="AG3" s="3">
        <v>44372</v>
      </c>
      <c r="AH3" s="3"/>
      <c r="AI3" s="38">
        <v>44555</v>
      </c>
      <c r="AJ3" s="3">
        <v>44646</v>
      </c>
      <c r="AK3" s="3">
        <v>44737</v>
      </c>
      <c r="AW3">
        <v>2015</v>
      </c>
      <c r="AX3">
        <v>2016</v>
      </c>
      <c r="AY3">
        <v>2017</v>
      </c>
      <c r="AZ3">
        <v>2018</v>
      </c>
      <c r="BA3">
        <v>2019</v>
      </c>
      <c r="BB3">
        <v>2020</v>
      </c>
      <c r="BC3">
        <v>2021</v>
      </c>
      <c r="BD3">
        <v>2022</v>
      </c>
    </row>
    <row r="4" spans="2:58" x14ac:dyDescent="0.35">
      <c r="B4" t="s">
        <v>2368</v>
      </c>
    </row>
    <row r="6" spans="2:58" s="7" customFormat="1" x14ac:dyDescent="0.35">
      <c r="B6" s="9" t="s">
        <v>2405</v>
      </c>
      <c r="K6" s="27"/>
      <c r="O6" s="27"/>
      <c r="S6" s="27"/>
      <c r="W6" s="27"/>
      <c r="AA6" s="27"/>
      <c r="AE6" s="27"/>
      <c r="AI6" s="27"/>
      <c r="AM6" s="27"/>
      <c r="AQ6" s="27"/>
      <c r="AU6" s="27"/>
    </row>
    <row r="7" spans="2:58" x14ac:dyDescent="0.35">
      <c r="B7" t="s">
        <v>2406</v>
      </c>
      <c r="AF7">
        <v>47938</v>
      </c>
      <c r="AG7">
        <v>39570</v>
      </c>
      <c r="AJ7">
        <v>50570</v>
      </c>
      <c r="AK7">
        <v>40665</v>
      </c>
      <c r="AV7" s="2"/>
      <c r="AW7" s="2">
        <v>155041</v>
      </c>
      <c r="AX7" s="2">
        <v>136700</v>
      </c>
      <c r="AY7" s="2">
        <v>141319</v>
      </c>
      <c r="AZ7" s="2">
        <v>164888</v>
      </c>
      <c r="BA7" s="2">
        <v>142381</v>
      </c>
      <c r="BB7" s="2">
        <v>137781</v>
      </c>
      <c r="BC7" s="2">
        <v>191973</v>
      </c>
      <c r="BD7" s="2">
        <v>205489</v>
      </c>
      <c r="BE7" s="2"/>
      <c r="BF7" s="2"/>
    </row>
    <row r="8" spans="2:58" x14ac:dyDescent="0.35">
      <c r="B8" t="s">
        <v>2407</v>
      </c>
      <c r="AF8">
        <v>9102</v>
      </c>
      <c r="AG8">
        <v>8235</v>
      </c>
      <c r="AJ8">
        <v>10435</v>
      </c>
      <c r="AK8">
        <v>7382</v>
      </c>
      <c r="AV8" s="2"/>
      <c r="AW8" s="2">
        <v>23227</v>
      </c>
      <c r="AX8" s="2">
        <v>20628</v>
      </c>
      <c r="AY8" s="2">
        <v>19222</v>
      </c>
      <c r="AZ8" s="2">
        <v>25198</v>
      </c>
      <c r="BA8" s="2">
        <v>25740</v>
      </c>
      <c r="BB8" s="2">
        <v>28622</v>
      </c>
      <c r="BC8" s="2">
        <v>35190</v>
      </c>
      <c r="BD8" s="2">
        <v>40177</v>
      </c>
      <c r="BE8" s="2"/>
      <c r="BF8" s="2"/>
    </row>
    <row r="9" spans="2:58" x14ac:dyDescent="0.35">
      <c r="B9" t="s">
        <v>2408</v>
      </c>
      <c r="AF9">
        <v>7807</v>
      </c>
      <c r="AG9">
        <v>7368</v>
      </c>
      <c r="AJ9">
        <v>7646</v>
      </c>
      <c r="AK9">
        <v>7224</v>
      </c>
      <c r="AV9" s="2"/>
      <c r="AW9" s="2">
        <v>25471</v>
      </c>
      <c r="AX9" s="2">
        <v>22831</v>
      </c>
      <c r="AY9" s="2">
        <v>25850</v>
      </c>
      <c r="AZ9" s="2">
        <v>18380</v>
      </c>
      <c r="BA9" s="2">
        <v>21280</v>
      </c>
      <c r="BB9" s="2">
        <v>23724</v>
      </c>
      <c r="BC9" s="2">
        <v>31862</v>
      </c>
      <c r="BD9" s="2">
        <v>29292</v>
      </c>
      <c r="BE9" s="2"/>
      <c r="BF9" s="2"/>
    </row>
    <row r="10" spans="2:58" x14ac:dyDescent="0.35">
      <c r="B10" t="s">
        <v>2409</v>
      </c>
      <c r="AF10">
        <v>7836</v>
      </c>
      <c r="AG10">
        <v>8775</v>
      </c>
      <c r="AJ10">
        <v>8806</v>
      </c>
      <c r="AK10">
        <v>8084</v>
      </c>
      <c r="AV10" s="2"/>
      <c r="AW10" s="2">
        <v>19909</v>
      </c>
      <c r="AX10" s="2">
        <v>24348</v>
      </c>
      <c r="AY10" s="2">
        <v>29980</v>
      </c>
      <c r="AZ10" s="2">
        <v>17381</v>
      </c>
      <c r="BA10" s="2">
        <v>24482</v>
      </c>
      <c r="BB10" s="2">
        <v>30620</v>
      </c>
      <c r="BC10" s="2">
        <v>38367</v>
      </c>
      <c r="BD10" s="2">
        <v>41241</v>
      </c>
      <c r="BE10" s="2"/>
      <c r="BF10" s="2"/>
    </row>
    <row r="11" spans="2:58" s="14" customFormat="1" x14ac:dyDescent="0.35">
      <c r="B11" s="14" t="s">
        <v>2410</v>
      </c>
      <c r="K11" s="28"/>
      <c r="O11" s="28"/>
      <c r="S11" s="28"/>
      <c r="W11" s="28"/>
      <c r="AA11" s="28"/>
      <c r="AE11" s="28"/>
      <c r="AF11" s="14">
        <v>16901</v>
      </c>
      <c r="AG11" s="14">
        <v>17486</v>
      </c>
      <c r="AI11" s="28"/>
      <c r="AJ11" s="14">
        <v>19821</v>
      </c>
      <c r="AK11" s="14">
        <v>19604</v>
      </c>
      <c r="AM11" s="28"/>
      <c r="AQ11" s="28"/>
      <c r="AU11" s="28"/>
      <c r="AV11" s="15"/>
      <c r="AW11" s="15">
        <v>10067</v>
      </c>
      <c r="AX11" s="15">
        <v>11132</v>
      </c>
      <c r="AY11" s="15">
        <v>12863</v>
      </c>
      <c r="AZ11" s="15">
        <v>39748</v>
      </c>
      <c r="BA11" s="15">
        <v>46291</v>
      </c>
      <c r="BB11" s="15">
        <v>53768</v>
      </c>
      <c r="BC11" s="15">
        <v>68425</v>
      </c>
      <c r="BD11" s="15">
        <v>78129</v>
      </c>
      <c r="BE11" s="15"/>
      <c r="BF11" s="15"/>
    </row>
    <row r="12" spans="2:58" x14ac:dyDescent="0.35">
      <c r="B12" t="s">
        <v>2411</v>
      </c>
      <c r="G12">
        <f t="shared" ref="G12:AJ12" si="0">SUM(G7:G11)</f>
        <v>0</v>
      </c>
      <c r="H12">
        <f t="shared" si="0"/>
        <v>0</v>
      </c>
      <c r="I12">
        <f t="shared" si="0"/>
        <v>0</v>
      </c>
      <c r="J12">
        <f t="shared" si="0"/>
        <v>0</v>
      </c>
      <c r="K12">
        <f t="shared" si="0"/>
        <v>0</v>
      </c>
      <c r="L12">
        <f t="shared" si="0"/>
        <v>0</v>
      </c>
      <c r="M12">
        <f t="shared" si="0"/>
        <v>0</v>
      </c>
      <c r="N12">
        <f t="shared" si="0"/>
        <v>0</v>
      </c>
      <c r="O12">
        <f t="shared" si="0"/>
        <v>0</v>
      </c>
      <c r="P12">
        <f t="shared" si="0"/>
        <v>0</v>
      </c>
      <c r="Q12">
        <f t="shared" si="0"/>
        <v>0</v>
      </c>
      <c r="R12">
        <f t="shared" si="0"/>
        <v>0</v>
      </c>
      <c r="S12">
        <f t="shared" si="0"/>
        <v>0</v>
      </c>
      <c r="T12">
        <f t="shared" si="0"/>
        <v>0</v>
      </c>
      <c r="U12">
        <f t="shared" si="0"/>
        <v>0</v>
      </c>
      <c r="V12">
        <f t="shared" si="0"/>
        <v>0</v>
      </c>
      <c r="W12">
        <f t="shared" si="0"/>
        <v>0</v>
      </c>
      <c r="X12">
        <f t="shared" si="0"/>
        <v>0</v>
      </c>
      <c r="Y12">
        <f t="shared" si="0"/>
        <v>0</v>
      </c>
      <c r="Z12">
        <f t="shared" si="0"/>
        <v>0</v>
      </c>
      <c r="AA12">
        <f t="shared" si="0"/>
        <v>0</v>
      </c>
      <c r="AB12">
        <f t="shared" si="0"/>
        <v>0</v>
      </c>
      <c r="AC12">
        <f t="shared" si="0"/>
        <v>0</v>
      </c>
      <c r="AD12">
        <f t="shared" si="0"/>
        <v>0</v>
      </c>
      <c r="AE12">
        <f t="shared" si="0"/>
        <v>0</v>
      </c>
      <c r="AF12">
        <f t="shared" si="0"/>
        <v>89584</v>
      </c>
      <c r="AG12">
        <f t="shared" si="0"/>
        <v>81434</v>
      </c>
      <c r="AH12">
        <f t="shared" si="0"/>
        <v>0</v>
      </c>
      <c r="AI12">
        <f t="shared" si="0"/>
        <v>0</v>
      </c>
      <c r="AJ12">
        <f t="shared" si="0"/>
        <v>97278</v>
      </c>
      <c r="AK12">
        <f>SUM(AK7:AK11)</f>
        <v>82959</v>
      </c>
      <c r="AV12" s="2"/>
      <c r="AW12" s="2">
        <f t="shared" ref="AW12:BC12" si="1">SUM(AW7:AW11)</f>
        <v>233715</v>
      </c>
      <c r="AX12" s="2">
        <f t="shared" si="1"/>
        <v>215639</v>
      </c>
      <c r="AY12" s="2">
        <f t="shared" si="1"/>
        <v>229234</v>
      </c>
      <c r="AZ12" s="2">
        <f t="shared" si="1"/>
        <v>265595</v>
      </c>
      <c r="BA12" s="2">
        <f t="shared" si="1"/>
        <v>260174</v>
      </c>
      <c r="BB12" s="2">
        <f t="shared" si="1"/>
        <v>274515</v>
      </c>
      <c r="BC12" s="2">
        <f t="shared" si="1"/>
        <v>365817</v>
      </c>
      <c r="BD12" s="2">
        <f>SUM(BD7:BD11)</f>
        <v>394328</v>
      </c>
      <c r="BE12" s="2"/>
      <c r="BF12" s="2"/>
    </row>
    <row r="13" spans="2:58" s="7" customFormat="1" x14ac:dyDescent="0.35">
      <c r="B13" s="9" t="s">
        <v>2412</v>
      </c>
      <c r="K13" s="27"/>
      <c r="O13" s="27"/>
      <c r="S13" s="27"/>
      <c r="W13" s="27"/>
      <c r="AA13" s="27"/>
      <c r="AE13" s="27"/>
      <c r="AI13" s="27"/>
      <c r="AM13" s="27"/>
      <c r="AQ13" s="27"/>
      <c r="AU13" s="27"/>
      <c r="AV13" s="23"/>
      <c r="AW13" s="23"/>
      <c r="AX13" s="23"/>
      <c r="AY13" s="23"/>
      <c r="AZ13" s="23"/>
      <c r="BA13" s="23"/>
      <c r="BB13" s="23"/>
      <c r="BC13" s="23"/>
      <c r="BD13" s="23"/>
      <c r="BE13" s="23"/>
      <c r="BF13" s="23"/>
    </row>
    <row r="14" spans="2:58" x14ac:dyDescent="0.35">
      <c r="B14" t="s">
        <v>2413</v>
      </c>
      <c r="AF14">
        <v>34306</v>
      </c>
      <c r="AG14">
        <v>35870</v>
      </c>
      <c r="AJ14">
        <v>40882</v>
      </c>
      <c r="AK14">
        <v>37472</v>
      </c>
      <c r="AV14" s="2"/>
      <c r="AW14" s="2">
        <v>93864</v>
      </c>
      <c r="AX14" s="2">
        <v>86613</v>
      </c>
      <c r="AY14" s="2">
        <v>96600</v>
      </c>
      <c r="AZ14" s="2">
        <v>112093</v>
      </c>
      <c r="BA14" s="2">
        <v>116914</v>
      </c>
      <c r="BB14" s="2">
        <v>124556</v>
      </c>
      <c r="BC14" s="2">
        <v>153306</v>
      </c>
      <c r="BD14" s="2">
        <v>169658</v>
      </c>
      <c r="BE14" s="2"/>
      <c r="BF14" s="2"/>
    </row>
    <row r="15" spans="2:58" x14ac:dyDescent="0.35">
      <c r="B15" t="s">
        <v>2414</v>
      </c>
      <c r="AF15">
        <v>22264</v>
      </c>
      <c r="AG15">
        <v>18943</v>
      </c>
      <c r="AJ15">
        <v>23287</v>
      </c>
      <c r="AK15">
        <v>19287</v>
      </c>
      <c r="AV15" s="2"/>
      <c r="AW15" s="2">
        <v>50337</v>
      </c>
      <c r="AX15" s="2">
        <v>49952</v>
      </c>
      <c r="AY15" s="2">
        <v>54938</v>
      </c>
      <c r="AZ15" s="2">
        <v>62420</v>
      </c>
      <c r="BA15" s="2">
        <v>60288</v>
      </c>
      <c r="BB15" s="2">
        <v>68640</v>
      </c>
      <c r="BC15" s="2">
        <v>89307</v>
      </c>
      <c r="BD15" s="2">
        <v>95118</v>
      </c>
      <c r="BE15" s="2"/>
      <c r="BF15" s="2"/>
    </row>
    <row r="16" spans="2:58" x14ac:dyDescent="0.35">
      <c r="B16" t="s">
        <v>2415</v>
      </c>
      <c r="AF16">
        <v>17728</v>
      </c>
      <c r="AG16">
        <v>14762</v>
      </c>
      <c r="AJ16">
        <v>18343</v>
      </c>
      <c r="AK16">
        <v>14604</v>
      </c>
      <c r="AV16" s="2"/>
      <c r="AW16" s="2">
        <v>58715</v>
      </c>
      <c r="AX16" s="2">
        <v>48492</v>
      </c>
      <c r="AY16" s="2">
        <v>44764</v>
      </c>
      <c r="AZ16" s="2">
        <v>51942</v>
      </c>
      <c r="BA16" s="2">
        <v>43678</v>
      </c>
      <c r="BB16" s="2">
        <v>40308</v>
      </c>
      <c r="BC16" s="2">
        <v>68366</v>
      </c>
      <c r="BD16" s="2">
        <v>74200</v>
      </c>
      <c r="BE16" s="2"/>
      <c r="BF16" s="2"/>
    </row>
    <row r="17" spans="2:58" x14ac:dyDescent="0.35">
      <c r="B17" t="s">
        <v>2416</v>
      </c>
      <c r="AF17">
        <v>7742</v>
      </c>
      <c r="AG17">
        <v>6464</v>
      </c>
      <c r="AJ17">
        <v>7724</v>
      </c>
      <c r="AK17">
        <v>5446</v>
      </c>
      <c r="AV17" s="2"/>
      <c r="AW17" s="2">
        <v>15706</v>
      </c>
      <c r="AX17" s="2">
        <v>16928</v>
      </c>
      <c r="AY17" s="2">
        <v>17733</v>
      </c>
      <c r="AZ17" s="2">
        <v>21733</v>
      </c>
      <c r="BA17" s="2">
        <v>21506</v>
      </c>
      <c r="BB17" s="2">
        <v>21418</v>
      </c>
      <c r="BC17" s="2">
        <v>28482</v>
      </c>
      <c r="BD17" s="2">
        <v>25977</v>
      </c>
      <c r="BE17" s="2"/>
      <c r="BF17" s="2"/>
    </row>
    <row r="18" spans="2:58" s="14" customFormat="1" x14ac:dyDescent="0.35">
      <c r="B18" s="14" t="s">
        <v>2417</v>
      </c>
      <c r="K18" s="28"/>
      <c r="O18" s="28"/>
      <c r="S18" s="28"/>
      <c r="W18" s="28"/>
      <c r="AA18" s="28"/>
      <c r="AE18" s="28"/>
      <c r="AF18" s="14">
        <v>7544</v>
      </c>
      <c r="AG18" s="14">
        <v>5395</v>
      </c>
      <c r="AI18" s="28"/>
      <c r="AJ18" s="14">
        <v>7042</v>
      </c>
      <c r="AK18" s="14">
        <v>6150</v>
      </c>
      <c r="AM18" s="28"/>
      <c r="AQ18" s="28"/>
      <c r="AU18" s="28"/>
      <c r="AV18" s="15"/>
      <c r="AW18" s="15">
        <v>15093</v>
      </c>
      <c r="AX18" s="15">
        <v>13654</v>
      </c>
      <c r="AY18" s="15">
        <v>15199</v>
      </c>
      <c r="AZ18" s="15">
        <v>17407</v>
      </c>
      <c r="BA18" s="15">
        <v>17788</v>
      </c>
      <c r="BB18" s="15">
        <v>19593</v>
      </c>
      <c r="BC18" s="15">
        <v>26356</v>
      </c>
      <c r="BD18" s="15">
        <v>29375</v>
      </c>
      <c r="BE18" s="15"/>
      <c r="BF18" s="15"/>
    </row>
    <row r="19" spans="2:58" x14ac:dyDescent="0.35">
      <c r="B19" t="s">
        <v>2411</v>
      </c>
      <c r="G19">
        <f t="shared" ref="G19:AJ19" si="2">SUM(G14:G18)</f>
        <v>0</v>
      </c>
      <c r="H19">
        <f t="shared" si="2"/>
        <v>0</v>
      </c>
      <c r="I19">
        <f t="shared" si="2"/>
        <v>0</v>
      </c>
      <c r="J19">
        <f t="shared" si="2"/>
        <v>0</v>
      </c>
      <c r="K19">
        <f t="shared" si="2"/>
        <v>0</v>
      </c>
      <c r="L19">
        <f t="shared" si="2"/>
        <v>0</v>
      </c>
      <c r="M19">
        <f t="shared" si="2"/>
        <v>0</v>
      </c>
      <c r="N19">
        <f t="shared" si="2"/>
        <v>0</v>
      </c>
      <c r="O19">
        <f t="shared" si="2"/>
        <v>0</v>
      </c>
      <c r="P19">
        <f t="shared" si="2"/>
        <v>0</v>
      </c>
      <c r="Q19">
        <f t="shared" si="2"/>
        <v>0</v>
      </c>
      <c r="R19">
        <f t="shared" si="2"/>
        <v>0</v>
      </c>
      <c r="S19">
        <f t="shared" si="2"/>
        <v>0</v>
      </c>
      <c r="T19">
        <f t="shared" si="2"/>
        <v>0</v>
      </c>
      <c r="U19">
        <f t="shared" si="2"/>
        <v>0</v>
      </c>
      <c r="V19">
        <f t="shared" si="2"/>
        <v>0</v>
      </c>
      <c r="W19">
        <f t="shared" si="2"/>
        <v>0</v>
      </c>
      <c r="X19">
        <f t="shared" si="2"/>
        <v>0</v>
      </c>
      <c r="Y19">
        <f t="shared" si="2"/>
        <v>0</v>
      </c>
      <c r="Z19">
        <f t="shared" si="2"/>
        <v>0</v>
      </c>
      <c r="AA19">
        <f t="shared" si="2"/>
        <v>0</v>
      </c>
      <c r="AB19">
        <f t="shared" si="2"/>
        <v>0</v>
      </c>
      <c r="AC19">
        <f t="shared" si="2"/>
        <v>0</v>
      </c>
      <c r="AD19">
        <f t="shared" si="2"/>
        <v>0</v>
      </c>
      <c r="AE19">
        <f t="shared" si="2"/>
        <v>0</v>
      </c>
      <c r="AF19">
        <f t="shared" si="2"/>
        <v>89584</v>
      </c>
      <c r="AG19">
        <f t="shared" si="2"/>
        <v>81434</v>
      </c>
      <c r="AH19">
        <f t="shared" si="2"/>
        <v>0</v>
      </c>
      <c r="AI19">
        <f t="shared" si="2"/>
        <v>0</v>
      </c>
      <c r="AJ19">
        <f t="shared" si="2"/>
        <v>97278</v>
      </c>
      <c r="AK19">
        <f>SUM(AK14:AK18)</f>
        <v>82959</v>
      </c>
      <c r="AV19" s="2"/>
      <c r="AW19" s="2">
        <f t="shared" ref="AW19:AZ19" si="3">SUM(AW14:AW18)</f>
        <v>233715</v>
      </c>
      <c r="AX19" s="2">
        <f t="shared" si="3"/>
        <v>215639</v>
      </c>
      <c r="AY19" s="2">
        <f t="shared" si="3"/>
        <v>229234</v>
      </c>
      <c r="AZ19" s="2">
        <f t="shared" si="3"/>
        <v>265595</v>
      </c>
      <c r="BA19" s="2">
        <f>SUM(BA14:BA18)</f>
        <v>260174</v>
      </c>
      <c r="BB19" s="2">
        <f t="shared" ref="BB19:BD19" si="4">SUM(BB14:BB18)</f>
        <v>274515</v>
      </c>
      <c r="BC19" s="2">
        <f t="shared" si="4"/>
        <v>365817</v>
      </c>
      <c r="BD19" s="2">
        <f t="shared" si="4"/>
        <v>394328</v>
      </c>
      <c r="BE19" s="2"/>
      <c r="BF19" s="2"/>
    </row>
    <row r="20" spans="2:58" s="7" customFormat="1" x14ac:dyDescent="0.35">
      <c r="B20" s="9" t="s">
        <v>2404</v>
      </c>
      <c r="K20" s="27"/>
      <c r="O20" s="27"/>
      <c r="S20" s="27"/>
      <c r="W20" s="27"/>
      <c r="AA20" s="27"/>
      <c r="AE20" s="27"/>
      <c r="AI20" s="27"/>
      <c r="AM20" s="27"/>
      <c r="AQ20" s="27"/>
      <c r="AU20" s="27"/>
    </row>
    <row r="21" spans="2:58" s="18" customFormat="1" x14ac:dyDescent="0.35">
      <c r="B21" s="16" t="s">
        <v>2418</v>
      </c>
      <c r="K21" s="29"/>
      <c r="O21" s="29"/>
      <c r="S21" s="29"/>
      <c r="W21" s="29"/>
      <c r="AA21" s="29"/>
      <c r="AE21" s="29"/>
      <c r="AI21" s="29"/>
      <c r="AM21" s="29"/>
      <c r="AQ21" s="29"/>
      <c r="AU21" s="29"/>
    </row>
    <row r="22" spans="2:58" x14ac:dyDescent="0.35">
      <c r="B22" t="s">
        <v>2419</v>
      </c>
      <c r="N22">
        <f>0-M22-L22-K22</f>
        <v>0</v>
      </c>
      <c r="AE22" s="26">
        <v>95678</v>
      </c>
      <c r="AF22">
        <v>72683</v>
      </c>
      <c r="AG22">
        <v>63948</v>
      </c>
      <c r="AI22" s="26">
        <v>104429</v>
      </c>
      <c r="AJ22">
        <v>77457</v>
      </c>
      <c r="AK22">
        <v>63355</v>
      </c>
      <c r="AY22">
        <v>196534</v>
      </c>
      <c r="AZ22">
        <v>225847</v>
      </c>
      <c r="BA22">
        <v>213883</v>
      </c>
      <c r="BB22">
        <v>220747</v>
      </c>
      <c r="BC22">
        <v>297392</v>
      </c>
      <c r="BD22">
        <v>316199</v>
      </c>
    </row>
    <row r="23" spans="2:58" s="14" customFormat="1" x14ac:dyDescent="0.35">
      <c r="B23" s="14" t="s">
        <v>2420</v>
      </c>
      <c r="K23" s="28"/>
      <c r="N23" s="41">
        <f t="shared" ref="N23:N43" si="5">0-M23-L23-K23</f>
        <v>0</v>
      </c>
      <c r="O23" s="28"/>
      <c r="S23" s="28"/>
      <c r="W23" s="28"/>
      <c r="AA23" s="28"/>
      <c r="AE23" s="28">
        <v>62130</v>
      </c>
      <c r="AF23" s="14">
        <v>46447</v>
      </c>
      <c r="AG23" s="14">
        <v>40899</v>
      </c>
      <c r="AI23" s="28">
        <v>64309</v>
      </c>
      <c r="AJ23" s="14">
        <v>49290</v>
      </c>
      <c r="AK23" s="14">
        <v>41485</v>
      </c>
      <c r="AM23" s="28"/>
      <c r="AQ23" s="28"/>
      <c r="AU23" s="28"/>
      <c r="AY23" s="14">
        <v>126337</v>
      </c>
      <c r="AZ23" s="14">
        <v>148164</v>
      </c>
      <c r="BA23" s="14">
        <v>144996</v>
      </c>
      <c r="BB23" s="14">
        <v>151286</v>
      </c>
      <c r="BC23" s="14">
        <v>192266</v>
      </c>
      <c r="BD23" s="14">
        <v>201471</v>
      </c>
    </row>
    <row r="24" spans="2:58" s="24" customFormat="1" x14ac:dyDescent="0.35">
      <c r="B24" s="24" t="s">
        <v>469</v>
      </c>
      <c r="G24" s="24">
        <f t="shared" ref="G24" si="6">G22-G23</f>
        <v>0</v>
      </c>
      <c r="H24" s="24">
        <f t="shared" ref="H24" si="7">H22-H23</f>
        <v>0</v>
      </c>
      <c r="I24" s="24">
        <f t="shared" ref="I24" si="8">I22-I23</f>
        <v>0</v>
      </c>
      <c r="J24" s="24">
        <f t="shared" ref="J24" si="9">J22-J23</f>
        <v>0</v>
      </c>
      <c r="K24" s="42">
        <f t="shared" ref="K24" si="10">K22-K23</f>
        <v>0</v>
      </c>
      <c r="L24" s="24">
        <f t="shared" ref="L24" si="11">L22-L23</f>
        <v>0</v>
      </c>
      <c r="M24" s="24">
        <f t="shared" ref="M24" si="12">M22-M23</f>
        <v>0</v>
      </c>
      <c r="N24" s="24">
        <f t="shared" si="5"/>
        <v>0</v>
      </c>
      <c r="O24" s="42">
        <f t="shared" ref="O24" si="13">O22-O23</f>
        <v>0</v>
      </c>
      <c r="P24" s="24">
        <f t="shared" ref="P24" si="14">P22-P23</f>
        <v>0</v>
      </c>
      <c r="Q24" s="24">
        <f t="shared" ref="Q24" si="15">Q22-Q23</f>
        <v>0</v>
      </c>
      <c r="R24" s="24">
        <f t="shared" ref="R24" si="16">R22-R23</f>
        <v>0</v>
      </c>
      <c r="S24" s="42">
        <f t="shared" ref="S24" si="17">S22-S23</f>
        <v>0</v>
      </c>
      <c r="T24" s="24">
        <f t="shared" ref="T24" si="18">T22-T23</f>
        <v>0</v>
      </c>
      <c r="U24" s="24">
        <f t="shared" ref="U24" si="19">U22-U23</f>
        <v>0</v>
      </c>
      <c r="V24" s="24">
        <f t="shared" ref="V24" si="20">V22-V23</f>
        <v>0</v>
      </c>
      <c r="W24" s="42">
        <f t="shared" ref="W24" si="21">W22-W23</f>
        <v>0</v>
      </c>
      <c r="X24" s="24">
        <f t="shared" ref="X24" si="22">X22-X23</f>
        <v>0</v>
      </c>
      <c r="Y24" s="24">
        <f t="shared" ref="Y24" si="23">Y22-Y23</f>
        <v>0</v>
      </c>
      <c r="Z24" s="24">
        <f t="shared" ref="Z24" si="24">Z22-Z23</f>
        <v>0</v>
      </c>
      <c r="AA24" s="42">
        <f t="shared" ref="AA24" si="25">AA22-AA23</f>
        <v>0</v>
      </c>
      <c r="AB24" s="24">
        <f t="shared" ref="AB24" si="26">AB22-AB23</f>
        <v>0</v>
      </c>
      <c r="AC24" s="24">
        <f t="shared" ref="AC24" si="27">AC22-AC23</f>
        <v>0</v>
      </c>
      <c r="AD24" s="24">
        <f t="shared" ref="AD24" si="28">AD22-AD23</f>
        <v>0</v>
      </c>
      <c r="AE24" s="42">
        <f t="shared" ref="AE24" si="29">AE22-AE23</f>
        <v>33548</v>
      </c>
      <c r="AF24" s="24">
        <f t="shared" ref="AF24:AG24" si="30">AF22-AF23</f>
        <v>26236</v>
      </c>
      <c r="AG24" s="24">
        <f t="shared" si="30"/>
        <v>23049</v>
      </c>
      <c r="AH24" s="24">
        <f t="shared" ref="AH24" si="31">AH22-AH23</f>
        <v>0</v>
      </c>
      <c r="AI24" s="42">
        <f t="shared" ref="AI24" si="32">AI22-AI23</f>
        <v>40120</v>
      </c>
      <c r="AJ24" s="24">
        <f t="shared" ref="AJ24:AK24" si="33">AJ22-AJ23</f>
        <v>28167</v>
      </c>
      <c r="AK24" s="24">
        <f t="shared" si="33"/>
        <v>21870</v>
      </c>
      <c r="AM24" s="43"/>
      <c r="AQ24" s="43"/>
      <c r="AU24" s="43"/>
      <c r="AW24" s="24">
        <f t="shared" ref="AW24:AZ24" si="34">AW22-AW23</f>
        <v>0</v>
      </c>
      <c r="AX24" s="24">
        <f t="shared" si="34"/>
        <v>0</v>
      </c>
      <c r="AY24" s="24">
        <f t="shared" si="34"/>
        <v>70197</v>
      </c>
      <c r="AZ24" s="24">
        <f t="shared" si="34"/>
        <v>77683</v>
      </c>
      <c r="BA24" s="24">
        <f>BA22-BA23</f>
        <v>68887</v>
      </c>
      <c r="BB24" s="24">
        <f t="shared" ref="BB24:BD24" si="35">BB22-BB23</f>
        <v>69461</v>
      </c>
      <c r="BC24" s="24">
        <f t="shared" si="35"/>
        <v>105126</v>
      </c>
      <c r="BD24" s="24">
        <f t="shared" si="35"/>
        <v>114728</v>
      </c>
    </row>
    <row r="25" spans="2:58" s="25" customFormat="1" x14ac:dyDescent="0.35">
      <c r="B25" s="25" t="s">
        <v>2421</v>
      </c>
      <c r="G25" s="25" t="e">
        <f t="shared" ref="G25" si="36">G24/G22</f>
        <v>#DIV/0!</v>
      </c>
      <c r="H25" s="25" t="e">
        <f t="shared" ref="H25" si="37">H24/H22</f>
        <v>#DIV/0!</v>
      </c>
      <c r="I25" s="25" t="e">
        <f t="shared" ref="I25" si="38">I24/I22</f>
        <v>#DIV/0!</v>
      </c>
      <c r="J25" s="25" t="e">
        <f t="shared" ref="J25" si="39">J24/J22</f>
        <v>#DIV/0!</v>
      </c>
      <c r="K25" s="30" t="e">
        <f t="shared" ref="K25" si="40">K24/K22</f>
        <v>#DIV/0!</v>
      </c>
      <c r="L25" s="25" t="e">
        <f t="shared" ref="L25" si="41">L24/L22</f>
        <v>#DIV/0!</v>
      </c>
      <c r="M25" s="25" t="e">
        <f t="shared" ref="M25" si="42">M24/M22</f>
        <v>#DIV/0!</v>
      </c>
      <c r="N25" t="e">
        <f t="shared" si="5"/>
        <v>#DIV/0!</v>
      </c>
      <c r="O25" s="30" t="e">
        <f t="shared" ref="O25" si="43">O24/O22</f>
        <v>#DIV/0!</v>
      </c>
      <c r="P25" s="25" t="e">
        <f t="shared" ref="P25" si="44">P24/P22</f>
        <v>#DIV/0!</v>
      </c>
      <c r="Q25" s="25" t="e">
        <f t="shared" ref="Q25" si="45">Q24/Q22</f>
        <v>#DIV/0!</v>
      </c>
      <c r="R25" s="25" t="e">
        <f t="shared" ref="R25" si="46">R24/R22</f>
        <v>#DIV/0!</v>
      </c>
      <c r="S25" s="30" t="e">
        <f t="shared" ref="S25" si="47">S24/S22</f>
        <v>#DIV/0!</v>
      </c>
      <c r="T25" s="25" t="e">
        <f t="shared" ref="T25" si="48">T24/T22</f>
        <v>#DIV/0!</v>
      </c>
      <c r="U25" s="25" t="e">
        <f t="shared" ref="U25" si="49">U24/U22</f>
        <v>#DIV/0!</v>
      </c>
      <c r="V25" s="25" t="e">
        <f t="shared" ref="V25" si="50">V24/V22</f>
        <v>#DIV/0!</v>
      </c>
      <c r="W25" s="30" t="e">
        <f t="shared" ref="W25" si="51">W24/W22</f>
        <v>#DIV/0!</v>
      </c>
      <c r="X25" s="25" t="e">
        <f t="shared" ref="X25" si="52">X24/X22</f>
        <v>#DIV/0!</v>
      </c>
      <c r="Y25" s="25" t="e">
        <f t="shared" ref="Y25" si="53">Y24/Y22</f>
        <v>#DIV/0!</v>
      </c>
      <c r="Z25" s="25" t="e">
        <f t="shared" ref="Z25" si="54">Z24/Z22</f>
        <v>#DIV/0!</v>
      </c>
      <c r="AA25" s="30" t="e">
        <f t="shared" ref="AA25" si="55">AA24/AA22</f>
        <v>#DIV/0!</v>
      </c>
      <c r="AB25" s="25" t="e">
        <f t="shared" ref="AB25" si="56">AB24/AB22</f>
        <v>#DIV/0!</v>
      </c>
      <c r="AC25" s="25" t="e">
        <f t="shared" ref="AC25" si="57">AC24/AC22</f>
        <v>#DIV/0!</v>
      </c>
      <c r="AD25" s="25" t="e">
        <f t="shared" ref="AD25" si="58">AD24/AD22</f>
        <v>#DIV/0!</v>
      </c>
      <c r="AE25" s="30">
        <f t="shared" ref="AE25" si="59">AE24/AE22</f>
        <v>0.35063441961579467</v>
      </c>
      <c r="AF25" s="25">
        <f t="shared" ref="AF25:AG25" si="60">AF24/AF22</f>
        <v>0.3609647372838215</v>
      </c>
      <c r="AG25" s="25">
        <f t="shared" si="60"/>
        <v>0.36043347720022517</v>
      </c>
      <c r="AH25" s="25" t="e">
        <f t="shared" ref="AH25" si="61">AH24/AH22</f>
        <v>#DIV/0!</v>
      </c>
      <c r="AI25" s="30">
        <f t="shared" ref="AI25" si="62">AI24/AI22</f>
        <v>0.38418446983117716</v>
      </c>
      <c r="AJ25" s="25">
        <f t="shared" ref="AJ25:AK25" si="63">AJ24/AJ22</f>
        <v>0.36364692668190091</v>
      </c>
      <c r="AK25" s="25">
        <f t="shared" si="63"/>
        <v>0.34519769552521506</v>
      </c>
      <c r="AM25" s="30"/>
      <c r="AQ25" s="30"/>
      <c r="AU25" s="30"/>
      <c r="AW25" s="25" t="e">
        <f t="shared" ref="AW25:AZ25" si="64">AW24/AW22</f>
        <v>#DIV/0!</v>
      </c>
      <c r="AX25" s="25" t="e">
        <f t="shared" si="64"/>
        <v>#DIV/0!</v>
      </c>
      <c r="AY25" s="25">
        <f t="shared" si="64"/>
        <v>0.35717483997679789</v>
      </c>
      <c r="AZ25" s="25">
        <f t="shared" si="64"/>
        <v>0.34396294836770025</v>
      </c>
      <c r="BA25" s="25">
        <f>BA24/BA22</f>
        <v>0.32207795851002652</v>
      </c>
      <c r="BB25" s="25">
        <f t="shared" ref="BB25:BD25" si="65">BB24/BB22</f>
        <v>0.31466339293399231</v>
      </c>
      <c r="BC25" s="25">
        <f t="shared" si="65"/>
        <v>0.35349303276483562</v>
      </c>
      <c r="BD25" s="25">
        <f t="shared" si="65"/>
        <v>0.36283479707399452</v>
      </c>
    </row>
    <row r="26" spans="2:58" s="18" customFormat="1" x14ac:dyDescent="0.35">
      <c r="B26" s="16" t="s">
        <v>2410</v>
      </c>
      <c r="K26" s="29"/>
      <c r="O26" s="29"/>
      <c r="S26" s="29"/>
      <c r="W26" s="29"/>
      <c r="AA26" s="29"/>
      <c r="AE26" s="29"/>
      <c r="AI26" s="29"/>
      <c r="AM26" s="29"/>
      <c r="AQ26" s="29"/>
      <c r="AU26" s="29"/>
    </row>
    <row r="27" spans="2:58" x14ac:dyDescent="0.35">
      <c r="B27" t="s">
        <v>410</v>
      </c>
      <c r="N27">
        <f t="shared" si="5"/>
        <v>0</v>
      </c>
      <c r="AE27" s="26">
        <v>15761</v>
      </c>
      <c r="AF27">
        <v>16901</v>
      </c>
      <c r="AG27">
        <v>17486</v>
      </c>
      <c r="AH27">
        <f>+AJ24+AJ29</f>
        <v>42559</v>
      </c>
      <c r="AI27" s="26">
        <v>19516</v>
      </c>
      <c r="AJ27">
        <v>19821</v>
      </c>
      <c r="AK27">
        <v>19604</v>
      </c>
      <c r="AY27">
        <v>32700</v>
      </c>
      <c r="AZ27">
        <v>39748</v>
      </c>
      <c r="BA27">
        <v>46291</v>
      </c>
      <c r="BB27">
        <v>53768</v>
      </c>
      <c r="BC27">
        <v>68425</v>
      </c>
      <c r="BD27">
        <v>78129</v>
      </c>
    </row>
    <row r="28" spans="2:58" s="14" customFormat="1" x14ac:dyDescent="0.35">
      <c r="B28" s="14" t="s">
        <v>2420</v>
      </c>
      <c r="K28" s="28"/>
      <c r="N28" s="41">
        <f t="shared" si="5"/>
        <v>0</v>
      </c>
      <c r="O28" s="28"/>
      <c r="S28" s="28"/>
      <c r="W28" s="28"/>
      <c r="AA28" s="28"/>
      <c r="AE28" s="28">
        <v>4981</v>
      </c>
      <c r="AF28" s="14">
        <v>5058</v>
      </c>
      <c r="AG28" s="14">
        <v>5280</v>
      </c>
      <c r="AI28" s="28">
        <v>5393</v>
      </c>
      <c r="AJ28" s="14">
        <v>5429</v>
      </c>
      <c r="AK28" s="14">
        <v>5589</v>
      </c>
      <c r="AM28" s="28"/>
      <c r="AQ28" s="28"/>
      <c r="AU28" s="28"/>
      <c r="AY28" s="14">
        <v>14711</v>
      </c>
      <c r="AZ28" s="14">
        <v>15592</v>
      </c>
      <c r="BA28" s="14">
        <v>16786</v>
      </c>
      <c r="BB28" s="14">
        <v>18273</v>
      </c>
      <c r="BC28" s="14">
        <v>20715</v>
      </c>
      <c r="BD28" s="14">
        <v>22075</v>
      </c>
    </row>
    <row r="29" spans="2:58" s="24" customFormat="1" x14ac:dyDescent="0.35">
      <c r="B29" s="24" t="s">
        <v>469</v>
      </c>
      <c r="G29" s="24">
        <f t="shared" ref="G29" si="66">G27-G28</f>
        <v>0</v>
      </c>
      <c r="H29" s="24">
        <f t="shared" ref="H29" si="67">H27-H28</f>
        <v>0</v>
      </c>
      <c r="I29" s="24">
        <f t="shared" ref="I29" si="68">I27-I28</f>
        <v>0</v>
      </c>
      <c r="J29" s="24">
        <f t="shared" ref="J29" si="69">J27-J28</f>
        <v>0</v>
      </c>
      <c r="K29" s="24">
        <f t="shared" ref="K29" si="70">K27-K28</f>
        <v>0</v>
      </c>
      <c r="L29" s="24">
        <f t="shared" ref="L29" si="71">L27-L28</f>
        <v>0</v>
      </c>
      <c r="M29" s="24">
        <f t="shared" ref="M29" si="72">M27-M28</f>
        <v>0</v>
      </c>
      <c r="N29" s="24">
        <f t="shared" si="5"/>
        <v>0</v>
      </c>
      <c r="O29" s="24">
        <f t="shared" ref="O29" si="73">O27-O28</f>
        <v>0</v>
      </c>
      <c r="P29" s="24">
        <f t="shared" ref="P29" si="74">P27-P28</f>
        <v>0</v>
      </c>
      <c r="Q29" s="24">
        <f t="shared" ref="Q29" si="75">Q27-Q28</f>
        <v>0</v>
      </c>
      <c r="R29" s="24">
        <f t="shared" ref="R29" si="76">R27-R28</f>
        <v>0</v>
      </c>
      <c r="S29" s="24">
        <f t="shared" ref="S29" si="77">S27-S28</f>
        <v>0</v>
      </c>
      <c r="T29" s="24">
        <f t="shared" ref="T29" si="78">T27-T28</f>
        <v>0</v>
      </c>
      <c r="U29" s="24">
        <f t="shared" ref="U29" si="79">U27-U28</f>
        <v>0</v>
      </c>
      <c r="V29" s="24">
        <f t="shared" ref="V29" si="80">V27-V28</f>
        <v>0</v>
      </c>
      <c r="W29" s="24">
        <f t="shared" ref="W29" si="81">W27-W28</f>
        <v>0</v>
      </c>
      <c r="X29" s="24">
        <f t="shared" ref="X29" si="82">X27-X28</f>
        <v>0</v>
      </c>
      <c r="Y29" s="24">
        <f t="shared" ref="Y29" si="83">Y27-Y28</f>
        <v>0</v>
      </c>
      <c r="Z29" s="24">
        <f t="shared" ref="Z29" si="84">Z27-Z28</f>
        <v>0</v>
      </c>
      <c r="AA29" s="24">
        <f t="shared" ref="AA29" si="85">AA27-AA28</f>
        <v>0</v>
      </c>
      <c r="AB29" s="24">
        <f t="shared" ref="AB29" si="86">AB27-AB28</f>
        <v>0</v>
      </c>
      <c r="AC29" s="24">
        <f t="shared" ref="AC29" si="87">AC27-AC28</f>
        <v>0</v>
      </c>
      <c r="AD29" s="24">
        <f t="shared" ref="AD29" si="88">AD27-AD28</f>
        <v>0</v>
      </c>
      <c r="AE29" s="24">
        <f t="shared" ref="AE29" si="89">AE27-AE28</f>
        <v>10780</v>
      </c>
      <c r="AF29" s="24">
        <f t="shared" ref="AF29:AG29" si="90">AF27-AF28</f>
        <v>11843</v>
      </c>
      <c r="AG29" s="24">
        <f t="shared" si="90"/>
        <v>12206</v>
      </c>
      <c r="AH29" s="24">
        <f t="shared" ref="AH29" si="91">AH27-AH28</f>
        <v>42559</v>
      </c>
      <c r="AI29" s="24">
        <f t="shared" ref="AI29" si="92">AI27-AI28</f>
        <v>14123</v>
      </c>
      <c r="AJ29" s="24">
        <f t="shared" ref="AJ29:AK29" si="93">AJ27-AJ28</f>
        <v>14392</v>
      </c>
      <c r="AK29" s="24">
        <f t="shared" si="93"/>
        <v>14015</v>
      </c>
      <c r="AM29" s="43"/>
      <c r="AQ29" s="43"/>
      <c r="AU29" s="43"/>
      <c r="AW29" s="24">
        <f t="shared" ref="AW29:AZ29" si="94">AW27-AW28</f>
        <v>0</v>
      </c>
      <c r="AX29" s="24">
        <f t="shared" si="94"/>
        <v>0</v>
      </c>
      <c r="AY29" s="24">
        <f t="shared" si="94"/>
        <v>17989</v>
      </c>
      <c r="AZ29" s="24">
        <f t="shared" si="94"/>
        <v>24156</v>
      </c>
      <c r="BA29" s="24">
        <f>BA27-BA28</f>
        <v>29505</v>
      </c>
      <c r="BB29" s="24">
        <f t="shared" ref="BB29:BD29" si="95">BB27-BB28</f>
        <v>35495</v>
      </c>
      <c r="BC29" s="24">
        <f t="shared" si="95"/>
        <v>47710</v>
      </c>
      <c r="BD29" s="24">
        <f t="shared" si="95"/>
        <v>56054</v>
      </c>
    </row>
    <row r="30" spans="2:58" s="25" customFormat="1" x14ac:dyDescent="0.35">
      <c r="B30" s="25" t="s">
        <v>2422</v>
      </c>
      <c r="G30" s="25" t="e">
        <f t="shared" ref="G30" si="96">G29/G27</f>
        <v>#DIV/0!</v>
      </c>
      <c r="H30" s="25" t="e">
        <f t="shared" ref="H30" si="97">H29/H27</f>
        <v>#DIV/0!</v>
      </c>
      <c r="I30" s="25" t="e">
        <f t="shared" ref="I30" si="98">I29/I27</f>
        <v>#DIV/0!</v>
      </c>
      <c r="J30" s="25" t="e">
        <f t="shared" ref="J30" si="99">J29/J27</f>
        <v>#DIV/0!</v>
      </c>
      <c r="K30" s="25" t="e">
        <f t="shared" ref="K30" si="100">K29/K27</f>
        <v>#DIV/0!</v>
      </c>
      <c r="L30" s="25" t="e">
        <f t="shared" ref="L30" si="101">L29/L27</f>
        <v>#DIV/0!</v>
      </c>
      <c r="M30" s="25" t="e">
        <f t="shared" ref="M30" si="102">M29/M27</f>
        <v>#DIV/0!</v>
      </c>
      <c r="N30" t="e">
        <f t="shared" si="5"/>
        <v>#DIV/0!</v>
      </c>
      <c r="O30" s="25" t="e">
        <f t="shared" ref="O30" si="103">O29/O27</f>
        <v>#DIV/0!</v>
      </c>
      <c r="P30" s="25" t="e">
        <f t="shared" ref="P30" si="104">P29/P27</f>
        <v>#DIV/0!</v>
      </c>
      <c r="Q30" s="25" t="e">
        <f t="shared" ref="Q30" si="105">Q29/Q27</f>
        <v>#DIV/0!</v>
      </c>
      <c r="R30" s="25" t="e">
        <f t="shared" ref="R30" si="106">R29/R27</f>
        <v>#DIV/0!</v>
      </c>
      <c r="S30" s="25" t="e">
        <f t="shared" ref="S30" si="107">S29/S27</f>
        <v>#DIV/0!</v>
      </c>
      <c r="T30" s="25" t="e">
        <f t="shared" ref="T30" si="108">T29/T27</f>
        <v>#DIV/0!</v>
      </c>
      <c r="U30" s="25" t="e">
        <f t="shared" ref="U30" si="109">U29/U27</f>
        <v>#DIV/0!</v>
      </c>
      <c r="V30" s="25" t="e">
        <f t="shared" ref="V30" si="110">V29/V27</f>
        <v>#DIV/0!</v>
      </c>
      <c r="W30" s="25" t="e">
        <f t="shared" ref="W30" si="111">W29/W27</f>
        <v>#DIV/0!</v>
      </c>
      <c r="X30" s="25" t="e">
        <f t="shared" ref="X30" si="112">X29/X27</f>
        <v>#DIV/0!</v>
      </c>
      <c r="Y30" s="25" t="e">
        <f t="shared" ref="Y30" si="113">Y29/Y27</f>
        <v>#DIV/0!</v>
      </c>
      <c r="Z30" s="25" t="e">
        <f t="shared" ref="Z30" si="114">Z29/Z27</f>
        <v>#DIV/0!</v>
      </c>
      <c r="AA30" s="25" t="e">
        <f t="shared" ref="AA30" si="115">AA29/AA27</f>
        <v>#DIV/0!</v>
      </c>
      <c r="AB30" s="25" t="e">
        <f t="shared" ref="AB30" si="116">AB29/AB27</f>
        <v>#DIV/0!</v>
      </c>
      <c r="AC30" s="25" t="e">
        <f t="shared" ref="AC30" si="117">AC29/AC27</f>
        <v>#DIV/0!</v>
      </c>
      <c r="AD30" s="25" t="e">
        <f t="shared" ref="AD30" si="118">AD29/AD27</f>
        <v>#DIV/0!</v>
      </c>
      <c r="AE30" s="25">
        <f t="shared" ref="AE30" si="119">AE29/AE27</f>
        <v>0.6839667533785927</v>
      </c>
      <c r="AF30" s="25">
        <f t="shared" ref="AF30:AG30" si="120">AF29/AF27</f>
        <v>0.70072776758771671</v>
      </c>
      <c r="AG30" s="25">
        <f t="shared" si="120"/>
        <v>0.69804414960539862</v>
      </c>
      <c r="AH30" s="25">
        <f t="shared" ref="AH30" si="121">AH29/AH27</f>
        <v>1</v>
      </c>
      <c r="AI30" s="25">
        <f t="shared" ref="AI30" si="122">AI29/AI27</f>
        <v>0.72366263578602175</v>
      </c>
      <c r="AJ30" s="25">
        <f t="shared" ref="AJ30:AK30" si="123">AJ29/AJ27</f>
        <v>0.72609858231168967</v>
      </c>
      <c r="AK30" s="25">
        <f t="shared" si="123"/>
        <v>0.71490512140379514</v>
      </c>
      <c r="AM30" s="30"/>
      <c r="AQ30" s="30"/>
      <c r="AU30" s="30"/>
      <c r="AW30" s="25" t="e">
        <f t="shared" ref="AW30:AZ30" si="124">AW29/AW27</f>
        <v>#DIV/0!</v>
      </c>
      <c r="AX30" s="25" t="e">
        <f t="shared" si="124"/>
        <v>#DIV/0!</v>
      </c>
      <c r="AY30" s="25">
        <f t="shared" si="124"/>
        <v>0.5501223241590214</v>
      </c>
      <c r="AZ30" s="25">
        <f t="shared" si="124"/>
        <v>0.60772869075173597</v>
      </c>
      <c r="BA30" s="25">
        <f>BA29/BA27</f>
        <v>0.63738091637683347</v>
      </c>
      <c r="BB30" s="25">
        <f t="shared" ref="BB30" si="125">BB29/BB27</f>
        <v>0.66015101919357233</v>
      </c>
      <c r="BC30" s="25">
        <f t="shared" ref="BC30" si="126">BC29/BC27</f>
        <v>0.69725977347460721</v>
      </c>
      <c r="BD30" s="25">
        <f t="shared" ref="BD30" si="127">BD29/BD27</f>
        <v>0.71745446633132381</v>
      </c>
    </row>
    <row r="31" spans="2:58" s="8" customFormat="1" x14ac:dyDescent="0.35">
      <c r="B31" s="9" t="s">
        <v>2371</v>
      </c>
      <c r="K31" s="31"/>
      <c r="N31" s="7"/>
      <c r="O31" s="31"/>
      <c r="S31" s="31"/>
      <c r="W31" s="31"/>
      <c r="AA31" s="31"/>
      <c r="AE31" s="31"/>
      <c r="AI31" s="31"/>
      <c r="AM31" s="31"/>
      <c r="AQ31" s="31"/>
      <c r="AU31" s="31"/>
    </row>
    <row r="32" spans="2:58" s="24" customFormat="1" x14ac:dyDescent="0.35">
      <c r="B32" s="24" t="s">
        <v>410</v>
      </c>
      <c r="C32" s="44">
        <v>61137</v>
      </c>
      <c r="D32" s="44"/>
      <c r="E32" s="44">
        <v>53265</v>
      </c>
      <c r="F32" s="44"/>
      <c r="G32" s="44">
        <v>84310</v>
      </c>
      <c r="H32" s="44"/>
      <c r="I32" s="44"/>
      <c r="J32" s="44"/>
      <c r="K32" s="45"/>
      <c r="L32" s="44"/>
      <c r="M32" s="44"/>
      <c r="N32" s="24">
        <f t="shared" si="5"/>
        <v>0</v>
      </c>
      <c r="O32" s="45"/>
      <c r="P32" s="44"/>
      <c r="Q32" s="44"/>
      <c r="R32" s="44"/>
      <c r="S32" s="45"/>
      <c r="T32" s="44"/>
      <c r="U32" s="44"/>
      <c r="V32" s="44"/>
      <c r="W32" s="45"/>
      <c r="X32" s="44"/>
      <c r="Y32" s="44"/>
      <c r="Z32" s="44"/>
      <c r="AA32" s="45"/>
      <c r="AB32" s="44"/>
      <c r="AC32" s="44"/>
      <c r="AD32" s="44"/>
      <c r="AE32" s="45">
        <v>111439</v>
      </c>
      <c r="AF32" s="44">
        <v>89584</v>
      </c>
      <c r="AG32" s="44">
        <v>81434</v>
      </c>
      <c r="AH32" s="44">
        <f>BC32-AG32-AF32-AE32</f>
        <v>83260</v>
      </c>
      <c r="AI32" s="45">
        <v>123945</v>
      </c>
      <c r="AJ32" s="44">
        <v>97278</v>
      </c>
      <c r="AK32" s="44">
        <v>82959</v>
      </c>
      <c r="AL32" s="44">
        <f>BD32-AK32-AJ32-AI32</f>
        <v>90146</v>
      </c>
      <c r="AM32" s="45"/>
      <c r="AN32" s="44"/>
      <c r="AO32" s="44"/>
      <c r="AP32" s="44"/>
      <c r="AQ32" s="45"/>
      <c r="AR32" s="44"/>
      <c r="AS32" s="44"/>
      <c r="AT32" s="44"/>
      <c r="AU32" s="45"/>
      <c r="AV32" s="44"/>
      <c r="AW32" s="44">
        <v>233715</v>
      </c>
      <c r="AX32" s="44">
        <v>215639</v>
      </c>
      <c r="AY32" s="44">
        <v>229234</v>
      </c>
      <c r="AZ32" s="44">
        <v>265595</v>
      </c>
      <c r="BA32" s="44">
        <v>260174</v>
      </c>
      <c r="BB32" s="44">
        <v>274515</v>
      </c>
      <c r="BC32" s="44">
        <v>365717</v>
      </c>
      <c r="BD32" s="44">
        <v>394328</v>
      </c>
      <c r="BE32" s="44"/>
    </row>
    <row r="33" spans="2:65" s="14" customFormat="1" x14ac:dyDescent="0.35">
      <c r="B33" s="14" t="s">
        <v>432</v>
      </c>
      <c r="C33" s="15">
        <v>37715</v>
      </c>
      <c r="D33" s="15"/>
      <c r="E33" s="15">
        <v>32844</v>
      </c>
      <c r="F33" s="15"/>
      <c r="G33" s="15">
        <v>52279</v>
      </c>
      <c r="H33" s="15"/>
      <c r="I33" s="15"/>
      <c r="J33" s="15"/>
      <c r="K33" s="33"/>
      <c r="L33" s="15"/>
      <c r="M33" s="15"/>
      <c r="N33" s="41">
        <f t="shared" si="5"/>
        <v>0</v>
      </c>
      <c r="O33" s="33"/>
      <c r="P33" s="15"/>
      <c r="Q33" s="15"/>
      <c r="R33" s="15"/>
      <c r="S33" s="33"/>
      <c r="T33" s="15"/>
      <c r="U33" s="15"/>
      <c r="V33" s="15"/>
      <c r="W33" s="33"/>
      <c r="X33" s="15"/>
      <c r="Y33" s="15"/>
      <c r="Z33" s="15"/>
      <c r="AA33" s="33"/>
      <c r="AB33" s="15"/>
      <c r="AC33" s="15"/>
      <c r="AD33" s="15"/>
      <c r="AE33" s="33">
        <v>67111</v>
      </c>
      <c r="AF33" s="15">
        <v>51505</v>
      </c>
      <c r="AG33" s="15">
        <v>46179</v>
      </c>
      <c r="AH33" s="39">
        <f t="shared" ref="AH33:AH43" si="128">BC33-AG33-AF33-AE33</f>
        <v>48186</v>
      </c>
      <c r="AI33" s="33">
        <v>69702</v>
      </c>
      <c r="AJ33" s="15">
        <v>54719</v>
      </c>
      <c r="AK33" s="15">
        <v>47074</v>
      </c>
      <c r="AL33" s="2">
        <f t="shared" ref="AL33:AL43" si="129">BD33-AK33-AJ33-AI33</f>
        <v>52051</v>
      </c>
      <c r="AM33" s="33"/>
      <c r="AN33" s="15"/>
      <c r="AO33" s="15"/>
      <c r="AP33" s="15"/>
      <c r="AQ33" s="33"/>
      <c r="AR33" s="15"/>
      <c r="AS33" s="15"/>
      <c r="AT33" s="15"/>
      <c r="AU33" s="33"/>
      <c r="AV33" s="15"/>
      <c r="AW33" s="15">
        <v>140089</v>
      </c>
      <c r="AX33" s="15">
        <v>131376</v>
      </c>
      <c r="AY33" s="15">
        <v>141048</v>
      </c>
      <c r="AZ33" s="15">
        <v>163756</v>
      </c>
      <c r="BA33" s="15">
        <v>161782</v>
      </c>
      <c r="BB33" s="15">
        <v>169559</v>
      </c>
      <c r="BC33" s="15">
        <v>212981</v>
      </c>
      <c r="BD33" s="15">
        <v>223546</v>
      </c>
      <c r="BE33" s="15"/>
    </row>
    <row r="34" spans="2:65" x14ac:dyDescent="0.35">
      <c r="B34" t="s">
        <v>469</v>
      </c>
      <c r="C34" s="2">
        <f t="shared" ref="C34" si="130">C32-C33</f>
        <v>23422</v>
      </c>
      <c r="D34" s="2"/>
      <c r="E34" s="2">
        <f t="shared" ref="E34" si="131">E32-E33</f>
        <v>20421</v>
      </c>
      <c r="F34" s="2">
        <f t="shared" ref="F34" si="132">F32-F33</f>
        <v>0</v>
      </c>
      <c r="G34" s="2">
        <f t="shared" ref="G34" si="133">G32-G33</f>
        <v>32031</v>
      </c>
      <c r="H34" s="2">
        <f t="shared" ref="H34" si="134">H32-H33</f>
        <v>0</v>
      </c>
      <c r="I34" s="2">
        <f t="shared" ref="I34" si="135">I32-I33</f>
        <v>0</v>
      </c>
      <c r="J34" s="2">
        <f t="shared" ref="J34" si="136">J32-J33</f>
        <v>0</v>
      </c>
      <c r="K34" s="32"/>
      <c r="L34" s="2"/>
      <c r="M34" s="2"/>
      <c r="N34">
        <f t="shared" si="5"/>
        <v>0</v>
      </c>
      <c r="O34" s="32"/>
      <c r="P34" s="2"/>
      <c r="Q34" s="2"/>
      <c r="R34" s="2"/>
      <c r="S34" s="32"/>
      <c r="T34" s="2"/>
      <c r="U34" s="2"/>
      <c r="V34" s="2"/>
      <c r="W34" s="32"/>
      <c r="X34" s="2"/>
      <c r="Y34" s="2"/>
      <c r="Z34" s="2"/>
      <c r="AA34" s="32">
        <f t="shared" ref="AA34" si="137">AA32-AA33</f>
        <v>0</v>
      </c>
      <c r="AB34" s="2">
        <f t="shared" ref="AB34:AJ34" si="138">AB32-AB33</f>
        <v>0</v>
      </c>
      <c r="AC34" s="2">
        <f t="shared" si="138"/>
        <v>0</v>
      </c>
      <c r="AD34" s="2">
        <f t="shared" si="138"/>
        <v>0</v>
      </c>
      <c r="AE34" s="32">
        <f t="shared" si="138"/>
        <v>44328</v>
      </c>
      <c r="AF34" s="2">
        <f t="shared" si="138"/>
        <v>38079</v>
      </c>
      <c r="AG34" s="2">
        <f t="shared" si="138"/>
        <v>35255</v>
      </c>
      <c r="AH34" s="2">
        <f t="shared" si="128"/>
        <v>35074</v>
      </c>
      <c r="AI34" s="32">
        <f t="shared" si="138"/>
        <v>54243</v>
      </c>
      <c r="AJ34" s="2">
        <f t="shared" si="138"/>
        <v>42559</v>
      </c>
      <c r="AK34" s="2">
        <f>AK32-AK33</f>
        <v>35885</v>
      </c>
      <c r="AL34" s="2">
        <f t="shared" si="129"/>
        <v>38095</v>
      </c>
      <c r="AM34" s="32"/>
      <c r="AN34" s="2"/>
      <c r="AO34" s="2"/>
      <c r="AP34" s="2"/>
      <c r="AQ34" s="32"/>
      <c r="AR34" s="2"/>
      <c r="AS34" s="2"/>
      <c r="AT34" s="2"/>
      <c r="AU34" s="32"/>
      <c r="AV34" s="2"/>
      <c r="AW34" s="2">
        <f t="shared" ref="AW34:BC34" si="139">AW32-AW33</f>
        <v>93626</v>
      </c>
      <c r="AX34" s="2">
        <f t="shared" si="139"/>
        <v>84263</v>
      </c>
      <c r="AY34" s="2">
        <f t="shared" si="139"/>
        <v>88186</v>
      </c>
      <c r="AZ34" s="2">
        <f t="shared" si="139"/>
        <v>101839</v>
      </c>
      <c r="BA34" s="2">
        <f t="shared" si="139"/>
        <v>98392</v>
      </c>
      <c r="BB34" s="2">
        <f t="shared" si="139"/>
        <v>104956</v>
      </c>
      <c r="BC34" s="2">
        <f t="shared" si="139"/>
        <v>152736</v>
      </c>
      <c r="BD34" s="2">
        <f>BD32-BD33</f>
        <v>170782</v>
      </c>
      <c r="BE34" s="2"/>
    </row>
    <row r="35" spans="2:65" s="18" customFormat="1" x14ac:dyDescent="0.35">
      <c r="B35" s="16" t="s">
        <v>507</v>
      </c>
      <c r="C35" s="17"/>
      <c r="D35" s="17"/>
      <c r="E35" s="17"/>
      <c r="F35" s="17"/>
      <c r="G35" s="17"/>
      <c r="H35" s="17"/>
      <c r="I35" s="17"/>
      <c r="J35" s="17"/>
      <c r="K35" s="34"/>
      <c r="L35" s="17"/>
      <c r="M35" s="17"/>
      <c r="O35" s="34"/>
      <c r="P35" s="17"/>
      <c r="Q35" s="17"/>
      <c r="R35" s="17"/>
      <c r="S35" s="34"/>
      <c r="T35" s="17"/>
      <c r="U35" s="17"/>
      <c r="V35" s="17"/>
      <c r="W35" s="34"/>
      <c r="X35" s="17"/>
      <c r="Y35" s="17"/>
      <c r="Z35" s="17"/>
      <c r="AA35" s="34"/>
      <c r="AB35" s="17"/>
      <c r="AC35" s="17"/>
      <c r="AD35" s="17"/>
      <c r="AE35" s="34"/>
      <c r="AF35" s="17"/>
      <c r="AG35" s="17"/>
      <c r="AH35" s="17"/>
      <c r="AI35" s="34"/>
      <c r="AJ35" s="17"/>
      <c r="AK35" s="17"/>
      <c r="AL35" s="17"/>
      <c r="AM35" s="34"/>
      <c r="AN35" s="17"/>
      <c r="AO35" s="17"/>
      <c r="AP35" s="17"/>
      <c r="AQ35" s="34"/>
      <c r="AR35" s="17"/>
      <c r="AS35" s="17"/>
      <c r="AT35" s="17"/>
      <c r="AU35" s="34"/>
      <c r="AV35" s="17"/>
      <c r="AW35" s="17"/>
      <c r="AX35" s="17"/>
      <c r="AY35" s="17"/>
      <c r="AZ35" s="17"/>
      <c r="BA35" s="17"/>
      <c r="BB35" s="17"/>
      <c r="BC35" s="17"/>
      <c r="BD35" s="17"/>
      <c r="BE35" s="17"/>
    </row>
    <row r="36" spans="2:65" x14ac:dyDescent="0.35">
      <c r="B36" t="s">
        <v>2338</v>
      </c>
      <c r="C36" s="2">
        <v>3378</v>
      </c>
      <c r="D36" s="2"/>
      <c r="E36" s="2">
        <v>3701</v>
      </c>
      <c r="F36" s="2"/>
      <c r="G36" s="2">
        <v>3902</v>
      </c>
      <c r="H36" s="2"/>
      <c r="I36" s="2"/>
      <c r="J36" s="2"/>
      <c r="K36" s="32"/>
      <c r="L36" s="2"/>
      <c r="M36" s="2"/>
      <c r="N36">
        <f t="shared" si="5"/>
        <v>0</v>
      </c>
      <c r="O36" s="32"/>
      <c r="P36" s="2"/>
      <c r="Q36" s="2"/>
      <c r="R36" s="2"/>
      <c r="S36" s="32"/>
      <c r="T36" s="2"/>
      <c r="U36" s="2"/>
      <c r="V36" s="2"/>
      <c r="W36" s="32"/>
      <c r="X36" s="2"/>
      <c r="Y36" s="2"/>
      <c r="Z36" s="2"/>
      <c r="AA36" s="32"/>
      <c r="AB36" s="2"/>
      <c r="AC36" s="2"/>
      <c r="AD36" s="2"/>
      <c r="AE36" s="32">
        <v>5163</v>
      </c>
      <c r="AF36" s="2">
        <v>5262</v>
      </c>
      <c r="AG36" s="2">
        <v>5717</v>
      </c>
      <c r="AH36" s="2">
        <f t="shared" si="128"/>
        <v>5772</v>
      </c>
      <c r="AI36" s="32">
        <v>6306</v>
      </c>
      <c r="AJ36" s="2">
        <v>6387</v>
      </c>
      <c r="AK36" s="2">
        <v>6797</v>
      </c>
      <c r="AL36" s="2">
        <f t="shared" si="129"/>
        <v>6761</v>
      </c>
      <c r="AM36" s="32"/>
      <c r="AN36" s="2"/>
      <c r="AO36" s="2"/>
      <c r="AP36" s="2"/>
      <c r="AQ36" s="32"/>
      <c r="AR36" s="2"/>
      <c r="AS36" s="2"/>
      <c r="AT36" s="2"/>
      <c r="AU36" s="32"/>
      <c r="AV36" s="2"/>
      <c r="AW36" s="2">
        <v>8067</v>
      </c>
      <c r="AX36" s="2">
        <v>10045</v>
      </c>
      <c r="AY36" s="2">
        <v>11581</v>
      </c>
      <c r="AZ36" s="2">
        <v>14236</v>
      </c>
      <c r="BA36" s="2">
        <v>16217</v>
      </c>
      <c r="BB36" s="2">
        <v>18752</v>
      </c>
      <c r="BC36" s="2">
        <v>21914</v>
      </c>
      <c r="BD36" s="2">
        <v>26251</v>
      </c>
      <c r="BE36" s="2"/>
      <c r="BF36" s="2"/>
      <c r="BG36" s="2"/>
      <c r="BH36" s="2"/>
      <c r="BI36" s="2"/>
      <c r="BJ36" s="2"/>
      <c r="BK36" s="2"/>
      <c r="BL36" s="2"/>
      <c r="BM36" s="2"/>
    </row>
    <row r="37" spans="2:65" s="14" customFormat="1" x14ac:dyDescent="0.35">
      <c r="B37" s="14" t="s">
        <v>2339</v>
      </c>
      <c r="C37" s="15">
        <v>4150</v>
      </c>
      <c r="D37" s="15"/>
      <c r="E37" s="15">
        <v>4108</v>
      </c>
      <c r="F37" s="15"/>
      <c r="G37" s="15">
        <v>4783</v>
      </c>
      <c r="H37" s="15"/>
      <c r="I37" s="15"/>
      <c r="J37" s="15"/>
      <c r="K37" s="33"/>
      <c r="L37" s="15"/>
      <c r="M37" s="15"/>
      <c r="N37" s="41">
        <f t="shared" si="5"/>
        <v>0</v>
      </c>
      <c r="O37" s="33"/>
      <c r="P37" s="15"/>
      <c r="Q37" s="15"/>
      <c r="R37" s="15"/>
      <c r="S37" s="33"/>
      <c r="T37" s="15"/>
      <c r="U37" s="15"/>
      <c r="V37" s="15"/>
      <c r="W37" s="33"/>
      <c r="X37" s="15"/>
      <c r="Y37" s="15"/>
      <c r="Z37" s="15"/>
      <c r="AA37" s="33"/>
      <c r="AB37" s="15"/>
      <c r="AC37" s="15"/>
      <c r="AD37" s="15"/>
      <c r="AE37" s="33">
        <v>5631</v>
      </c>
      <c r="AF37" s="15">
        <v>5314</v>
      </c>
      <c r="AG37" s="15">
        <v>5412</v>
      </c>
      <c r="AH37" s="39">
        <f t="shared" si="128"/>
        <v>5616</v>
      </c>
      <c r="AI37" s="33">
        <v>6449</v>
      </c>
      <c r="AJ37" s="15">
        <v>6193</v>
      </c>
      <c r="AK37" s="15">
        <v>6012</v>
      </c>
      <c r="AL37" s="2">
        <f t="shared" si="129"/>
        <v>6440</v>
      </c>
      <c r="AM37" s="33"/>
      <c r="AN37" s="15"/>
      <c r="AO37" s="15"/>
      <c r="AP37" s="15"/>
      <c r="AQ37" s="33"/>
      <c r="AR37" s="15"/>
      <c r="AS37" s="15"/>
      <c r="AT37" s="15"/>
      <c r="AU37" s="33"/>
      <c r="AV37" s="15"/>
      <c r="AW37" s="15">
        <v>14329</v>
      </c>
      <c r="AX37" s="15">
        <v>14194</v>
      </c>
      <c r="AY37" s="15">
        <v>15261</v>
      </c>
      <c r="AZ37" s="15">
        <v>16705</v>
      </c>
      <c r="BA37" s="15">
        <v>18245</v>
      </c>
      <c r="BB37" s="15">
        <v>19916</v>
      </c>
      <c r="BC37" s="15">
        <v>21973</v>
      </c>
      <c r="BD37" s="15">
        <v>25094</v>
      </c>
      <c r="BE37" s="15"/>
      <c r="BF37" s="15"/>
      <c r="BG37" s="15"/>
      <c r="BH37" s="15"/>
      <c r="BI37" s="15"/>
      <c r="BJ37" s="15"/>
      <c r="BK37" s="15"/>
      <c r="BL37" s="15"/>
      <c r="BM37" s="15"/>
    </row>
    <row r="38" spans="2:65" x14ac:dyDescent="0.35">
      <c r="B38" t="s">
        <v>507</v>
      </c>
      <c r="C38" s="2">
        <f t="shared" ref="C38" si="140">C36+C37</f>
        <v>7528</v>
      </c>
      <c r="D38" s="2"/>
      <c r="E38" s="2">
        <f t="shared" ref="E38" si="141">E36+E37</f>
        <v>7809</v>
      </c>
      <c r="F38" s="2">
        <f t="shared" ref="F38" si="142">F36+F37</f>
        <v>0</v>
      </c>
      <c r="G38" s="2">
        <f t="shared" ref="G38" si="143">G36+G37</f>
        <v>8685</v>
      </c>
      <c r="H38" s="2">
        <f t="shared" ref="H38" si="144">H36+H37</f>
        <v>0</v>
      </c>
      <c r="I38" s="2">
        <f t="shared" ref="I38" si="145">I36+I37</f>
        <v>0</v>
      </c>
      <c r="J38" s="2">
        <f t="shared" ref="J38" si="146">J36+J37</f>
        <v>0</v>
      </c>
      <c r="K38" s="32"/>
      <c r="L38" s="2"/>
      <c r="M38" s="2"/>
      <c r="N38">
        <f t="shared" si="5"/>
        <v>0</v>
      </c>
      <c r="O38" s="32"/>
      <c r="P38" s="2"/>
      <c r="Q38" s="2"/>
      <c r="R38" s="2"/>
      <c r="S38" s="32"/>
      <c r="T38" s="2"/>
      <c r="U38" s="2"/>
      <c r="V38" s="2"/>
      <c r="W38" s="32"/>
      <c r="X38" s="2"/>
      <c r="Y38" s="2"/>
      <c r="Z38" s="2"/>
      <c r="AA38" s="32">
        <f t="shared" ref="AA38" si="147">AA36+AA37</f>
        <v>0</v>
      </c>
      <c r="AB38" s="2">
        <f t="shared" ref="AB38:AJ38" si="148">AB36+AB37</f>
        <v>0</v>
      </c>
      <c r="AC38" s="2">
        <f t="shared" si="148"/>
        <v>0</v>
      </c>
      <c r="AD38" s="2">
        <f t="shared" si="148"/>
        <v>0</v>
      </c>
      <c r="AE38" s="32">
        <f t="shared" si="148"/>
        <v>10794</v>
      </c>
      <c r="AF38" s="2">
        <f t="shared" si="148"/>
        <v>10576</v>
      </c>
      <c r="AG38" s="2">
        <f t="shared" si="148"/>
        <v>11129</v>
      </c>
      <c r="AH38" s="2">
        <f t="shared" si="128"/>
        <v>11388</v>
      </c>
      <c r="AI38" s="32">
        <f t="shared" si="148"/>
        <v>12755</v>
      </c>
      <c r="AJ38" s="2">
        <f t="shared" si="148"/>
        <v>12580</v>
      </c>
      <c r="AK38" s="2">
        <f>AK36+AK37</f>
        <v>12809</v>
      </c>
      <c r="AL38" s="2">
        <f t="shared" si="129"/>
        <v>13201</v>
      </c>
      <c r="AM38" s="32"/>
      <c r="AN38" s="2"/>
      <c r="AO38" s="2"/>
      <c r="AP38" s="2"/>
      <c r="AQ38" s="32"/>
      <c r="AR38" s="2"/>
      <c r="AS38" s="2"/>
      <c r="AT38" s="2"/>
      <c r="AU38" s="32"/>
      <c r="AV38" s="2"/>
      <c r="AW38" s="2">
        <f t="shared" ref="AW38:BC38" si="149">SUM(AW36:AW37)</f>
        <v>22396</v>
      </c>
      <c r="AX38" s="2">
        <f t="shared" si="149"/>
        <v>24239</v>
      </c>
      <c r="AY38" s="2">
        <f t="shared" si="149"/>
        <v>26842</v>
      </c>
      <c r="AZ38" s="2">
        <f t="shared" si="149"/>
        <v>30941</v>
      </c>
      <c r="BA38" s="2">
        <f t="shared" si="149"/>
        <v>34462</v>
      </c>
      <c r="BB38" s="2">
        <f t="shared" si="149"/>
        <v>38668</v>
      </c>
      <c r="BC38" s="2">
        <f t="shared" si="149"/>
        <v>43887</v>
      </c>
      <c r="BD38" s="2">
        <f>SUM(BD36:BD37)</f>
        <v>51345</v>
      </c>
      <c r="BE38" s="2"/>
      <c r="BF38" s="2"/>
      <c r="BG38" s="2"/>
      <c r="BH38" s="2"/>
      <c r="BI38" s="2"/>
      <c r="BJ38" s="2"/>
      <c r="BK38" s="2"/>
      <c r="BL38" s="2"/>
      <c r="BM38" s="2"/>
    </row>
    <row r="39" spans="2:65" x14ac:dyDescent="0.35">
      <c r="B39" t="s">
        <v>755</v>
      </c>
      <c r="C39" s="2">
        <f t="shared" ref="C39" si="150">C34-C38</f>
        <v>15894</v>
      </c>
      <c r="D39" s="2"/>
      <c r="E39" s="2">
        <f t="shared" ref="E39" si="151">E34-E38</f>
        <v>12612</v>
      </c>
      <c r="F39" s="2">
        <f t="shared" ref="F39" si="152">F34-F38</f>
        <v>0</v>
      </c>
      <c r="G39" s="2">
        <f t="shared" ref="G39" si="153">G34-G38</f>
        <v>23346</v>
      </c>
      <c r="H39" s="2">
        <f t="shared" ref="H39" si="154">H34-H38</f>
        <v>0</v>
      </c>
      <c r="I39" s="2">
        <f t="shared" ref="I39" si="155">I34-I38</f>
        <v>0</v>
      </c>
      <c r="J39" s="2">
        <f t="shared" ref="J39" si="156">J34-J38</f>
        <v>0</v>
      </c>
      <c r="K39" s="32"/>
      <c r="L39" s="2"/>
      <c r="M39" s="2"/>
      <c r="N39">
        <f t="shared" si="5"/>
        <v>0</v>
      </c>
      <c r="O39" s="32"/>
      <c r="P39" s="2"/>
      <c r="Q39" s="2"/>
      <c r="R39" s="2"/>
      <c r="S39" s="32"/>
      <c r="T39" s="2"/>
      <c r="U39" s="2"/>
      <c r="V39" s="2"/>
      <c r="W39" s="32"/>
      <c r="X39" s="2"/>
      <c r="Y39" s="2"/>
      <c r="Z39" s="2"/>
      <c r="AA39" s="32">
        <f t="shared" ref="AA39" si="157">AA34-AA38</f>
        <v>0</v>
      </c>
      <c r="AB39" s="2">
        <f t="shared" ref="AB39:AJ39" si="158">AB34-AB38</f>
        <v>0</v>
      </c>
      <c r="AC39" s="2">
        <f t="shared" si="158"/>
        <v>0</v>
      </c>
      <c r="AD39" s="2">
        <f t="shared" si="158"/>
        <v>0</v>
      </c>
      <c r="AE39" s="32">
        <f t="shared" si="158"/>
        <v>33534</v>
      </c>
      <c r="AF39" s="2">
        <f t="shared" si="158"/>
        <v>27503</v>
      </c>
      <c r="AG39" s="2">
        <f t="shared" si="158"/>
        <v>24126</v>
      </c>
      <c r="AH39" s="2">
        <f t="shared" si="128"/>
        <v>23786</v>
      </c>
      <c r="AI39" s="32">
        <f t="shared" si="158"/>
        <v>41488</v>
      </c>
      <c r="AJ39" s="2">
        <f t="shared" si="158"/>
        <v>29979</v>
      </c>
      <c r="AK39" s="2">
        <f>AK34-AK38</f>
        <v>23076</v>
      </c>
      <c r="AL39" s="2">
        <f t="shared" si="129"/>
        <v>24894</v>
      </c>
      <c r="AM39" s="32"/>
      <c r="AN39" s="2"/>
      <c r="AO39" s="2"/>
      <c r="AP39" s="2"/>
      <c r="AQ39" s="32"/>
      <c r="AR39" s="2"/>
      <c r="AS39" s="2"/>
      <c r="AT39" s="2"/>
      <c r="AU39" s="32"/>
      <c r="AV39" s="2"/>
      <c r="AW39" s="2">
        <v>71230</v>
      </c>
      <c r="AX39" s="2">
        <v>60024</v>
      </c>
      <c r="AY39" s="2">
        <v>61344</v>
      </c>
      <c r="AZ39" s="2">
        <v>70898</v>
      </c>
      <c r="BA39" s="2">
        <v>63930</v>
      </c>
      <c r="BB39" s="2">
        <v>66288</v>
      </c>
      <c r="BC39" s="2">
        <v>108949</v>
      </c>
      <c r="BD39" s="2">
        <f>BD34-BD38</f>
        <v>119437</v>
      </c>
      <c r="BE39" s="2"/>
      <c r="BF39" s="2"/>
      <c r="BG39" s="2"/>
      <c r="BH39" s="2"/>
      <c r="BI39" s="2"/>
      <c r="BJ39" s="2"/>
      <c r="BK39" s="2"/>
      <c r="BL39" s="2"/>
      <c r="BM39" s="2"/>
    </row>
    <row r="40" spans="2:65" s="14" customFormat="1" x14ac:dyDescent="0.35">
      <c r="B40" s="14" t="s">
        <v>2340</v>
      </c>
      <c r="C40" s="15">
        <v>274</v>
      </c>
      <c r="D40" s="15"/>
      <c r="E40" s="15">
        <v>672</v>
      </c>
      <c r="F40" s="15"/>
      <c r="G40" s="15">
        <v>560</v>
      </c>
      <c r="H40" s="15"/>
      <c r="I40" s="15"/>
      <c r="J40" s="15"/>
      <c r="K40" s="33"/>
      <c r="L40" s="15"/>
      <c r="M40" s="15"/>
      <c r="N40" s="41">
        <f t="shared" si="5"/>
        <v>0</v>
      </c>
      <c r="O40" s="33"/>
      <c r="P40" s="15"/>
      <c r="Q40" s="15"/>
      <c r="R40" s="15"/>
      <c r="S40" s="33"/>
      <c r="T40" s="15"/>
      <c r="U40" s="15"/>
      <c r="V40" s="15"/>
      <c r="W40" s="33"/>
      <c r="X40" s="15"/>
      <c r="Y40" s="15"/>
      <c r="Z40" s="15"/>
      <c r="AA40" s="33"/>
      <c r="AB40" s="15"/>
      <c r="AC40" s="15"/>
      <c r="AD40" s="15"/>
      <c r="AE40" s="33">
        <v>45</v>
      </c>
      <c r="AF40" s="15">
        <v>508</v>
      </c>
      <c r="AG40" s="15">
        <v>243</v>
      </c>
      <c r="AH40" s="39">
        <f t="shared" si="128"/>
        <v>-538</v>
      </c>
      <c r="AI40" s="33">
        <v>-247</v>
      </c>
      <c r="AJ40" s="15">
        <v>160</v>
      </c>
      <c r="AK40" s="15">
        <v>-10</v>
      </c>
      <c r="AL40" s="39">
        <f t="shared" si="129"/>
        <v>-237</v>
      </c>
      <c r="AM40" s="33"/>
      <c r="AN40" s="15"/>
      <c r="AO40" s="15"/>
      <c r="AP40" s="15"/>
      <c r="AQ40" s="33"/>
      <c r="AR40" s="15"/>
      <c r="AS40" s="15"/>
      <c r="AT40" s="15"/>
      <c r="AU40" s="33"/>
      <c r="AV40" s="15"/>
      <c r="AW40" s="15">
        <v>1285</v>
      </c>
      <c r="AX40" s="15">
        <v>1348</v>
      </c>
      <c r="AY40" s="15">
        <v>2745</v>
      </c>
      <c r="AZ40" s="15">
        <v>2005</v>
      </c>
      <c r="BA40" s="15">
        <v>1807</v>
      </c>
      <c r="BB40" s="15">
        <v>803</v>
      </c>
      <c r="BC40" s="15">
        <v>258</v>
      </c>
      <c r="BD40" s="15">
        <v>-334</v>
      </c>
      <c r="BE40" s="15"/>
      <c r="BF40" s="15"/>
      <c r="BG40" s="15"/>
      <c r="BH40" s="15"/>
      <c r="BI40" s="15"/>
      <c r="BJ40" s="15"/>
      <c r="BK40" s="15"/>
      <c r="BL40" s="15"/>
      <c r="BM40" s="15"/>
    </row>
    <row r="41" spans="2:65" x14ac:dyDescent="0.35">
      <c r="B41" t="s">
        <v>2341</v>
      </c>
      <c r="C41" s="2">
        <f t="shared" ref="C41" si="159">C39+C40</f>
        <v>16168</v>
      </c>
      <c r="D41" s="2"/>
      <c r="E41" s="2">
        <f t="shared" ref="E41" si="160">E39+E40</f>
        <v>13284</v>
      </c>
      <c r="F41" s="2">
        <f t="shared" ref="F41" si="161">F39+F40</f>
        <v>0</v>
      </c>
      <c r="G41" s="2">
        <f t="shared" ref="G41" si="162">G39+G40</f>
        <v>23906</v>
      </c>
      <c r="H41" s="2">
        <f t="shared" ref="H41" si="163">H39+H40</f>
        <v>0</v>
      </c>
      <c r="I41" s="2">
        <f t="shared" ref="I41" si="164">I39+I40</f>
        <v>0</v>
      </c>
      <c r="J41" s="2">
        <f t="shared" ref="J41" si="165">J39+J40</f>
        <v>0</v>
      </c>
      <c r="K41" s="32"/>
      <c r="L41" s="2"/>
      <c r="M41" s="2"/>
      <c r="N41">
        <f t="shared" si="5"/>
        <v>0</v>
      </c>
      <c r="O41" s="32"/>
      <c r="P41" s="2"/>
      <c r="Q41" s="2"/>
      <c r="R41" s="2"/>
      <c r="S41" s="32"/>
      <c r="T41" s="2"/>
      <c r="U41" s="2"/>
      <c r="V41" s="2"/>
      <c r="W41" s="32"/>
      <c r="X41" s="2"/>
      <c r="Y41" s="2"/>
      <c r="Z41" s="2"/>
      <c r="AA41" s="32">
        <f t="shared" ref="AA41" si="166">AA39+AA40</f>
        <v>0</v>
      </c>
      <c r="AB41" s="2">
        <f t="shared" ref="AB41:AJ41" si="167">AB39+AB40</f>
        <v>0</v>
      </c>
      <c r="AC41" s="2">
        <f t="shared" si="167"/>
        <v>0</v>
      </c>
      <c r="AD41" s="2">
        <f t="shared" si="167"/>
        <v>0</v>
      </c>
      <c r="AE41" s="32">
        <f t="shared" si="167"/>
        <v>33579</v>
      </c>
      <c r="AF41" s="2">
        <f t="shared" si="167"/>
        <v>28011</v>
      </c>
      <c r="AG41" s="2">
        <f t="shared" si="167"/>
        <v>24369</v>
      </c>
      <c r="AH41" s="2">
        <f t="shared" si="128"/>
        <v>23248</v>
      </c>
      <c r="AI41" s="32">
        <f t="shared" si="167"/>
        <v>41241</v>
      </c>
      <c r="AJ41" s="2">
        <f t="shared" si="167"/>
        <v>30139</v>
      </c>
      <c r="AK41" s="2">
        <f>AK39+AK40</f>
        <v>23066</v>
      </c>
      <c r="AL41" s="2">
        <f t="shared" si="129"/>
        <v>24657</v>
      </c>
      <c r="AM41" s="32"/>
      <c r="AN41" s="2"/>
      <c r="AO41" s="2"/>
      <c r="AP41" s="2"/>
      <c r="AQ41" s="32"/>
      <c r="AR41" s="2"/>
      <c r="AS41" s="2"/>
      <c r="AT41" s="2"/>
      <c r="AU41" s="32"/>
      <c r="AV41" s="2"/>
      <c r="AW41" s="2">
        <f t="shared" ref="AW41:BC41" si="168">SUM(AW39:AW40)</f>
        <v>72515</v>
      </c>
      <c r="AX41" s="2">
        <f t="shared" si="168"/>
        <v>61372</v>
      </c>
      <c r="AY41" s="2">
        <f t="shared" si="168"/>
        <v>64089</v>
      </c>
      <c r="AZ41" s="2">
        <f t="shared" si="168"/>
        <v>72903</v>
      </c>
      <c r="BA41" s="2">
        <f t="shared" si="168"/>
        <v>65737</v>
      </c>
      <c r="BB41" s="2">
        <f t="shared" si="168"/>
        <v>67091</v>
      </c>
      <c r="BC41" s="2">
        <f t="shared" si="168"/>
        <v>109207</v>
      </c>
      <c r="BD41" s="2">
        <f>SUM(BD39:BD40)</f>
        <v>119103</v>
      </c>
      <c r="BE41" s="2"/>
      <c r="BF41" s="2"/>
      <c r="BG41" s="2"/>
      <c r="BH41" s="2"/>
      <c r="BI41" s="2"/>
      <c r="BJ41" s="2"/>
      <c r="BK41" s="2"/>
      <c r="BL41" s="2"/>
      <c r="BM41" s="2"/>
    </row>
    <row r="42" spans="2:65" s="14" customFormat="1" x14ac:dyDescent="0.35">
      <c r="B42" s="14" t="s">
        <v>2342</v>
      </c>
      <c r="C42" s="15">
        <v>2346</v>
      </c>
      <c r="D42" s="15"/>
      <c r="E42" s="15">
        <v>1765</v>
      </c>
      <c r="F42" s="15"/>
      <c r="G42" s="15">
        <v>3941</v>
      </c>
      <c r="H42" s="15"/>
      <c r="I42" s="15"/>
      <c r="J42" s="15"/>
      <c r="K42" s="33"/>
      <c r="L42" s="15"/>
      <c r="M42" s="15"/>
      <c r="N42" s="41">
        <f t="shared" si="5"/>
        <v>0</v>
      </c>
      <c r="O42" s="33"/>
      <c r="P42" s="15"/>
      <c r="Q42" s="15"/>
      <c r="R42" s="15"/>
      <c r="S42" s="33"/>
      <c r="T42" s="15"/>
      <c r="U42" s="15"/>
      <c r="V42" s="15"/>
      <c r="W42" s="33"/>
      <c r="X42" s="15"/>
      <c r="Y42" s="15"/>
      <c r="Z42" s="15"/>
      <c r="AA42" s="33"/>
      <c r="AB42" s="15"/>
      <c r="AC42" s="15"/>
      <c r="AD42" s="15"/>
      <c r="AE42" s="33">
        <v>4824</v>
      </c>
      <c r="AF42" s="15">
        <v>4381</v>
      </c>
      <c r="AG42" s="15">
        <v>2625</v>
      </c>
      <c r="AH42" s="39">
        <f t="shared" si="128"/>
        <v>2697</v>
      </c>
      <c r="AI42" s="33">
        <v>6611</v>
      </c>
      <c r="AJ42" s="15">
        <v>5129</v>
      </c>
      <c r="AK42" s="15">
        <v>3624</v>
      </c>
      <c r="AL42" s="39">
        <f t="shared" si="129"/>
        <v>3936</v>
      </c>
      <c r="AM42" s="33"/>
      <c r="AN42" s="15"/>
      <c r="AO42" s="15"/>
      <c r="AP42" s="15"/>
      <c r="AQ42" s="33"/>
      <c r="AR42" s="15"/>
      <c r="AS42" s="15"/>
      <c r="AT42" s="15"/>
      <c r="AU42" s="33"/>
      <c r="AV42" s="15"/>
      <c r="AW42" s="15">
        <v>19121</v>
      </c>
      <c r="AX42" s="15">
        <v>15685</v>
      </c>
      <c r="AY42" s="15">
        <v>15738</v>
      </c>
      <c r="AZ42" s="15">
        <v>13372</v>
      </c>
      <c r="BA42" s="15">
        <v>10481</v>
      </c>
      <c r="BB42" s="15">
        <v>9680</v>
      </c>
      <c r="BC42" s="15">
        <v>14527</v>
      </c>
      <c r="BD42" s="15">
        <v>19300</v>
      </c>
      <c r="BE42" s="15"/>
      <c r="BF42" s="15"/>
      <c r="BG42" s="15"/>
      <c r="BH42" s="15"/>
      <c r="BI42" s="15"/>
      <c r="BJ42" s="15"/>
      <c r="BK42" s="15"/>
      <c r="BL42" s="15"/>
      <c r="BM42" s="15"/>
    </row>
    <row r="43" spans="2:65" s="24" customFormat="1" x14ac:dyDescent="0.35">
      <c r="B43" s="24" t="s">
        <v>930</v>
      </c>
      <c r="C43" s="44">
        <f t="shared" ref="C43" si="169">C41-C42</f>
        <v>13822</v>
      </c>
      <c r="D43" s="44"/>
      <c r="E43" s="44">
        <f t="shared" ref="E43" si="170">E41-E42</f>
        <v>11519</v>
      </c>
      <c r="F43" s="44">
        <f t="shared" ref="F43" si="171">F41-F42</f>
        <v>0</v>
      </c>
      <c r="G43" s="44">
        <f t="shared" ref="G43" si="172">G41-G42</f>
        <v>19965</v>
      </c>
      <c r="H43" s="44">
        <f t="shared" ref="H43" si="173">H41-H42</f>
        <v>0</v>
      </c>
      <c r="I43" s="44">
        <f t="shared" ref="I43" si="174">I41-I42</f>
        <v>0</v>
      </c>
      <c r="J43" s="44">
        <f t="shared" ref="J43" si="175">J41-J42</f>
        <v>0</v>
      </c>
      <c r="K43" s="45"/>
      <c r="L43" s="44"/>
      <c r="M43" s="44"/>
      <c r="N43" s="24">
        <f t="shared" si="5"/>
        <v>0</v>
      </c>
      <c r="O43" s="45"/>
      <c r="P43" s="44"/>
      <c r="Q43" s="44"/>
      <c r="R43" s="44"/>
      <c r="S43" s="45"/>
      <c r="T43" s="44"/>
      <c r="U43" s="44"/>
      <c r="V43" s="44"/>
      <c r="W43" s="45"/>
      <c r="X43" s="44"/>
      <c r="Y43" s="44"/>
      <c r="Z43" s="44"/>
      <c r="AA43" s="45">
        <f t="shared" ref="AA43" si="176">AA41-AA42</f>
        <v>0</v>
      </c>
      <c r="AB43" s="44">
        <f t="shared" ref="AB43:AJ43" si="177">AB41-AB42</f>
        <v>0</v>
      </c>
      <c r="AC43" s="44">
        <f t="shared" si="177"/>
        <v>0</v>
      </c>
      <c r="AD43" s="44">
        <f t="shared" si="177"/>
        <v>0</v>
      </c>
      <c r="AE43" s="45">
        <f t="shared" si="177"/>
        <v>28755</v>
      </c>
      <c r="AF43" s="44">
        <f t="shared" si="177"/>
        <v>23630</v>
      </c>
      <c r="AG43" s="44">
        <f t="shared" si="177"/>
        <v>21744</v>
      </c>
      <c r="AH43" s="44">
        <f t="shared" si="128"/>
        <v>20551</v>
      </c>
      <c r="AI43" s="45">
        <f t="shared" si="177"/>
        <v>34630</v>
      </c>
      <c r="AJ43" s="44">
        <f t="shared" si="177"/>
        <v>25010</v>
      </c>
      <c r="AK43" s="44">
        <f>AK41-AK42</f>
        <v>19442</v>
      </c>
      <c r="AL43" s="44">
        <f t="shared" si="129"/>
        <v>20721</v>
      </c>
      <c r="AM43" s="45"/>
      <c r="AN43" s="44"/>
      <c r="AO43" s="44"/>
      <c r="AP43" s="44"/>
      <c r="AQ43" s="45"/>
      <c r="AR43" s="44"/>
      <c r="AS43" s="44"/>
      <c r="AT43" s="44"/>
      <c r="AU43" s="45"/>
      <c r="AV43" s="44"/>
      <c r="AW43" s="44">
        <f t="shared" ref="AW43:BC43" si="178">AW41-AW42</f>
        <v>53394</v>
      </c>
      <c r="AX43" s="44">
        <f t="shared" si="178"/>
        <v>45687</v>
      </c>
      <c r="AY43" s="44">
        <f t="shared" si="178"/>
        <v>48351</v>
      </c>
      <c r="AZ43" s="44">
        <f t="shared" si="178"/>
        <v>59531</v>
      </c>
      <c r="BA43" s="44">
        <f t="shared" si="178"/>
        <v>55256</v>
      </c>
      <c r="BB43" s="44">
        <f t="shared" si="178"/>
        <v>57411</v>
      </c>
      <c r="BC43" s="44">
        <f t="shared" si="178"/>
        <v>94680</v>
      </c>
      <c r="BD43" s="44">
        <f>BD41-BD42</f>
        <v>99803</v>
      </c>
      <c r="BE43" s="44"/>
      <c r="BF43" s="44"/>
      <c r="BG43" s="44"/>
      <c r="BH43" s="44"/>
      <c r="BI43" s="44"/>
      <c r="BJ43" s="44"/>
      <c r="BK43" s="44"/>
      <c r="BL43" s="44"/>
      <c r="BM43" s="44"/>
    </row>
    <row r="44" spans="2:65" x14ac:dyDescent="0.35">
      <c r="B44" t="s">
        <v>2377</v>
      </c>
      <c r="C44" s="2"/>
      <c r="D44" s="2"/>
      <c r="E44" s="2"/>
      <c r="F44" s="2"/>
      <c r="G44" s="2"/>
      <c r="H44" s="2"/>
      <c r="I44" s="2"/>
      <c r="J44" s="2"/>
      <c r="K44" s="32"/>
      <c r="L44" s="2"/>
      <c r="M44" s="2"/>
      <c r="N44" s="2"/>
      <c r="O44" s="32"/>
      <c r="P44" s="2"/>
      <c r="Q44" s="2"/>
      <c r="R44" s="2"/>
      <c r="S44" s="32"/>
      <c r="T44" s="2"/>
      <c r="U44" s="2"/>
      <c r="V44" s="2"/>
      <c r="W44" s="32"/>
      <c r="X44" s="2"/>
      <c r="Y44" s="2"/>
      <c r="Z44" s="2"/>
      <c r="AA44" s="32"/>
      <c r="AB44" s="2"/>
      <c r="AC44" s="2"/>
      <c r="AD44" s="2"/>
      <c r="AE44" s="32">
        <v>16935.118999999999</v>
      </c>
      <c r="AF44" s="2">
        <v>16753.475999999999</v>
      </c>
      <c r="AG44" s="2">
        <v>16629.370999999999</v>
      </c>
      <c r="AH44" s="2">
        <f>BC44</f>
        <v>16701.272000000001</v>
      </c>
      <c r="AI44" s="32">
        <v>16391.723999999998</v>
      </c>
      <c r="AJ44" s="2">
        <v>16278.802</v>
      </c>
      <c r="AK44" s="2">
        <v>16162.945</v>
      </c>
      <c r="AL44" s="2">
        <f>BD44</f>
        <v>16215.963</v>
      </c>
      <c r="AM44" s="32"/>
      <c r="AN44" s="2"/>
      <c r="AO44" s="2"/>
      <c r="AP44" s="2"/>
      <c r="AQ44" s="32"/>
      <c r="AR44" s="2"/>
      <c r="AS44" s="2"/>
      <c r="AT44" s="2"/>
      <c r="AU44" s="32"/>
      <c r="AV44" s="2"/>
      <c r="AW44" s="2">
        <v>5753.4210000000003</v>
      </c>
      <c r="AX44" s="2">
        <v>5470.82</v>
      </c>
      <c r="AY44" s="2">
        <v>4955.3770000000004</v>
      </c>
      <c r="AZ44" s="2">
        <v>19821</v>
      </c>
      <c r="BA44" s="2">
        <v>18471</v>
      </c>
      <c r="BB44" s="2">
        <v>16215.963</v>
      </c>
      <c r="BC44" s="2">
        <v>16701.272000000001</v>
      </c>
      <c r="BD44" s="2">
        <f>16215963/1000</f>
        <v>16215.963</v>
      </c>
      <c r="BE44" s="2"/>
      <c r="BF44" s="2"/>
      <c r="BG44" s="2"/>
      <c r="BH44" s="2"/>
      <c r="BI44" s="2"/>
      <c r="BJ44" s="2"/>
      <c r="BK44" s="2"/>
      <c r="BL44" s="2"/>
      <c r="BM44" s="2"/>
    </row>
    <row r="45" spans="2:65" x14ac:dyDescent="0.35">
      <c r="B45" t="s">
        <v>2378</v>
      </c>
      <c r="C45" s="2">
        <v>4915</v>
      </c>
      <c r="D45" s="2"/>
      <c r="E45" s="2">
        <v>4829</v>
      </c>
      <c r="F45" s="2"/>
      <c r="G45" s="2">
        <v>4715</v>
      </c>
      <c r="H45" s="2"/>
      <c r="I45" s="2"/>
      <c r="J45" s="2"/>
      <c r="K45" s="32"/>
      <c r="L45" s="2"/>
      <c r="M45" s="2"/>
      <c r="N45" s="2"/>
      <c r="O45" s="32"/>
      <c r="P45" s="2"/>
      <c r="Q45" s="2"/>
      <c r="R45" s="2"/>
      <c r="S45" s="32"/>
      <c r="T45" s="2"/>
      <c r="U45" s="2"/>
      <c r="V45" s="2"/>
      <c r="W45" s="32"/>
      <c r="X45" s="2"/>
      <c r="Y45" s="2"/>
      <c r="Z45" s="2"/>
      <c r="AA45" s="32"/>
      <c r="AB45" s="2"/>
      <c r="AC45" s="2"/>
      <c r="AD45" s="2"/>
      <c r="AE45" s="32">
        <v>17113.687999999998</v>
      </c>
      <c r="AF45" s="2">
        <v>16929.156999999999</v>
      </c>
      <c r="AG45" s="2">
        <v>16781.735000000001</v>
      </c>
      <c r="AH45" s="2">
        <f>BC45</f>
        <v>16864.919000000002</v>
      </c>
      <c r="AI45" s="32">
        <v>16519.291000000001</v>
      </c>
      <c r="AJ45" s="2">
        <v>16403.315999999999</v>
      </c>
      <c r="AK45" s="2">
        <v>16262.203</v>
      </c>
      <c r="AL45" s="2">
        <f>BD45</f>
        <v>16325.819</v>
      </c>
      <c r="AM45" s="32"/>
      <c r="AN45" s="2"/>
      <c r="AO45" s="2"/>
      <c r="AP45" s="2"/>
      <c r="AQ45" s="32"/>
      <c r="AR45" s="2"/>
      <c r="AS45" s="2"/>
      <c r="AT45" s="2"/>
      <c r="AU45" s="32"/>
      <c r="AV45" s="2"/>
      <c r="AW45" s="2">
        <v>5793.0690000000004</v>
      </c>
      <c r="AX45" s="2">
        <v>5500.2809999999999</v>
      </c>
      <c r="AY45" s="2">
        <v>5000.1090000000004</v>
      </c>
      <c r="AZ45" s="2">
        <v>20000</v>
      </c>
      <c r="BA45" s="2">
        <v>18595</v>
      </c>
      <c r="BB45" s="2">
        <v>16325.819</v>
      </c>
      <c r="BC45" s="2">
        <v>16864.919000000002</v>
      </c>
      <c r="BD45" s="2">
        <f>16325819/1000</f>
        <v>16325.819</v>
      </c>
      <c r="BE45" s="2"/>
      <c r="BF45" s="2"/>
      <c r="BG45" s="2"/>
      <c r="BH45" s="2"/>
      <c r="BI45" s="2"/>
      <c r="BJ45" s="2"/>
      <c r="BK45" s="2"/>
      <c r="BL45" s="2"/>
      <c r="BM45" s="2"/>
    </row>
    <row r="46" spans="2:65" s="19" customFormat="1" x14ac:dyDescent="0.35">
      <c r="B46" s="19" t="s">
        <v>2379</v>
      </c>
      <c r="G46" s="19" t="e">
        <f t="shared" ref="G46:AJ46" si="179">G43/G44</f>
        <v>#DIV/0!</v>
      </c>
      <c r="H46" s="19" t="e">
        <f t="shared" si="179"/>
        <v>#DIV/0!</v>
      </c>
      <c r="I46" s="19" t="e">
        <f t="shared" si="179"/>
        <v>#DIV/0!</v>
      </c>
      <c r="J46" s="19" t="e">
        <f t="shared" si="179"/>
        <v>#DIV/0!</v>
      </c>
      <c r="K46" s="19" t="e">
        <f t="shared" si="179"/>
        <v>#DIV/0!</v>
      </c>
      <c r="L46" s="19" t="e">
        <f t="shared" si="179"/>
        <v>#DIV/0!</v>
      </c>
      <c r="M46" s="19" t="e">
        <f t="shared" si="179"/>
        <v>#DIV/0!</v>
      </c>
      <c r="N46" s="19" t="e">
        <f t="shared" si="179"/>
        <v>#DIV/0!</v>
      </c>
      <c r="O46" s="19" t="e">
        <f t="shared" si="179"/>
        <v>#DIV/0!</v>
      </c>
      <c r="P46" s="19" t="e">
        <f t="shared" si="179"/>
        <v>#DIV/0!</v>
      </c>
      <c r="Q46" s="19" t="e">
        <f t="shared" si="179"/>
        <v>#DIV/0!</v>
      </c>
      <c r="R46" s="19" t="e">
        <f t="shared" si="179"/>
        <v>#DIV/0!</v>
      </c>
      <c r="S46" s="19" t="e">
        <f t="shared" si="179"/>
        <v>#DIV/0!</v>
      </c>
      <c r="T46" s="19" t="e">
        <f t="shared" si="179"/>
        <v>#DIV/0!</v>
      </c>
      <c r="U46" s="19" t="e">
        <f t="shared" si="179"/>
        <v>#DIV/0!</v>
      </c>
      <c r="V46" s="19" t="e">
        <f t="shared" si="179"/>
        <v>#DIV/0!</v>
      </c>
      <c r="W46" s="19" t="e">
        <f t="shared" si="179"/>
        <v>#DIV/0!</v>
      </c>
      <c r="X46" s="19" t="e">
        <f t="shared" si="179"/>
        <v>#DIV/0!</v>
      </c>
      <c r="Y46" s="19" t="e">
        <f t="shared" si="179"/>
        <v>#DIV/0!</v>
      </c>
      <c r="Z46" s="19" t="e">
        <f t="shared" si="179"/>
        <v>#DIV/0!</v>
      </c>
      <c r="AA46" s="19" t="e">
        <f t="shared" si="179"/>
        <v>#DIV/0!</v>
      </c>
      <c r="AB46" s="19" t="e">
        <f t="shared" si="179"/>
        <v>#DIV/0!</v>
      </c>
      <c r="AC46" s="19" t="e">
        <f t="shared" si="179"/>
        <v>#DIV/0!</v>
      </c>
      <c r="AD46" s="19" t="e">
        <f t="shared" si="179"/>
        <v>#DIV/0!</v>
      </c>
      <c r="AE46" s="19">
        <f t="shared" si="179"/>
        <v>1.6979508676614556</v>
      </c>
      <c r="AF46" s="19">
        <f t="shared" si="179"/>
        <v>1.4104535679640453</v>
      </c>
      <c r="AG46" s="19">
        <f t="shared" si="179"/>
        <v>1.3075659927245595</v>
      </c>
      <c r="AH46" s="19">
        <f t="shared" si="179"/>
        <v>1.2305050776970758</v>
      </c>
      <c r="AI46" s="19">
        <f t="shared" si="179"/>
        <v>2.1126514819307598</v>
      </c>
      <c r="AJ46" s="19">
        <f t="shared" si="179"/>
        <v>1.5363538422544853</v>
      </c>
      <c r="AK46" s="19">
        <f>AK43/AK44</f>
        <v>1.2028748473746584</v>
      </c>
      <c r="AL46" s="19">
        <f>AL43/AL44</f>
        <v>1.2778149530804923</v>
      </c>
      <c r="AM46" s="35"/>
      <c r="AQ46" s="35"/>
      <c r="AU46" s="35"/>
      <c r="AW46" s="19">
        <f t="shared" ref="AW46:BC46" si="180">AW43/AW44</f>
        <v>9.2803916139632392</v>
      </c>
      <c r="AX46" s="19">
        <f t="shared" si="180"/>
        <v>8.3510333003096431</v>
      </c>
      <c r="AY46" s="19">
        <f t="shared" si="180"/>
        <v>9.7572798194769028</v>
      </c>
      <c r="AZ46" s="19">
        <f t="shared" si="180"/>
        <v>3.0034307048080318</v>
      </c>
      <c r="BA46" s="19">
        <f t="shared" si="180"/>
        <v>2.9915001894862217</v>
      </c>
      <c r="BB46" s="19">
        <f t="shared" si="180"/>
        <v>3.5404002833504244</v>
      </c>
      <c r="BC46" s="19">
        <f t="shared" si="180"/>
        <v>5.6690292811230183</v>
      </c>
      <c r="BD46" s="19">
        <f>BD43/BD44</f>
        <v>6.1546144376377772</v>
      </c>
    </row>
    <row r="47" spans="2:65" s="19" customFormat="1" x14ac:dyDescent="0.35">
      <c r="B47" s="19" t="s">
        <v>2380</v>
      </c>
      <c r="G47" s="19">
        <f t="shared" ref="G47:AJ47" si="181">G43/G45</f>
        <v>4.2343584305408273</v>
      </c>
      <c r="H47" s="19" t="e">
        <f t="shared" si="181"/>
        <v>#DIV/0!</v>
      </c>
      <c r="I47" s="19" t="e">
        <f t="shared" si="181"/>
        <v>#DIV/0!</v>
      </c>
      <c r="J47" s="19" t="e">
        <f t="shared" si="181"/>
        <v>#DIV/0!</v>
      </c>
      <c r="K47" s="19" t="e">
        <f t="shared" si="181"/>
        <v>#DIV/0!</v>
      </c>
      <c r="L47" s="19" t="e">
        <f t="shared" si="181"/>
        <v>#DIV/0!</v>
      </c>
      <c r="M47" s="19" t="e">
        <f t="shared" si="181"/>
        <v>#DIV/0!</v>
      </c>
      <c r="N47" s="19" t="e">
        <f t="shared" si="181"/>
        <v>#DIV/0!</v>
      </c>
      <c r="O47" s="19" t="e">
        <f t="shared" si="181"/>
        <v>#DIV/0!</v>
      </c>
      <c r="P47" s="19" t="e">
        <f t="shared" si="181"/>
        <v>#DIV/0!</v>
      </c>
      <c r="Q47" s="19" t="e">
        <f t="shared" si="181"/>
        <v>#DIV/0!</v>
      </c>
      <c r="R47" s="19" t="e">
        <f t="shared" si="181"/>
        <v>#DIV/0!</v>
      </c>
      <c r="S47" s="19" t="e">
        <f t="shared" si="181"/>
        <v>#DIV/0!</v>
      </c>
      <c r="T47" s="19" t="e">
        <f t="shared" si="181"/>
        <v>#DIV/0!</v>
      </c>
      <c r="U47" s="19" t="e">
        <f t="shared" si="181"/>
        <v>#DIV/0!</v>
      </c>
      <c r="V47" s="19" t="e">
        <f t="shared" si="181"/>
        <v>#DIV/0!</v>
      </c>
      <c r="W47" s="19" t="e">
        <f t="shared" si="181"/>
        <v>#DIV/0!</v>
      </c>
      <c r="X47" s="19" t="e">
        <f t="shared" si="181"/>
        <v>#DIV/0!</v>
      </c>
      <c r="Y47" s="19" t="e">
        <f t="shared" si="181"/>
        <v>#DIV/0!</v>
      </c>
      <c r="Z47" s="19" t="e">
        <f t="shared" si="181"/>
        <v>#DIV/0!</v>
      </c>
      <c r="AA47" s="19" t="e">
        <f t="shared" si="181"/>
        <v>#DIV/0!</v>
      </c>
      <c r="AB47" s="19" t="e">
        <f t="shared" si="181"/>
        <v>#DIV/0!</v>
      </c>
      <c r="AC47" s="19" t="e">
        <f t="shared" si="181"/>
        <v>#DIV/0!</v>
      </c>
      <c r="AD47" s="19" t="e">
        <f t="shared" si="181"/>
        <v>#DIV/0!</v>
      </c>
      <c r="AE47" s="19">
        <f t="shared" si="181"/>
        <v>1.6802339741147556</v>
      </c>
      <c r="AF47" s="19">
        <f t="shared" si="181"/>
        <v>1.3958166966021994</v>
      </c>
      <c r="AG47" s="19">
        <f t="shared" si="181"/>
        <v>1.2956943963183782</v>
      </c>
      <c r="AH47" s="19">
        <f t="shared" si="181"/>
        <v>1.2185649987408773</v>
      </c>
      <c r="AI47" s="19">
        <f t="shared" si="181"/>
        <v>2.0963369432743812</v>
      </c>
      <c r="AJ47" s="19">
        <f t="shared" si="181"/>
        <v>1.5246917147727936</v>
      </c>
      <c r="AK47" s="19">
        <f>AK43/AK45</f>
        <v>1.1955329791418789</v>
      </c>
      <c r="AL47" s="19">
        <f>AL43/AL45</f>
        <v>1.2692165703907412</v>
      </c>
      <c r="AM47" s="35"/>
      <c r="AQ47" s="35"/>
      <c r="AU47" s="35"/>
      <c r="AW47" s="19">
        <f t="shared" ref="AW47:BC47" si="182">AW43/AW45</f>
        <v>9.216876236067618</v>
      </c>
      <c r="AX47" s="19">
        <f t="shared" si="182"/>
        <v>8.3063028961611227</v>
      </c>
      <c r="AY47" s="19">
        <f t="shared" si="182"/>
        <v>9.6699891942355656</v>
      </c>
      <c r="AZ47" s="19">
        <f t="shared" si="182"/>
        <v>2.97655</v>
      </c>
      <c r="BA47" s="19">
        <f t="shared" si="182"/>
        <v>2.9715514923366495</v>
      </c>
      <c r="BB47" s="19">
        <f t="shared" si="182"/>
        <v>3.51657702440533</v>
      </c>
      <c r="BC47" s="19">
        <f t="shared" si="182"/>
        <v>5.6140204408927188</v>
      </c>
      <c r="BD47" s="19">
        <f>BD43/BD45</f>
        <v>6.1132002014722815</v>
      </c>
    </row>
    <row r="48" spans="2:65" x14ac:dyDescent="0.35">
      <c r="C48" s="2"/>
      <c r="D48" s="2"/>
      <c r="E48" s="2"/>
      <c r="F48" s="2"/>
      <c r="G48" s="2"/>
      <c r="H48" s="2"/>
      <c r="I48" s="2"/>
      <c r="J48" s="2"/>
      <c r="K48" s="32"/>
      <c r="L48" s="2"/>
      <c r="M48" s="2"/>
      <c r="N48" s="2"/>
      <c r="O48" s="32"/>
      <c r="P48" s="2"/>
      <c r="Q48" s="2"/>
      <c r="R48" s="2"/>
      <c r="S48" s="32"/>
      <c r="T48" s="2"/>
      <c r="U48" s="2"/>
      <c r="V48" s="2"/>
      <c r="W48" s="32"/>
      <c r="X48" s="2"/>
      <c r="Y48" s="2"/>
      <c r="Z48" s="2"/>
      <c r="AA48" s="32"/>
      <c r="AB48" s="2"/>
      <c r="AC48" s="2"/>
      <c r="AD48" s="2"/>
      <c r="AE48" s="32"/>
      <c r="AF48" s="2"/>
      <c r="AG48" s="2"/>
      <c r="AH48" s="2"/>
      <c r="AI48" s="32"/>
      <c r="AJ48" s="2"/>
      <c r="AK48" s="2"/>
      <c r="AL48" s="2"/>
      <c r="AM48" s="32"/>
      <c r="AN48" s="2"/>
      <c r="AO48" s="2"/>
      <c r="AP48" s="2"/>
      <c r="AQ48" s="32"/>
      <c r="AR48" s="2"/>
      <c r="AS48" s="2"/>
      <c r="AT48" s="2"/>
      <c r="AU48" s="32"/>
      <c r="AV48" s="2"/>
      <c r="AW48" s="2"/>
      <c r="AX48" s="2"/>
      <c r="AY48" s="2"/>
      <c r="AZ48" s="2"/>
      <c r="BA48" s="2"/>
      <c r="BB48" s="2"/>
      <c r="BC48" s="2"/>
      <c r="BD48" s="2"/>
      <c r="BE48" s="2"/>
      <c r="BF48" s="2"/>
      <c r="BG48" s="2"/>
      <c r="BH48" s="2"/>
      <c r="BI48" s="2"/>
      <c r="BJ48" s="2"/>
      <c r="BK48" s="2"/>
      <c r="BL48" s="2"/>
      <c r="BM48" s="2"/>
    </row>
    <row r="49" spans="2:65" x14ac:dyDescent="0.35">
      <c r="C49" s="2"/>
      <c r="D49" s="2"/>
      <c r="E49" s="2"/>
      <c r="F49" s="2"/>
      <c r="G49" s="2"/>
      <c r="H49" s="2"/>
      <c r="I49" s="2"/>
      <c r="J49" s="2"/>
      <c r="K49" s="32"/>
      <c r="L49" s="2"/>
      <c r="M49" s="2"/>
      <c r="N49" s="2"/>
      <c r="O49" s="32"/>
      <c r="P49" s="2"/>
      <c r="Q49" s="2"/>
      <c r="R49" s="2"/>
      <c r="S49" s="32"/>
      <c r="T49" s="2"/>
      <c r="U49" s="2"/>
      <c r="V49" s="2"/>
      <c r="W49" s="32"/>
      <c r="X49" s="2"/>
      <c r="Y49" s="2"/>
      <c r="Z49" s="2"/>
      <c r="AA49" s="32"/>
      <c r="AB49" s="2"/>
      <c r="AC49" s="2"/>
      <c r="AD49" s="2"/>
      <c r="AE49" s="32"/>
      <c r="AF49" s="2"/>
      <c r="AG49" s="2"/>
      <c r="AH49" s="2"/>
      <c r="AI49" s="32"/>
      <c r="AJ49" s="2"/>
      <c r="AK49" s="2"/>
      <c r="AL49" s="2"/>
      <c r="AM49" s="32"/>
      <c r="AN49" s="2"/>
      <c r="AO49" s="2"/>
      <c r="AP49" s="2"/>
      <c r="AQ49" s="32"/>
      <c r="AR49" s="2"/>
      <c r="AS49" s="2"/>
      <c r="AT49" s="2"/>
      <c r="AU49" s="32"/>
      <c r="AV49" s="2"/>
      <c r="AW49" s="2"/>
      <c r="AX49" s="2"/>
      <c r="AY49" s="2"/>
      <c r="AZ49" s="2"/>
      <c r="BA49" s="2"/>
      <c r="BB49" s="2"/>
      <c r="BC49" s="2"/>
      <c r="BD49" s="2"/>
      <c r="BE49" s="2"/>
      <c r="BF49" s="2"/>
      <c r="BG49" s="2"/>
      <c r="BH49" s="2"/>
      <c r="BI49" s="2"/>
      <c r="BJ49" s="2"/>
      <c r="BK49" s="2"/>
      <c r="BL49" s="2"/>
      <c r="BM49" s="2"/>
    </row>
    <row r="50" spans="2:65" x14ac:dyDescent="0.35">
      <c r="C50" s="2"/>
      <c r="D50" s="2"/>
      <c r="E50" s="2"/>
      <c r="F50" s="2"/>
      <c r="G50" s="2"/>
      <c r="H50" s="2"/>
      <c r="I50" s="2"/>
      <c r="J50" s="2"/>
      <c r="K50" s="32"/>
      <c r="L50" s="2"/>
      <c r="M50" s="2"/>
      <c r="N50" s="2"/>
      <c r="O50" s="32"/>
      <c r="P50" s="2"/>
      <c r="Q50" s="2"/>
      <c r="R50" s="2"/>
      <c r="S50" s="32"/>
      <c r="T50" s="2"/>
      <c r="U50" s="2"/>
      <c r="V50" s="2"/>
      <c r="W50" s="32"/>
      <c r="X50" s="2"/>
      <c r="Y50" s="2"/>
      <c r="Z50" s="2"/>
      <c r="AA50" s="32"/>
      <c r="AB50" s="2"/>
      <c r="AC50" s="2"/>
      <c r="AD50" s="2"/>
      <c r="AE50" s="32"/>
      <c r="AF50" s="2"/>
      <c r="AG50" s="2"/>
      <c r="AH50" s="2"/>
      <c r="AI50" s="32"/>
      <c r="AJ50" s="2"/>
      <c r="AK50" s="2"/>
      <c r="AL50" s="2"/>
      <c r="AM50" s="32"/>
      <c r="AN50" s="2"/>
      <c r="AO50" s="2"/>
      <c r="AP50" s="2"/>
      <c r="AQ50" s="32"/>
      <c r="AR50" s="2"/>
      <c r="AS50" s="2"/>
      <c r="AT50" s="2"/>
      <c r="AU50" s="32"/>
      <c r="AV50" s="2"/>
      <c r="AW50" s="2"/>
      <c r="AX50" s="2"/>
      <c r="AY50" s="2"/>
      <c r="AZ50" s="2"/>
      <c r="BA50" s="2"/>
      <c r="BB50" s="2"/>
      <c r="BC50" s="2"/>
      <c r="BD50" s="2"/>
      <c r="BE50" s="2"/>
      <c r="BF50" s="2"/>
      <c r="BG50" s="2"/>
      <c r="BH50" s="2"/>
      <c r="BI50" s="2"/>
      <c r="BJ50" s="2"/>
      <c r="BK50" s="2"/>
      <c r="BL50" s="2"/>
      <c r="BM50" s="2"/>
    </row>
    <row r="51" spans="2:65" x14ac:dyDescent="0.35">
      <c r="C51" s="2"/>
      <c r="D51" s="2"/>
      <c r="E51" s="2"/>
      <c r="F51" s="2"/>
      <c r="G51" s="2"/>
      <c r="H51" s="2"/>
      <c r="I51" s="2"/>
      <c r="J51" s="2"/>
      <c r="K51" s="32"/>
      <c r="L51" s="2"/>
      <c r="M51" s="2"/>
      <c r="N51" s="2"/>
      <c r="O51" s="32"/>
      <c r="P51" s="2"/>
      <c r="Q51" s="2"/>
      <c r="R51" s="2"/>
      <c r="S51" s="32"/>
      <c r="T51" s="2"/>
      <c r="U51" s="2"/>
      <c r="V51" s="2"/>
      <c r="W51" s="32"/>
      <c r="X51" s="2"/>
      <c r="Y51" s="2"/>
      <c r="Z51" s="2"/>
      <c r="AA51" s="32"/>
      <c r="AB51" s="2"/>
      <c r="AC51" s="2"/>
      <c r="AD51" s="2"/>
      <c r="AE51" s="32"/>
      <c r="AF51" s="2"/>
      <c r="AG51" s="2"/>
      <c r="AH51" s="2"/>
      <c r="AI51" s="32"/>
      <c r="AJ51" s="2"/>
      <c r="AK51" s="2"/>
      <c r="AL51" s="2"/>
      <c r="AM51" s="32"/>
      <c r="AN51" s="2"/>
      <c r="AO51" s="2"/>
      <c r="AP51" s="2"/>
      <c r="AQ51" s="32"/>
      <c r="AR51" s="2"/>
      <c r="AS51" s="2"/>
      <c r="AT51" s="2"/>
      <c r="AU51" s="32"/>
      <c r="AV51" s="2"/>
      <c r="AW51" s="2"/>
      <c r="AX51" s="2"/>
      <c r="AY51" s="2"/>
      <c r="AZ51" s="2"/>
      <c r="BA51" s="2"/>
      <c r="BB51" s="2"/>
      <c r="BC51" s="2"/>
      <c r="BD51" s="2"/>
      <c r="BE51" s="2"/>
      <c r="BF51" s="2"/>
      <c r="BG51" s="2"/>
      <c r="BH51" s="2"/>
      <c r="BI51" s="2"/>
      <c r="BJ51" s="2"/>
      <c r="BK51" s="2"/>
      <c r="BL51" s="2"/>
      <c r="BM51" s="2"/>
    </row>
    <row r="52" spans="2:65" x14ac:dyDescent="0.35">
      <c r="C52" s="2"/>
      <c r="D52" s="2"/>
      <c r="E52" s="2"/>
      <c r="F52" s="2"/>
      <c r="G52" s="2"/>
      <c r="H52" s="2"/>
      <c r="I52" s="2"/>
      <c r="J52" s="2"/>
      <c r="K52" s="32"/>
      <c r="L52" s="2"/>
      <c r="M52" s="2"/>
      <c r="N52" s="2"/>
      <c r="O52" s="32"/>
      <c r="P52" s="2"/>
      <c r="Q52" s="2"/>
      <c r="R52" s="2"/>
      <c r="S52" s="32"/>
      <c r="T52" s="2"/>
      <c r="U52" s="2"/>
      <c r="V52" s="2"/>
      <c r="W52" s="32"/>
      <c r="X52" s="2"/>
      <c r="Y52" s="2"/>
      <c r="Z52" s="2"/>
      <c r="AA52" s="32"/>
      <c r="AB52" s="2"/>
      <c r="AC52" s="2"/>
      <c r="AD52" s="2"/>
      <c r="AE52" s="32"/>
      <c r="AF52" s="2"/>
      <c r="AG52" s="2"/>
      <c r="AH52" s="2"/>
      <c r="AI52" s="32"/>
      <c r="AJ52" s="2"/>
      <c r="AK52" s="2"/>
      <c r="AL52" s="2"/>
      <c r="AM52" s="32"/>
      <c r="AN52" s="2"/>
      <c r="AO52" s="2"/>
      <c r="AP52" s="2"/>
      <c r="AQ52" s="32"/>
      <c r="AR52" s="2"/>
      <c r="AS52" s="2"/>
      <c r="AT52" s="2"/>
      <c r="AU52" s="32"/>
      <c r="AV52" s="2"/>
      <c r="AW52" s="2"/>
      <c r="AX52" s="2"/>
      <c r="AY52" s="2"/>
      <c r="AZ52" s="2"/>
      <c r="BA52" s="2"/>
      <c r="BB52" s="2"/>
      <c r="BC52" s="2"/>
      <c r="BD52" s="2"/>
      <c r="BE52" s="2"/>
      <c r="BF52" s="2"/>
      <c r="BG52" s="2"/>
      <c r="BH52" s="2"/>
      <c r="BI52" s="2"/>
      <c r="BJ52" s="2"/>
      <c r="BK52" s="2"/>
      <c r="BL52" s="2"/>
      <c r="BM52" s="2"/>
    </row>
    <row r="53" spans="2:65" x14ac:dyDescent="0.35">
      <c r="C53" s="2"/>
      <c r="D53" s="2"/>
      <c r="E53" s="2"/>
      <c r="F53" s="2"/>
      <c r="G53" s="2"/>
      <c r="H53" s="2"/>
      <c r="I53" s="2"/>
      <c r="J53" s="2"/>
      <c r="K53" s="32"/>
      <c r="L53" s="2"/>
      <c r="M53" s="2"/>
      <c r="N53" s="2"/>
      <c r="O53" s="32"/>
      <c r="P53" s="2"/>
      <c r="Q53" s="2"/>
      <c r="R53" s="2"/>
      <c r="S53" s="32"/>
      <c r="T53" s="2"/>
      <c r="U53" s="2"/>
      <c r="V53" s="2"/>
      <c r="W53" s="32"/>
      <c r="X53" s="2"/>
      <c r="Y53" s="2"/>
      <c r="Z53" s="2"/>
      <c r="AA53" s="32"/>
      <c r="AB53" s="2"/>
      <c r="AC53" s="2"/>
      <c r="AD53" s="2"/>
      <c r="AE53" s="32"/>
      <c r="AF53" s="2"/>
      <c r="AG53" s="2"/>
      <c r="AH53" s="2"/>
      <c r="AI53" s="32"/>
      <c r="AJ53" s="2"/>
      <c r="AK53" s="2"/>
      <c r="AL53" s="2"/>
      <c r="AM53" s="32"/>
      <c r="AN53" s="2"/>
      <c r="AO53" s="2"/>
      <c r="AP53" s="2"/>
      <c r="AQ53" s="32"/>
      <c r="AR53" s="2"/>
      <c r="AS53" s="2"/>
      <c r="AT53" s="2"/>
      <c r="AU53" s="32"/>
      <c r="AV53" s="2"/>
      <c r="AW53" s="2"/>
      <c r="AX53" s="2"/>
      <c r="AY53" s="2"/>
      <c r="AZ53" s="2"/>
      <c r="BA53" s="2"/>
      <c r="BB53" s="2"/>
      <c r="BC53" s="2"/>
      <c r="BD53" s="2"/>
      <c r="BE53" s="2"/>
      <c r="BF53" s="2"/>
      <c r="BG53" s="2"/>
      <c r="BH53" s="2"/>
      <c r="BI53" s="2"/>
      <c r="BJ53" s="2"/>
      <c r="BK53" s="2"/>
      <c r="BL53" s="2"/>
      <c r="BM53" s="2"/>
    </row>
    <row r="54" spans="2:65" s="8" customFormat="1" x14ac:dyDescent="0.35">
      <c r="B54" s="9" t="s">
        <v>2372</v>
      </c>
      <c r="C54" s="21"/>
      <c r="D54" s="21"/>
      <c r="E54" s="21"/>
      <c r="F54" s="21"/>
      <c r="G54" s="21"/>
      <c r="H54" s="21"/>
      <c r="I54" s="21"/>
      <c r="J54" s="21"/>
      <c r="K54" s="36"/>
      <c r="L54" s="21"/>
      <c r="M54" s="21"/>
      <c r="N54" s="21"/>
      <c r="O54" s="36"/>
      <c r="P54" s="21"/>
      <c r="Q54" s="21"/>
      <c r="R54" s="21"/>
      <c r="S54" s="36"/>
      <c r="T54" s="21"/>
      <c r="U54" s="21"/>
      <c r="V54" s="21"/>
      <c r="W54" s="36"/>
      <c r="X54" s="21"/>
      <c r="Y54" s="21"/>
      <c r="Z54" s="21"/>
      <c r="AA54" s="36"/>
      <c r="AB54" s="21"/>
      <c r="AC54" s="21"/>
      <c r="AD54" s="21"/>
      <c r="AE54" s="36"/>
      <c r="AF54" s="21"/>
      <c r="AG54" s="21"/>
      <c r="AH54" s="21"/>
      <c r="AI54" s="36"/>
      <c r="AJ54" s="21"/>
      <c r="AK54" s="21"/>
      <c r="AL54" s="21"/>
      <c r="AM54" s="36"/>
      <c r="AN54" s="21"/>
      <c r="AO54" s="21"/>
      <c r="AP54" s="21"/>
      <c r="AQ54" s="36"/>
      <c r="AR54" s="21"/>
      <c r="AS54" s="21"/>
      <c r="AT54" s="21"/>
      <c r="AU54" s="36"/>
      <c r="AV54" s="21"/>
      <c r="AW54" s="21"/>
      <c r="AX54" s="21"/>
      <c r="AY54" s="21"/>
      <c r="AZ54" s="21"/>
      <c r="BA54" s="21"/>
      <c r="BB54" s="21"/>
      <c r="BC54" s="21"/>
      <c r="BD54" s="21"/>
      <c r="BE54" s="21"/>
      <c r="BF54" s="21"/>
      <c r="BG54" s="21"/>
      <c r="BH54" s="21"/>
      <c r="BI54" s="21"/>
      <c r="BJ54" s="21"/>
      <c r="BK54" s="21"/>
      <c r="BL54" s="21"/>
      <c r="BM54" s="21"/>
    </row>
    <row r="55" spans="2:65" s="18" customFormat="1" x14ac:dyDescent="0.35">
      <c r="B55" s="16" t="s">
        <v>2381</v>
      </c>
      <c r="C55" s="17"/>
      <c r="D55" s="17"/>
      <c r="E55" s="17"/>
      <c r="F55" s="17"/>
      <c r="G55" s="17"/>
      <c r="H55" s="17"/>
      <c r="I55" s="17"/>
      <c r="J55" s="17"/>
      <c r="K55" s="34"/>
      <c r="L55" s="17"/>
      <c r="M55" s="17"/>
      <c r="N55" s="17"/>
      <c r="O55" s="34"/>
      <c r="P55" s="17"/>
      <c r="Q55" s="17"/>
      <c r="R55" s="17"/>
      <c r="S55" s="34"/>
      <c r="T55" s="17"/>
      <c r="U55" s="17"/>
      <c r="V55" s="17"/>
      <c r="W55" s="34"/>
      <c r="X55" s="17"/>
      <c r="Y55" s="17"/>
      <c r="Z55" s="17"/>
      <c r="AA55" s="34"/>
      <c r="AB55" s="17"/>
      <c r="AC55" s="17"/>
      <c r="AD55" s="17"/>
      <c r="AE55" s="34"/>
      <c r="AF55" s="17"/>
      <c r="AG55" s="17"/>
      <c r="AH55" s="17"/>
      <c r="AI55" s="34"/>
      <c r="AJ55" s="17"/>
      <c r="AK55" s="17"/>
      <c r="AL55" s="17"/>
      <c r="AM55" s="34"/>
      <c r="AN55" s="17"/>
      <c r="AO55" s="17"/>
      <c r="AP55" s="17"/>
      <c r="AQ55" s="34"/>
      <c r="AR55" s="17"/>
      <c r="AS55" s="17"/>
      <c r="AT55" s="17"/>
      <c r="AU55" s="34"/>
      <c r="AV55" s="17"/>
      <c r="AW55" s="17"/>
      <c r="AX55" s="17"/>
      <c r="AY55" s="17"/>
      <c r="AZ55" s="17"/>
      <c r="BA55" s="17"/>
      <c r="BB55" s="17"/>
      <c r="BC55" s="17"/>
      <c r="BD55" s="17"/>
      <c r="BE55" s="17"/>
      <c r="BF55" s="17"/>
      <c r="BG55" s="17"/>
      <c r="BH55" s="17"/>
      <c r="BI55" s="17"/>
      <c r="BJ55" s="17"/>
      <c r="BK55" s="17"/>
      <c r="BL55" s="17"/>
      <c r="BM55" s="17"/>
    </row>
    <row r="56" spans="2:65" x14ac:dyDescent="0.35">
      <c r="B56" t="s">
        <v>2382</v>
      </c>
      <c r="C56" s="2"/>
      <c r="D56" s="2"/>
      <c r="E56" s="2"/>
      <c r="F56" s="2"/>
      <c r="G56" s="2"/>
      <c r="H56" s="2"/>
      <c r="I56" s="2"/>
      <c r="J56" s="2">
        <f>AW56</f>
        <v>21120</v>
      </c>
      <c r="K56" s="32"/>
      <c r="L56" s="2"/>
      <c r="M56" s="2"/>
      <c r="N56" s="2">
        <f>AX56</f>
        <v>20484</v>
      </c>
      <c r="O56" s="32"/>
      <c r="P56" s="2"/>
      <c r="Q56" s="2"/>
      <c r="R56" s="2">
        <f>AY56</f>
        <v>20289</v>
      </c>
      <c r="S56" s="32"/>
      <c r="T56" s="2"/>
      <c r="U56" s="2"/>
      <c r="V56" s="2">
        <f>AZ56</f>
        <v>25913</v>
      </c>
      <c r="W56" s="32"/>
      <c r="X56" s="2"/>
      <c r="Y56" s="2"/>
      <c r="Z56" s="2">
        <f>BA56</f>
        <v>48844</v>
      </c>
      <c r="AA56" s="32"/>
      <c r="AB56" s="2"/>
      <c r="AC56" s="2"/>
      <c r="AD56" s="2">
        <f>BB56</f>
        <v>38016</v>
      </c>
      <c r="AE56" s="32"/>
      <c r="AF56" s="2"/>
      <c r="AG56" s="2"/>
      <c r="AH56" s="2">
        <f>BC56</f>
        <v>34940</v>
      </c>
      <c r="AI56" s="32"/>
      <c r="AJ56" s="2">
        <v>28098</v>
      </c>
      <c r="AK56" s="2">
        <v>27502</v>
      </c>
      <c r="AL56" s="2">
        <f>BD56</f>
        <v>23646</v>
      </c>
      <c r="AM56" s="32"/>
      <c r="AN56" s="2"/>
      <c r="AO56" s="2"/>
      <c r="AP56" s="2"/>
      <c r="AQ56" s="32"/>
      <c r="AR56" s="2"/>
      <c r="AS56" s="2"/>
      <c r="AT56" s="2"/>
      <c r="AU56" s="32"/>
      <c r="AV56" s="2"/>
      <c r="AW56" s="2">
        <v>21120</v>
      </c>
      <c r="AX56" s="2">
        <v>20484</v>
      </c>
      <c r="AY56" s="2">
        <v>20289</v>
      </c>
      <c r="AZ56" s="2">
        <v>25913</v>
      </c>
      <c r="BA56" s="2">
        <v>48844</v>
      </c>
      <c r="BB56" s="2">
        <v>38016</v>
      </c>
      <c r="BC56" s="2">
        <v>34940</v>
      </c>
      <c r="BD56" s="2">
        <v>23646</v>
      </c>
      <c r="BE56" s="2"/>
      <c r="BF56" s="2"/>
      <c r="BG56" s="2"/>
      <c r="BH56" s="2"/>
      <c r="BI56" s="2"/>
      <c r="BJ56" s="2"/>
      <c r="BK56" s="2"/>
      <c r="BL56" s="2"/>
      <c r="BM56" s="2"/>
    </row>
    <row r="57" spans="2:65" x14ac:dyDescent="0.35">
      <c r="B57" t="s">
        <v>2383</v>
      </c>
      <c r="C57" s="2"/>
      <c r="D57" s="2"/>
      <c r="E57" s="2"/>
      <c r="F57" s="2"/>
      <c r="G57" s="2"/>
      <c r="H57" s="2"/>
      <c r="I57" s="2"/>
      <c r="J57" s="2">
        <f t="shared" ref="J57:J87" si="183">AW57</f>
        <v>20481</v>
      </c>
      <c r="K57" s="32"/>
      <c r="L57" s="2"/>
      <c r="M57" s="2"/>
      <c r="N57" s="2">
        <f t="shared" ref="N57:N87" si="184">AX57</f>
        <v>46671</v>
      </c>
      <c r="O57" s="32"/>
      <c r="P57" s="2"/>
      <c r="Q57" s="2"/>
      <c r="R57" s="2">
        <f t="shared" ref="R57:R87" si="185">AY57</f>
        <v>53892</v>
      </c>
      <c r="S57" s="32"/>
      <c r="T57" s="2"/>
      <c r="U57" s="2"/>
      <c r="V57" s="2">
        <f t="shared" ref="V57:V87" si="186">AZ57</f>
        <v>40388</v>
      </c>
      <c r="W57" s="32"/>
      <c r="X57" s="2"/>
      <c r="Y57" s="2"/>
      <c r="Z57" s="2">
        <f t="shared" ref="Z57:Z87" si="187">BA57</f>
        <v>51713</v>
      </c>
      <c r="AA57" s="32"/>
      <c r="AB57" s="2"/>
      <c r="AC57" s="2"/>
      <c r="AD57" s="2">
        <f t="shared" ref="AD57:AD87" si="188">BB57</f>
        <v>52927</v>
      </c>
      <c r="AE57" s="32"/>
      <c r="AF57" s="2"/>
      <c r="AG57" s="2"/>
      <c r="AH57" s="2">
        <f t="shared" ref="AH57:AH87" si="189">BC57</f>
        <v>27699</v>
      </c>
      <c r="AI57" s="32"/>
      <c r="AJ57" s="2">
        <v>23413</v>
      </c>
      <c r="AK57" s="2">
        <v>20729</v>
      </c>
      <c r="AL57" s="2">
        <f t="shared" ref="AL57:AL89" si="190">BD57</f>
        <v>24658</v>
      </c>
      <c r="AM57" s="32"/>
      <c r="AN57" s="2"/>
      <c r="AO57" s="2"/>
      <c r="AP57" s="2"/>
      <c r="AQ57" s="32"/>
      <c r="AR57" s="2"/>
      <c r="AS57" s="2"/>
      <c r="AT57" s="2"/>
      <c r="AU57" s="32"/>
      <c r="AV57" s="2"/>
      <c r="AW57" s="2">
        <v>20481</v>
      </c>
      <c r="AX57" s="2">
        <v>46671</v>
      </c>
      <c r="AY57" s="2">
        <v>53892</v>
      </c>
      <c r="AZ57" s="2">
        <v>40388</v>
      </c>
      <c r="BA57" s="2">
        <v>51713</v>
      </c>
      <c r="BB57" s="2">
        <v>52927</v>
      </c>
      <c r="BC57" s="2">
        <v>27699</v>
      </c>
      <c r="BD57" s="2">
        <v>24658</v>
      </c>
      <c r="BE57" s="2"/>
      <c r="BF57" s="2"/>
      <c r="BG57" s="2"/>
      <c r="BH57" s="2"/>
      <c r="BI57" s="2"/>
      <c r="BJ57" s="2"/>
      <c r="BK57" s="2"/>
      <c r="BL57" s="2"/>
      <c r="BM57" s="2"/>
    </row>
    <row r="58" spans="2:65" x14ac:dyDescent="0.35">
      <c r="B58" t="s">
        <v>2384</v>
      </c>
      <c r="C58" s="2"/>
      <c r="D58" s="2"/>
      <c r="E58" s="2"/>
      <c r="F58" s="2"/>
      <c r="G58" s="2"/>
      <c r="H58" s="2"/>
      <c r="I58" s="2"/>
      <c r="J58" s="2">
        <f t="shared" si="183"/>
        <v>16849</v>
      </c>
      <c r="K58" s="32"/>
      <c r="L58" s="2"/>
      <c r="M58" s="2"/>
      <c r="N58" s="2">
        <f t="shared" si="184"/>
        <v>15754</v>
      </c>
      <c r="O58" s="32"/>
      <c r="P58" s="2"/>
      <c r="Q58" s="2"/>
      <c r="R58" s="2">
        <f t="shared" si="185"/>
        <v>17874</v>
      </c>
      <c r="S58" s="32"/>
      <c r="T58" s="2"/>
      <c r="U58" s="2"/>
      <c r="V58" s="2">
        <f t="shared" si="186"/>
        <v>23186</v>
      </c>
      <c r="W58" s="32"/>
      <c r="X58" s="2"/>
      <c r="Y58" s="2"/>
      <c r="Z58" s="2">
        <f t="shared" si="187"/>
        <v>22926</v>
      </c>
      <c r="AA58" s="32"/>
      <c r="AB58" s="2"/>
      <c r="AC58" s="2"/>
      <c r="AD58" s="2">
        <f t="shared" si="188"/>
        <v>16120</v>
      </c>
      <c r="AE58" s="32"/>
      <c r="AF58" s="2"/>
      <c r="AG58" s="2"/>
      <c r="AH58" s="2">
        <f t="shared" si="189"/>
        <v>26278</v>
      </c>
      <c r="AI58" s="32"/>
      <c r="AJ58" s="2">
        <v>20815</v>
      </c>
      <c r="AK58" s="2">
        <v>21803</v>
      </c>
      <c r="AL58" s="2">
        <f t="shared" si="190"/>
        <v>28184</v>
      </c>
      <c r="AM58" s="32"/>
      <c r="AN58" s="2"/>
      <c r="AO58" s="2"/>
      <c r="AP58" s="2"/>
      <c r="AQ58" s="32"/>
      <c r="AR58" s="2"/>
      <c r="AS58" s="2"/>
      <c r="AT58" s="2"/>
      <c r="AU58" s="32"/>
      <c r="AV58" s="2"/>
      <c r="AW58" s="2">
        <v>16849</v>
      </c>
      <c r="AX58" s="2">
        <v>15754</v>
      </c>
      <c r="AY58" s="2">
        <v>17874</v>
      </c>
      <c r="AZ58" s="2">
        <v>23186</v>
      </c>
      <c r="BA58" s="2">
        <v>22926</v>
      </c>
      <c r="BB58" s="2">
        <v>16120</v>
      </c>
      <c r="BC58" s="2">
        <v>26278</v>
      </c>
      <c r="BD58" s="2">
        <v>28184</v>
      </c>
      <c r="BE58" s="2"/>
      <c r="BF58" s="2"/>
      <c r="BG58" s="2"/>
      <c r="BH58" s="2"/>
      <c r="BI58" s="2"/>
      <c r="BJ58" s="2"/>
      <c r="BK58" s="2"/>
      <c r="BL58" s="2"/>
      <c r="BM58" s="2"/>
    </row>
    <row r="59" spans="2:65" x14ac:dyDescent="0.35">
      <c r="B59" t="s">
        <v>2385</v>
      </c>
      <c r="C59" s="2"/>
      <c r="D59" s="2"/>
      <c r="E59" s="2"/>
      <c r="F59" s="2"/>
      <c r="G59" s="2"/>
      <c r="H59" s="2"/>
      <c r="I59" s="2"/>
      <c r="J59" s="2">
        <f t="shared" si="183"/>
        <v>2349</v>
      </c>
      <c r="K59" s="32"/>
      <c r="L59" s="2"/>
      <c r="M59" s="2"/>
      <c r="N59" s="2">
        <f t="shared" si="184"/>
        <v>2132</v>
      </c>
      <c r="O59" s="32"/>
      <c r="P59" s="2"/>
      <c r="Q59" s="2"/>
      <c r="R59" s="2">
        <f t="shared" si="185"/>
        <v>4855</v>
      </c>
      <c r="S59" s="32"/>
      <c r="T59" s="2"/>
      <c r="U59" s="2"/>
      <c r="V59" s="2">
        <f t="shared" si="186"/>
        <v>3956</v>
      </c>
      <c r="W59" s="32"/>
      <c r="X59" s="2"/>
      <c r="Y59" s="2"/>
      <c r="Z59" s="2">
        <f t="shared" si="187"/>
        <v>4106</v>
      </c>
      <c r="AA59" s="32"/>
      <c r="AB59" s="2"/>
      <c r="AC59" s="2"/>
      <c r="AD59" s="2">
        <f t="shared" si="188"/>
        <v>4061</v>
      </c>
      <c r="AE59" s="32"/>
      <c r="AF59" s="2"/>
      <c r="AG59" s="2"/>
      <c r="AH59" s="2">
        <f t="shared" si="189"/>
        <v>6580</v>
      </c>
      <c r="AI59" s="32"/>
      <c r="AJ59" s="2">
        <v>5460</v>
      </c>
      <c r="AK59" s="2">
        <v>5433</v>
      </c>
      <c r="AL59" s="2">
        <f t="shared" si="190"/>
        <v>4946</v>
      </c>
      <c r="AM59" s="32"/>
      <c r="AN59" s="2"/>
      <c r="AO59" s="2"/>
      <c r="AP59" s="2"/>
      <c r="AQ59" s="32"/>
      <c r="AR59" s="2"/>
      <c r="AS59" s="2"/>
      <c r="AT59" s="2"/>
      <c r="AU59" s="32"/>
      <c r="AV59" s="2"/>
      <c r="AW59" s="2">
        <v>2349</v>
      </c>
      <c r="AX59" s="2">
        <v>2132</v>
      </c>
      <c r="AY59" s="2">
        <v>4855</v>
      </c>
      <c r="AZ59" s="2">
        <v>3956</v>
      </c>
      <c r="BA59" s="2">
        <v>4106</v>
      </c>
      <c r="BB59" s="2">
        <v>4061</v>
      </c>
      <c r="BC59" s="2">
        <v>6580</v>
      </c>
      <c r="BD59" s="2">
        <v>4946</v>
      </c>
      <c r="BE59" s="2"/>
      <c r="BF59" s="2"/>
      <c r="BG59" s="2"/>
      <c r="BH59" s="2"/>
      <c r="BI59" s="2"/>
      <c r="BJ59" s="2"/>
      <c r="BK59" s="2"/>
      <c r="BL59" s="2"/>
      <c r="BM59" s="2"/>
    </row>
    <row r="60" spans="2:65" x14ac:dyDescent="0.35">
      <c r="B60" t="s">
        <v>2386</v>
      </c>
      <c r="C60" s="2"/>
      <c r="D60" s="2"/>
      <c r="E60" s="2"/>
      <c r="F60" s="2"/>
      <c r="G60" s="2"/>
      <c r="H60" s="2"/>
      <c r="I60" s="2"/>
      <c r="J60" s="2">
        <f t="shared" si="183"/>
        <v>13494</v>
      </c>
      <c r="K60" s="32"/>
      <c r="L60" s="2"/>
      <c r="M60" s="2"/>
      <c r="N60" s="2">
        <f t="shared" si="184"/>
        <v>13545</v>
      </c>
      <c r="O60" s="32"/>
      <c r="P60" s="2"/>
      <c r="Q60" s="2"/>
      <c r="R60" s="2">
        <f t="shared" si="185"/>
        <v>17799</v>
      </c>
      <c r="S60" s="32"/>
      <c r="T60" s="2"/>
      <c r="U60" s="2"/>
      <c r="V60" s="2">
        <f t="shared" si="186"/>
        <v>25809</v>
      </c>
      <c r="W60" s="32"/>
      <c r="X60" s="2"/>
      <c r="Y60" s="2"/>
      <c r="Z60" s="2">
        <f t="shared" si="187"/>
        <v>22878</v>
      </c>
      <c r="AA60" s="32"/>
      <c r="AB60" s="2"/>
      <c r="AC60" s="2"/>
      <c r="AD60" s="2">
        <f t="shared" si="188"/>
        <v>21325</v>
      </c>
      <c r="AE60" s="32"/>
      <c r="AF60" s="2"/>
      <c r="AG60" s="2"/>
      <c r="AH60" s="2">
        <f t="shared" si="189"/>
        <v>25228</v>
      </c>
      <c r="AI60" s="32"/>
      <c r="AJ60" s="2">
        <v>24585</v>
      </c>
      <c r="AK60" s="2">
        <v>20439</v>
      </c>
      <c r="AL60" s="2">
        <f t="shared" si="190"/>
        <v>32748</v>
      </c>
      <c r="AM60" s="32"/>
      <c r="AN60" s="2"/>
      <c r="AO60" s="2"/>
      <c r="AP60" s="2"/>
      <c r="AQ60" s="32"/>
      <c r="AR60" s="2"/>
      <c r="AS60" s="2"/>
      <c r="AT60" s="2"/>
      <c r="AU60" s="32"/>
      <c r="AV60" s="2"/>
      <c r="AW60" s="2">
        <v>13494</v>
      </c>
      <c r="AX60" s="2">
        <v>13545</v>
      </c>
      <c r="AY60" s="2">
        <v>17799</v>
      </c>
      <c r="AZ60" s="2">
        <v>25809</v>
      </c>
      <c r="BA60" s="2">
        <v>22878</v>
      </c>
      <c r="BB60" s="2">
        <v>21325</v>
      </c>
      <c r="BC60" s="2">
        <v>25228</v>
      </c>
      <c r="BD60" s="2">
        <v>32748</v>
      </c>
      <c r="BE60" s="2"/>
      <c r="BF60" s="2"/>
      <c r="BG60" s="2"/>
      <c r="BH60" s="2"/>
      <c r="BI60" s="2"/>
      <c r="BJ60" s="2"/>
      <c r="BK60" s="2"/>
      <c r="BL60" s="2"/>
      <c r="BM60" s="2"/>
    </row>
    <row r="61" spans="2:65" s="14" customFormat="1" x14ac:dyDescent="0.35">
      <c r="B61" s="14" t="s">
        <v>2387</v>
      </c>
      <c r="C61" s="15"/>
      <c r="D61" s="15"/>
      <c r="E61" s="15"/>
      <c r="F61" s="15"/>
      <c r="G61" s="15"/>
      <c r="H61" s="15"/>
      <c r="I61" s="15"/>
      <c r="J61" s="39">
        <f t="shared" si="183"/>
        <v>15085</v>
      </c>
      <c r="K61" s="33"/>
      <c r="L61" s="15"/>
      <c r="M61" s="15"/>
      <c r="N61" s="39">
        <f t="shared" si="184"/>
        <v>8283</v>
      </c>
      <c r="O61" s="33"/>
      <c r="P61" s="15"/>
      <c r="Q61" s="15"/>
      <c r="R61" s="39">
        <f t="shared" si="185"/>
        <v>13936</v>
      </c>
      <c r="S61" s="33"/>
      <c r="T61" s="15"/>
      <c r="U61" s="15"/>
      <c r="V61" s="2">
        <f t="shared" si="186"/>
        <v>12087</v>
      </c>
      <c r="W61" s="33"/>
      <c r="X61" s="15"/>
      <c r="Y61" s="15"/>
      <c r="Z61" s="15">
        <f t="shared" si="187"/>
        <v>12352</v>
      </c>
      <c r="AA61" s="33"/>
      <c r="AB61" s="15"/>
      <c r="AC61" s="15"/>
      <c r="AD61" s="39">
        <f t="shared" si="188"/>
        <v>11264</v>
      </c>
      <c r="AE61" s="33"/>
      <c r="AF61" s="15"/>
      <c r="AG61" s="15"/>
      <c r="AH61" s="39">
        <f t="shared" si="189"/>
        <v>14111</v>
      </c>
      <c r="AI61" s="33"/>
      <c r="AJ61" s="15">
        <v>15809</v>
      </c>
      <c r="AK61" s="15">
        <v>16386</v>
      </c>
      <c r="AL61" s="39">
        <f t="shared" si="190"/>
        <v>21223</v>
      </c>
      <c r="AM61" s="33"/>
      <c r="AN61" s="15"/>
      <c r="AO61" s="15"/>
      <c r="AP61" s="15"/>
      <c r="AQ61" s="33"/>
      <c r="AR61" s="15"/>
      <c r="AS61" s="15"/>
      <c r="AT61" s="15"/>
      <c r="AU61" s="33"/>
      <c r="AV61" s="15"/>
      <c r="AW61" s="15">
        <v>15085</v>
      </c>
      <c r="AX61" s="15">
        <v>8283</v>
      </c>
      <c r="AY61" s="15">
        <v>13936</v>
      </c>
      <c r="AZ61" s="15">
        <v>12087</v>
      </c>
      <c r="BA61" s="15">
        <v>12352</v>
      </c>
      <c r="BB61" s="15">
        <v>11264</v>
      </c>
      <c r="BC61" s="15">
        <v>14111</v>
      </c>
      <c r="BD61" s="15">
        <v>21223</v>
      </c>
      <c r="BE61" s="15"/>
      <c r="BF61" s="15"/>
      <c r="BG61" s="15"/>
      <c r="BH61" s="15"/>
      <c r="BI61" s="15"/>
      <c r="BJ61" s="15"/>
      <c r="BK61" s="15"/>
      <c r="BL61" s="15"/>
      <c r="BM61" s="15"/>
    </row>
    <row r="62" spans="2:65" x14ac:dyDescent="0.35">
      <c r="B62" t="s">
        <v>1206</v>
      </c>
      <c r="C62" s="2"/>
      <c r="D62" s="2"/>
      <c r="E62" s="2"/>
      <c r="F62" s="2"/>
      <c r="G62" s="2"/>
      <c r="H62" s="2"/>
      <c r="I62" s="2"/>
      <c r="J62" s="2">
        <f t="shared" ref="J62:AJ62" si="191">SUM(J56:J61)</f>
        <v>89378</v>
      </c>
      <c r="K62" s="2">
        <f t="shared" si="191"/>
        <v>0</v>
      </c>
      <c r="L62" s="2">
        <f t="shared" si="191"/>
        <v>0</v>
      </c>
      <c r="M62" s="2">
        <f t="shared" si="191"/>
        <v>0</v>
      </c>
      <c r="N62" s="2">
        <f t="shared" si="191"/>
        <v>106869</v>
      </c>
      <c r="O62" s="2">
        <f t="shared" si="191"/>
        <v>0</v>
      </c>
      <c r="P62" s="2">
        <f t="shared" si="191"/>
        <v>0</v>
      </c>
      <c r="Q62" s="2">
        <f t="shared" si="191"/>
        <v>0</v>
      </c>
      <c r="R62" s="2">
        <f t="shared" si="191"/>
        <v>128645</v>
      </c>
      <c r="S62" s="2">
        <f t="shared" si="191"/>
        <v>0</v>
      </c>
      <c r="T62" s="2">
        <f t="shared" si="191"/>
        <v>0</v>
      </c>
      <c r="U62" s="2">
        <f t="shared" si="191"/>
        <v>0</v>
      </c>
      <c r="V62" s="2">
        <f t="shared" si="191"/>
        <v>131339</v>
      </c>
      <c r="W62" s="2">
        <f t="shared" si="191"/>
        <v>0</v>
      </c>
      <c r="X62" s="2">
        <f t="shared" si="191"/>
        <v>0</v>
      </c>
      <c r="Y62" s="2">
        <f t="shared" si="191"/>
        <v>0</v>
      </c>
      <c r="Z62" s="2">
        <f t="shared" si="191"/>
        <v>162819</v>
      </c>
      <c r="AA62" s="2">
        <f t="shared" si="191"/>
        <v>0</v>
      </c>
      <c r="AB62" s="2">
        <f t="shared" si="191"/>
        <v>0</v>
      </c>
      <c r="AC62" s="2">
        <f t="shared" si="191"/>
        <v>0</v>
      </c>
      <c r="AD62" s="2">
        <f t="shared" si="191"/>
        <v>143713</v>
      </c>
      <c r="AE62" s="2">
        <f t="shared" si="191"/>
        <v>0</v>
      </c>
      <c r="AF62" s="2">
        <f t="shared" si="191"/>
        <v>0</v>
      </c>
      <c r="AG62" s="2">
        <f t="shared" si="191"/>
        <v>0</v>
      </c>
      <c r="AH62" s="2">
        <f t="shared" si="191"/>
        <v>134836</v>
      </c>
      <c r="AI62" s="2">
        <f t="shared" si="191"/>
        <v>0</v>
      </c>
      <c r="AJ62" s="2">
        <f t="shared" si="191"/>
        <v>118180</v>
      </c>
      <c r="AK62" s="2">
        <f>SUM(AK56:AK61)</f>
        <v>112292</v>
      </c>
      <c r="AL62" s="2">
        <f t="shared" si="190"/>
        <v>135405</v>
      </c>
      <c r="AM62" s="32"/>
      <c r="AN62" s="2"/>
      <c r="AO62" s="2"/>
      <c r="AP62" s="2"/>
      <c r="AQ62" s="32"/>
      <c r="AR62" s="2"/>
      <c r="AS62" s="2"/>
      <c r="AT62" s="2"/>
      <c r="AU62" s="32"/>
      <c r="AV62" s="2"/>
      <c r="AW62" s="2">
        <f t="shared" ref="AW62:BC62" si="192">SUM(AW56:AW61)</f>
        <v>89378</v>
      </c>
      <c r="AX62" s="2">
        <f t="shared" si="192"/>
        <v>106869</v>
      </c>
      <c r="AY62" s="2">
        <f t="shared" si="192"/>
        <v>128645</v>
      </c>
      <c r="AZ62" s="2">
        <f t="shared" si="192"/>
        <v>131339</v>
      </c>
      <c r="BA62" s="2">
        <f t="shared" si="192"/>
        <v>162819</v>
      </c>
      <c r="BB62" s="2">
        <f t="shared" si="192"/>
        <v>143713</v>
      </c>
      <c r="BC62" s="2">
        <f t="shared" si="192"/>
        <v>134836</v>
      </c>
      <c r="BD62" s="2">
        <f>SUM(BD56:BD61)</f>
        <v>135405</v>
      </c>
      <c r="BE62" s="2"/>
      <c r="BF62" s="2"/>
      <c r="BG62" s="2"/>
      <c r="BH62" s="2"/>
      <c r="BI62" s="2"/>
      <c r="BJ62" s="2"/>
      <c r="BK62" s="2"/>
      <c r="BL62" s="2"/>
      <c r="BM62" s="2"/>
    </row>
    <row r="63" spans="2:65" s="18" customFormat="1" x14ac:dyDescent="0.35">
      <c r="B63" s="16" t="s">
        <v>2388</v>
      </c>
      <c r="C63" s="17"/>
      <c r="D63" s="17"/>
      <c r="E63" s="17"/>
      <c r="F63" s="17"/>
      <c r="G63" s="17"/>
      <c r="H63" s="17"/>
      <c r="I63" s="17"/>
      <c r="J63" s="17"/>
      <c r="K63" s="34"/>
      <c r="L63" s="17"/>
      <c r="M63" s="17"/>
      <c r="N63" s="17"/>
      <c r="O63" s="34"/>
      <c r="P63" s="17"/>
      <c r="Q63" s="17"/>
      <c r="R63" s="17"/>
      <c r="S63" s="34"/>
      <c r="T63" s="17"/>
      <c r="U63" s="17"/>
      <c r="V63" s="17"/>
      <c r="W63" s="34"/>
      <c r="X63" s="17"/>
      <c r="Y63" s="17"/>
      <c r="Z63" s="17"/>
      <c r="AA63" s="34"/>
      <c r="AB63" s="17"/>
      <c r="AC63" s="17"/>
      <c r="AD63" s="17"/>
      <c r="AE63" s="17"/>
      <c r="AF63" s="17"/>
      <c r="AG63" s="17"/>
      <c r="AH63" s="17"/>
      <c r="AI63" s="34"/>
      <c r="AJ63" s="17"/>
      <c r="AK63" s="17"/>
      <c r="AL63" s="17"/>
      <c r="AM63" s="34"/>
      <c r="AN63" s="17"/>
      <c r="AO63" s="17"/>
      <c r="AP63" s="17"/>
      <c r="AQ63" s="34"/>
      <c r="AR63" s="17"/>
      <c r="AS63" s="17"/>
      <c r="AT63" s="17"/>
      <c r="AU63" s="34"/>
      <c r="AV63" s="17"/>
      <c r="AW63" s="17"/>
      <c r="AX63" s="17"/>
      <c r="AY63" s="17"/>
      <c r="AZ63" s="17"/>
      <c r="BA63" s="17"/>
      <c r="BB63" s="17"/>
      <c r="BC63" s="17"/>
      <c r="BD63" s="17"/>
      <c r="BE63" s="17"/>
      <c r="BF63" s="17"/>
      <c r="BG63" s="17"/>
      <c r="BH63" s="17"/>
      <c r="BI63" s="17"/>
      <c r="BJ63" s="17"/>
      <c r="BK63" s="17"/>
      <c r="BL63" s="17"/>
      <c r="BM63" s="17"/>
    </row>
    <row r="64" spans="2:65" x14ac:dyDescent="0.35">
      <c r="B64" t="s">
        <v>2383</v>
      </c>
      <c r="C64" s="2"/>
      <c r="D64" s="2"/>
      <c r="E64" s="2"/>
      <c r="F64" s="2"/>
      <c r="G64" s="2"/>
      <c r="H64" s="2"/>
      <c r="I64" s="2"/>
      <c r="J64" s="2">
        <f t="shared" si="183"/>
        <v>164065</v>
      </c>
      <c r="K64" s="32"/>
      <c r="L64" s="2"/>
      <c r="M64" s="2"/>
      <c r="N64" s="2">
        <f t="shared" si="184"/>
        <v>170430</v>
      </c>
      <c r="O64" s="32"/>
      <c r="P64" s="2"/>
      <c r="Q64" s="2"/>
      <c r="R64" s="2">
        <f t="shared" si="185"/>
        <v>194714</v>
      </c>
      <c r="S64" s="32"/>
      <c r="T64" s="2"/>
      <c r="U64" s="2"/>
      <c r="V64" s="2">
        <f t="shared" si="186"/>
        <v>170799</v>
      </c>
      <c r="W64" s="32"/>
      <c r="X64" s="2"/>
      <c r="Y64" s="2"/>
      <c r="Z64" s="2">
        <f t="shared" si="187"/>
        <v>105341</v>
      </c>
      <c r="AA64" s="32"/>
      <c r="AB64" s="2"/>
      <c r="AC64" s="2"/>
      <c r="AD64" s="2">
        <f t="shared" si="188"/>
        <v>100887</v>
      </c>
      <c r="AE64" s="32"/>
      <c r="AF64" s="2"/>
      <c r="AG64" s="2"/>
      <c r="AH64" s="2">
        <f t="shared" si="189"/>
        <v>127877</v>
      </c>
      <c r="AI64" s="32"/>
      <c r="AJ64" s="2">
        <v>141219</v>
      </c>
      <c r="AK64" s="2">
        <v>131077</v>
      </c>
      <c r="AL64" s="2">
        <f t="shared" si="190"/>
        <v>120805</v>
      </c>
      <c r="AM64" s="32"/>
      <c r="AN64" s="2"/>
      <c r="AO64" s="2"/>
      <c r="AP64" s="2"/>
      <c r="AQ64" s="32"/>
      <c r="AR64" s="2"/>
      <c r="AS64" s="2"/>
      <c r="AT64" s="2"/>
      <c r="AU64" s="32"/>
      <c r="AV64" s="2"/>
      <c r="AW64" s="2">
        <v>164065</v>
      </c>
      <c r="AX64" s="2">
        <v>170430</v>
      </c>
      <c r="AY64" s="2">
        <v>194714</v>
      </c>
      <c r="AZ64" s="2">
        <v>170799</v>
      </c>
      <c r="BA64" s="2">
        <v>105341</v>
      </c>
      <c r="BB64" s="2">
        <v>100887</v>
      </c>
      <c r="BC64" s="2">
        <v>127877</v>
      </c>
      <c r="BD64" s="2">
        <v>120805</v>
      </c>
      <c r="BE64" s="2"/>
      <c r="BF64" s="2"/>
      <c r="BG64" s="2"/>
      <c r="BH64" s="2"/>
      <c r="BI64" s="2"/>
      <c r="BJ64" s="2"/>
      <c r="BK64" s="2"/>
      <c r="BL64" s="2"/>
      <c r="BM64" s="2"/>
    </row>
    <row r="65" spans="2:65" x14ac:dyDescent="0.35">
      <c r="B65" t="s">
        <v>1244</v>
      </c>
      <c r="C65" s="2"/>
      <c r="D65" s="2"/>
      <c r="E65" s="2"/>
      <c r="F65" s="2"/>
      <c r="G65" s="2"/>
      <c r="H65" s="2"/>
      <c r="I65" s="2"/>
      <c r="J65" s="2">
        <f t="shared" si="183"/>
        <v>22471</v>
      </c>
      <c r="K65" s="32"/>
      <c r="L65" s="2"/>
      <c r="M65" s="2"/>
      <c r="N65" s="2">
        <f t="shared" si="184"/>
        <v>27010</v>
      </c>
      <c r="O65" s="32"/>
      <c r="P65" s="2"/>
      <c r="Q65" s="2"/>
      <c r="R65" s="2">
        <f t="shared" si="185"/>
        <v>33783</v>
      </c>
      <c r="S65" s="32"/>
      <c r="T65" s="2"/>
      <c r="U65" s="2"/>
      <c r="V65" s="2">
        <f t="shared" si="186"/>
        <v>41304</v>
      </c>
      <c r="W65" s="32"/>
      <c r="X65" s="2"/>
      <c r="Y65" s="2"/>
      <c r="Z65" s="2">
        <f t="shared" si="187"/>
        <v>37378</v>
      </c>
      <c r="AA65" s="32"/>
      <c r="AB65" s="2"/>
      <c r="AC65" s="2"/>
      <c r="AD65" s="2">
        <f t="shared" si="188"/>
        <v>36766</v>
      </c>
      <c r="AE65" s="32"/>
      <c r="AF65" s="2"/>
      <c r="AG65" s="2"/>
      <c r="AH65" s="2">
        <f t="shared" si="189"/>
        <v>39440</v>
      </c>
      <c r="AI65" s="32"/>
      <c r="AJ65" s="2">
        <v>39304</v>
      </c>
      <c r="AK65" s="2">
        <v>40335</v>
      </c>
      <c r="AL65" s="2">
        <f t="shared" si="190"/>
        <v>42117</v>
      </c>
      <c r="AM65" s="32"/>
      <c r="AN65" s="2"/>
      <c r="AO65" s="2"/>
      <c r="AP65" s="2"/>
      <c r="AQ65" s="32"/>
      <c r="AR65" s="2"/>
      <c r="AS65" s="2"/>
      <c r="AT65" s="2"/>
      <c r="AU65" s="32"/>
      <c r="AV65" s="2"/>
      <c r="AW65" s="2">
        <v>22471</v>
      </c>
      <c r="AX65" s="2">
        <v>27010</v>
      </c>
      <c r="AY65" s="2">
        <v>33783</v>
      </c>
      <c r="AZ65" s="2">
        <v>41304</v>
      </c>
      <c r="BA65" s="2">
        <v>37378</v>
      </c>
      <c r="BB65" s="2">
        <v>36766</v>
      </c>
      <c r="BC65" s="2">
        <v>39440</v>
      </c>
      <c r="BD65" s="2">
        <v>42117</v>
      </c>
      <c r="BE65" s="2"/>
      <c r="BF65" s="2"/>
      <c r="BG65" s="2"/>
      <c r="BH65" s="2"/>
      <c r="BI65" s="2"/>
      <c r="BJ65" s="2"/>
      <c r="BK65" s="2"/>
      <c r="BL65" s="2"/>
      <c r="BM65" s="2"/>
    </row>
    <row r="66" spans="2:65" x14ac:dyDescent="0.35">
      <c r="B66" t="s">
        <v>1279</v>
      </c>
      <c r="C66" s="2"/>
      <c r="D66" s="2"/>
      <c r="E66" s="2"/>
      <c r="F66" s="2"/>
      <c r="G66" s="2"/>
      <c r="H66" s="2"/>
      <c r="I66" s="2"/>
      <c r="J66" s="2">
        <f t="shared" si="183"/>
        <v>5116</v>
      </c>
      <c r="K66" s="32"/>
      <c r="L66" s="2"/>
      <c r="M66" s="2"/>
      <c r="N66" s="2">
        <f t="shared" si="184"/>
        <v>5414</v>
      </c>
      <c r="O66" s="32"/>
      <c r="P66" s="2"/>
      <c r="Q66" s="2"/>
      <c r="R66" s="2">
        <f t="shared" si="185"/>
        <v>0</v>
      </c>
      <c r="S66" s="32"/>
      <c r="T66" s="2"/>
      <c r="U66" s="2"/>
      <c r="V66" s="2">
        <f t="shared" si="186"/>
        <v>0</v>
      </c>
      <c r="W66" s="32"/>
      <c r="X66" s="2"/>
      <c r="Y66" s="2"/>
      <c r="Z66" s="2">
        <f t="shared" si="187"/>
        <v>0</v>
      </c>
      <c r="AA66" s="32"/>
      <c r="AB66" s="2"/>
      <c r="AC66" s="2"/>
      <c r="AD66" s="2">
        <f t="shared" si="188"/>
        <v>0</v>
      </c>
      <c r="AE66" s="32"/>
      <c r="AF66" s="2"/>
      <c r="AG66" s="2"/>
      <c r="AH66" s="2">
        <f t="shared" si="189"/>
        <v>0</v>
      </c>
      <c r="AI66" s="32"/>
      <c r="AJ66" s="2">
        <v>0</v>
      </c>
      <c r="AK66" s="2">
        <v>0</v>
      </c>
      <c r="AL66" s="2">
        <f t="shared" si="190"/>
        <v>0</v>
      </c>
      <c r="AM66" s="32"/>
      <c r="AN66" s="2"/>
      <c r="AO66" s="2"/>
      <c r="AP66" s="2"/>
      <c r="AQ66" s="32"/>
      <c r="AR66" s="2"/>
      <c r="AS66" s="2"/>
      <c r="AT66" s="2"/>
      <c r="AU66" s="32"/>
      <c r="AV66" s="2"/>
      <c r="AW66" s="2">
        <v>5116</v>
      </c>
      <c r="AX66" s="2">
        <v>5414</v>
      </c>
      <c r="AY66" s="2">
        <v>0</v>
      </c>
      <c r="AZ66" s="2">
        <v>0</v>
      </c>
      <c r="BA66" s="2">
        <v>0</v>
      </c>
      <c r="BB66" s="2">
        <v>0</v>
      </c>
      <c r="BC66" s="2">
        <v>0</v>
      </c>
      <c r="BD66" s="2">
        <v>0</v>
      </c>
      <c r="BE66" s="2"/>
      <c r="BF66" s="2"/>
      <c r="BG66" s="2"/>
      <c r="BH66" s="2"/>
      <c r="BI66" s="2"/>
      <c r="BJ66" s="2"/>
      <c r="BK66" s="2"/>
      <c r="BL66" s="2"/>
      <c r="BM66" s="2"/>
    </row>
    <row r="67" spans="2:65" x14ac:dyDescent="0.35">
      <c r="B67" t="s">
        <v>2423</v>
      </c>
      <c r="C67" s="2"/>
      <c r="D67" s="2"/>
      <c r="E67" s="2"/>
      <c r="F67" s="2"/>
      <c r="G67" s="2"/>
      <c r="H67" s="2"/>
      <c r="I67" s="2"/>
      <c r="J67" s="2">
        <f t="shared" si="183"/>
        <v>3893</v>
      </c>
      <c r="K67" s="32"/>
      <c r="L67" s="2"/>
      <c r="M67" s="2"/>
      <c r="N67" s="2">
        <f t="shared" si="184"/>
        <v>3206</v>
      </c>
      <c r="O67" s="32"/>
      <c r="P67" s="2"/>
      <c r="Q67" s="2"/>
      <c r="R67" s="2">
        <f t="shared" si="185"/>
        <v>0</v>
      </c>
      <c r="S67" s="32"/>
      <c r="T67" s="2"/>
      <c r="U67" s="2"/>
      <c r="V67" s="2">
        <f t="shared" si="186"/>
        <v>0</v>
      </c>
      <c r="W67" s="32"/>
      <c r="X67" s="2"/>
      <c r="Y67" s="2"/>
      <c r="Z67" s="2">
        <f t="shared" si="187"/>
        <v>0</v>
      </c>
      <c r="AA67" s="32"/>
      <c r="AB67" s="2"/>
      <c r="AC67" s="2"/>
      <c r="AD67" s="2">
        <f t="shared" si="188"/>
        <v>0</v>
      </c>
      <c r="AE67" s="32"/>
      <c r="AF67" s="2"/>
      <c r="AG67" s="2"/>
      <c r="AH67" s="2">
        <f t="shared" si="189"/>
        <v>0</v>
      </c>
      <c r="AI67" s="32"/>
      <c r="AJ67" s="2">
        <v>0</v>
      </c>
      <c r="AK67" s="2">
        <v>0</v>
      </c>
      <c r="AL67" s="2">
        <f t="shared" si="190"/>
        <v>0</v>
      </c>
      <c r="AM67" s="32"/>
      <c r="AN67" s="2"/>
      <c r="AO67" s="2"/>
      <c r="AP67" s="2"/>
      <c r="AQ67" s="32"/>
      <c r="AR67" s="2"/>
      <c r="AS67" s="2"/>
      <c r="AT67" s="2"/>
      <c r="AU67" s="32"/>
      <c r="AV67" s="2"/>
      <c r="AW67" s="2">
        <v>3893</v>
      </c>
      <c r="AX67" s="2">
        <v>3206</v>
      </c>
      <c r="AY67" s="2">
        <v>0</v>
      </c>
      <c r="AZ67" s="2">
        <v>0</v>
      </c>
      <c r="BA67" s="2">
        <v>0</v>
      </c>
      <c r="BB67" s="2">
        <v>0</v>
      </c>
      <c r="BC67" s="2">
        <v>0</v>
      </c>
      <c r="BD67" s="2">
        <v>0</v>
      </c>
      <c r="BE67" s="2"/>
      <c r="BF67" s="2"/>
      <c r="BG67" s="2"/>
      <c r="BH67" s="2"/>
      <c r="BI67" s="2"/>
      <c r="BJ67" s="2"/>
      <c r="BK67" s="2"/>
      <c r="BL67" s="2"/>
      <c r="BM67" s="2"/>
    </row>
    <row r="68" spans="2:65" s="14" customFormat="1" x14ac:dyDescent="0.35">
      <c r="B68" s="14" t="s">
        <v>2389</v>
      </c>
      <c r="C68" s="15"/>
      <c r="D68" s="15"/>
      <c r="E68" s="15"/>
      <c r="F68" s="15"/>
      <c r="G68" s="15"/>
      <c r="H68" s="15"/>
      <c r="I68" s="15"/>
      <c r="J68" s="39">
        <f t="shared" si="183"/>
        <v>5422</v>
      </c>
      <c r="K68" s="33"/>
      <c r="L68" s="15"/>
      <c r="M68" s="15"/>
      <c r="N68" s="39">
        <f t="shared" si="184"/>
        <v>8757</v>
      </c>
      <c r="O68" s="33"/>
      <c r="P68" s="15"/>
      <c r="Q68" s="15"/>
      <c r="R68" s="39">
        <f t="shared" si="185"/>
        <v>18177</v>
      </c>
      <c r="S68" s="33"/>
      <c r="T68" s="15"/>
      <c r="U68" s="15"/>
      <c r="V68" s="39">
        <f t="shared" si="186"/>
        <v>22283</v>
      </c>
      <c r="W68" s="33"/>
      <c r="X68" s="15"/>
      <c r="Y68" s="15"/>
      <c r="Z68" s="15">
        <f t="shared" si="187"/>
        <v>32978</v>
      </c>
      <c r="AA68" s="33"/>
      <c r="AB68" s="15"/>
      <c r="AC68" s="15"/>
      <c r="AD68" s="39">
        <f t="shared" si="188"/>
        <v>42522</v>
      </c>
      <c r="AE68" s="33"/>
      <c r="AF68" s="15"/>
      <c r="AG68" s="15"/>
      <c r="AH68" s="39">
        <f t="shared" si="189"/>
        <v>48849</v>
      </c>
      <c r="AI68" s="33"/>
      <c r="AJ68" s="15">
        <v>51959</v>
      </c>
      <c r="AK68" s="15">
        <v>52605</v>
      </c>
      <c r="AL68" s="39">
        <f t="shared" si="190"/>
        <v>54428</v>
      </c>
      <c r="AM68" s="33"/>
      <c r="AN68" s="15"/>
      <c r="AO68" s="15"/>
      <c r="AP68" s="15"/>
      <c r="AQ68" s="33"/>
      <c r="AR68" s="15"/>
      <c r="AS68" s="15"/>
      <c r="AT68" s="15"/>
      <c r="AU68" s="33"/>
      <c r="AV68" s="15"/>
      <c r="AW68" s="15">
        <v>5422</v>
      </c>
      <c r="AX68" s="15">
        <v>8757</v>
      </c>
      <c r="AY68" s="15">
        <v>18177</v>
      </c>
      <c r="AZ68" s="15">
        <v>22283</v>
      </c>
      <c r="BA68" s="15">
        <v>32978</v>
      </c>
      <c r="BB68" s="15">
        <v>42522</v>
      </c>
      <c r="BC68" s="15">
        <v>48849</v>
      </c>
      <c r="BD68" s="15">
        <v>54428</v>
      </c>
      <c r="BE68" s="15"/>
      <c r="BF68" s="15"/>
      <c r="BG68" s="15"/>
      <c r="BH68" s="15"/>
      <c r="BI68" s="15"/>
      <c r="BJ68" s="15"/>
      <c r="BK68" s="15"/>
      <c r="BL68" s="15"/>
      <c r="BM68" s="15"/>
    </row>
    <row r="69" spans="2:65" s="20" customFormat="1" x14ac:dyDescent="0.35">
      <c r="B69" s="20" t="s">
        <v>2390</v>
      </c>
      <c r="C69" s="22"/>
      <c r="D69" s="22"/>
      <c r="E69" s="22"/>
      <c r="F69" s="22"/>
      <c r="G69" s="22">
        <f t="shared" ref="G69:AJ69" si="193">SUM(G64:G68)</f>
        <v>0</v>
      </c>
      <c r="H69" s="22">
        <f t="shared" si="193"/>
        <v>0</v>
      </c>
      <c r="I69" s="22">
        <f t="shared" si="193"/>
        <v>0</v>
      </c>
      <c r="J69" s="22">
        <f t="shared" si="193"/>
        <v>200967</v>
      </c>
      <c r="K69" s="22">
        <f t="shared" si="193"/>
        <v>0</v>
      </c>
      <c r="L69" s="22">
        <f t="shared" si="193"/>
        <v>0</v>
      </c>
      <c r="M69" s="22">
        <f t="shared" si="193"/>
        <v>0</v>
      </c>
      <c r="N69" s="22">
        <f t="shared" si="193"/>
        <v>214817</v>
      </c>
      <c r="O69" s="22">
        <f t="shared" si="193"/>
        <v>0</v>
      </c>
      <c r="P69" s="22">
        <f t="shared" si="193"/>
        <v>0</v>
      </c>
      <c r="Q69" s="22">
        <f t="shared" si="193"/>
        <v>0</v>
      </c>
      <c r="R69" s="22">
        <f t="shared" si="193"/>
        <v>246674</v>
      </c>
      <c r="S69" s="22">
        <f t="shared" si="193"/>
        <v>0</v>
      </c>
      <c r="T69" s="22">
        <f t="shared" si="193"/>
        <v>0</v>
      </c>
      <c r="U69" s="22">
        <f t="shared" si="193"/>
        <v>0</v>
      </c>
      <c r="V69" s="22">
        <f t="shared" si="193"/>
        <v>234386</v>
      </c>
      <c r="W69" s="22">
        <f t="shared" si="193"/>
        <v>0</v>
      </c>
      <c r="X69" s="22">
        <f t="shared" si="193"/>
        <v>0</v>
      </c>
      <c r="Y69" s="22">
        <f t="shared" si="193"/>
        <v>0</v>
      </c>
      <c r="Z69" s="22">
        <f t="shared" si="193"/>
        <v>175697</v>
      </c>
      <c r="AA69" s="22">
        <f t="shared" si="193"/>
        <v>0</v>
      </c>
      <c r="AB69" s="22">
        <f t="shared" si="193"/>
        <v>0</v>
      </c>
      <c r="AC69" s="22">
        <f t="shared" si="193"/>
        <v>0</v>
      </c>
      <c r="AD69" s="22">
        <f t="shared" si="193"/>
        <v>180175</v>
      </c>
      <c r="AE69" s="22">
        <f t="shared" si="193"/>
        <v>0</v>
      </c>
      <c r="AF69" s="22">
        <f t="shared" si="193"/>
        <v>0</v>
      </c>
      <c r="AG69" s="22">
        <f t="shared" si="193"/>
        <v>0</v>
      </c>
      <c r="AH69" s="22">
        <f t="shared" si="193"/>
        <v>216166</v>
      </c>
      <c r="AI69" s="22">
        <f t="shared" si="193"/>
        <v>0</v>
      </c>
      <c r="AJ69" s="22">
        <f t="shared" si="193"/>
        <v>232482</v>
      </c>
      <c r="AK69" s="22">
        <f>SUM(AK64:AK68)</f>
        <v>224017</v>
      </c>
      <c r="AL69" s="22">
        <f t="shared" si="190"/>
        <v>217350</v>
      </c>
      <c r="AM69" s="22"/>
      <c r="AN69" s="22"/>
      <c r="AO69" s="22"/>
      <c r="AP69" s="22"/>
      <c r="AQ69" s="37"/>
      <c r="AR69" s="22"/>
      <c r="AS69" s="22"/>
      <c r="AT69" s="22"/>
      <c r="AU69" s="37"/>
      <c r="AV69" s="22"/>
      <c r="AW69" s="22">
        <f t="shared" ref="AW69:AX69" si="194">SUM(AW64:AW68)</f>
        <v>200967</v>
      </c>
      <c r="AX69" s="22">
        <f t="shared" si="194"/>
        <v>214817</v>
      </c>
      <c r="AY69" s="22">
        <f t="shared" ref="AY69:BD69" si="195">SUM(AY64:AY68)</f>
        <v>246674</v>
      </c>
      <c r="AZ69" s="22">
        <f t="shared" si="195"/>
        <v>234386</v>
      </c>
      <c r="BA69" s="22">
        <f t="shared" si="195"/>
        <v>175697</v>
      </c>
      <c r="BB69" s="22">
        <f t="shared" si="195"/>
        <v>180175</v>
      </c>
      <c r="BC69" s="22">
        <f t="shared" si="195"/>
        <v>216166</v>
      </c>
      <c r="BD69" s="22">
        <f t="shared" si="195"/>
        <v>217350</v>
      </c>
      <c r="BE69" s="22"/>
      <c r="BF69" s="22"/>
      <c r="BG69" s="22"/>
      <c r="BH69" s="22"/>
      <c r="BI69" s="22"/>
      <c r="BJ69" s="22"/>
      <c r="BK69" s="22"/>
      <c r="BL69" s="22"/>
      <c r="BM69" s="22"/>
    </row>
    <row r="70" spans="2:65" x14ac:dyDescent="0.35">
      <c r="B70" t="s">
        <v>1416</v>
      </c>
      <c r="C70" s="2"/>
      <c r="D70" s="2"/>
      <c r="E70" s="2"/>
      <c r="F70" s="2"/>
      <c r="G70" s="2">
        <f t="shared" ref="G70:AJ70" si="196">G69+G62</f>
        <v>0</v>
      </c>
      <c r="H70" s="2">
        <f t="shared" si="196"/>
        <v>0</v>
      </c>
      <c r="I70" s="2">
        <f t="shared" si="196"/>
        <v>0</v>
      </c>
      <c r="J70" s="2">
        <f t="shared" si="196"/>
        <v>290345</v>
      </c>
      <c r="K70" s="2">
        <f t="shared" si="196"/>
        <v>0</v>
      </c>
      <c r="L70" s="2">
        <f t="shared" si="196"/>
        <v>0</v>
      </c>
      <c r="M70" s="2">
        <f t="shared" si="196"/>
        <v>0</v>
      </c>
      <c r="N70" s="2">
        <f t="shared" si="196"/>
        <v>321686</v>
      </c>
      <c r="O70" s="2">
        <f t="shared" si="196"/>
        <v>0</v>
      </c>
      <c r="P70" s="2">
        <f t="shared" si="196"/>
        <v>0</v>
      </c>
      <c r="Q70" s="2">
        <f t="shared" si="196"/>
        <v>0</v>
      </c>
      <c r="R70" s="2">
        <f t="shared" si="196"/>
        <v>375319</v>
      </c>
      <c r="S70" s="2">
        <f t="shared" si="196"/>
        <v>0</v>
      </c>
      <c r="T70" s="2">
        <f t="shared" si="196"/>
        <v>0</v>
      </c>
      <c r="U70" s="2">
        <f t="shared" si="196"/>
        <v>0</v>
      </c>
      <c r="V70" s="2">
        <f t="shared" si="196"/>
        <v>365725</v>
      </c>
      <c r="W70" s="2">
        <f t="shared" si="196"/>
        <v>0</v>
      </c>
      <c r="X70" s="2">
        <f t="shared" si="196"/>
        <v>0</v>
      </c>
      <c r="Y70" s="2">
        <f t="shared" si="196"/>
        <v>0</v>
      </c>
      <c r="Z70" s="2">
        <f t="shared" si="196"/>
        <v>338516</v>
      </c>
      <c r="AA70" s="2">
        <f t="shared" si="196"/>
        <v>0</v>
      </c>
      <c r="AB70" s="2">
        <f t="shared" si="196"/>
        <v>0</v>
      </c>
      <c r="AC70" s="2">
        <f t="shared" si="196"/>
        <v>0</v>
      </c>
      <c r="AD70" s="2">
        <f t="shared" si="196"/>
        <v>323888</v>
      </c>
      <c r="AE70" s="2">
        <f t="shared" si="196"/>
        <v>0</v>
      </c>
      <c r="AF70" s="2">
        <f t="shared" si="196"/>
        <v>0</v>
      </c>
      <c r="AG70" s="2">
        <f t="shared" si="196"/>
        <v>0</v>
      </c>
      <c r="AH70" s="2">
        <f t="shared" si="196"/>
        <v>351002</v>
      </c>
      <c r="AI70" s="2">
        <f t="shared" si="196"/>
        <v>0</v>
      </c>
      <c r="AJ70" s="2">
        <f t="shared" si="196"/>
        <v>350662</v>
      </c>
      <c r="AK70" s="2">
        <f>AK69+AK62</f>
        <v>336309</v>
      </c>
      <c r="AL70" s="2">
        <f t="shared" si="190"/>
        <v>352755</v>
      </c>
      <c r="AM70" s="32"/>
      <c r="AN70" s="2"/>
      <c r="AO70" s="2"/>
      <c r="AP70" s="2"/>
      <c r="AQ70" s="32"/>
      <c r="AR70" s="2"/>
      <c r="AS70" s="2"/>
      <c r="AT70" s="2"/>
      <c r="AU70" s="32"/>
      <c r="AV70" s="2"/>
      <c r="AW70" s="2">
        <f t="shared" ref="AW70:AX70" si="197">AW69+AW62</f>
        <v>290345</v>
      </c>
      <c r="AX70" s="2">
        <f t="shared" si="197"/>
        <v>321686</v>
      </c>
      <c r="AY70" s="2">
        <f t="shared" ref="AY70:BD70" si="198">AY69+AY62</f>
        <v>375319</v>
      </c>
      <c r="AZ70" s="2">
        <f t="shared" si="198"/>
        <v>365725</v>
      </c>
      <c r="BA70" s="2">
        <f t="shared" si="198"/>
        <v>338516</v>
      </c>
      <c r="BB70" s="2">
        <f t="shared" si="198"/>
        <v>323888</v>
      </c>
      <c r="BC70" s="2">
        <f t="shared" si="198"/>
        <v>351002</v>
      </c>
      <c r="BD70" s="2">
        <f t="shared" si="198"/>
        <v>352755</v>
      </c>
      <c r="BE70" s="2"/>
      <c r="BF70" s="2"/>
      <c r="BG70" s="2"/>
      <c r="BH70" s="2"/>
      <c r="BI70" s="2"/>
      <c r="BJ70" s="2"/>
      <c r="BK70" s="2"/>
      <c r="BL70" s="2"/>
      <c r="BM70" s="2"/>
    </row>
    <row r="71" spans="2:65" s="18" customFormat="1" x14ac:dyDescent="0.35">
      <c r="B71" s="16" t="s">
        <v>2391</v>
      </c>
      <c r="C71" s="17"/>
      <c r="D71" s="17"/>
      <c r="E71" s="17"/>
      <c r="F71" s="17"/>
      <c r="G71" s="17"/>
      <c r="H71" s="17"/>
      <c r="I71" s="17"/>
      <c r="J71" s="17"/>
      <c r="K71" s="34"/>
      <c r="L71" s="17"/>
      <c r="M71" s="17"/>
      <c r="N71" s="17"/>
      <c r="O71" s="34"/>
      <c r="P71" s="17"/>
      <c r="Q71" s="17"/>
      <c r="R71" s="17"/>
      <c r="S71" s="34"/>
      <c r="T71" s="17"/>
      <c r="U71" s="17"/>
      <c r="V71" s="17"/>
      <c r="W71" s="34"/>
      <c r="X71" s="17"/>
      <c r="Y71" s="17"/>
      <c r="Z71" s="17"/>
      <c r="AA71" s="34"/>
      <c r="AB71" s="17"/>
      <c r="AC71" s="17"/>
      <c r="AD71" s="17"/>
      <c r="AE71" s="34"/>
      <c r="AF71" s="17"/>
      <c r="AG71" s="17"/>
      <c r="AH71" s="17"/>
      <c r="AI71" s="34"/>
      <c r="AJ71" s="17"/>
      <c r="AK71" s="17"/>
      <c r="AL71" s="17"/>
      <c r="AM71" s="34"/>
      <c r="AN71" s="17"/>
      <c r="AO71" s="17"/>
      <c r="AP71" s="17"/>
      <c r="AQ71" s="34"/>
      <c r="AR71" s="17"/>
      <c r="AS71" s="17"/>
      <c r="AT71" s="17"/>
      <c r="AU71" s="34"/>
      <c r="AV71" s="17"/>
      <c r="AW71" s="17"/>
      <c r="AX71" s="17"/>
      <c r="AY71" s="17"/>
      <c r="AZ71" s="17"/>
      <c r="BA71" s="17"/>
      <c r="BB71" s="17"/>
      <c r="BC71" s="17"/>
      <c r="BD71" s="17"/>
      <c r="BE71" s="17"/>
      <c r="BF71" s="17"/>
      <c r="BG71" s="17"/>
      <c r="BH71" s="17"/>
      <c r="BI71" s="17"/>
      <c r="BJ71" s="17"/>
      <c r="BK71" s="17"/>
      <c r="BL71" s="17"/>
      <c r="BM71" s="17"/>
    </row>
    <row r="72" spans="2:65" x14ac:dyDescent="0.35">
      <c r="B72" t="s">
        <v>2392</v>
      </c>
      <c r="C72" s="2"/>
      <c r="D72" s="2"/>
      <c r="E72" s="2"/>
      <c r="F72" s="2"/>
      <c r="G72" s="2"/>
      <c r="H72" s="2"/>
      <c r="I72" s="2"/>
      <c r="J72" s="2">
        <f t="shared" si="183"/>
        <v>35490</v>
      </c>
      <c r="K72" s="32"/>
      <c r="L72" s="2"/>
      <c r="M72" s="2"/>
      <c r="N72" s="2">
        <f t="shared" si="184"/>
        <v>37294</v>
      </c>
      <c r="O72" s="32"/>
      <c r="P72" s="2"/>
      <c r="Q72" s="2"/>
      <c r="R72" s="2">
        <f t="shared" si="185"/>
        <v>44242</v>
      </c>
      <c r="S72" s="32"/>
      <c r="T72" s="2"/>
      <c r="U72" s="2"/>
      <c r="V72" s="2">
        <f t="shared" si="186"/>
        <v>55888</v>
      </c>
      <c r="W72" s="32"/>
      <c r="X72" s="2"/>
      <c r="Y72" s="2"/>
      <c r="Z72" s="2">
        <f t="shared" si="187"/>
        <v>46236</v>
      </c>
      <c r="AA72" s="32"/>
      <c r="AB72" s="2"/>
      <c r="AC72" s="2"/>
      <c r="AD72" s="2">
        <f t="shared" si="188"/>
        <v>42296</v>
      </c>
      <c r="AE72" s="32"/>
      <c r="AF72" s="2"/>
      <c r="AG72" s="2"/>
      <c r="AH72" s="2">
        <f t="shared" si="189"/>
        <v>54763</v>
      </c>
      <c r="AI72" s="32"/>
      <c r="AJ72" s="2">
        <v>52682</v>
      </c>
      <c r="AK72" s="2">
        <v>48343</v>
      </c>
      <c r="AL72" s="2">
        <f t="shared" si="190"/>
        <v>64115</v>
      </c>
      <c r="AM72" s="32"/>
      <c r="AN72" s="2"/>
      <c r="AO72" s="2"/>
      <c r="AP72" s="2"/>
      <c r="AQ72" s="32"/>
      <c r="AR72" s="2"/>
      <c r="AS72" s="2"/>
      <c r="AT72" s="2"/>
      <c r="AU72" s="32"/>
      <c r="AV72" s="2"/>
      <c r="AW72" s="2">
        <v>35490</v>
      </c>
      <c r="AX72" s="2">
        <v>37294</v>
      </c>
      <c r="AY72" s="2">
        <v>44242</v>
      </c>
      <c r="AZ72" s="2">
        <v>55888</v>
      </c>
      <c r="BA72" s="2">
        <v>46236</v>
      </c>
      <c r="BB72" s="2">
        <v>42296</v>
      </c>
      <c r="BC72" s="2">
        <v>54763</v>
      </c>
      <c r="BD72" s="2">
        <v>64115</v>
      </c>
      <c r="BE72" s="2"/>
      <c r="BF72" s="2"/>
      <c r="BG72" s="2"/>
      <c r="BH72" s="2"/>
      <c r="BI72" s="2"/>
      <c r="BJ72" s="2"/>
      <c r="BK72" s="2"/>
      <c r="BL72" s="2"/>
      <c r="BM72" s="2"/>
    </row>
    <row r="73" spans="2:65" x14ac:dyDescent="0.35">
      <c r="B73" t="s">
        <v>2393</v>
      </c>
      <c r="C73" s="2"/>
      <c r="D73" s="2"/>
      <c r="E73" s="2"/>
      <c r="F73" s="2"/>
      <c r="G73" s="2"/>
      <c r="H73" s="2"/>
      <c r="I73" s="2"/>
      <c r="J73" s="2">
        <f t="shared" si="183"/>
        <v>25181</v>
      </c>
      <c r="K73" s="32"/>
      <c r="L73" s="2"/>
      <c r="M73" s="2"/>
      <c r="N73" s="2">
        <f t="shared" si="184"/>
        <v>22027</v>
      </c>
      <c r="O73" s="32"/>
      <c r="P73" s="2"/>
      <c r="Q73" s="2"/>
      <c r="R73" s="2">
        <f t="shared" si="185"/>
        <v>30551</v>
      </c>
      <c r="S73" s="32"/>
      <c r="T73" s="2"/>
      <c r="U73" s="2"/>
      <c r="V73" s="2">
        <f t="shared" si="186"/>
        <v>32687</v>
      </c>
      <c r="W73" s="32"/>
      <c r="X73" s="2"/>
      <c r="Y73" s="2"/>
      <c r="Z73" s="2">
        <f t="shared" si="187"/>
        <v>37720</v>
      </c>
      <c r="AA73" s="32"/>
      <c r="AB73" s="2"/>
      <c r="AC73" s="2"/>
      <c r="AD73" s="2">
        <f t="shared" si="188"/>
        <v>42684</v>
      </c>
      <c r="AE73" s="32"/>
      <c r="AF73" s="2"/>
      <c r="AG73" s="2"/>
      <c r="AH73" s="2">
        <f t="shared" si="189"/>
        <v>47493</v>
      </c>
      <c r="AI73" s="32"/>
      <c r="AJ73" s="2">
        <v>50248</v>
      </c>
      <c r="AK73" s="2">
        <v>48811</v>
      </c>
      <c r="AL73" s="2">
        <f t="shared" si="190"/>
        <v>60845</v>
      </c>
      <c r="AM73" s="32"/>
      <c r="AN73" s="2"/>
      <c r="AO73" s="2"/>
      <c r="AP73" s="2"/>
      <c r="AQ73" s="32"/>
      <c r="AR73" s="2"/>
      <c r="AS73" s="2"/>
      <c r="AT73" s="2"/>
      <c r="AU73" s="32"/>
      <c r="AV73" s="2"/>
      <c r="AW73" s="2">
        <v>25181</v>
      </c>
      <c r="AX73" s="2">
        <v>22027</v>
      </c>
      <c r="AY73" s="2">
        <v>30551</v>
      </c>
      <c r="AZ73" s="2">
        <v>32687</v>
      </c>
      <c r="BA73" s="2">
        <v>37720</v>
      </c>
      <c r="BB73" s="2">
        <v>42684</v>
      </c>
      <c r="BC73" s="2">
        <v>47493</v>
      </c>
      <c r="BD73" s="2">
        <v>60845</v>
      </c>
      <c r="BE73" s="2"/>
      <c r="BF73" s="2"/>
      <c r="BG73" s="2"/>
      <c r="BH73" s="2"/>
      <c r="BI73" s="2"/>
      <c r="BJ73" s="2"/>
      <c r="BK73" s="2"/>
      <c r="BL73" s="2"/>
      <c r="BM73" s="2"/>
    </row>
    <row r="74" spans="2:65" x14ac:dyDescent="0.35">
      <c r="B74" t="s">
        <v>2394</v>
      </c>
      <c r="C74" s="2"/>
      <c r="D74" s="2"/>
      <c r="E74" s="2"/>
      <c r="F74" s="2"/>
      <c r="G74" s="2"/>
      <c r="H74" s="2"/>
      <c r="I74" s="2"/>
      <c r="J74" s="2">
        <f t="shared" si="183"/>
        <v>8940</v>
      </c>
      <c r="K74" s="32"/>
      <c r="L74" s="2"/>
      <c r="M74" s="2"/>
      <c r="N74" s="2">
        <f t="shared" si="184"/>
        <v>8080</v>
      </c>
      <c r="O74" s="32"/>
      <c r="P74" s="2"/>
      <c r="Q74" s="2"/>
      <c r="R74" s="2">
        <f t="shared" si="185"/>
        <v>7548</v>
      </c>
      <c r="S74" s="32"/>
      <c r="T74" s="2"/>
      <c r="U74" s="2"/>
      <c r="V74" s="2">
        <f t="shared" si="186"/>
        <v>7543</v>
      </c>
      <c r="W74" s="32"/>
      <c r="X74" s="2"/>
      <c r="Y74" s="2"/>
      <c r="Z74" s="2">
        <f t="shared" si="187"/>
        <v>5522</v>
      </c>
      <c r="AA74" s="32"/>
      <c r="AB74" s="2"/>
      <c r="AC74" s="2"/>
      <c r="AD74" s="2">
        <f t="shared" si="188"/>
        <v>6643</v>
      </c>
      <c r="AE74" s="32"/>
      <c r="AF74" s="2"/>
      <c r="AG74" s="2"/>
      <c r="AH74" s="2">
        <f t="shared" si="189"/>
        <v>7612</v>
      </c>
      <c r="AI74" s="32"/>
      <c r="AJ74" s="2">
        <v>7920</v>
      </c>
      <c r="AK74" s="2">
        <v>7728</v>
      </c>
      <c r="AL74" s="2">
        <f t="shared" si="190"/>
        <v>7912</v>
      </c>
      <c r="AM74" s="32"/>
      <c r="AN74" s="2"/>
      <c r="AO74" s="2"/>
      <c r="AP74" s="2"/>
      <c r="AQ74" s="32"/>
      <c r="AR74" s="2"/>
      <c r="AS74" s="2"/>
      <c r="AT74" s="2"/>
      <c r="AU74" s="32"/>
      <c r="AV74" s="2"/>
      <c r="AW74" s="2">
        <v>8940</v>
      </c>
      <c r="AX74" s="2">
        <v>8080</v>
      </c>
      <c r="AY74" s="2">
        <v>7548</v>
      </c>
      <c r="AZ74" s="2">
        <v>7543</v>
      </c>
      <c r="BA74" s="2">
        <v>5522</v>
      </c>
      <c r="BB74" s="2">
        <v>6643</v>
      </c>
      <c r="BC74" s="2">
        <v>7612</v>
      </c>
      <c r="BD74" s="2">
        <v>7912</v>
      </c>
      <c r="BE74" s="2"/>
      <c r="BF74" s="2"/>
      <c r="BG74" s="2"/>
      <c r="BH74" s="2"/>
      <c r="BI74" s="2"/>
      <c r="BJ74" s="2"/>
      <c r="BK74" s="2"/>
      <c r="BL74" s="2"/>
      <c r="BM74" s="2"/>
    </row>
    <row r="75" spans="2:65" x14ac:dyDescent="0.35">
      <c r="B75" t="s">
        <v>2395</v>
      </c>
      <c r="C75" s="2"/>
      <c r="D75" s="2"/>
      <c r="E75" s="2"/>
      <c r="F75" s="2"/>
      <c r="G75" s="2"/>
      <c r="H75" s="2"/>
      <c r="I75" s="2"/>
      <c r="J75" s="2">
        <f t="shared" si="183"/>
        <v>8499</v>
      </c>
      <c r="K75" s="32"/>
      <c r="L75" s="2"/>
      <c r="M75" s="2"/>
      <c r="N75" s="2">
        <f t="shared" si="184"/>
        <v>8105</v>
      </c>
      <c r="O75" s="32"/>
      <c r="P75" s="2"/>
      <c r="Q75" s="2"/>
      <c r="R75" s="2">
        <f t="shared" si="185"/>
        <v>11977</v>
      </c>
      <c r="S75" s="32"/>
      <c r="T75" s="2"/>
      <c r="U75" s="2"/>
      <c r="V75" s="2">
        <f t="shared" si="186"/>
        <v>11964</v>
      </c>
      <c r="W75" s="32"/>
      <c r="X75" s="2"/>
      <c r="Y75" s="2"/>
      <c r="Z75" s="2">
        <f t="shared" si="187"/>
        <v>5980</v>
      </c>
      <c r="AA75" s="32"/>
      <c r="AB75" s="2"/>
      <c r="AC75" s="2"/>
      <c r="AD75" s="2">
        <f t="shared" si="188"/>
        <v>4996</v>
      </c>
      <c r="AE75" s="32"/>
      <c r="AF75" s="2"/>
      <c r="AG75" s="2"/>
      <c r="AH75" s="2">
        <f t="shared" si="189"/>
        <v>6000</v>
      </c>
      <c r="AI75" s="32"/>
      <c r="AJ75" s="2">
        <v>6999</v>
      </c>
      <c r="AK75" s="2">
        <v>10982</v>
      </c>
      <c r="AL75" s="2">
        <f t="shared" si="190"/>
        <v>9982</v>
      </c>
      <c r="AM75" s="32"/>
      <c r="AN75" s="2"/>
      <c r="AO75" s="2"/>
      <c r="AP75" s="2"/>
      <c r="AQ75" s="32"/>
      <c r="AR75" s="2"/>
      <c r="AS75" s="2"/>
      <c r="AT75" s="2"/>
      <c r="AU75" s="32"/>
      <c r="AV75" s="2"/>
      <c r="AW75" s="2">
        <v>8499</v>
      </c>
      <c r="AX75" s="2">
        <v>8105</v>
      </c>
      <c r="AY75" s="2">
        <v>11977</v>
      </c>
      <c r="AZ75" s="2">
        <v>11964</v>
      </c>
      <c r="BA75" s="2">
        <v>5980</v>
      </c>
      <c r="BB75" s="2">
        <v>4996</v>
      </c>
      <c r="BC75" s="2">
        <v>6000</v>
      </c>
      <c r="BD75" s="2">
        <v>9982</v>
      </c>
      <c r="BE75" s="2"/>
      <c r="BF75" s="2"/>
      <c r="BG75" s="2"/>
      <c r="BH75" s="2"/>
      <c r="BI75" s="2"/>
      <c r="BJ75" s="2"/>
      <c r="BK75" s="2"/>
      <c r="BL75" s="2"/>
      <c r="BM75" s="2"/>
    </row>
    <row r="76" spans="2:65" s="14" customFormat="1" x14ac:dyDescent="0.35">
      <c r="B76" s="14" t="s">
        <v>2396</v>
      </c>
      <c r="C76" s="15"/>
      <c r="D76" s="15"/>
      <c r="E76" s="15"/>
      <c r="F76" s="15"/>
      <c r="G76" s="15"/>
      <c r="H76" s="15"/>
      <c r="I76" s="15"/>
      <c r="J76" s="39">
        <f t="shared" si="183"/>
        <v>2500</v>
      </c>
      <c r="K76" s="33"/>
      <c r="L76" s="15"/>
      <c r="M76" s="15"/>
      <c r="N76" s="39">
        <f t="shared" si="184"/>
        <v>3500</v>
      </c>
      <c r="O76" s="33"/>
      <c r="P76" s="15"/>
      <c r="Q76" s="15"/>
      <c r="R76" s="39">
        <f t="shared" si="185"/>
        <v>6476</v>
      </c>
      <c r="S76" s="33"/>
      <c r="T76" s="15"/>
      <c r="U76" s="15"/>
      <c r="V76" s="39">
        <f t="shared" si="186"/>
        <v>8784</v>
      </c>
      <c r="W76" s="33"/>
      <c r="X76" s="15"/>
      <c r="Y76" s="15"/>
      <c r="Z76" s="15">
        <f t="shared" si="187"/>
        <v>10260</v>
      </c>
      <c r="AA76" s="33"/>
      <c r="AB76" s="15"/>
      <c r="AC76" s="15"/>
      <c r="AD76" s="39">
        <f t="shared" si="188"/>
        <v>8773</v>
      </c>
      <c r="AE76" s="33"/>
      <c r="AF76" s="15"/>
      <c r="AG76" s="15"/>
      <c r="AH76" s="39">
        <f t="shared" si="189"/>
        <v>9613</v>
      </c>
      <c r="AI76" s="33"/>
      <c r="AJ76" s="15">
        <v>9659</v>
      </c>
      <c r="AK76" s="15">
        <v>14009</v>
      </c>
      <c r="AL76" s="15">
        <f t="shared" si="190"/>
        <v>11128</v>
      </c>
      <c r="AM76" s="15"/>
      <c r="AN76" s="15"/>
      <c r="AO76" s="15"/>
      <c r="AP76" s="15"/>
      <c r="AQ76" s="33"/>
      <c r="AR76" s="15"/>
      <c r="AS76" s="15"/>
      <c r="AT76" s="15"/>
      <c r="AU76" s="33"/>
      <c r="AV76" s="15"/>
      <c r="AW76" s="15">
        <v>2500</v>
      </c>
      <c r="AX76" s="15">
        <v>3500</v>
      </c>
      <c r="AY76" s="15">
        <v>6476</v>
      </c>
      <c r="AZ76" s="15">
        <v>8784</v>
      </c>
      <c r="BA76" s="15">
        <v>10260</v>
      </c>
      <c r="BB76" s="15">
        <v>8773</v>
      </c>
      <c r="BC76" s="15">
        <v>9613</v>
      </c>
      <c r="BD76" s="15">
        <v>11128</v>
      </c>
      <c r="BE76" s="15"/>
      <c r="BF76" s="15"/>
      <c r="BG76" s="15"/>
      <c r="BH76" s="15"/>
      <c r="BI76" s="15"/>
      <c r="BJ76" s="15"/>
      <c r="BK76" s="15"/>
      <c r="BL76" s="15"/>
      <c r="BM76" s="15"/>
    </row>
    <row r="77" spans="2:65" x14ac:dyDescent="0.35">
      <c r="B77" t="s">
        <v>1551</v>
      </c>
      <c r="C77" s="2"/>
      <c r="D77" s="2"/>
      <c r="E77" s="2"/>
      <c r="F77" s="2"/>
      <c r="G77" s="2">
        <f t="shared" ref="G77:AJ77" si="199">SUM(G72:G76)</f>
        <v>0</v>
      </c>
      <c r="H77" s="2">
        <f t="shared" si="199"/>
        <v>0</v>
      </c>
      <c r="I77" s="2">
        <f t="shared" si="199"/>
        <v>0</v>
      </c>
      <c r="J77" s="2">
        <f t="shared" si="199"/>
        <v>80610</v>
      </c>
      <c r="K77" s="2">
        <f t="shared" si="199"/>
        <v>0</v>
      </c>
      <c r="L77" s="2">
        <f t="shared" si="199"/>
        <v>0</v>
      </c>
      <c r="M77" s="2">
        <f t="shared" si="199"/>
        <v>0</v>
      </c>
      <c r="N77" s="2">
        <f t="shared" si="199"/>
        <v>79006</v>
      </c>
      <c r="O77" s="2">
        <f t="shared" si="199"/>
        <v>0</v>
      </c>
      <c r="P77" s="2">
        <f t="shared" si="199"/>
        <v>0</v>
      </c>
      <c r="Q77" s="2">
        <f t="shared" si="199"/>
        <v>0</v>
      </c>
      <c r="R77" s="2">
        <f t="shared" si="199"/>
        <v>100794</v>
      </c>
      <c r="S77" s="2">
        <f t="shared" si="199"/>
        <v>0</v>
      </c>
      <c r="T77" s="2">
        <f t="shared" si="199"/>
        <v>0</v>
      </c>
      <c r="U77" s="2">
        <f t="shared" si="199"/>
        <v>0</v>
      </c>
      <c r="V77" s="2">
        <f t="shared" si="199"/>
        <v>116866</v>
      </c>
      <c r="W77" s="2">
        <f t="shared" si="199"/>
        <v>0</v>
      </c>
      <c r="X77" s="2">
        <f t="shared" si="199"/>
        <v>0</v>
      </c>
      <c r="Y77" s="2">
        <f t="shared" si="199"/>
        <v>0</v>
      </c>
      <c r="Z77" s="2">
        <f t="shared" si="199"/>
        <v>105718</v>
      </c>
      <c r="AA77" s="2">
        <f t="shared" si="199"/>
        <v>0</v>
      </c>
      <c r="AB77" s="2">
        <f t="shared" si="199"/>
        <v>0</v>
      </c>
      <c r="AC77" s="2">
        <f t="shared" si="199"/>
        <v>0</v>
      </c>
      <c r="AD77" s="2">
        <f t="shared" si="199"/>
        <v>105392</v>
      </c>
      <c r="AE77" s="2">
        <f t="shared" si="199"/>
        <v>0</v>
      </c>
      <c r="AF77" s="2">
        <f t="shared" si="199"/>
        <v>0</v>
      </c>
      <c r="AG77" s="2">
        <f t="shared" si="199"/>
        <v>0</v>
      </c>
      <c r="AH77" s="2">
        <f t="shared" si="199"/>
        <v>125481</v>
      </c>
      <c r="AI77" s="2">
        <f t="shared" si="199"/>
        <v>0</v>
      </c>
      <c r="AJ77" s="2">
        <f t="shared" si="199"/>
        <v>127508</v>
      </c>
      <c r="AK77" s="2">
        <f>SUM(AK72:AK76)</f>
        <v>129873</v>
      </c>
      <c r="AL77" s="2">
        <f t="shared" si="190"/>
        <v>153982</v>
      </c>
      <c r="AM77" s="32"/>
      <c r="AN77" s="2"/>
      <c r="AO77" s="2"/>
      <c r="AP77" s="2"/>
      <c r="AQ77" s="32"/>
      <c r="AR77" s="2"/>
      <c r="AS77" s="2"/>
      <c r="AT77" s="2"/>
      <c r="AU77" s="32"/>
      <c r="AV77" s="2"/>
      <c r="AW77" s="2">
        <f t="shared" ref="AW77:BB77" si="200">SUM(AW72:AW76)</f>
        <v>80610</v>
      </c>
      <c r="AX77" s="2">
        <f t="shared" si="200"/>
        <v>79006</v>
      </c>
      <c r="AY77" s="2">
        <f t="shared" si="200"/>
        <v>100794</v>
      </c>
      <c r="AZ77" s="2">
        <f t="shared" si="200"/>
        <v>116866</v>
      </c>
      <c r="BA77" s="2">
        <f t="shared" si="200"/>
        <v>105718</v>
      </c>
      <c r="BB77" s="2">
        <f t="shared" si="200"/>
        <v>105392</v>
      </c>
      <c r="BC77" s="2">
        <f>SUM(BC72:BC76)</f>
        <v>125481</v>
      </c>
      <c r="BD77" s="2">
        <f>SUM(BD72:BD76)</f>
        <v>153982</v>
      </c>
      <c r="BE77" s="2"/>
      <c r="BF77" s="2"/>
      <c r="BG77" s="2"/>
      <c r="BH77" s="2"/>
      <c r="BI77" s="2"/>
      <c r="BJ77" s="2"/>
      <c r="BK77" s="2"/>
      <c r="BL77" s="2"/>
      <c r="BM77" s="2"/>
    </row>
    <row r="78" spans="2:65" s="18" customFormat="1" x14ac:dyDescent="0.35">
      <c r="B78" s="18" t="s">
        <v>2397</v>
      </c>
      <c r="C78" s="17"/>
      <c r="D78" s="17"/>
      <c r="E78" s="17"/>
      <c r="F78" s="17"/>
      <c r="G78" s="17"/>
      <c r="H78" s="17"/>
      <c r="I78" s="17"/>
      <c r="J78" s="17"/>
      <c r="K78" s="34"/>
      <c r="L78" s="17"/>
      <c r="M78" s="17"/>
      <c r="N78" s="17"/>
      <c r="O78" s="34"/>
      <c r="P78" s="17"/>
      <c r="Q78" s="17"/>
      <c r="R78" s="17"/>
      <c r="S78" s="34"/>
      <c r="T78" s="17"/>
      <c r="U78" s="17"/>
      <c r="V78" s="17"/>
      <c r="W78" s="34"/>
      <c r="X78" s="17"/>
      <c r="Y78" s="17"/>
      <c r="Z78" s="17"/>
      <c r="AA78" s="34"/>
      <c r="AB78" s="17"/>
      <c r="AC78" s="17"/>
      <c r="AD78" s="17"/>
      <c r="AE78" s="34"/>
      <c r="AF78" s="17"/>
      <c r="AG78" s="17"/>
      <c r="AH78" s="17"/>
      <c r="AI78" s="34"/>
      <c r="AJ78" s="17"/>
      <c r="AK78" s="17"/>
      <c r="AL78" s="17"/>
      <c r="AM78" s="34"/>
      <c r="AN78" s="17"/>
      <c r="AO78" s="17"/>
      <c r="AP78" s="17"/>
      <c r="AQ78" s="34"/>
      <c r="AR78" s="17"/>
      <c r="AS78" s="17"/>
      <c r="AT78" s="17"/>
      <c r="AU78" s="34"/>
      <c r="AV78" s="17"/>
      <c r="AW78" s="17"/>
      <c r="AX78" s="17"/>
      <c r="AY78" s="17"/>
      <c r="AZ78" s="17"/>
      <c r="BA78" s="17"/>
      <c r="BB78" s="17"/>
      <c r="BC78" s="17"/>
      <c r="BD78" s="17"/>
      <c r="BE78" s="17"/>
      <c r="BF78" s="17"/>
      <c r="BG78" s="17"/>
      <c r="BH78" s="17"/>
      <c r="BI78" s="17"/>
      <c r="BJ78" s="17"/>
      <c r="BK78" s="17"/>
      <c r="BL78" s="17"/>
      <c r="BM78" s="17"/>
    </row>
    <row r="79" spans="2:65" x14ac:dyDescent="0.35">
      <c r="B79" t="s">
        <v>2394</v>
      </c>
      <c r="C79" s="2"/>
      <c r="D79" s="2"/>
      <c r="E79" s="2"/>
      <c r="F79" s="2"/>
      <c r="G79" s="2"/>
      <c r="H79" s="2"/>
      <c r="I79" s="2"/>
      <c r="J79" s="2">
        <f t="shared" si="183"/>
        <v>3624</v>
      </c>
      <c r="K79" s="32"/>
      <c r="L79" s="2"/>
      <c r="M79" s="2"/>
      <c r="N79" s="2">
        <f t="shared" si="184"/>
        <v>2930</v>
      </c>
      <c r="O79" s="32"/>
      <c r="P79" s="2"/>
      <c r="Q79" s="2"/>
      <c r="R79" s="2">
        <f t="shared" si="185"/>
        <v>2836</v>
      </c>
      <c r="S79" s="32"/>
      <c r="T79" s="2"/>
      <c r="U79" s="2"/>
      <c r="V79" s="2">
        <f t="shared" si="186"/>
        <v>2797</v>
      </c>
      <c r="W79" s="32"/>
      <c r="X79" s="2"/>
      <c r="Y79" s="2"/>
      <c r="Z79" s="2">
        <f t="shared" si="187"/>
        <v>0</v>
      </c>
      <c r="AA79" s="32"/>
      <c r="AB79" s="2"/>
      <c r="AC79" s="2"/>
      <c r="AD79" s="2">
        <f t="shared" si="188"/>
        <v>0</v>
      </c>
      <c r="AE79" s="32"/>
      <c r="AF79" s="2"/>
      <c r="AG79" s="2"/>
      <c r="AH79" s="2">
        <f t="shared" si="189"/>
        <v>0</v>
      </c>
      <c r="AI79" s="32"/>
      <c r="AJ79" s="2">
        <v>0</v>
      </c>
      <c r="AK79" s="2">
        <v>0</v>
      </c>
      <c r="AL79" s="2">
        <f t="shared" si="190"/>
        <v>0</v>
      </c>
      <c r="AM79" s="32"/>
      <c r="AN79" s="2"/>
      <c r="AO79" s="2"/>
      <c r="AP79" s="2"/>
      <c r="AQ79" s="32"/>
      <c r="AR79" s="2"/>
      <c r="AS79" s="2"/>
      <c r="AT79" s="2"/>
      <c r="AU79" s="32"/>
      <c r="AV79" s="2"/>
      <c r="AW79" s="2">
        <v>3624</v>
      </c>
      <c r="AX79" s="2">
        <v>2930</v>
      </c>
      <c r="AY79" s="2">
        <v>2836</v>
      </c>
      <c r="AZ79" s="2">
        <v>2797</v>
      </c>
      <c r="BA79" s="2"/>
      <c r="BB79" s="2"/>
      <c r="BC79" s="2"/>
      <c r="BD79" s="2"/>
      <c r="BE79" s="2"/>
      <c r="BF79" s="2"/>
      <c r="BG79" s="2"/>
      <c r="BH79" s="2"/>
      <c r="BI79" s="2"/>
      <c r="BJ79" s="2"/>
      <c r="BK79" s="2"/>
      <c r="BL79" s="2"/>
      <c r="BM79" s="2"/>
    </row>
    <row r="80" spans="2:65" x14ac:dyDescent="0.35">
      <c r="B80" t="s">
        <v>2396</v>
      </c>
      <c r="C80" s="2"/>
      <c r="D80" s="2"/>
      <c r="E80" s="2"/>
      <c r="F80" s="2"/>
      <c r="G80" s="2"/>
      <c r="H80" s="2"/>
      <c r="I80" s="2"/>
      <c r="J80" s="2">
        <f t="shared" si="183"/>
        <v>53329</v>
      </c>
      <c r="K80" s="32"/>
      <c r="L80" s="2"/>
      <c r="M80" s="2"/>
      <c r="N80" s="2">
        <f t="shared" si="184"/>
        <v>75427</v>
      </c>
      <c r="O80" s="32"/>
      <c r="P80" s="2"/>
      <c r="Q80" s="2"/>
      <c r="R80" s="2">
        <f t="shared" si="185"/>
        <v>97207</v>
      </c>
      <c r="S80" s="32"/>
      <c r="T80" s="2"/>
      <c r="U80" s="2"/>
      <c r="V80" s="2">
        <f t="shared" si="186"/>
        <v>93735</v>
      </c>
      <c r="W80" s="32"/>
      <c r="X80" s="2"/>
      <c r="Y80" s="2"/>
      <c r="Z80" s="2">
        <f t="shared" si="187"/>
        <v>91807</v>
      </c>
      <c r="AA80" s="32"/>
      <c r="AB80" s="2"/>
      <c r="AC80" s="2"/>
      <c r="AD80" s="2">
        <f t="shared" si="188"/>
        <v>98667</v>
      </c>
      <c r="AE80" s="32"/>
      <c r="AF80" s="2"/>
      <c r="AG80" s="2"/>
      <c r="AH80" s="2">
        <f t="shared" si="189"/>
        <v>109106</v>
      </c>
      <c r="AI80" s="32"/>
      <c r="AJ80" s="2">
        <v>103323</v>
      </c>
      <c r="AK80" s="2">
        <v>94700</v>
      </c>
      <c r="AL80" s="2">
        <f t="shared" si="190"/>
        <v>98959</v>
      </c>
      <c r="AM80" s="32"/>
      <c r="AN80" s="2"/>
      <c r="AO80" s="2"/>
      <c r="AP80" s="2"/>
      <c r="AQ80" s="32"/>
      <c r="AR80" s="2"/>
      <c r="AS80" s="2"/>
      <c r="AT80" s="2"/>
      <c r="AU80" s="32"/>
      <c r="AV80" s="2"/>
      <c r="AW80" s="2">
        <v>53329</v>
      </c>
      <c r="AX80" s="2">
        <v>75427</v>
      </c>
      <c r="AY80" s="2">
        <v>97207</v>
      </c>
      <c r="AZ80" s="2">
        <v>93735</v>
      </c>
      <c r="BA80" s="2">
        <v>91807</v>
      </c>
      <c r="BB80" s="2">
        <v>98667</v>
      </c>
      <c r="BC80" s="2">
        <v>109106</v>
      </c>
      <c r="BD80" s="2">
        <v>98959</v>
      </c>
      <c r="BE80" s="2"/>
      <c r="BF80" s="2"/>
      <c r="BG80" s="2"/>
      <c r="BH80" s="2"/>
      <c r="BI80" s="2"/>
      <c r="BJ80" s="2"/>
      <c r="BK80" s="2"/>
      <c r="BL80" s="2"/>
      <c r="BM80" s="2"/>
    </row>
    <row r="81" spans="2:65" s="14" customFormat="1" x14ac:dyDescent="0.35">
      <c r="B81" s="14" t="s">
        <v>2398</v>
      </c>
      <c r="C81" s="15"/>
      <c r="D81" s="15"/>
      <c r="E81" s="15"/>
      <c r="F81" s="15"/>
      <c r="G81" s="15"/>
      <c r="H81" s="15"/>
      <c r="I81" s="15"/>
      <c r="J81" s="39">
        <f t="shared" si="183"/>
        <v>33427</v>
      </c>
      <c r="K81" s="33"/>
      <c r="L81" s="15"/>
      <c r="M81" s="15"/>
      <c r="N81" s="39">
        <f t="shared" si="184"/>
        <v>36074</v>
      </c>
      <c r="O81" s="33"/>
      <c r="P81" s="15"/>
      <c r="Q81" s="15"/>
      <c r="R81" s="39">
        <f t="shared" si="185"/>
        <v>40415</v>
      </c>
      <c r="S81" s="33"/>
      <c r="T81" s="15"/>
      <c r="U81" s="15"/>
      <c r="V81" s="39">
        <f t="shared" si="186"/>
        <v>45180</v>
      </c>
      <c r="W81" s="33"/>
      <c r="X81" s="15"/>
      <c r="Y81" s="15"/>
      <c r="Z81" s="39">
        <f t="shared" si="187"/>
        <v>50503</v>
      </c>
      <c r="AA81" s="33"/>
      <c r="AB81" s="15"/>
      <c r="AC81" s="15"/>
      <c r="AD81" s="39">
        <f t="shared" si="188"/>
        <v>54490</v>
      </c>
      <c r="AE81" s="33"/>
      <c r="AF81" s="15"/>
      <c r="AG81" s="15"/>
      <c r="AH81" s="39">
        <f t="shared" si="189"/>
        <v>53325</v>
      </c>
      <c r="AI81" s="33"/>
      <c r="AJ81" s="15">
        <v>52432</v>
      </c>
      <c r="AK81" s="15">
        <v>53629</v>
      </c>
      <c r="AL81" s="39">
        <f t="shared" si="190"/>
        <v>49142</v>
      </c>
      <c r="AM81" s="33"/>
      <c r="AN81" s="15"/>
      <c r="AO81" s="15"/>
      <c r="AP81" s="15"/>
      <c r="AQ81" s="33"/>
      <c r="AR81" s="15"/>
      <c r="AS81" s="15"/>
      <c r="AT81" s="15"/>
      <c r="AU81" s="33"/>
      <c r="AV81" s="15"/>
      <c r="AW81" s="15">
        <v>33427</v>
      </c>
      <c r="AX81" s="15">
        <v>36074</v>
      </c>
      <c r="AY81" s="15">
        <v>40415</v>
      </c>
      <c r="AZ81" s="15">
        <v>45180</v>
      </c>
      <c r="BA81" s="15">
        <v>50503</v>
      </c>
      <c r="BB81" s="15">
        <v>54490</v>
      </c>
      <c r="BC81" s="15">
        <v>53325</v>
      </c>
      <c r="BD81" s="15">
        <v>49142</v>
      </c>
      <c r="BE81" s="15"/>
      <c r="BF81" s="15"/>
      <c r="BG81" s="15"/>
      <c r="BH81" s="15"/>
      <c r="BI81" s="15"/>
      <c r="BJ81" s="15"/>
      <c r="BK81" s="15"/>
      <c r="BL81" s="15"/>
      <c r="BM81" s="15"/>
    </row>
    <row r="82" spans="2:65" s="20" customFormat="1" x14ac:dyDescent="0.35">
      <c r="B82" s="20" t="s">
        <v>2399</v>
      </c>
      <c r="C82" s="22"/>
      <c r="D82" s="22"/>
      <c r="E82" s="22"/>
      <c r="F82" s="22"/>
      <c r="G82" s="22">
        <f t="shared" ref="G82:AJ82" si="201">SUM(G79:G81)</f>
        <v>0</v>
      </c>
      <c r="H82" s="22">
        <f t="shared" si="201"/>
        <v>0</v>
      </c>
      <c r="I82" s="22">
        <f t="shared" si="201"/>
        <v>0</v>
      </c>
      <c r="J82" s="22">
        <f t="shared" si="201"/>
        <v>90380</v>
      </c>
      <c r="K82" s="22">
        <f t="shared" si="201"/>
        <v>0</v>
      </c>
      <c r="L82" s="22">
        <f t="shared" si="201"/>
        <v>0</v>
      </c>
      <c r="M82" s="22">
        <f t="shared" si="201"/>
        <v>0</v>
      </c>
      <c r="N82" s="22">
        <f t="shared" si="201"/>
        <v>114431</v>
      </c>
      <c r="O82" s="22">
        <f t="shared" si="201"/>
        <v>0</v>
      </c>
      <c r="P82" s="22">
        <f t="shared" si="201"/>
        <v>0</v>
      </c>
      <c r="Q82" s="22">
        <f t="shared" si="201"/>
        <v>0</v>
      </c>
      <c r="R82" s="22">
        <f t="shared" si="201"/>
        <v>140458</v>
      </c>
      <c r="S82" s="22">
        <f t="shared" si="201"/>
        <v>0</v>
      </c>
      <c r="T82" s="22">
        <f t="shared" si="201"/>
        <v>0</v>
      </c>
      <c r="U82" s="22">
        <f t="shared" si="201"/>
        <v>0</v>
      </c>
      <c r="V82" s="22">
        <f t="shared" si="201"/>
        <v>141712</v>
      </c>
      <c r="W82" s="22">
        <f t="shared" si="201"/>
        <v>0</v>
      </c>
      <c r="X82" s="22">
        <f t="shared" si="201"/>
        <v>0</v>
      </c>
      <c r="Y82" s="22">
        <f t="shared" si="201"/>
        <v>0</v>
      </c>
      <c r="Z82" s="22">
        <f t="shared" si="201"/>
        <v>142310</v>
      </c>
      <c r="AA82" s="22">
        <f t="shared" si="201"/>
        <v>0</v>
      </c>
      <c r="AB82" s="22">
        <f t="shared" si="201"/>
        <v>0</v>
      </c>
      <c r="AC82" s="22">
        <f t="shared" si="201"/>
        <v>0</v>
      </c>
      <c r="AD82" s="22">
        <f t="shared" si="201"/>
        <v>153157</v>
      </c>
      <c r="AE82" s="22">
        <f t="shared" si="201"/>
        <v>0</v>
      </c>
      <c r="AF82" s="22">
        <f t="shared" si="201"/>
        <v>0</v>
      </c>
      <c r="AG82" s="22">
        <f t="shared" si="201"/>
        <v>0</v>
      </c>
      <c r="AH82" s="22">
        <f t="shared" si="201"/>
        <v>162431</v>
      </c>
      <c r="AI82" s="22">
        <f t="shared" si="201"/>
        <v>0</v>
      </c>
      <c r="AJ82" s="22">
        <f t="shared" si="201"/>
        <v>155755</v>
      </c>
      <c r="AK82" s="22">
        <f>SUM(AK79:AK81)</f>
        <v>148329</v>
      </c>
      <c r="AL82" s="40">
        <f t="shared" si="190"/>
        <v>148101</v>
      </c>
      <c r="AM82" s="37"/>
      <c r="AN82" s="22"/>
      <c r="AO82" s="22"/>
      <c r="AP82" s="22"/>
      <c r="AQ82" s="37"/>
      <c r="AR82" s="22"/>
      <c r="AS82" s="22"/>
      <c r="AT82" s="22"/>
      <c r="AU82" s="37"/>
      <c r="AV82" s="22"/>
      <c r="AW82" s="22">
        <f>SUM(AW79:AW81)</f>
        <v>90380</v>
      </c>
      <c r="AX82" s="22">
        <f>SUM(AX79:AX81)</f>
        <v>114431</v>
      </c>
      <c r="AY82" s="22">
        <f>SUM(AY79:AY81)</f>
        <v>140458</v>
      </c>
      <c r="AZ82" s="22">
        <f t="shared" ref="AZ82:BD82" si="202">SUM(AZ79:AZ81)</f>
        <v>141712</v>
      </c>
      <c r="BA82" s="22">
        <f t="shared" si="202"/>
        <v>142310</v>
      </c>
      <c r="BB82" s="22">
        <f t="shared" si="202"/>
        <v>153157</v>
      </c>
      <c r="BC82" s="22">
        <f t="shared" si="202"/>
        <v>162431</v>
      </c>
      <c r="BD82" s="22">
        <f t="shared" si="202"/>
        <v>148101</v>
      </c>
      <c r="BE82" s="22"/>
      <c r="BF82" s="22"/>
      <c r="BG82" s="22"/>
      <c r="BH82" s="22"/>
      <c r="BI82" s="22"/>
      <c r="BJ82" s="22"/>
      <c r="BK82" s="22"/>
      <c r="BL82" s="22"/>
      <c r="BM82" s="22"/>
    </row>
    <row r="83" spans="2:65" x14ac:dyDescent="0.35">
      <c r="B83" t="s">
        <v>1658</v>
      </c>
      <c r="C83" s="2"/>
      <c r="D83" s="2"/>
      <c r="E83" s="2"/>
      <c r="F83" s="2"/>
      <c r="G83" s="2">
        <f t="shared" ref="G83:AJ83" si="203">G82+G77</f>
        <v>0</v>
      </c>
      <c r="H83" s="2">
        <f t="shared" si="203"/>
        <v>0</v>
      </c>
      <c r="I83" s="2">
        <f t="shared" si="203"/>
        <v>0</v>
      </c>
      <c r="J83" s="2">
        <f t="shared" si="203"/>
        <v>170990</v>
      </c>
      <c r="K83" s="2">
        <f t="shared" si="203"/>
        <v>0</v>
      </c>
      <c r="L83" s="2">
        <f t="shared" si="203"/>
        <v>0</v>
      </c>
      <c r="M83" s="2">
        <f t="shared" si="203"/>
        <v>0</v>
      </c>
      <c r="N83" s="2">
        <f t="shared" si="203"/>
        <v>193437</v>
      </c>
      <c r="O83" s="2">
        <f t="shared" si="203"/>
        <v>0</v>
      </c>
      <c r="P83" s="2">
        <f t="shared" si="203"/>
        <v>0</v>
      </c>
      <c r="Q83" s="2">
        <f t="shared" si="203"/>
        <v>0</v>
      </c>
      <c r="R83" s="2">
        <f t="shared" si="203"/>
        <v>241252</v>
      </c>
      <c r="S83" s="2">
        <f t="shared" si="203"/>
        <v>0</v>
      </c>
      <c r="T83" s="2">
        <f t="shared" si="203"/>
        <v>0</v>
      </c>
      <c r="U83" s="2">
        <f t="shared" si="203"/>
        <v>0</v>
      </c>
      <c r="V83" s="2">
        <f t="shared" si="203"/>
        <v>258578</v>
      </c>
      <c r="W83" s="2">
        <f t="shared" si="203"/>
        <v>0</v>
      </c>
      <c r="X83" s="2">
        <f t="shared" si="203"/>
        <v>0</v>
      </c>
      <c r="Y83" s="2">
        <f t="shared" si="203"/>
        <v>0</v>
      </c>
      <c r="Z83" s="2">
        <f t="shared" si="203"/>
        <v>248028</v>
      </c>
      <c r="AA83" s="2">
        <f t="shared" si="203"/>
        <v>0</v>
      </c>
      <c r="AB83" s="2">
        <f t="shared" si="203"/>
        <v>0</v>
      </c>
      <c r="AC83" s="2">
        <f t="shared" si="203"/>
        <v>0</v>
      </c>
      <c r="AD83" s="2">
        <f t="shared" si="203"/>
        <v>258549</v>
      </c>
      <c r="AE83" s="2">
        <f t="shared" si="203"/>
        <v>0</v>
      </c>
      <c r="AF83" s="2">
        <f t="shared" si="203"/>
        <v>0</v>
      </c>
      <c r="AG83" s="2">
        <f t="shared" si="203"/>
        <v>0</v>
      </c>
      <c r="AH83" s="2">
        <f t="shared" si="203"/>
        <v>287912</v>
      </c>
      <c r="AI83" s="2">
        <f t="shared" si="203"/>
        <v>0</v>
      </c>
      <c r="AJ83" s="2">
        <f t="shared" si="203"/>
        <v>283263</v>
      </c>
      <c r="AK83" s="2">
        <f>AK82+AK77</f>
        <v>278202</v>
      </c>
      <c r="AL83" s="2">
        <f t="shared" si="190"/>
        <v>302083</v>
      </c>
      <c r="AM83" s="32"/>
      <c r="AN83" s="2"/>
      <c r="AO83" s="2"/>
      <c r="AP83" s="2"/>
      <c r="AQ83" s="32"/>
      <c r="AR83" s="2"/>
      <c r="AS83" s="2"/>
      <c r="AT83" s="2"/>
      <c r="AU83" s="32"/>
      <c r="AV83" s="2"/>
      <c r="AW83" s="2">
        <f t="shared" ref="AW83:AX83" si="204">+AW82+AW77</f>
        <v>170990</v>
      </c>
      <c r="AX83" s="2">
        <f t="shared" si="204"/>
        <v>193437</v>
      </c>
      <c r="AY83" s="2">
        <f t="shared" ref="AY83" si="205">+AY82+AY77</f>
        <v>241252</v>
      </c>
      <c r="AZ83" s="2">
        <f t="shared" ref="AZ83:BC83" si="206">+AZ82+AZ77</f>
        <v>258578</v>
      </c>
      <c r="BA83" s="2">
        <f t="shared" si="206"/>
        <v>248028</v>
      </c>
      <c r="BB83" s="2">
        <f t="shared" si="206"/>
        <v>258549</v>
      </c>
      <c r="BC83" s="2">
        <f t="shared" si="206"/>
        <v>287912</v>
      </c>
      <c r="BD83" s="2">
        <f>+BD82+BD77</f>
        <v>302083</v>
      </c>
      <c r="BE83" s="2"/>
      <c r="BF83" s="2"/>
      <c r="BG83" s="2"/>
      <c r="BH83" s="2"/>
      <c r="BI83" s="2"/>
      <c r="BJ83" s="2"/>
      <c r="BK83" s="2"/>
      <c r="BL83" s="2"/>
      <c r="BM83" s="2"/>
    </row>
    <row r="84" spans="2:65" s="18" customFormat="1" x14ac:dyDescent="0.35">
      <c r="B84" s="16" t="s">
        <v>2400</v>
      </c>
      <c r="C84" s="17"/>
      <c r="D84" s="17"/>
      <c r="E84" s="17"/>
      <c r="F84" s="17"/>
      <c r="G84" s="17"/>
      <c r="H84" s="17"/>
      <c r="I84" s="17"/>
      <c r="J84" s="17"/>
      <c r="K84" s="34"/>
      <c r="L84" s="17"/>
      <c r="M84" s="17"/>
      <c r="N84" s="2"/>
      <c r="O84" s="34"/>
      <c r="P84" s="17"/>
      <c r="Q84" s="17"/>
      <c r="R84" s="17"/>
      <c r="S84" s="34"/>
      <c r="T84" s="17"/>
      <c r="U84" s="17"/>
      <c r="V84" s="17"/>
      <c r="W84" s="34"/>
      <c r="X84" s="17"/>
      <c r="Y84" s="17"/>
      <c r="Z84" s="17"/>
      <c r="AA84" s="34"/>
      <c r="AB84" s="17"/>
      <c r="AC84" s="17"/>
      <c r="AD84" s="17"/>
      <c r="AE84" s="34"/>
      <c r="AF84" s="17"/>
      <c r="AG84" s="17"/>
      <c r="AH84" s="17"/>
      <c r="AI84" s="34"/>
      <c r="AJ84" s="17"/>
      <c r="AK84" s="17"/>
      <c r="AL84" s="17"/>
      <c r="AM84" s="34"/>
      <c r="AN84" s="17"/>
      <c r="AO84" s="17"/>
      <c r="AP84" s="17"/>
      <c r="AQ84" s="34"/>
      <c r="AR84" s="17"/>
      <c r="AS84" s="17"/>
      <c r="AT84" s="17"/>
      <c r="AU84" s="34"/>
      <c r="AV84" s="17"/>
      <c r="AW84" s="17"/>
      <c r="AX84" s="17"/>
      <c r="AY84" s="17"/>
      <c r="AZ84" s="17"/>
      <c r="BA84" s="17"/>
      <c r="BB84" s="17"/>
      <c r="BC84" s="17"/>
      <c r="BD84" s="17"/>
      <c r="BE84" s="17"/>
      <c r="BF84" s="17"/>
      <c r="BG84" s="17"/>
      <c r="BH84" s="17"/>
      <c r="BI84" s="17"/>
      <c r="BJ84" s="17"/>
      <c r="BK84" s="17"/>
      <c r="BL84" s="17"/>
      <c r="BM84" s="17"/>
    </row>
    <row r="85" spans="2:65" x14ac:dyDescent="0.35">
      <c r="B85" t="s">
        <v>2401</v>
      </c>
      <c r="C85" s="2"/>
      <c r="D85" s="2"/>
      <c r="E85" s="2"/>
      <c r="F85" s="2"/>
      <c r="G85" s="2"/>
      <c r="H85" s="2"/>
      <c r="I85" s="2"/>
      <c r="J85" s="2">
        <f t="shared" si="183"/>
        <v>27416</v>
      </c>
      <c r="K85" s="32"/>
      <c r="L85" s="2"/>
      <c r="M85" s="2"/>
      <c r="N85" s="2">
        <f t="shared" si="184"/>
        <v>31251</v>
      </c>
      <c r="O85" s="32"/>
      <c r="P85" s="2"/>
      <c r="Q85" s="2"/>
      <c r="R85" s="2">
        <f t="shared" si="185"/>
        <v>35867</v>
      </c>
      <c r="S85" s="32"/>
      <c r="T85" s="2"/>
      <c r="U85" s="2"/>
      <c r="V85" s="2">
        <f t="shared" si="186"/>
        <v>40201</v>
      </c>
      <c r="W85" s="32"/>
      <c r="X85" s="2"/>
      <c r="Y85" s="2"/>
      <c r="Z85" s="2">
        <f t="shared" si="187"/>
        <v>45174</v>
      </c>
      <c r="AA85" s="32"/>
      <c r="AB85" s="2"/>
      <c r="AC85" s="2"/>
      <c r="AD85" s="2">
        <f t="shared" si="188"/>
        <v>50779</v>
      </c>
      <c r="AE85" s="32"/>
      <c r="AF85" s="2"/>
      <c r="AG85" s="2"/>
      <c r="AH85" s="2">
        <f t="shared" si="189"/>
        <v>57365</v>
      </c>
      <c r="AI85" s="32"/>
      <c r="AJ85" s="2">
        <v>61181</v>
      </c>
      <c r="AK85" s="2">
        <v>62115</v>
      </c>
      <c r="AL85" s="2">
        <f t="shared" si="190"/>
        <v>64849</v>
      </c>
      <c r="AM85" s="32"/>
      <c r="AN85" s="2"/>
      <c r="AO85" s="2"/>
      <c r="AP85" s="2"/>
      <c r="AQ85" s="32"/>
      <c r="AR85" s="2"/>
      <c r="AS85" s="2"/>
      <c r="AT85" s="2"/>
      <c r="AU85" s="32"/>
      <c r="AV85" s="2"/>
      <c r="AW85" s="2">
        <v>27416</v>
      </c>
      <c r="AX85" s="2">
        <v>31251</v>
      </c>
      <c r="AY85" s="2">
        <v>35867</v>
      </c>
      <c r="AZ85" s="2">
        <v>40201</v>
      </c>
      <c r="BA85" s="2">
        <v>45174</v>
      </c>
      <c r="BB85" s="2">
        <v>50779</v>
      </c>
      <c r="BC85" s="2">
        <v>57365</v>
      </c>
      <c r="BD85" s="2">
        <v>64849</v>
      </c>
      <c r="BE85" s="2"/>
      <c r="BF85" s="2"/>
      <c r="BG85" s="2"/>
      <c r="BH85" s="2"/>
      <c r="BI85" s="2"/>
      <c r="BJ85" s="2"/>
      <c r="BK85" s="2"/>
      <c r="BL85" s="2"/>
      <c r="BM85" s="2"/>
    </row>
    <row r="86" spans="2:65" x14ac:dyDescent="0.35">
      <c r="B86" t="s">
        <v>1718</v>
      </c>
      <c r="C86" s="2"/>
      <c r="D86" s="2"/>
      <c r="E86" s="2"/>
      <c r="F86" s="2"/>
      <c r="G86" s="2"/>
      <c r="H86" s="2"/>
      <c r="I86" s="2"/>
      <c r="J86" s="2">
        <f t="shared" si="183"/>
        <v>92284</v>
      </c>
      <c r="K86" s="32"/>
      <c r="L86" s="2"/>
      <c r="M86" s="2"/>
      <c r="N86" s="2">
        <f t="shared" si="184"/>
        <v>96364</v>
      </c>
      <c r="O86" s="32"/>
      <c r="P86" s="2"/>
      <c r="Q86" s="2"/>
      <c r="R86" s="2">
        <f t="shared" si="185"/>
        <v>98330</v>
      </c>
      <c r="S86" s="32"/>
      <c r="T86" s="2"/>
      <c r="U86" s="2"/>
      <c r="V86" s="2">
        <f t="shared" si="186"/>
        <v>70400</v>
      </c>
      <c r="W86" s="32"/>
      <c r="X86" s="2"/>
      <c r="Y86" s="2"/>
      <c r="Z86" s="2">
        <f t="shared" si="187"/>
        <v>45898</v>
      </c>
      <c r="AA86" s="32"/>
      <c r="AB86" s="2"/>
      <c r="AC86" s="2"/>
      <c r="AD86" s="2">
        <f t="shared" si="188"/>
        <v>14966</v>
      </c>
      <c r="AE86" s="32"/>
      <c r="AF86" s="2"/>
      <c r="AG86" s="2"/>
      <c r="AH86" s="2">
        <f t="shared" si="189"/>
        <v>5562</v>
      </c>
      <c r="AI86" s="32"/>
      <c r="AJ86" s="2">
        <v>12712</v>
      </c>
      <c r="AK86" s="2">
        <v>5289</v>
      </c>
      <c r="AL86" s="2">
        <f t="shared" si="190"/>
        <v>-3068</v>
      </c>
      <c r="AM86" s="32"/>
      <c r="AN86" s="2"/>
      <c r="AO86" s="2"/>
      <c r="AP86" s="2"/>
      <c r="AQ86" s="32"/>
      <c r="AR86" s="2"/>
      <c r="AS86" s="2"/>
      <c r="AT86" s="2"/>
      <c r="AU86" s="32"/>
      <c r="AV86" s="2"/>
      <c r="AW86" s="2">
        <v>92284</v>
      </c>
      <c r="AX86" s="2">
        <v>96364</v>
      </c>
      <c r="AY86" s="2">
        <v>98330</v>
      </c>
      <c r="AZ86" s="2">
        <v>70400</v>
      </c>
      <c r="BA86" s="2">
        <v>45898</v>
      </c>
      <c r="BB86" s="2">
        <v>14966</v>
      </c>
      <c r="BC86" s="2">
        <v>5562</v>
      </c>
      <c r="BD86" s="2">
        <v>-3068</v>
      </c>
      <c r="BE86" s="2"/>
      <c r="BF86" s="2"/>
      <c r="BG86" s="2"/>
      <c r="BH86" s="2"/>
      <c r="BI86" s="2"/>
      <c r="BJ86" s="2"/>
      <c r="BK86" s="2"/>
      <c r="BL86" s="2"/>
      <c r="BM86" s="2"/>
    </row>
    <row r="87" spans="2:65" s="14" customFormat="1" x14ac:dyDescent="0.35">
      <c r="B87" s="14" t="s">
        <v>2402</v>
      </c>
      <c r="C87" s="15"/>
      <c r="D87" s="15"/>
      <c r="E87" s="15"/>
      <c r="F87" s="15"/>
      <c r="G87" s="15"/>
      <c r="H87" s="15"/>
      <c r="I87" s="15"/>
      <c r="J87" s="39">
        <f t="shared" si="183"/>
        <v>-345</v>
      </c>
      <c r="K87" s="33"/>
      <c r="L87" s="15"/>
      <c r="M87" s="15"/>
      <c r="N87" s="2">
        <f t="shared" si="184"/>
        <v>634</v>
      </c>
      <c r="O87" s="33"/>
      <c r="P87" s="15"/>
      <c r="Q87" s="15"/>
      <c r="R87" s="39">
        <f t="shared" si="185"/>
        <v>-150</v>
      </c>
      <c r="S87" s="33"/>
      <c r="T87" s="15"/>
      <c r="U87" s="15"/>
      <c r="V87" s="15">
        <f t="shared" si="186"/>
        <v>-3454</v>
      </c>
      <c r="W87" s="33"/>
      <c r="X87" s="15"/>
      <c r="Y87" s="15"/>
      <c r="Z87" s="15">
        <f t="shared" si="187"/>
        <v>-584</v>
      </c>
      <c r="AA87" s="33"/>
      <c r="AB87" s="15"/>
      <c r="AC87" s="15"/>
      <c r="AD87" s="39">
        <f t="shared" si="188"/>
        <v>-406</v>
      </c>
      <c r="AE87" s="33"/>
      <c r="AF87" s="15"/>
      <c r="AG87" s="15"/>
      <c r="AH87" s="39">
        <f t="shared" si="189"/>
        <v>163</v>
      </c>
      <c r="AI87" s="33"/>
      <c r="AJ87" s="15">
        <v>-6494</v>
      </c>
      <c r="AK87" s="15">
        <v>-9297</v>
      </c>
      <c r="AL87" s="39">
        <f t="shared" si="190"/>
        <v>-11109</v>
      </c>
      <c r="AM87" s="33"/>
      <c r="AN87" s="15"/>
      <c r="AO87" s="15"/>
      <c r="AP87" s="15"/>
      <c r="AQ87" s="33"/>
      <c r="AR87" s="15"/>
      <c r="AS87" s="15"/>
      <c r="AT87" s="15"/>
      <c r="AU87" s="33"/>
      <c r="AV87" s="15"/>
      <c r="AW87" s="15">
        <v>-345</v>
      </c>
      <c r="AX87" s="15">
        <v>634</v>
      </c>
      <c r="AY87" s="15">
        <v>-150</v>
      </c>
      <c r="AZ87" s="15">
        <v>-3454</v>
      </c>
      <c r="BA87" s="15">
        <v>-584</v>
      </c>
      <c r="BB87" s="15">
        <v>-406</v>
      </c>
      <c r="BC87" s="15">
        <v>163</v>
      </c>
      <c r="BD87" s="15">
        <v>-11109</v>
      </c>
      <c r="BE87" s="15"/>
      <c r="BF87" s="15"/>
      <c r="BG87" s="15"/>
      <c r="BH87" s="15"/>
      <c r="BI87" s="15"/>
      <c r="BJ87" s="15"/>
      <c r="BK87" s="15"/>
      <c r="BL87" s="15"/>
      <c r="BM87" s="15"/>
    </row>
    <row r="88" spans="2:65" s="20" customFormat="1" x14ac:dyDescent="0.35">
      <c r="B88" s="20" t="s">
        <v>2403</v>
      </c>
      <c r="C88" s="22"/>
      <c r="D88" s="22"/>
      <c r="E88" s="22"/>
      <c r="F88" s="22"/>
      <c r="G88" s="22">
        <f t="shared" ref="G88:AJ88" si="207">SUM(G85:G87)</f>
        <v>0</v>
      </c>
      <c r="H88" s="22">
        <f t="shared" si="207"/>
        <v>0</v>
      </c>
      <c r="I88" s="22">
        <f t="shared" si="207"/>
        <v>0</v>
      </c>
      <c r="J88" s="22">
        <f t="shared" si="207"/>
        <v>119355</v>
      </c>
      <c r="K88" s="22">
        <f t="shared" si="207"/>
        <v>0</v>
      </c>
      <c r="L88" s="22">
        <f t="shared" si="207"/>
        <v>0</v>
      </c>
      <c r="M88" s="22">
        <f t="shared" si="207"/>
        <v>0</v>
      </c>
      <c r="N88" s="22">
        <f t="shared" si="207"/>
        <v>128249</v>
      </c>
      <c r="O88" s="22">
        <f t="shared" si="207"/>
        <v>0</v>
      </c>
      <c r="P88" s="22">
        <f t="shared" si="207"/>
        <v>0</v>
      </c>
      <c r="Q88" s="22">
        <f t="shared" si="207"/>
        <v>0</v>
      </c>
      <c r="R88" s="22">
        <f t="shared" si="207"/>
        <v>134047</v>
      </c>
      <c r="S88" s="22">
        <f t="shared" si="207"/>
        <v>0</v>
      </c>
      <c r="T88" s="22">
        <f t="shared" si="207"/>
        <v>0</v>
      </c>
      <c r="U88" s="22">
        <f t="shared" si="207"/>
        <v>0</v>
      </c>
      <c r="V88" s="22">
        <f t="shared" si="207"/>
        <v>107147</v>
      </c>
      <c r="W88" s="22">
        <f t="shared" si="207"/>
        <v>0</v>
      </c>
      <c r="X88" s="22">
        <f t="shared" si="207"/>
        <v>0</v>
      </c>
      <c r="Y88" s="22">
        <f t="shared" si="207"/>
        <v>0</v>
      </c>
      <c r="Z88" s="22">
        <f t="shared" si="207"/>
        <v>90488</v>
      </c>
      <c r="AA88" s="22">
        <f t="shared" si="207"/>
        <v>0</v>
      </c>
      <c r="AB88" s="22">
        <f t="shared" si="207"/>
        <v>0</v>
      </c>
      <c r="AC88" s="22">
        <f t="shared" si="207"/>
        <v>0</v>
      </c>
      <c r="AD88" s="22">
        <f t="shared" si="207"/>
        <v>65339</v>
      </c>
      <c r="AE88" s="22">
        <f t="shared" si="207"/>
        <v>0</v>
      </c>
      <c r="AF88" s="22">
        <f t="shared" si="207"/>
        <v>0</v>
      </c>
      <c r="AG88" s="22">
        <f t="shared" si="207"/>
        <v>0</v>
      </c>
      <c r="AH88" s="22">
        <f t="shared" si="207"/>
        <v>63090</v>
      </c>
      <c r="AI88" s="22">
        <f t="shared" si="207"/>
        <v>0</v>
      </c>
      <c r="AJ88" s="22">
        <f t="shared" si="207"/>
        <v>67399</v>
      </c>
      <c r="AK88" s="22">
        <f>SUM(AK85:AK87)</f>
        <v>58107</v>
      </c>
      <c r="AL88" s="40">
        <f t="shared" si="190"/>
        <v>50672</v>
      </c>
      <c r="AM88" s="37"/>
      <c r="AN88" s="22"/>
      <c r="AO88" s="22"/>
      <c r="AP88" s="22"/>
      <c r="AQ88" s="37"/>
      <c r="AR88" s="22"/>
      <c r="AS88" s="22"/>
      <c r="AT88" s="22"/>
      <c r="AU88" s="37"/>
      <c r="AV88" s="22"/>
      <c r="AW88" s="22">
        <f t="shared" ref="AW88:BC88" si="208">SUM(AW85:AW87)</f>
        <v>119355</v>
      </c>
      <c r="AX88" s="22">
        <f t="shared" si="208"/>
        <v>128249</v>
      </c>
      <c r="AY88" s="22">
        <f t="shared" si="208"/>
        <v>134047</v>
      </c>
      <c r="AZ88" s="22">
        <f t="shared" si="208"/>
        <v>107147</v>
      </c>
      <c r="BA88" s="22">
        <f t="shared" si="208"/>
        <v>90488</v>
      </c>
      <c r="BB88" s="22">
        <f t="shared" si="208"/>
        <v>65339</v>
      </c>
      <c r="BC88" s="22">
        <f t="shared" si="208"/>
        <v>63090</v>
      </c>
      <c r="BD88" s="22">
        <f>SUM(BD85:BD87)</f>
        <v>50672</v>
      </c>
      <c r="BE88" s="22"/>
      <c r="BF88" s="22"/>
      <c r="BG88" s="22"/>
      <c r="BH88" s="22"/>
      <c r="BI88" s="22"/>
      <c r="BJ88" s="22"/>
      <c r="BK88" s="22"/>
      <c r="BL88" s="22"/>
      <c r="BM88" s="22"/>
    </row>
    <row r="89" spans="2:65" x14ac:dyDescent="0.35">
      <c r="B89" t="s">
        <v>1816</v>
      </c>
      <c r="C89" s="2"/>
      <c r="D89" s="2"/>
      <c r="E89" s="2"/>
      <c r="F89" s="2"/>
      <c r="G89" s="2">
        <f t="shared" ref="G89:AJ89" si="209">G88+G83</f>
        <v>0</v>
      </c>
      <c r="H89" s="2">
        <f t="shared" si="209"/>
        <v>0</v>
      </c>
      <c r="I89" s="2">
        <f t="shared" si="209"/>
        <v>0</v>
      </c>
      <c r="J89" s="2">
        <f t="shared" si="209"/>
        <v>290345</v>
      </c>
      <c r="K89" s="2">
        <f t="shared" si="209"/>
        <v>0</v>
      </c>
      <c r="L89" s="2">
        <f t="shared" si="209"/>
        <v>0</v>
      </c>
      <c r="M89" s="2">
        <f t="shared" si="209"/>
        <v>0</v>
      </c>
      <c r="N89" s="2">
        <f t="shared" si="209"/>
        <v>321686</v>
      </c>
      <c r="O89" s="2">
        <f t="shared" si="209"/>
        <v>0</v>
      </c>
      <c r="P89" s="2">
        <f t="shared" si="209"/>
        <v>0</v>
      </c>
      <c r="Q89" s="2">
        <f t="shared" si="209"/>
        <v>0</v>
      </c>
      <c r="R89" s="2">
        <f t="shared" si="209"/>
        <v>375299</v>
      </c>
      <c r="S89" s="2">
        <f t="shared" si="209"/>
        <v>0</v>
      </c>
      <c r="T89" s="2">
        <f t="shared" si="209"/>
        <v>0</v>
      </c>
      <c r="U89" s="2">
        <f t="shared" si="209"/>
        <v>0</v>
      </c>
      <c r="V89" s="2">
        <f t="shared" si="209"/>
        <v>365725</v>
      </c>
      <c r="W89" s="2">
        <f t="shared" si="209"/>
        <v>0</v>
      </c>
      <c r="X89" s="2">
        <f t="shared" si="209"/>
        <v>0</v>
      </c>
      <c r="Y89" s="2">
        <f t="shared" si="209"/>
        <v>0</v>
      </c>
      <c r="Z89" s="2">
        <f t="shared" si="209"/>
        <v>338516</v>
      </c>
      <c r="AA89" s="2">
        <f t="shared" si="209"/>
        <v>0</v>
      </c>
      <c r="AB89" s="2">
        <f t="shared" si="209"/>
        <v>0</v>
      </c>
      <c r="AC89" s="2">
        <f t="shared" si="209"/>
        <v>0</v>
      </c>
      <c r="AD89" s="2">
        <f t="shared" si="209"/>
        <v>323888</v>
      </c>
      <c r="AE89" s="2">
        <f t="shared" si="209"/>
        <v>0</v>
      </c>
      <c r="AF89" s="2">
        <f t="shared" si="209"/>
        <v>0</v>
      </c>
      <c r="AG89" s="2">
        <f t="shared" si="209"/>
        <v>0</v>
      </c>
      <c r="AH89" s="2">
        <f t="shared" si="209"/>
        <v>351002</v>
      </c>
      <c r="AI89" s="2">
        <f t="shared" si="209"/>
        <v>0</v>
      </c>
      <c r="AJ89" s="2">
        <f t="shared" si="209"/>
        <v>350662</v>
      </c>
      <c r="AK89" s="2">
        <f>AK88+AK83</f>
        <v>336309</v>
      </c>
      <c r="AL89" s="2">
        <f t="shared" si="190"/>
        <v>352755</v>
      </c>
      <c r="AM89" s="32"/>
      <c r="AN89" s="2"/>
      <c r="AO89" s="2"/>
      <c r="AP89" s="2"/>
      <c r="AQ89" s="32"/>
      <c r="AR89" s="2"/>
      <c r="AS89" s="2"/>
      <c r="AT89" s="2"/>
      <c r="AU89" s="32"/>
      <c r="AV89" s="2"/>
      <c r="AW89" s="2">
        <f t="shared" ref="AW89:BC89" si="210">AW88+AW83</f>
        <v>290345</v>
      </c>
      <c r="AX89" s="2">
        <f t="shared" si="210"/>
        <v>321686</v>
      </c>
      <c r="AY89" s="2">
        <f t="shared" si="210"/>
        <v>375299</v>
      </c>
      <c r="AZ89" s="2">
        <f t="shared" si="210"/>
        <v>365725</v>
      </c>
      <c r="BA89" s="2">
        <f t="shared" si="210"/>
        <v>338516</v>
      </c>
      <c r="BB89" s="2">
        <f t="shared" si="210"/>
        <v>323888</v>
      </c>
      <c r="BC89" s="2">
        <f t="shared" si="210"/>
        <v>351002</v>
      </c>
      <c r="BD89" s="2">
        <f>BD88+BD83</f>
        <v>352755</v>
      </c>
      <c r="BE89" s="2"/>
      <c r="BF89" s="2"/>
      <c r="BG89" s="2"/>
      <c r="BH89" s="2"/>
      <c r="BI89" s="2"/>
      <c r="BJ89" s="2"/>
      <c r="BK89" s="2"/>
      <c r="BL89" s="2"/>
      <c r="BM89" s="2"/>
    </row>
    <row r="90" spans="2:65" x14ac:dyDescent="0.35">
      <c r="C90" s="2"/>
      <c r="D90" s="2"/>
      <c r="E90" s="2"/>
      <c r="F90" s="2"/>
      <c r="G90" s="2"/>
      <c r="H90" s="2"/>
      <c r="I90" s="2"/>
      <c r="J90" s="2"/>
      <c r="K90" s="32"/>
      <c r="L90" s="2"/>
      <c r="M90" s="2"/>
      <c r="N90" s="2"/>
      <c r="O90" s="32"/>
      <c r="P90" s="2"/>
      <c r="Q90" s="2"/>
      <c r="R90" s="2"/>
      <c r="S90" s="32"/>
      <c r="T90" s="2"/>
      <c r="U90" s="2"/>
      <c r="V90" s="2"/>
      <c r="W90" s="32"/>
      <c r="X90" s="2"/>
      <c r="Y90" s="2"/>
      <c r="Z90" s="2"/>
      <c r="AA90" s="32"/>
      <c r="AB90" s="2"/>
      <c r="AC90" s="2"/>
      <c r="AD90" s="2"/>
      <c r="AE90" s="32"/>
      <c r="AF90" s="2"/>
      <c r="AG90" s="2"/>
      <c r="AH90" s="2"/>
      <c r="AI90" s="32"/>
      <c r="AJ90" s="2"/>
      <c r="AK90" s="2"/>
      <c r="AL90" s="2"/>
      <c r="AM90" s="32"/>
      <c r="AN90" s="2"/>
      <c r="AO90" s="2"/>
      <c r="AP90" s="2"/>
      <c r="AQ90" s="32"/>
      <c r="AR90" s="2"/>
      <c r="AS90" s="2"/>
      <c r="AT90" s="2"/>
      <c r="AU90" s="32"/>
      <c r="AV90" s="2"/>
      <c r="AW90" s="2"/>
      <c r="AX90" s="2"/>
      <c r="AY90" s="2"/>
      <c r="AZ90" s="2"/>
      <c r="BA90" s="2"/>
      <c r="BB90" s="2"/>
      <c r="BC90" s="2"/>
      <c r="BD90" s="2"/>
      <c r="BE90" s="2"/>
      <c r="BF90" s="2"/>
      <c r="BG90" s="2"/>
      <c r="BH90" s="2"/>
      <c r="BI90" s="2"/>
      <c r="BJ90" s="2"/>
      <c r="BK90" s="2"/>
      <c r="BL90" s="2"/>
      <c r="BM90" s="2"/>
    </row>
    <row r="91" spans="2:65" x14ac:dyDescent="0.35">
      <c r="C91" s="2"/>
      <c r="D91" s="2"/>
      <c r="E91" s="2"/>
      <c r="F91" s="2"/>
      <c r="G91" s="2"/>
      <c r="H91" s="2"/>
      <c r="I91" s="2"/>
      <c r="J91" s="2"/>
      <c r="K91" s="32"/>
      <c r="L91" s="2"/>
      <c r="M91" s="2"/>
      <c r="N91" s="2"/>
      <c r="O91" s="32"/>
      <c r="P91" s="2"/>
      <c r="Q91" s="2"/>
      <c r="R91" s="2"/>
      <c r="S91" s="32"/>
      <c r="T91" s="2"/>
      <c r="U91" s="2"/>
      <c r="V91" s="2"/>
      <c r="W91" s="32"/>
      <c r="X91" s="2"/>
      <c r="Y91" s="2"/>
      <c r="Z91" s="2"/>
      <c r="AA91" s="32"/>
      <c r="AB91" s="2"/>
      <c r="AC91" s="2"/>
      <c r="AD91" s="2"/>
      <c r="AE91" s="32"/>
      <c r="AF91" s="2"/>
      <c r="AG91" s="2"/>
      <c r="AH91" s="2"/>
      <c r="AI91" s="32"/>
      <c r="AJ91" s="2"/>
      <c r="AK91" s="2"/>
      <c r="AL91" s="2"/>
      <c r="AM91" s="32"/>
      <c r="AN91" s="2"/>
      <c r="AO91" s="2"/>
      <c r="AP91" s="2"/>
      <c r="AQ91" s="32"/>
      <c r="AR91" s="2"/>
      <c r="AS91" s="2"/>
      <c r="AT91" s="2"/>
      <c r="AU91" s="32"/>
      <c r="AV91" s="2"/>
      <c r="AW91" s="2"/>
      <c r="AX91" s="2"/>
      <c r="AY91" s="2"/>
      <c r="AZ91" s="2"/>
      <c r="BA91" s="2"/>
      <c r="BB91" s="2"/>
      <c r="BC91" s="2"/>
      <c r="BD91" s="2"/>
      <c r="BE91" s="2"/>
      <c r="BF91" s="2"/>
      <c r="BG91" s="2"/>
      <c r="BH91" s="2"/>
      <c r="BI91" s="2"/>
      <c r="BJ91" s="2"/>
      <c r="BK91" s="2"/>
      <c r="BL91" s="2"/>
      <c r="BM91" s="2"/>
    </row>
    <row r="92" spans="2:65" x14ac:dyDescent="0.35">
      <c r="C92" s="2"/>
      <c r="D92" s="2"/>
      <c r="E92" s="2"/>
      <c r="F92" s="2"/>
      <c r="G92" s="2"/>
      <c r="H92" s="2"/>
      <c r="I92" s="2"/>
      <c r="J92" s="2"/>
      <c r="K92" s="32"/>
      <c r="L92" s="2"/>
      <c r="M92" s="2"/>
      <c r="N92" s="2"/>
      <c r="O92" s="32"/>
      <c r="P92" s="2"/>
      <c r="Q92" s="2"/>
      <c r="R92" s="2"/>
      <c r="S92" s="32"/>
      <c r="T92" s="2"/>
      <c r="U92" s="2"/>
      <c r="V92" s="2"/>
      <c r="W92" s="32"/>
      <c r="X92" s="2"/>
      <c r="Y92" s="2"/>
      <c r="Z92" s="2"/>
      <c r="AA92" s="32"/>
      <c r="AB92" s="2"/>
      <c r="AC92" s="2"/>
      <c r="AD92" s="2"/>
      <c r="AE92" s="32"/>
      <c r="AF92" s="2"/>
      <c r="AG92" s="2"/>
      <c r="AH92" s="2"/>
      <c r="AI92" s="32"/>
      <c r="AJ92" s="2"/>
      <c r="AK92" s="2"/>
      <c r="AL92" s="2"/>
      <c r="AM92" s="32"/>
      <c r="AN92" s="2"/>
      <c r="AO92" s="2"/>
      <c r="AP92" s="2"/>
      <c r="AQ92" s="32"/>
      <c r="AR92" s="2"/>
      <c r="AS92" s="2"/>
      <c r="AT92" s="2"/>
      <c r="AU92" s="32"/>
      <c r="AV92" s="2"/>
      <c r="AW92" s="2"/>
      <c r="AX92" s="2"/>
      <c r="AY92" s="2"/>
      <c r="AZ92" s="2"/>
      <c r="BA92" s="2"/>
      <c r="BB92" s="2"/>
      <c r="BC92" s="2"/>
      <c r="BD92" s="2"/>
      <c r="BE92" s="2"/>
      <c r="BF92" s="2"/>
      <c r="BG92" s="2"/>
      <c r="BH92" s="2"/>
      <c r="BI92" s="2"/>
      <c r="BJ92" s="2"/>
      <c r="BK92" s="2"/>
      <c r="BL92" s="2"/>
      <c r="BM92" s="2"/>
    </row>
    <row r="93" spans="2:65" x14ac:dyDescent="0.35">
      <c r="C93" s="2"/>
      <c r="D93" s="2"/>
      <c r="E93" s="2"/>
      <c r="F93" s="2"/>
      <c r="G93" s="2"/>
      <c r="H93" s="2"/>
      <c r="I93" s="2"/>
      <c r="J93" s="2"/>
      <c r="K93" s="32"/>
      <c r="L93" s="2"/>
      <c r="M93" s="2"/>
      <c r="N93" s="2"/>
      <c r="O93" s="32"/>
      <c r="P93" s="2"/>
      <c r="Q93" s="2"/>
      <c r="R93" s="2"/>
      <c r="S93" s="32"/>
      <c r="T93" s="2"/>
      <c r="U93" s="2"/>
      <c r="V93" s="2"/>
      <c r="W93" s="32"/>
      <c r="X93" s="2"/>
      <c r="Y93" s="2"/>
      <c r="Z93" s="2"/>
      <c r="AA93" s="32"/>
      <c r="AB93" s="2"/>
      <c r="AC93" s="2"/>
      <c r="AD93" s="2"/>
      <c r="AE93" s="32"/>
      <c r="AF93" s="2"/>
      <c r="AG93" s="2"/>
      <c r="AH93" s="2"/>
      <c r="AI93" s="32"/>
      <c r="AJ93" s="2"/>
      <c r="AK93" s="2"/>
      <c r="AL93" s="2"/>
      <c r="AM93" s="32"/>
      <c r="AN93" s="2"/>
      <c r="AO93" s="2"/>
      <c r="AP93" s="2"/>
      <c r="AQ93" s="32"/>
      <c r="AR93" s="2"/>
      <c r="AS93" s="2"/>
      <c r="AT93" s="2"/>
      <c r="AU93" s="32"/>
      <c r="AV93" s="2"/>
      <c r="AW93" s="2"/>
      <c r="AX93" s="2"/>
      <c r="AY93" s="2"/>
      <c r="AZ93" s="2"/>
      <c r="BA93" s="2"/>
      <c r="BB93" s="2"/>
      <c r="BC93" s="2"/>
      <c r="BD93" s="2"/>
      <c r="BE93" s="2"/>
      <c r="BF93" s="2"/>
      <c r="BG93" s="2"/>
      <c r="BH93" s="2"/>
      <c r="BI93" s="2"/>
      <c r="BJ93" s="2"/>
      <c r="BK93" s="2"/>
      <c r="BL93" s="2"/>
      <c r="BM93" s="2"/>
    </row>
    <row r="94" spans="2:65" x14ac:dyDescent="0.35">
      <c r="C94" s="2"/>
      <c r="D94" s="2"/>
      <c r="E94" s="2"/>
      <c r="F94" s="2"/>
      <c r="G94" s="2"/>
      <c r="H94" s="2"/>
      <c r="I94" s="2"/>
      <c r="J94" s="2"/>
      <c r="K94" s="32"/>
      <c r="L94" s="2"/>
      <c r="M94" s="2"/>
      <c r="N94" s="2"/>
      <c r="O94" s="32"/>
      <c r="P94" s="2"/>
      <c r="Q94" s="2"/>
      <c r="R94" s="2"/>
      <c r="S94" s="32"/>
      <c r="T94" s="2"/>
      <c r="U94" s="2"/>
      <c r="V94" s="2"/>
      <c r="W94" s="32"/>
      <c r="X94" s="2"/>
      <c r="Y94" s="2"/>
      <c r="Z94" s="2"/>
      <c r="AA94" s="32"/>
      <c r="AB94" s="2"/>
      <c r="AC94" s="2"/>
      <c r="AD94" s="2"/>
      <c r="AE94" s="32"/>
      <c r="AF94" s="2"/>
      <c r="AG94" s="2"/>
      <c r="AH94" s="2"/>
      <c r="AI94" s="32"/>
      <c r="AJ94" s="2"/>
      <c r="AK94" s="2"/>
      <c r="AL94" s="2"/>
      <c r="AM94" s="32"/>
      <c r="AN94" s="2"/>
      <c r="AO94" s="2"/>
      <c r="AP94" s="2"/>
      <c r="AQ94" s="32"/>
      <c r="AR94" s="2"/>
      <c r="AS94" s="2"/>
      <c r="AT94" s="2"/>
      <c r="AU94" s="32"/>
      <c r="AV94" s="2"/>
      <c r="AW94" s="2"/>
      <c r="AX94" s="2"/>
      <c r="AY94" s="2"/>
      <c r="AZ94" s="2"/>
      <c r="BA94" s="2"/>
      <c r="BB94" s="2"/>
      <c r="BC94" s="2"/>
      <c r="BD94" s="2"/>
      <c r="BE94" s="2"/>
      <c r="BF94" s="2"/>
      <c r="BG94" s="2"/>
      <c r="BH94" s="2"/>
      <c r="BI94" s="2"/>
      <c r="BJ94" s="2"/>
      <c r="BK94" s="2"/>
      <c r="BL94" s="2"/>
      <c r="BM94" s="2"/>
    </row>
    <row r="95" spans="2:65" s="8" customFormat="1" x14ac:dyDescent="0.35">
      <c r="B95" s="9" t="s">
        <v>2373</v>
      </c>
      <c r="C95" s="21"/>
      <c r="D95" s="21"/>
      <c r="E95" s="21"/>
      <c r="F95" s="21"/>
      <c r="G95" s="21"/>
      <c r="H95" s="21"/>
      <c r="I95" s="21"/>
      <c r="J95" s="21"/>
      <c r="K95" s="36"/>
      <c r="L95" s="21"/>
      <c r="M95" s="21"/>
      <c r="N95" s="21"/>
      <c r="O95" s="36"/>
      <c r="P95" s="21"/>
      <c r="Q95" s="21"/>
      <c r="R95" s="21"/>
      <c r="S95" s="36"/>
      <c r="T95" s="21"/>
      <c r="U95" s="21"/>
      <c r="V95" s="21"/>
      <c r="W95" s="36"/>
      <c r="X95" s="21"/>
      <c r="Y95" s="21"/>
      <c r="Z95" s="21"/>
      <c r="AA95" s="36"/>
      <c r="AB95" s="21"/>
      <c r="AC95" s="21"/>
      <c r="AD95" s="21"/>
      <c r="AE95" s="36"/>
      <c r="AF95" s="21"/>
      <c r="AG95" s="21"/>
      <c r="AH95" s="21"/>
      <c r="AI95" s="36"/>
      <c r="AJ95" s="21"/>
      <c r="AK95" s="21"/>
      <c r="AL95" s="21"/>
      <c r="AM95" s="36"/>
      <c r="AN95" s="21"/>
      <c r="AO95" s="21"/>
      <c r="AP95" s="21"/>
      <c r="AQ95" s="36"/>
      <c r="AR95" s="21"/>
      <c r="AS95" s="21"/>
      <c r="AT95" s="21"/>
      <c r="AU95" s="36"/>
      <c r="AV95" s="21"/>
      <c r="AW95" s="21"/>
      <c r="AX95" s="21"/>
      <c r="AY95" s="21"/>
      <c r="AZ95" s="21"/>
      <c r="BA95" s="21"/>
      <c r="BB95" s="21"/>
      <c r="BC95" s="21"/>
      <c r="BD95" s="21"/>
      <c r="BE95" s="21"/>
      <c r="BF95" s="21"/>
      <c r="BG95" s="21"/>
      <c r="BH95" s="21"/>
      <c r="BI95" s="21"/>
      <c r="BJ95" s="21"/>
      <c r="BK95" s="21"/>
      <c r="BL95" s="21"/>
      <c r="BM95" s="21"/>
    </row>
    <row r="96" spans="2:65" x14ac:dyDescent="0.35">
      <c r="B96" t="s">
        <v>2374</v>
      </c>
      <c r="C96" s="2"/>
      <c r="D96" s="2"/>
      <c r="E96" s="2"/>
      <c r="F96" s="2"/>
      <c r="G96" s="2"/>
      <c r="H96" s="2">
        <f>0-G96</f>
        <v>0</v>
      </c>
      <c r="I96" s="2">
        <f>0-H96-G96</f>
        <v>0</v>
      </c>
      <c r="J96" s="2"/>
      <c r="K96" s="32"/>
      <c r="L96" s="2">
        <f>0-K96</f>
        <v>0</v>
      </c>
      <c r="M96" s="2">
        <f>0-L96-K96</f>
        <v>0</v>
      </c>
      <c r="N96" s="2"/>
      <c r="O96" s="32"/>
      <c r="P96" s="2">
        <f>0-O96</f>
        <v>0</v>
      </c>
      <c r="Q96" s="2">
        <f>0-P96-O96</f>
        <v>0</v>
      </c>
      <c r="R96" s="2"/>
      <c r="S96" s="32"/>
      <c r="T96" s="2">
        <f>0-S96</f>
        <v>0</v>
      </c>
      <c r="U96" s="2">
        <f>0-T96-S96</f>
        <v>0</v>
      </c>
      <c r="V96" s="2"/>
      <c r="W96" s="32"/>
      <c r="X96" s="2">
        <f>0-W96</f>
        <v>0</v>
      </c>
      <c r="Y96" s="2">
        <f>0-X96-W96</f>
        <v>0</v>
      </c>
      <c r="Z96" s="2"/>
      <c r="AA96" s="32"/>
      <c r="AB96" s="2">
        <f>0-AA96</f>
        <v>0</v>
      </c>
      <c r="AC96" s="2">
        <f>0-AB96-AA96</f>
        <v>0</v>
      </c>
      <c r="AD96" s="2"/>
      <c r="AE96" s="32"/>
      <c r="AF96" s="2">
        <f>62744-AE96</f>
        <v>62744</v>
      </c>
      <c r="AG96" s="2">
        <f>83838-AF96-AE96</f>
        <v>21094</v>
      </c>
      <c r="AH96" s="2"/>
      <c r="AI96" s="32"/>
      <c r="AJ96" s="2">
        <f>75132-AI96</f>
        <v>75132</v>
      </c>
      <c r="AK96" s="2">
        <f>98024-AJ96-AI96</f>
        <v>22892</v>
      </c>
      <c r="AL96" s="2"/>
      <c r="AM96" s="32"/>
      <c r="AN96" s="2">
        <f>0-AM96</f>
        <v>0</v>
      </c>
      <c r="AO96" s="2">
        <f>0-AN96-AM96</f>
        <v>0</v>
      </c>
      <c r="AP96" s="2"/>
      <c r="AQ96" s="32"/>
      <c r="AR96" s="2"/>
      <c r="AS96" s="2"/>
      <c r="AT96" s="2"/>
      <c r="AU96" s="32"/>
      <c r="AV96" s="2"/>
      <c r="AW96" s="2">
        <v>81266</v>
      </c>
      <c r="AX96" s="2">
        <v>66231</v>
      </c>
      <c r="AY96" s="2">
        <v>64225</v>
      </c>
      <c r="AZ96" s="2">
        <v>77434</v>
      </c>
      <c r="BA96" s="2">
        <v>69391</v>
      </c>
      <c r="BB96" s="2">
        <v>80674</v>
      </c>
      <c r="BC96" s="2">
        <v>104038</v>
      </c>
      <c r="BD96" s="2">
        <v>122151</v>
      </c>
      <c r="BE96" s="2"/>
      <c r="BF96" s="2"/>
      <c r="BG96" s="2"/>
      <c r="BH96" s="2"/>
      <c r="BI96" s="2"/>
      <c r="BJ96" s="2"/>
      <c r="BK96" s="2"/>
      <c r="BL96" s="2"/>
      <c r="BM96" s="2"/>
    </row>
    <row r="97" spans="2:65" s="14" customFormat="1" x14ac:dyDescent="0.35">
      <c r="B97" s="14" t="s">
        <v>2375</v>
      </c>
      <c r="C97" s="15"/>
      <c r="D97" s="15"/>
      <c r="E97" s="15"/>
      <c r="F97" s="15"/>
      <c r="G97" s="15"/>
      <c r="H97" s="15">
        <f>0-G97</f>
        <v>0</v>
      </c>
      <c r="I97" s="15">
        <f>0-H97-G97</f>
        <v>0</v>
      </c>
      <c r="J97" s="15"/>
      <c r="K97" s="33"/>
      <c r="L97" s="15">
        <f>0-K97</f>
        <v>0</v>
      </c>
      <c r="M97" s="15">
        <f>0-L97-K97</f>
        <v>0</v>
      </c>
      <c r="N97" s="15"/>
      <c r="O97" s="33"/>
      <c r="P97" s="15">
        <f>0-O97</f>
        <v>0</v>
      </c>
      <c r="Q97" s="15">
        <f>0-P97-O97</f>
        <v>0</v>
      </c>
      <c r="R97" s="15"/>
      <c r="S97" s="33"/>
      <c r="T97" s="15">
        <f>0-S97</f>
        <v>0</v>
      </c>
      <c r="U97" s="15">
        <f>0-T97-S97</f>
        <v>0</v>
      </c>
      <c r="V97" s="15"/>
      <c r="W97" s="33"/>
      <c r="X97" s="15">
        <f>0-W97</f>
        <v>0</v>
      </c>
      <c r="Y97" s="15">
        <f>0-X97-W97</f>
        <v>0</v>
      </c>
      <c r="Z97" s="15"/>
      <c r="AA97" s="33"/>
      <c r="AB97" s="15">
        <f>0-AA97</f>
        <v>0</v>
      </c>
      <c r="AC97" s="15">
        <f>0-AB97-AA97</f>
        <v>0</v>
      </c>
      <c r="AD97" s="15"/>
      <c r="AE97" s="33"/>
      <c r="AF97" s="15">
        <f>-5769-AE97</f>
        <v>-5769</v>
      </c>
      <c r="AG97" s="15">
        <f>-7862-AF97-AE97</f>
        <v>-2093</v>
      </c>
      <c r="AH97" s="15"/>
      <c r="AI97" s="33"/>
      <c r="AJ97" s="15">
        <f>-5317-AI97</f>
        <v>-5317</v>
      </c>
      <c r="AK97" s="15">
        <f>-7419-AJ97-AI97</f>
        <v>-2102</v>
      </c>
      <c r="AL97" s="15"/>
      <c r="AM97" s="33"/>
      <c r="AN97" s="15">
        <f>0-AM97</f>
        <v>0</v>
      </c>
      <c r="AO97" s="15">
        <f>0-AN97-AM97</f>
        <v>0</v>
      </c>
      <c r="AP97" s="15"/>
      <c r="AQ97" s="33"/>
      <c r="AR97" s="15"/>
      <c r="AS97" s="15"/>
      <c r="AT97" s="15"/>
      <c r="AU97" s="33"/>
      <c r="AV97" s="15"/>
      <c r="AW97" s="15">
        <v>-11247</v>
      </c>
      <c r="AX97" s="15">
        <v>-12734</v>
      </c>
      <c r="AY97" s="15">
        <v>-12451</v>
      </c>
      <c r="AZ97" s="15">
        <v>-13313</v>
      </c>
      <c r="BA97" s="15">
        <v>-10495</v>
      </c>
      <c r="BB97" s="15">
        <v>-7309</v>
      </c>
      <c r="BC97" s="15">
        <v>-11085</v>
      </c>
      <c r="BD97" s="15">
        <v>-10708</v>
      </c>
      <c r="BE97" s="15"/>
      <c r="BF97" s="15"/>
      <c r="BG97" s="15"/>
      <c r="BH97" s="15"/>
      <c r="BI97" s="15"/>
      <c r="BJ97" s="15"/>
      <c r="BK97" s="15"/>
      <c r="BL97" s="15"/>
      <c r="BM97" s="15"/>
    </row>
    <row r="98" spans="2:65" x14ac:dyDescent="0.35">
      <c r="B98" t="s">
        <v>2376</v>
      </c>
      <c r="C98" s="2"/>
      <c r="D98" s="2"/>
      <c r="E98" s="2"/>
      <c r="F98" s="2"/>
      <c r="G98" s="2">
        <f t="shared" ref="G98:AJ98" si="211">SUM(G96:G97)</f>
        <v>0</v>
      </c>
      <c r="H98" s="2">
        <f t="shared" si="211"/>
        <v>0</v>
      </c>
      <c r="I98" s="2">
        <f t="shared" si="211"/>
        <v>0</v>
      </c>
      <c r="J98" s="2">
        <f t="shared" si="211"/>
        <v>0</v>
      </c>
      <c r="K98" s="2">
        <f t="shared" si="211"/>
        <v>0</v>
      </c>
      <c r="L98" s="2">
        <f t="shared" si="211"/>
        <v>0</v>
      </c>
      <c r="M98" s="2">
        <f t="shared" si="211"/>
        <v>0</v>
      </c>
      <c r="N98" s="2">
        <f t="shared" si="211"/>
        <v>0</v>
      </c>
      <c r="O98" s="2">
        <f t="shared" si="211"/>
        <v>0</v>
      </c>
      <c r="P98" s="2">
        <f t="shared" si="211"/>
        <v>0</v>
      </c>
      <c r="Q98" s="2">
        <f t="shared" si="211"/>
        <v>0</v>
      </c>
      <c r="R98" s="2">
        <f t="shared" si="211"/>
        <v>0</v>
      </c>
      <c r="S98" s="2">
        <f t="shared" si="211"/>
        <v>0</v>
      </c>
      <c r="T98" s="2">
        <f t="shared" si="211"/>
        <v>0</v>
      </c>
      <c r="U98" s="2">
        <f t="shared" si="211"/>
        <v>0</v>
      </c>
      <c r="V98" s="2">
        <f t="shared" si="211"/>
        <v>0</v>
      </c>
      <c r="W98" s="2">
        <f t="shared" si="211"/>
        <v>0</v>
      </c>
      <c r="X98" s="2">
        <f t="shared" si="211"/>
        <v>0</v>
      </c>
      <c r="Y98" s="2">
        <f t="shared" si="211"/>
        <v>0</v>
      </c>
      <c r="Z98" s="2">
        <f t="shared" si="211"/>
        <v>0</v>
      </c>
      <c r="AA98" s="2">
        <f t="shared" si="211"/>
        <v>0</v>
      </c>
      <c r="AB98" s="2">
        <f t="shared" si="211"/>
        <v>0</v>
      </c>
      <c r="AC98" s="2">
        <f t="shared" si="211"/>
        <v>0</v>
      </c>
      <c r="AD98" s="2">
        <f t="shared" si="211"/>
        <v>0</v>
      </c>
      <c r="AE98" s="2">
        <f t="shared" si="211"/>
        <v>0</v>
      </c>
      <c r="AF98" s="2">
        <f t="shared" si="211"/>
        <v>56975</v>
      </c>
      <c r="AG98" s="2">
        <f t="shared" si="211"/>
        <v>19001</v>
      </c>
      <c r="AH98" s="2">
        <f t="shared" si="211"/>
        <v>0</v>
      </c>
      <c r="AI98" s="2">
        <f t="shared" si="211"/>
        <v>0</v>
      </c>
      <c r="AJ98" s="2">
        <f t="shared" si="211"/>
        <v>69815</v>
      </c>
      <c r="AK98" s="2">
        <f>SUM(AK96:AK97)</f>
        <v>20790</v>
      </c>
      <c r="AL98" s="2"/>
      <c r="AM98" s="32"/>
      <c r="AN98" s="2"/>
      <c r="AO98" s="2"/>
      <c r="AP98" s="2"/>
      <c r="AQ98" s="32"/>
      <c r="AR98" s="2"/>
      <c r="AS98" s="2"/>
      <c r="AT98" s="2"/>
      <c r="AU98" s="32"/>
      <c r="AV98" s="2"/>
      <c r="AW98" s="2">
        <f>SUM(AW96:AW97)</f>
        <v>70019</v>
      </c>
      <c r="AX98" s="2">
        <f t="shared" ref="AX98:BC98" si="212">SUM(AX96:AX97)</f>
        <v>53497</v>
      </c>
      <c r="AY98" s="2">
        <f t="shared" si="212"/>
        <v>51774</v>
      </c>
      <c r="AZ98" s="2">
        <f t="shared" si="212"/>
        <v>64121</v>
      </c>
      <c r="BA98" s="2">
        <f t="shared" si="212"/>
        <v>58896</v>
      </c>
      <c r="BB98" s="2">
        <f t="shared" si="212"/>
        <v>73365</v>
      </c>
      <c r="BC98" s="2">
        <f t="shared" si="212"/>
        <v>92953</v>
      </c>
      <c r="BD98" s="2">
        <f>SUM(BD96:BD97)</f>
        <v>111443</v>
      </c>
      <c r="BE98" s="2"/>
      <c r="BF98" s="2"/>
      <c r="BG98" s="2"/>
      <c r="BH98" s="2"/>
      <c r="BI98" s="2"/>
      <c r="BJ98" s="2"/>
      <c r="BK98" s="2"/>
      <c r="BL98" s="2"/>
      <c r="BM98" s="2"/>
    </row>
    <row r="99" spans="2:65" x14ac:dyDescent="0.35">
      <c r="C99" s="2"/>
      <c r="D99" s="2"/>
      <c r="E99" s="2"/>
      <c r="F99" s="2"/>
      <c r="G99" s="2"/>
      <c r="H99" s="2"/>
      <c r="I99" s="2"/>
      <c r="J99" s="2"/>
      <c r="K99" s="32"/>
      <c r="L99" s="2"/>
      <c r="M99" s="2"/>
      <c r="N99" s="2"/>
      <c r="O99" s="32"/>
      <c r="P99" s="2"/>
      <c r="Q99" s="2"/>
      <c r="R99" s="2"/>
      <c r="S99" s="32"/>
      <c r="T99" s="2"/>
      <c r="U99" s="2"/>
      <c r="V99" s="2"/>
      <c r="W99" s="32"/>
      <c r="X99" s="2"/>
      <c r="Y99" s="2"/>
      <c r="Z99" s="2"/>
      <c r="AA99" s="32"/>
      <c r="AB99" s="2"/>
      <c r="AC99" s="2"/>
      <c r="AD99" s="2"/>
      <c r="AE99" s="32"/>
      <c r="AF99" s="2"/>
      <c r="AG99" s="2"/>
      <c r="AH99" s="2"/>
      <c r="AI99" s="32"/>
      <c r="AJ99" s="2"/>
      <c r="AK99" s="2"/>
      <c r="AL99" s="2"/>
      <c r="AM99" s="32"/>
      <c r="AN99" s="2"/>
      <c r="AO99" s="2"/>
      <c r="AP99" s="2"/>
      <c r="AQ99" s="32"/>
      <c r="AR99" s="2"/>
      <c r="AS99" s="2"/>
      <c r="AT99" s="2"/>
      <c r="AU99" s="32"/>
      <c r="AV99" s="2"/>
      <c r="AW99" s="2"/>
      <c r="AX99" s="2"/>
      <c r="AY99" s="2"/>
      <c r="AZ99" s="2"/>
      <c r="BA99" s="2"/>
      <c r="BB99" s="2"/>
      <c r="BC99" s="2"/>
      <c r="BD99" s="2"/>
      <c r="BE99" s="2"/>
      <c r="BF99" s="2"/>
      <c r="BG99" s="2"/>
      <c r="BH99" s="2"/>
      <c r="BI99" s="2"/>
      <c r="BJ99" s="2"/>
      <c r="BK99" s="2"/>
      <c r="BL99" s="2"/>
      <c r="BM99" s="2"/>
    </row>
    <row r="100" spans="2:65" x14ac:dyDescent="0.35">
      <c r="B100" t="s">
        <v>2449</v>
      </c>
      <c r="C100" s="2"/>
      <c r="D100" s="2"/>
      <c r="E100" s="2"/>
      <c r="F100" s="2"/>
      <c r="G100" s="2"/>
      <c r="H100" s="2"/>
      <c r="I100" s="2"/>
      <c r="J100" s="2"/>
      <c r="K100" s="32"/>
      <c r="L100" s="2"/>
      <c r="M100" s="2"/>
      <c r="N100" s="2"/>
      <c r="O100" s="32"/>
      <c r="P100" s="2"/>
      <c r="Q100" s="2"/>
      <c r="R100" s="2"/>
      <c r="S100" s="32"/>
      <c r="T100" s="2"/>
      <c r="U100" s="2"/>
      <c r="V100" s="2"/>
      <c r="W100" s="32"/>
      <c r="X100" s="2"/>
      <c r="Y100" s="2"/>
      <c r="Z100" s="2"/>
      <c r="AA100" s="32"/>
      <c r="AB100" s="2"/>
      <c r="AC100" s="2"/>
      <c r="AD100" s="2"/>
      <c r="AE100" s="32"/>
      <c r="AF100" s="2"/>
      <c r="AG100" s="2">
        <v>-7060</v>
      </c>
      <c r="AH100" s="2"/>
      <c r="AI100" s="32"/>
      <c r="AJ100" s="2">
        <v>-7327</v>
      </c>
      <c r="AK100" s="2"/>
      <c r="AL100" s="2"/>
      <c r="AM100" s="32"/>
      <c r="AN100" s="2"/>
      <c r="AO100" s="2"/>
      <c r="AP100" s="2"/>
      <c r="AQ100" s="32"/>
      <c r="AR100" s="2"/>
      <c r="AS100" s="2"/>
      <c r="AT100" s="2"/>
      <c r="AU100" s="32"/>
      <c r="AV100" s="2"/>
      <c r="AW100" s="2"/>
      <c r="AX100" s="2"/>
      <c r="AY100" s="2"/>
      <c r="AZ100" s="2"/>
      <c r="BA100" s="2"/>
      <c r="BB100" s="2"/>
      <c r="BC100" s="2"/>
      <c r="BD100" s="2"/>
      <c r="BE100" s="2"/>
      <c r="BF100" s="2"/>
      <c r="BG100" s="2"/>
      <c r="BH100" s="2"/>
      <c r="BI100" s="2"/>
      <c r="BJ100" s="2"/>
      <c r="BK100" s="2"/>
      <c r="BL100" s="2"/>
      <c r="BM100" s="2"/>
    </row>
    <row r="101" spans="2:65" x14ac:dyDescent="0.35">
      <c r="C101" s="2"/>
      <c r="D101" s="2"/>
      <c r="E101" s="2"/>
      <c r="F101" s="2"/>
      <c r="G101" s="2"/>
      <c r="H101" s="2"/>
      <c r="I101" s="2"/>
      <c r="J101" s="2"/>
      <c r="K101" s="32"/>
      <c r="L101" s="2"/>
      <c r="M101" s="2"/>
      <c r="N101" s="2"/>
      <c r="O101" s="32"/>
      <c r="P101" s="2"/>
      <c r="Q101" s="2"/>
      <c r="R101" s="2"/>
      <c r="S101" s="32"/>
      <c r="T101" s="2"/>
      <c r="U101" s="2"/>
      <c r="V101" s="2"/>
      <c r="W101" s="32"/>
      <c r="X101" s="2"/>
      <c r="Y101" s="2"/>
      <c r="Z101" s="2"/>
      <c r="AA101" s="32"/>
      <c r="AB101" s="2"/>
      <c r="AC101" s="2"/>
      <c r="AD101" s="2"/>
      <c r="AE101" s="32"/>
      <c r="AF101" s="2"/>
      <c r="AG101" s="2"/>
      <c r="AH101" s="2"/>
      <c r="AI101" s="32"/>
      <c r="AJ101" s="2"/>
      <c r="AK101" s="2"/>
      <c r="AL101" s="2"/>
      <c r="AM101" s="32"/>
      <c r="AN101" s="2"/>
      <c r="AO101" s="2"/>
      <c r="AP101" s="2"/>
      <c r="AQ101" s="32"/>
      <c r="AR101" s="2"/>
      <c r="AS101" s="2"/>
      <c r="AT101" s="2"/>
      <c r="AU101" s="32"/>
      <c r="AV101" s="2"/>
      <c r="AW101" s="2"/>
      <c r="AX101" s="2"/>
      <c r="AY101" s="2"/>
      <c r="AZ101" s="2"/>
      <c r="BA101" s="2"/>
      <c r="BB101" s="2"/>
      <c r="BC101" s="2"/>
      <c r="BD101" s="2"/>
      <c r="BE101" s="2"/>
      <c r="BF101" s="2"/>
      <c r="BG101" s="2"/>
      <c r="BH101" s="2"/>
      <c r="BI101" s="2"/>
      <c r="BJ101" s="2"/>
      <c r="BK101" s="2"/>
      <c r="BL101" s="2"/>
      <c r="BM101" s="2"/>
    </row>
    <row r="102" spans="2:65" x14ac:dyDescent="0.35">
      <c r="C102" s="2"/>
      <c r="D102" s="2"/>
      <c r="E102" s="2"/>
      <c r="F102" s="2"/>
      <c r="G102" s="2"/>
      <c r="H102" s="2"/>
      <c r="I102" s="2"/>
      <c r="J102" s="2"/>
      <c r="K102" s="32"/>
      <c r="L102" s="2"/>
      <c r="M102" s="2"/>
      <c r="N102" s="2"/>
      <c r="O102" s="32"/>
      <c r="P102" s="2"/>
      <c r="Q102" s="2"/>
      <c r="R102" s="2"/>
      <c r="S102" s="32"/>
      <c r="T102" s="2"/>
      <c r="U102" s="2"/>
      <c r="V102" s="2"/>
      <c r="W102" s="32"/>
      <c r="X102" s="2"/>
      <c r="Y102" s="2"/>
      <c r="Z102" s="2"/>
      <c r="AA102" s="32"/>
      <c r="AB102" s="2"/>
      <c r="AC102" s="2"/>
      <c r="AD102" s="2"/>
      <c r="AE102" s="32"/>
      <c r="AF102" s="2"/>
      <c r="AG102" s="2"/>
      <c r="AH102" s="2"/>
      <c r="AI102" s="32"/>
      <c r="AJ102" s="2"/>
      <c r="AK102" s="2"/>
      <c r="AL102" s="2"/>
      <c r="AM102" s="32"/>
      <c r="AN102" s="2"/>
      <c r="AO102" s="2"/>
      <c r="AP102" s="2"/>
      <c r="AQ102" s="32"/>
      <c r="AR102" s="2"/>
      <c r="AS102" s="2"/>
      <c r="AT102" s="2"/>
      <c r="AU102" s="32"/>
      <c r="AV102" s="2"/>
      <c r="AW102" s="2"/>
      <c r="AX102" s="2"/>
      <c r="AY102" s="2"/>
      <c r="AZ102" s="2"/>
      <c r="BA102" s="2"/>
      <c r="BB102" s="2"/>
      <c r="BC102" s="2"/>
      <c r="BD102" s="2"/>
      <c r="BE102" s="2"/>
      <c r="BF102" s="2"/>
      <c r="BG102" s="2"/>
      <c r="BH102" s="2"/>
      <c r="BI102" s="2"/>
      <c r="BJ102" s="2"/>
      <c r="BK102" s="2"/>
      <c r="BL102" s="2"/>
      <c r="BM102" s="2"/>
    </row>
    <row r="103" spans="2:65" x14ac:dyDescent="0.35">
      <c r="C103" s="2"/>
      <c r="D103" s="2"/>
      <c r="E103" s="2"/>
      <c r="F103" s="2"/>
      <c r="G103" s="2"/>
      <c r="H103" s="2"/>
      <c r="I103" s="2"/>
      <c r="J103" s="2"/>
      <c r="K103" s="32"/>
      <c r="L103" s="2"/>
      <c r="M103" s="2"/>
      <c r="N103" s="2"/>
      <c r="O103" s="32"/>
      <c r="P103" s="2"/>
      <c r="Q103" s="2"/>
      <c r="R103" s="2"/>
      <c r="S103" s="32"/>
      <c r="T103" s="2"/>
      <c r="U103" s="2"/>
      <c r="V103" s="2"/>
      <c r="W103" s="32"/>
      <c r="X103" s="2"/>
      <c r="Y103" s="2"/>
      <c r="Z103" s="2"/>
      <c r="AA103" s="32"/>
      <c r="AB103" s="2"/>
      <c r="AC103" s="2"/>
      <c r="AD103" s="2"/>
      <c r="AE103" s="32"/>
      <c r="AF103" s="2"/>
      <c r="AG103" s="2"/>
      <c r="AH103" s="2"/>
      <c r="AI103" s="32"/>
      <c r="AJ103" s="2"/>
      <c r="AK103" s="2"/>
      <c r="AL103" s="2"/>
      <c r="AM103" s="32"/>
      <c r="AN103" s="2"/>
      <c r="AO103" s="2"/>
      <c r="AP103" s="2"/>
      <c r="AQ103" s="32"/>
      <c r="AR103" s="2"/>
      <c r="AS103" s="2"/>
      <c r="AT103" s="2"/>
      <c r="AU103" s="32"/>
      <c r="AV103" s="2"/>
      <c r="AW103" s="2"/>
      <c r="AX103" s="2"/>
      <c r="AY103" s="2"/>
      <c r="AZ103" s="2"/>
      <c r="BA103" s="2"/>
      <c r="BB103" s="2"/>
      <c r="BC103" s="2"/>
      <c r="BD103" s="2"/>
      <c r="BE103" s="2"/>
      <c r="BF103" s="2"/>
      <c r="BG103" s="2"/>
      <c r="BH103" s="2"/>
      <c r="BI103" s="2"/>
      <c r="BJ103" s="2"/>
      <c r="BK103" s="2"/>
      <c r="BL103" s="2"/>
      <c r="BM103" s="2"/>
    </row>
    <row r="104" spans="2:65" x14ac:dyDescent="0.35">
      <c r="C104" s="2"/>
      <c r="D104" s="2"/>
      <c r="E104" s="2"/>
      <c r="F104" s="2"/>
      <c r="G104" s="2"/>
      <c r="H104" s="2"/>
      <c r="I104" s="2"/>
      <c r="J104" s="2"/>
      <c r="K104" s="32"/>
      <c r="L104" s="2"/>
      <c r="M104" s="2"/>
      <c r="N104" s="2"/>
      <c r="O104" s="32"/>
      <c r="P104" s="2"/>
      <c r="Q104" s="2"/>
      <c r="R104" s="2"/>
      <c r="S104" s="32"/>
      <c r="T104" s="2"/>
      <c r="U104" s="2"/>
      <c r="V104" s="2"/>
      <c r="W104" s="32"/>
      <c r="X104" s="2"/>
      <c r="Y104" s="2"/>
      <c r="Z104" s="2"/>
      <c r="AA104" s="32"/>
      <c r="AB104" s="2"/>
      <c r="AC104" s="2"/>
      <c r="AD104" s="2"/>
      <c r="AE104" s="32"/>
      <c r="AF104" s="2"/>
      <c r="AG104" s="2"/>
      <c r="AH104" s="2"/>
      <c r="AI104" s="32"/>
      <c r="AJ104" s="2"/>
      <c r="AK104" s="2"/>
      <c r="AL104" s="2"/>
      <c r="AM104" s="32"/>
      <c r="AN104" s="2"/>
      <c r="AO104" s="2"/>
      <c r="AP104" s="2"/>
      <c r="AQ104" s="32"/>
      <c r="AR104" s="2"/>
      <c r="AS104" s="2"/>
      <c r="AT104" s="2"/>
      <c r="AU104" s="32"/>
      <c r="AV104" s="2"/>
      <c r="AW104" s="2"/>
      <c r="AX104" s="2"/>
      <c r="AY104" s="2"/>
      <c r="AZ104" s="2"/>
      <c r="BA104" s="2"/>
      <c r="BB104" s="2"/>
      <c r="BC104" s="2"/>
      <c r="BD104" s="2"/>
      <c r="BE104" s="2"/>
      <c r="BF104" s="2"/>
      <c r="BG104" s="2"/>
      <c r="BH104" s="2"/>
      <c r="BI104" s="2"/>
      <c r="BJ104" s="2"/>
      <c r="BK104" s="2"/>
      <c r="BL104" s="2"/>
      <c r="BM104" s="2"/>
    </row>
    <row r="105" spans="2:65" x14ac:dyDescent="0.35">
      <c r="C105" s="2"/>
      <c r="D105" s="2"/>
      <c r="E105" s="2"/>
      <c r="F105" s="2"/>
      <c r="G105" s="2"/>
      <c r="H105" s="2"/>
      <c r="I105" s="2"/>
      <c r="J105" s="2"/>
      <c r="K105" s="32"/>
      <c r="L105" s="2"/>
      <c r="M105" s="2"/>
      <c r="N105" s="2"/>
      <c r="O105" s="32"/>
      <c r="P105" s="2"/>
      <c r="Q105" s="2"/>
      <c r="R105" s="2"/>
      <c r="S105" s="32"/>
      <c r="T105" s="2"/>
      <c r="U105" s="2"/>
      <c r="V105" s="2"/>
      <c r="W105" s="32"/>
      <c r="X105" s="2"/>
      <c r="Y105" s="2"/>
      <c r="Z105" s="2"/>
      <c r="AA105" s="32"/>
      <c r="AB105" s="2"/>
      <c r="AC105" s="2"/>
      <c r="AD105" s="2"/>
      <c r="AE105" s="32"/>
      <c r="AF105" s="2"/>
      <c r="AG105" s="2"/>
      <c r="AH105" s="2"/>
      <c r="AI105" s="32"/>
      <c r="AJ105" s="2"/>
      <c r="AK105" s="2"/>
      <c r="AL105" s="2"/>
      <c r="AM105" s="32"/>
      <c r="AN105" s="2"/>
      <c r="AO105" s="2"/>
      <c r="AP105" s="2"/>
      <c r="AQ105" s="32"/>
      <c r="AR105" s="2"/>
      <c r="AS105" s="2"/>
      <c r="AT105" s="2"/>
      <c r="AU105" s="32"/>
      <c r="AV105" s="2"/>
      <c r="AW105" s="2"/>
      <c r="AX105" s="2"/>
      <c r="AY105" s="2"/>
      <c r="AZ105" s="2"/>
      <c r="BA105" s="2"/>
      <c r="BB105" s="2"/>
      <c r="BC105" s="2"/>
      <c r="BD105" s="2"/>
      <c r="BE105" s="2"/>
      <c r="BF105" s="2"/>
      <c r="BG105" s="2"/>
      <c r="BH105" s="2"/>
      <c r="BI105" s="2"/>
      <c r="BJ105" s="2"/>
      <c r="BK105" s="2"/>
      <c r="BL105" s="2"/>
      <c r="BM105" s="2"/>
    </row>
    <row r="106" spans="2:65" x14ac:dyDescent="0.35">
      <c r="C106" s="2"/>
      <c r="D106" s="2"/>
      <c r="E106" s="2"/>
      <c r="F106" s="2"/>
      <c r="G106" s="2"/>
      <c r="H106" s="2"/>
      <c r="I106" s="2"/>
      <c r="J106" s="2"/>
      <c r="K106" s="32"/>
      <c r="L106" s="2"/>
      <c r="M106" s="2"/>
      <c r="N106" s="2"/>
      <c r="O106" s="32"/>
      <c r="P106" s="2"/>
      <c r="Q106" s="2"/>
      <c r="R106" s="2"/>
      <c r="S106" s="32"/>
      <c r="T106" s="2"/>
      <c r="U106" s="2"/>
      <c r="V106" s="2"/>
      <c r="W106" s="32"/>
      <c r="X106" s="2"/>
      <c r="Y106" s="2"/>
      <c r="Z106" s="2"/>
      <c r="AA106" s="32"/>
      <c r="AB106" s="2"/>
      <c r="AC106" s="2"/>
      <c r="AD106" s="2"/>
      <c r="AE106" s="32"/>
      <c r="AF106" s="2"/>
      <c r="AG106" s="2"/>
      <c r="AH106" s="2"/>
      <c r="AI106" s="32"/>
      <c r="AJ106" s="2"/>
      <c r="AK106" s="2"/>
      <c r="AL106" s="2"/>
      <c r="AM106" s="32"/>
      <c r="AN106" s="2"/>
      <c r="AO106" s="2"/>
      <c r="AP106" s="2"/>
      <c r="AQ106" s="32"/>
      <c r="AR106" s="2"/>
      <c r="AS106" s="2"/>
      <c r="AT106" s="2"/>
      <c r="AU106" s="32"/>
      <c r="AV106" s="2"/>
      <c r="AW106" s="2">
        <f>99-64</f>
        <v>35</v>
      </c>
      <c r="AX106" s="2"/>
      <c r="AY106" s="2"/>
      <c r="AZ106" s="2"/>
      <c r="BA106" s="2"/>
      <c r="BB106" s="2"/>
      <c r="BC106" s="2"/>
      <c r="BD106" s="2"/>
      <c r="BE106" s="2"/>
      <c r="BF106" s="2"/>
      <c r="BG106" s="2"/>
      <c r="BH106" s="2"/>
      <c r="BI106" s="2"/>
      <c r="BJ106" s="2"/>
      <c r="BK106" s="2"/>
      <c r="BL106" s="2"/>
      <c r="BM106" s="2"/>
    </row>
    <row r="107" spans="2:65" x14ac:dyDescent="0.35">
      <c r="C107" s="2"/>
      <c r="D107" s="2"/>
      <c r="E107" s="2"/>
      <c r="F107" s="2"/>
      <c r="G107" s="2"/>
      <c r="H107" s="2"/>
      <c r="I107" s="2"/>
      <c r="J107" s="2"/>
      <c r="K107" s="32"/>
      <c r="L107" s="2"/>
      <c r="M107" s="2"/>
      <c r="N107" s="2"/>
      <c r="O107" s="32"/>
      <c r="P107" s="2"/>
      <c r="Q107" s="2"/>
      <c r="R107" s="2"/>
      <c r="S107" s="32"/>
      <c r="T107" s="2"/>
      <c r="U107" s="2"/>
      <c r="V107" s="2"/>
      <c r="W107" s="32"/>
      <c r="X107" s="2"/>
      <c r="Y107" s="2"/>
      <c r="Z107" s="2"/>
      <c r="AA107" s="32"/>
      <c r="AB107" s="2"/>
      <c r="AC107" s="2"/>
      <c r="AD107" s="2"/>
      <c r="AE107" s="32"/>
      <c r="AF107" s="2"/>
      <c r="AG107" s="2"/>
      <c r="AH107" s="2"/>
      <c r="AI107" s="32"/>
      <c r="AJ107" s="2"/>
      <c r="AK107" s="2"/>
      <c r="AL107" s="2"/>
      <c r="AM107" s="32"/>
      <c r="AN107" s="2"/>
      <c r="AO107" s="2"/>
      <c r="AP107" s="2"/>
      <c r="AQ107" s="32"/>
      <c r="AR107" s="2"/>
      <c r="AS107" s="2"/>
      <c r="AT107" s="2"/>
      <c r="AU107" s="32"/>
      <c r="AV107" s="2"/>
      <c r="AW107" s="2"/>
      <c r="AX107" s="2"/>
      <c r="AY107" s="2"/>
      <c r="AZ107" s="2"/>
      <c r="BA107" s="2"/>
      <c r="BB107" s="2"/>
      <c r="BC107" s="2"/>
      <c r="BD107" s="2"/>
      <c r="BE107" s="2"/>
      <c r="BF107" s="2"/>
      <c r="BG107" s="2"/>
      <c r="BH107" s="2"/>
      <c r="BI107" s="2"/>
      <c r="BJ107" s="2"/>
      <c r="BK107" s="2"/>
      <c r="BL107" s="2"/>
      <c r="BM107" s="2"/>
    </row>
    <row r="108" spans="2:65" x14ac:dyDescent="0.35">
      <c r="C108" s="2"/>
      <c r="D108" s="2"/>
      <c r="E108" s="2"/>
      <c r="F108" s="2"/>
      <c r="G108" s="2"/>
      <c r="H108" s="2"/>
      <c r="I108" s="2"/>
      <c r="J108" s="2"/>
      <c r="K108" s="32"/>
      <c r="L108" s="2"/>
      <c r="M108" s="2"/>
      <c r="N108" s="2"/>
      <c r="O108" s="32"/>
      <c r="P108" s="2"/>
      <c r="Q108" s="2"/>
      <c r="R108" s="2"/>
      <c r="S108" s="32"/>
      <c r="T108" s="2"/>
      <c r="U108" s="2"/>
      <c r="V108" s="2"/>
      <c r="W108" s="32"/>
      <c r="X108" s="2"/>
      <c r="Y108" s="2"/>
      <c r="Z108" s="2"/>
      <c r="AA108" s="32"/>
      <c r="AB108" s="2"/>
      <c r="AC108" s="2"/>
      <c r="AD108" s="2"/>
      <c r="AE108" s="32"/>
      <c r="AF108" s="2"/>
      <c r="AG108" s="2"/>
      <c r="AH108" s="2"/>
      <c r="AI108" s="32"/>
      <c r="AJ108" s="2"/>
      <c r="AK108" s="2"/>
      <c r="AL108" s="2"/>
      <c r="AM108" s="32"/>
      <c r="AN108" s="2"/>
      <c r="AO108" s="2"/>
      <c r="AP108" s="2"/>
      <c r="AQ108" s="32"/>
      <c r="AR108" s="2"/>
      <c r="AS108" s="2"/>
      <c r="AT108" s="2"/>
      <c r="AU108" s="32"/>
      <c r="AV108" s="2"/>
      <c r="AW108" s="2"/>
      <c r="AX108" s="2"/>
      <c r="AY108" s="2"/>
      <c r="AZ108" s="2"/>
      <c r="BA108" s="2"/>
      <c r="BB108" s="2"/>
      <c r="BC108" s="2"/>
      <c r="BD108" s="2"/>
      <c r="BE108" s="2"/>
      <c r="BF108" s="2"/>
      <c r="BG108" s="2"/>
      <c r="BH108" s="2"/>
      <c r="BI108" s="2"/>
      <c r="BJ108" s="2"/>
      <c r="BK108" s="2"/>
      <c r="BL108" s="2"/>
      <c r="BM108" s="2"/>
    </row>
    <row r="109" spans="2:65" x14ac:dyDescent="0.35">
      <c r="C109" s="2"/>
      <c r="D109" s="2"/>
      <c r="E109" s="2"/>
      <c r="F109" s="2"/>
      <c r="G109" s="2"/>
      <c r="H109" s="2"/>
      <c r="I109" s="2"/>
      <c r="J109" s="2"/>
      <c r="K109" s="32"/>
      <c r="L109" s="2"/>
      <c r="M109" s="2"/>
      <c r="N109" s="2"/>
      <c r="O109" s="32"/>
      <c r="P109" s="2"/>
      <c r="Q109" s="2"/>
      <c r="R109" s="2"/>
      <c r="S109" s="32"/>
      <c r="T109" s="2"/>
      <c r="U109" s="2"/>
      <c r="V109" s="2"/>
      <c r="W109" s="32"/>
      <c r="X109" s="2"/>
      <c r="Y109" s="2"/>
      <c r="Z109" s="2"/>
      <c r="AA109" s="32"/>
      <c r="AB109" s="2"/>
      <c r="AC109" s="2"/>
      <c r="AD109" s="2"/>
      <c r="AE109" s="32"/>
      <c r="AF109" s="2"/>
      <c r="AG109" s="2"/>
      <c r="AH109" s="2"/>
      <c r="AI109" s="32"/>
      <c r="AJ109" s="2"/>
      <c r="AK109" s="2"/>
      <c r="AL109" s="2"/>
      <c r="AM109" s="32"/>
      <c r="AN109" s="2"/>
      <c r="AO109" s="2"/>
      <c r="AP109" s="2"/>
      <c r="AQ109" s="32"/>
      <c r="AR109" s="2"/>
      <c r="AS109" s="2"/>
      <c r="AT109" s="2"/>
      <c r="AU109" s="32"/>
      <c r="AV109" s="2"/>
      <c r="AW109" s="2"/>
      <c r="AX109" s="2"/>
      <c r="AY109" s="2"/>
      <c r="AZ109" s="2"/>
      <c r="BA109" s="2"/>
      <c r="BB109" s="2"/>
      <c r="BC109" s="2"/>
      <c r="BD109" s="2"/>
      <c r="BE109" s="2"/>
      <c r="BF109" s="2"/>
      <c r="BG109" s="2"/>
      <c r="BH109" s="2"/>
      <c r="BI109" s="2"/>
      <c r="BJ109" s="2"/>
      <c r="BK109" s="2"/>
      <c r="BL109" s="2"/>
      <c r="BM109" s="2"/>
    </row>
    <row r="110" spans="2:65" x14ac:dyDescent="0.35">
      <c r="C110" s="2"/>
      <c r="D110" s="2"/>
      <c r="E110" s="2"/>
      <c r="F110" s="2"/>
      <c r="G110" s="2"/>
      <c r="H110" s="2"/>
      <c r="I110" s="2"/>
      <c r="J110" s="2"/>
      <c r="K110" s="32"/>
      <c r="L110" s="2"/>
      <c r="M110" s="2"/>
      <c r="N110" s="2"/>
      <c r="O110" s="32"/>
      <c r="P110" s="2"/>
      <c r="Q110" s="2"/>
      <c r="R110" s="2"/>
      <c r="S110" s="32"/>
      <c r="T110" s="2"/>
      <c r="U110" s="2"/>
      <c r="V110" s="2"/>
      <c r="W110" s="32"/>
      <c r="X110" s="2"/>
      <c r="Y110" s="2"/>
      <c r="Z110" s="2"/>
      <c r="AA110" s="32"/>
      <c r="AB110" s="2"/>
      <c r="AC110" s="2"/>
      <c r="AD110" s="2"/>
      <c r="AE110" s="32"/>
      <c r="AF110" s="2"/>
      <c r="AG110" s="2"/>
      <c r="AH110" s="2"/>
      <c r="AI110" s="32"/>
      <c r="AJ110" s="2"/>
      <c r="AK110" s="2"/>
      <c r="AL110" s="2"/>
      <c r="AM110" s="32"/>
      <c r="AN110" s="2"/>
      <c r="AO110" s="2"/>
      <c r="AP110" s="2"/>
      <c r="AQ110" s="32"/>
      <c r="AR110" s="2"/>
      <c r="AS110" s="2"/>
      <c r="AT110" s="2"/>
      <c r="AU110" s="32"/>
      <c r="AV110" s="2"/>
      <c r="AW110" s="2"/>
      <c r="AX110" s="2"/>
      <c r="AY110" s="2"/>
      <c r="AZ110" s="2"/>
      <c r="BA110" s="2"/>
      <c r="BB110" s="2"/>
      <c r="BC110" s="2"/>
      <c r="BD110" s="2"/>
      <c r="BE110" s="2"/>
      <c r="BF110" s="2"/>
      <c r="BG110" s="2"/>
      <c r="BH110" s="2"/>
      <c r="BI110" s="2"/>
      <c r="BJ110" s="2"/>
      <c r="BK110" s="2"/>
      <c r="BL110" s="2"/>
      <c r="BM110" s="2"/>
    </row>
    <row r="111" spans="2:65" x14ac:dyDescent="0.35">
      <c r="C111" s="2"/>
      <c r="D111" s="2"/>
      <c r="E111" s="2"/>
      <c r="F111" s="2"/>
      <c r="G111" s="2"/>
      <c r="H111" s="2"/>
      <c r="I111" s="2"/>
      <c r="J111" s="2"/>
      <c r="K111" s="32"/>
      <c r="L111" s="2"/>
      <c r="M111" s="2"/>
      <c r="N111" s="2"/>
      <c r="O111" s="32"/>
      <c r="P111" s="2"/>
      <c r="Q111" s="2"/>
      <c r="R111" s="2"/>
      <c r="S111" s="32"/>
      <c r="T111" s="2"/>
      <c r="U111" s="2"/>
      <c r="V111" s="2"/>
      <c r="W111" s="32"/>
      <c r="X111" s="2"/>
      <c r="Y111" s="2"/>
      <c r="Z111" s="2"/>
      <c r="AA111" s="32"/>
      <c r="AB111" s="2"/>
      <c r="AC111" s="2"/>
      <c r="AD111" s="2"/>
      <c r="AE111" s="32"/>
      <c r="AF111" s="2"/>
      <c r="AG111" s="2"/>
      <c r="AH111" s="2"/>
      <c r="AI111" s="32"/>
      <c r="AJ111" s="2"/>
      <c r="AK111" s="2"/>
      <c r="AL111" s="2"/>
      <c r="AM111" s="32"/>
      <c r="AN111" s="2"/>
      <c r="AO111" s="2"/>
      <c r="AP111" s="2"/>
      <c r="AQ111" s="32"/>
      <c r="AR111" s="2"/>
      <c r="AS111" s="2"/>
      <c r="AT111" s="2"/>
      <c r="AU111" s="32"/>
      <c r="AV111" s="2"/>
      <c r="AW111" s="2"/>
      <c r="AX111" s="2"/>
      <c r="AY111" s="2"/>
      <c r="AZ111" s="2"/>
      <c r="BA111" s="2"/>
      <c r="BB111" s="2"/>
      <c r="BC111" s="2"/>
      <c r="BD111" s="2"/>
      <c r="BE111" s="2"/>
      <c r="BF111" s="2"/>
      <c r="BG111" s="2"/>
      <c r="BH111" s="2"/>
      <c r="BI111" s="2"/>
      <c r="BJ111" s="2"/>
      <c r="BK111" s="2"/>
      <c r="BL111" s="2"/>
      <c r="BM111" s="2"/>
    </row>
    <row r="112" spans="2:65" x14ac:dyDescent="0.35">
      <c r="C112" s="2"/>
      <c r="D112" s="2"/>
      <c r="E112" s="2"/>
      <c r="F112" s="2"/>
      <c r="G112" s="2"/>
      <c r="H112" s="2"/>
      <c r="I112" s="2"/>
      <c r="J112" s="2"/>
      <c r="K112" s="32"/>
      <c r="L112" s="2"/>
      <c r="M112" s="2"/>
      <c r="N112" s="2"/>
      <c r="O112" s="32"/>
      <c r="P112" s="2"/>
      <c r="Q112" s="2"/>
      <c r="R112" s="2"/>
      <c r="S112" s="32"/>
      <c r="T112" s="2"/>
      <c r="U112" s="2"/>
      <c r="V112" s="2"/>
      <c r="W112" s="32"/>
      <c r="X112" s="2"/>
      <c r="Y112" s="2"/>
      <c r="Z112" s="2"/>
      <c r="AA112" s="32"/>
      <c r="AB112" s="2"/>
      <c r="AC112" s="2"/>
      <c r="AD112" s="2"/>
      <c r="AE112" s="32"/>
      <c r="AF112" s="2"/>
      <c r="AG112" s="2"/>
      <c r="AH112" s="2"/>
      <c r="AI112" s="32"/>
      <c r="AJ112" s="2"/>
      <c r="AK112" s="2"/>
      <c r="AL112" s="2"/>
      <c r="AM112" s="32"/>
      <c r="AN112" s="2"/>
      <c r="AO112" s="2"/>
      <c r="AP112" s="2"/>
      <c r="AQ112" s="32"/>
      <c r="AR112" s="2"/>
      <c r="AS112" s="2"/>
      <c r="AT112" s="2"/>
      <c r="AU112" s="32"/>
      <c r="AV112" s="2"/>
      <c r="AW112" s="2"/>
      <c r="AX112" s="2"/>
      <c r="AY112" s="2"/>
      <c r="AZ112" s="2"/>
      <c r="BA112" s="2"/>
      <c r="BB112" s="2"/>
      <c r="BC112" s="2"/>
      <c r="BD112" s="2"/>
      <c r="BE112" s="2"/>
      <c r="BF112" s="2"/>
      <c r="BG112" s="2"/>
      <c r="BH112" s="2"/>
      <c r="BI112" s="2"/>
      <c r="BJ112" s="2"/>
      <c r="BK112" s="2"/>
      <c r="BL112" s="2"/>
      <c r="BM112" s="2"/>
    </row>
    <row r="113" spans="3:65" x14ac:dyDescent="0.35">
      <c r="C113" s="2"/>
      <c r="D113" s="2"/>
      <c r="E113" s="2"/>
      <c r="F113" s="2"/>
      <c r="G113" s="2"/>
      <c r="H113" s="2"/>
      <c r="I113" s="2"/>
      <c r="J113" s="2"/>
      <c r="K113" s="32"/>
      <c r="L113" s="2"/>
      <c r="M113" s="2"/>
      <c r="N113" s="2"/>
      <c r="O113" s="32"/>
      <c r="P113" s="2"/>
      <c r="Q113" s="2"/>
      <c r="R113" s="2"/>
      <c r="S113" s="32"/>
      <c r="T113" s="2"/>
      <c r="U113" s="2"/>
      <c r="V113" s="2"/>
      <c r="W113" s="32"/>
      <c r="X113" s="2"/>
      <c r="Y113" s="2"/>
      <c r="Z113" s="2"/>
      <c r="AA113" s="32"/>
      <c r="AB113" s="2"/>
      <c r="AC113" s="2"/>
      <c r="AD113" s="2"/>
      <c r="AE113" s="32"/>
      <c r="AF113" s="2"/>
      <c r="AG113" s="2"/>
      <c r="AH113" s="2"/>
      <c r="AI113" s="32"/>
      <c r="AJ113" s="2"/>
      <c r="AK113" s="2"/>
      <c r="AL113" s="2"/>
      <c r="AM113" s="32"/>
      <c r="AN113" s="2"/>
      <c r="AO113" s="2"/>
      <c r="AP113" s="2"/>
      <c r="AQ113" s="32"/>
      <c r="AR113" s="2"/>
      <c r="AS113" s="2"/>
      <c r="AT113" s="2"/>
      <c r="AU113" s="32"/>
      <c r="AV113" s="2"/>
      <c r="AW113" s="2"/>
      <c r="AX113" s="2"/>
      <c r="AY113" s="2"/>
      <c r="AZ113" s="2"/>
      <c r="BA113" s="2"/>
      <c r="BB113" s="2"/>
      <c r="BC113" s="2"/>
      <c r="BD113" s="2"/>
      <c r="BE113" s="2"/>
      <c r="BF113" s="2"/>
      <c r="BG113" s="2"/>
      <c r="BH113" s="2"/>
      <c r="BI113" s="2"/>
      <c r="BJ113" s="2"/>
      <c r="BK113" s="2"/>
      <c r="BL113" s="2"/>
      <c r="BM113" s="2"/>
    </row>
    <row r="114" spans="3:65" x14ac:dyDescent="0.35">
      <c r="C114" s="2"/>
      <c r="D114" s="2"/>
      <c r="E114" s="2"/>
      <c r="F114" s="2"/>
      <c r="G114" s="2"/>
      <c r="H114" s="2"/>
      <c r="I114" s="2"/>
      <c r="J114" s="2"/>
      <c r="K114" s="32"/>
      <c r="L114" s="2"/>
      <c r="M114" s="2"/>
      <c r="N114" s="2"/>
      <c r="O114" s="32"/>
      <c r="P114" s="2"/>
      <c r="Q114" s="2"/>
      <c r="R114" s="2"/>
      <c r="S114" s="32"/>
      <c r="T114" s="2"/>
      <c r="U114" s="2"/>
      <c r="V114" s="2"/>
      <c r="W114" s="32"/>
      <c r="X114" s="2"/>
      <c r="Y114" s="2"/>
      <c r="Z114" s="2"/>
      <c r="AA114" s="32"/>
      <c r="AB114" s="2"/>
      <c r="AC114" s="2"/>
      <c r="AD114" s="2"/>
      <c r="AE114" s="32"/>
      <c r="AF114" s="2"/>
      <c r="AG114" s="2"/>
      <c r="AH114" s="2"/>
      <c r="AI114" s="32"/>
      <c r="AJ114" s="2"/>
      <c r="AK114" s="2"/>
      <c r="AL114" s="2"/>
      <c r="AM114" s="32"/>
      <c r="AN114" s="2"/>
      <c r="AO114" s="2"/>
      <c r="AP114" s="2"/>
      <c r="AQ114" s="32"/>
      <c r="AR114" s="2"/>
      <c r="AS114" s="2"/>
      <c r="AT114" s="2"/>
      <c r="AU114" s="32"/>
      <c r="AV114" s="2"/>
      <c r="AW114" s="2"/>
      <c r="AX114" s="2"/>
      <c r="AY114" s="2"/>
      <c r="AZ114" s="2"/>
      <c r="BA114" s="2"/>
      <c r="BB114" s="2"/>
      <c r="BC114" s="2"/>
      <c r="BD114" s="2"/>
      <c r="BE114" s="2"/>
      <c r="BF114" s="2"/>
      <c r="BG114" s="2"/>
      <c r="BH114" s="2"/>
      <c r="BI114" s="2"/>
      <c r="BJ114" s="2"/>
      <c r="BK114" s="2"/>
      <c r="BL114" s="2"/>
      <c r="BM114" s="2"/>
    </row>
    <row r="115" spans="3:65" x14ac:dyDescent="0.35">
      <c r="C115" s="2"/>
      <c r="D115" s="2"/>
      <c r="E115" s="2"/>
      <c r="F115" s="2"/>
      <c r="G115" s="2"/>
      <c r="H115" s="2"/>
      <c r="I115" s="2"/>
      <c r="J115" s="2"/>
      <c r="K115" s="32"/>
      <c r="L115" s="2"/>
      <c r="M115" s="2"/>
      <c r="N115" s="2"/>
      <c r="O115" s="32"/>
      <c r="P115" s="2"/>
      <c r="Q115" s="2"/>
      <c r="R115" s="2"/>
      <c r="S115" s="32"/>
      <c r="T115" s="2"/>
      <c r="U115" s="2"/>
      <c r="V115" s="2"/>
      <c r="W115" s="32"/>
      <c r="X115" s="2"/>
      <c r="Y115" s="2"/>
      <c r="Z115" s="2"/>
      <c r="AA115" s="32"/>
      <c r="AB115" s="2"/>
      <c r="AC115" s="2"/>
      <c r="AD115" s="2"/>
      <c r="AE115" s="32"/>
      <c r="AF115" s="2"/>
      <c r="AG115" s="2"/>
      <c r="AH115" s="2"/>
      <c r="AI115" s="32"/>
      <c r="AJ115" s="2"/>
      <c r="AK115" s="2"/>
      <c r="AL115" s="2"/>
      <c r="AM115" s="32"/>
      <c r="AN115" s="2"/>
      <c r="AO115" s="2"/>
      <c r="AP115" s="2"/>
      <c r="AQ115" s="32"/>
      <c r="AR115" s="2"/>
      <c r="AS115" s="2"/>
      <c r="AT115" s="2"/>
      <c r="AU115" s="32"/>
      <c r="AV115" s="2"/>
      <c r="AW115" s="2"/>
      <c r="AX115" s="2"/>
      <c r="AY115" s="2"/>
      <c r="AZ115" s="2"/>
      <c r="BA115" s="2"/>
      <c r="BB115" s="2"/>
      <c r="BC115" s="2"/>
      <c r="BD115" s="2"/>
      <c r="BE115" s="2"/>
      <c r="BF115" s="2"/>
      <c r="BG115" s="2"/>
      <c r="BH115" s="2"/>
      <c r="BI115" s="2"/>
      <c r="BJ115" s="2"/>
      <c r="BK115" s="2"/>
      <c r="BL115" s="2"/>
      <c r="BM115" s="2"/>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election activeCell="G31" sqref="G31"/>
    </sheetView>
  </sheetViews>
  <sheetFormatPr defaultRowHeight="14.5" x14ac:dyDescent="0.35"/>
  <cols>
    <col min="1" max="1" width="23.179687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17</v>
      </c>
      <c r="B2" t="s">
        <v>18</v>
      </c>
      <c r="C2" t="s">
        <v>19</v>
      </c>
      <c r="D2" t="s">
        <v>20</v>
      </c>
      <c r="E2" t="s">
        <v>21</v>
      </c>
      <c r="F2" t="s">
        <v>22</v>
      </c>
      <c r="G2" t="s">
        <v>23</v>
      </c>
      <c r="H2" t="s">
        <v>24</v>
      </c>
      <c r="I2" t="s">
        <v>25</v>
      </c>
      <c r="J2" t="s">
        <v>26</v>
      </c>
      <c r="K2" t="s">
        <v>27</v>
      </c>
      <c r="L2" t="s">
        <v>28</v>
      </c>
      <c r="M2" t="s">
        <v>29</v>
      </c>
      <c r="N2" t="s">
        <v>30</v>
      </c>
      <c r="O2" t="s">
        <v>31</v>
      </c>
      <c r="P2" t="s">
        <v>32</v>
      </c>
      <c r="Q2" t="s">
        <v>33</v>
      </c>
      <c r="R2" t="s">
        <v>34</v>
      </c>
    </row>
    <row r="3" spans="1:18" x14ac:dyDescent="0.35">
      <c r="A3" s="1" t="s">
        <v>35</v>
      </c>
      <c r="B3" t="s">
        <v>36</v>
      </c>
      <c r="C3" t="s">
        <v>37</v>
      </c>
      <c r="D3" t="s">
        <v>38</v>
      </c>
      <c r="E3" t="s">
        <v>39</v>
      </c>
      <c r="F3" t="s">
        <v>40</v>
      </c>
      <c r="G3" t="s">
        <v>41</v>
      </c>
      <c r="H3" t="s">
        <v>42</v>
      </c>
      <c r="I3" t="s">
        <v>43</v>
      </c>
      <c r="J3" t="s">
        <v>44</v>
      </c>
      <c r="K3" t="s">
        <v>45</v>
      </c>
      <c r="L3" t="s">
        <v>46</v>
      </c>
      <c r="M3" t="s">
        <v>45</v>
      </c>
      <c r="N3" t="s">
        <v>47</v>
      </c>
      <c r="O3" t="s">
        <v>48</v>
      </c>
      <c r="P3" t="s">
        <v>49</v>
      </c>
      <c r="Q3" t="s">
        <v>50</v>
      </c>
      <c r="R3" t="s">
        <v>51</v>
      </c>
    </row>
    <row r="4" spans="1:18" x14ac:dyDescent="0.35">
      <c r="A4" s="1" t="s">
        <v>52</v>
      </c>
      <c r="B4" t="s">
        <v>53</v>
      </c>
      <c r="C4" t="s">
        <v>54</v>
      </c>
      <c r="D4" t="s">
        <v>55</v>
      </c>
      <c r="E4" t="s">
        <v>56</v>
      </c>
      <c r="F4" t="s">
        <v>57</v>
      </c>
      <c r="G4" t="s">
        <v>58</v>
      </c>
      <c r="H4" t="s">
        <v>59</v>
      </c>
      <c r="I4" t="s">
        <v>60</v>
      </c>
      <c r="J4" t="s">
        <v>61</v>
      </c>
      <c r="K4" t="s">
        <v>62</v>
      </c>
      <c r="L4" t="s">
        <v>63</v>
      </c>
      <c r="M4" t="s">
        <v>64</v>
      </c>
      <c r="N4" t="s">
        <v>65</v>
      </c>
      <c r="O4" t="s">
        <v>66</v>
      </c>
      <c r="P4" t="s">
        <v>67</v>
      </c>
      <c r="Q4" t="s">
        <v>68</v>
      </c>
      <c r="R4" t="s">
        <v>69</v>
      </c>
    </row>
    <row r="5" spans="1:18" x14ac:dyDescent="0.35">
      <c r="A5" s="1" t="s">
        <v>70</v>
      </c>
      <c r="B5" t="s">
        <v>71</v>
      </c>
      <c r="C5" t="s">
        <v>71</v>
      </c>
      <c r="D5" t="s">
        <v>71</v>
      </c>
      <c r="E5" t="s">
        <v>71</v>
      </c>
      <c r="F5" t="s">
        <v>71</v>
      </c>
      <c r="G5" t="s">
        <v>71</v>
      </c>
      <c r="H5" t="s">
        <v>72</v>
      </c>
      <c r="I5" t="s">
        <v>73</v>
      </c>
      <c r="J5" t="s">
        <v>74</v>
      </c>
      <c r="K5" t="s">
        <v>75</v>
      </c>
      <c r="L5" t="s">
        <v>76</v>
      </c>
      <c r="M5" t="s">
        <v>77</v>
      </c>
      <c r="N5" t="s">
        <v>78</v>
      </c>
      <c r="O5" t="s">
        <v>79</v>
      </c>
      <c r="P5" t="s">
        <v>80</v>
      </c>
      <c r="Q5" t="s">
        <v>81</v>
      </c>
      <c r="R5" t="s">
        <v>82</v>
      </c>
    </row>
    <row r="6" spans="1:18" x14ac:dyDescent="0.35">
      <c r="A6" s="1" t="s">
        <v>83</v>
      </c>
      <c r="B6" t="s">
        <v>84</v>
      </c>
      <c r="C6" t="s">
        <v>85</v>
      </c>
      <c r="D6" t="s">
        <v>86</v>
      </c>
      <c r="E6" t="s">
        <v>86</v>
      </c>
      <c r="F6" t="s">
        <v>36</v>
      </c>
      <c r="G6" t="s">
        <v>87</v>
      </c>
      <c r="H6" t="s">
        <v>56</v>
      </c>
      <c r="I6" t="s">
        <v>88</v>
      </c>
      <c r="J6" t="s">
        <v>89</v>
      </c>
      <c r="K6" t="s">
        <v>75</v>
      </c>
      <c r="L6" t="s">
        <v>90</v>
      </c>
      <c r="M6" t="s">
        <v>77</v>
      </c>
      <c r="N6" t="s">
        <v>91</v>
      </c>
      <c r="O6" t="s">
        <v>92</v>
      </c>
      <c r="P6" t="s">
        <v>93</v>
      </c>
      <c r="Q6" t="s">
        <v>94</v>
      </c>
      <c r="R6" t="s">
        <v>57</v>
      </c>
    </row>
    <row r="7" spans="1:18" x14ac:dyDescent="0.35">
      <c r="A7" s="1" t="s">
        <v>95</v>
      </c>
      <c r="B7" t="s">
        <v>93</v>
      </c>
      <c r="C7" t="s">
        <v>96</v>
      </c>
      <c r="D7" t="s">
        <v>97</v>
      </c>
      <c r="E7" t="s">
        <v>98</v>
      </c>
      <c r="F7" t="s">
        <v>99</v>
      </c>
      <c r="G7" t="s">
        <v>100</v>
      </c>
      <c r="H7" t="s">
        <v>101</v>
      </c>
      <c r="I7" t="s">
        <v>102</v>
      </c>
      <c r="J7" t="s">
        <v>103</v>
      </c>
      <c r="K7" t="s">
        <v>104</v>
      </c>
      <c r="L7" t="s">
        <v>105</v>
      </c>
      <c r="M7" t="s">
        <v>106</v>
      </c>
      <c r="N7" t="s">
        <v>107</v>
      </c>
      <c r="O7" t="s">
        <v>108</v>
      </c>
      <c r="P7" t="s">
        <v>109</v>
      </c>
      <c r="Q7" t="s">
        <v>110</v>
      </c>
      <c r="R7" t="s">
        <v>111</v>
      </c>
    </row>
    <row r="8" spans="1:18" x14ac:dyDescent="0.35">
      <c r="A8" s="1" t="s">
        <v>112</v>
      </c>
      <c r="B8" t="s">
        <v>113</v>
      </c>
      <c r="C8" t="s">
        <v>114</v>
      </c>
      <c r="D8" t="s">
        <v>115</v>
      </c>
      <c r="E8" t="s">
        <v>116</v>
      </c>
      <c r="F8" t="s">
        <v>117</v>
      </c>
      <c r="G8" t="s">
        <v>118</v>
      </c>
      <c r="H8" t="s">
        <v>119</v>
      </c>
      <c r="I8" t="s">
        <v>120</v>
      </c>
      <c r="J8" t="s">
        <v>121</v>
      </c>
      <c r="K8" t="s">
        <v>122</v>
      </c>
      <c r="L8" t="s">
        <v>123</v>
      </c>
      <c r="M8" t="s">
        <v>124</v>
      </c>
      <c r="N8" t="s">
        <v>125</v>
      </c>
      <c r="O8" t="s">
        <v>126</v>
      </c>
      <c r="P8" t="s">
        <v>127</v>
      </c>
      <c r="Q8" t="s">
        <v>128</v>
      </c>
      <c r="R8" t="s">
        <v>129</v>
      </c>
    </row>
    <row r="9" spans="1:18" x14ac:dyDescent="0.35">
      <c r="A9" s="1" t="s">
        <v>130</v>
      </c>
      <c r="B9" t="s">
        <v>131</v>
      </c>
      <c r="C9" t="s">
        <v>132</v>
      </c>
      <c r="D9" t="s">
        <v>133</v>
      </c>
      <c r="E9" t="s">
        <v>134</v>
      </c>
      <c r="F9" t="s">
        <v>135</v>
      </c>
      <c r="G9" t="s">
        <v>136</v>
      </c>
      <c r="H9" t="s">
        <v>137</v>
      </c>
      <c r="I9" t="s">
        <v>138</v>
      </c>
      <c r="J9" t="s">
        <v>139</v>
      </c>
      <c r="K9" t="s">
        <v>136</v>
      </c>
      <c r="L9" t="s">
        <v>140</v>
      </c>
      <c r="M9" t="s">
        <v>141</v>
      </c>
      <c r="N9" t="s">
        <v>142</v>
      </c>
      <c r="O9" t="s">
        <v>143</v>
      </c>
      <c r="P9" t="s">
        <v>144</v>
      </c>
      <c r="Q9" t="s">
        <v>145</v>
      </c>
      <c r="R9" t="s">
        <v>146</v>
      </c>
    </row>
    <row r="10" spans="1:18" x14ac:dyDescent="0.35">
      <c r="A10" s="1" t="s">
        <v>147</v>
      </c>
      <c r="B10" t="s">
        <v>148</v>
      </c>
      <c r="C10" t="s">
        <v>149</v>
      </c>
      <c r="D10" t="s">
        <v>150</v>
      </c>
      <c r="E10" t="s">
        <v>151</v>
      </c>
      <c r="F10" t="s">
        <v>152</v>
      </c>
      <c r="G10" t="s">
        <v>152</v>
      </c>
      <c r="H10" t="s">
        <v>153</v>
      </c>
      <c r="I10" t="s">
        <v>154</v>
      </c>
      <c r="J10" t="s">
        <v>152</v>
      </c>
      <c r="K10" t="s">
        <v>155</v>
      </c>
      <c r="L10" t="s">
        <v>155</v>
      </c>
      <c r="M10" t="s">
        <v>154</v>
      </c>
      <c r="N10" t="s">
        <v>155</v>
      </c>
      <c r="O10" t="s">
        <v>154</v>
      </c>
      <c r="P10" t="s">
        <v>152</v>
      </c>
      <c r="Q10" t="s">
        <v>152</v>
      </c>
      <c r="R10" t="s">
        <v>156</v>
      </c>
    </row>
    <row r="11" spans="1:18" x14ac:dyDescent="0.35">
      <c r="A11" s="1" t="s">
        <v>157</v>
      </c>
      <c r="B11" t="s">
        <v>71</v>
      </c>
      <c r="C11" t="s">
        <v>71</v>
      </c>
      <c r="D11" t="s">
        <v>71</v>
      </c>
      <c r="E11" t="s">
        <v>71</v>
      </c>
      <c r="F11" t="s">
        <v>71</v>
      </c>
      <c r="G11" t="s">
        <v>71</v>
      </c>
      <c r="H11" t="s">
        <v>158</v>
      </c>
      <c r="I11" t="s">
        <v>159</v>
      </c>
      <c r="J11" t="s">
        <v>160</v>
      </c>
      <c r="K11" t="s">
        <v>161</v>
      </c>
      <c r="L11" t="s">
        <v>162</v>
      </c>
      <c r="M11" t="s">
        <v>163</v>
      </c>
      <c r="N11" t="s">
        <v>164</v>
      </c>
      <c r="O11" t="s">
        <v>164</v>
      </c>
      <c r="P11" t="s">
        <v>165</v>
      </c>
      <c r="Q11" t="s">
        <v>166</v>
      </c>
      <c r="R11" t="s">
        <v>166</v>
      </c>
    </row>
    <row r="12" spans="1:18" x14ac:dyDescent="0.35">
      <c r="A12" s="1" t="s">
        <v>167</v>
      </c>
      <c r="B12" t="s">
        <v>168</v>
      </c>
      <c r="C12" t="s">
        <v>169</v>
      </c>
      <c r="D12" t="s">
        <v>170</v>
      </c>
      <c r="E12" t="s">
        <v>171</v>
      </c>
      <c r="F12" t="s">
        <v>172</v>
      </c>
      <c r="G12" t="s">
        <v>173</v>
      </c>
      <c r="H12" t="s">
        <v>174</v>
      </c>
      <c r="I12" t="s">
        <v>175</v>
      </c>
      <c r="J12" t="s">
        <v>176</v>
      </c>
      <c r="K12" t="s">
        <v>177</v>
      </c>
      <c r="L12" t="s">
        <v>178</v>
      </c>
      <c r="M12" t="s">
        <v>179</v>
      </c>
      <c r="N12" t="s">
        <v>180</v>
      </c>
      <c r="O12" t="s">
        <v>181</v>
      </c>
      <c r="P12" t="s">
        <v>182</v>
      </c>
      <c r="Q12" t="s">
        <v>183</v>
      </c>
      <c r="R12" t="s">
        <v>184</v>
      </c>
    </row>
    <row r="13" spans="1:18" x14ac:dyDescent="0.35">
      <c r="A13" s="1" t="s">
        <v>185</v>
      </c>
      <c r="B13" t="s">
        <v>186</v>
      </c>
      <c r="C13" t="s">
        <v>187</v>
      </c>
      <c r="D13" t="s">
        <v>188</v>
      </c>
      <c r="E13" t="s">
        <v>189</v>
      </c>
      <c r="F13" t="s">
        <v>190</v>
      </c>
      <c r="G13" t="s">
        <v>191</v>
      </c>
      <c r="H13" t="s">
        <v>192</v>
      </c>
      <c r="I13" t="s">
        <v>193</v>
      </c>
      <c r="J13" t="s">
        <v>193</v>
      </c>
      <c r="K13" t="s">
        <v>194</v>
      </c>
      <c r="L13" t="s">
        <v>195</v>
      </c>
      <c r="M13" t="s">
        <v>196</v>
      </c>
      <c r="N13" t="s">
        <v>197</v>
      </c>
      <c r="O13" t="s">
        <v>198</v>
      </c>
      <c r="P13" t="s">
        <v>199</v>
      </c>
      <c r="Q13" t="s">
        <v>200</v>
      </c>
      <c r="R13" t="s">
        <v>201</v>
      </c>
    </row>
    <row r="14" spans="1:18" x14ac:dyDescent="0.35">
      <c r="A14" s="1" t="s">
        <v>202</v>
      </c>
      <c r="B14" t="s">
        <v>203</v>
      </c>
      <c r="C14" t="s">
        <v>204</v>
      </c>
      <c r="D14" t="s">
        <v>205</v>
      </c>
      <c r="E14" t="s">
        <v>206</v>
      </c>
      <c r="F14" t="s">
        <v>207</v>
      </c>
      <c r="G14" t="s">
        <v>208</v>
      </c>
      <c r="H14" t="s">
        <v>209</v>
      </c>
      <c r="I14" t="s">
        <v>210</v>
      </c>
      <c r="J14" t="s">
        <v>211</v>
      </c>
      <c r="K14" t="s">
        <v>212</v>
      </c>
      <c r="L14" t="s">
        <v>213</v>
      </c>
      <c r="M14" t="s">
        <v>214</v>
      </c>
      <c r="N14" t="s">
        <v>215</v>
      </c>
      <c r="O14" t="s">
        <v>216</v>
      </c>
      <c r="P14" t="s">
        <v>217</v>
      </c>
      <c r="Q14" t="s">
        <v>218</v>
      </c>
      <c r="R14" t="s">
        <v>219</v>
      </c>
    </row>
    <row r="15" spans="1:18" x14ac:dyDescent="0.35">
      <c r="A15" s="1" t="s">
        <v>220</v>
      </c>
      <c r="B15" t="s">
        <v>221</v>
      </c>
      <c r="C15" t="s">
        <v>222</v>
      </c>
      <c r="D15" t="s">
        <v>223</v>
      </c>
      <c r="E15" t="s">
        <v>224</v>
      </c>
      <c r="F15" t="s">
        <v>225</v>
      </c>
      <c r="G15" t="s">
        <v>226</v>
      </c>
      <c r="H15" t="s">
        <v>227</v>
      </c>
      <c r="I15" t="s">
        <v>228</v>
      </c>
      <c r="J15" t="s">
        <v>229</v>
      </c>
      <c r="K15" t="s">
        <v>230</v>
      </c>
      <c r="L15" t="s">
        <v>231</v>
      </c>
      <c r="M15" t="s">
        <v>232</v>
      </c>
      <c r="N15" t="s">
        <v>233</v>
      </c>
      <c r="O15" t="s">
        <v>234</v>
      </c>
      <c r="P15" t="s">
        <v>235</v>
      </c>
      <c r="Q15" t="s">
        <v>236</v>
      </c>
      <c r="R15" t="s">
        <v>237</v>
      </c>
    </row>
    <row r="16" spans="1:18" x14ac:dyDescent="0.35">
      <c r="A16" s="1" t="s">
        <v>238</v>
      </c>
      <c r="B16" t="s">
        <v>239</v>
      </c>
      <c r="C16" t="s">
        <v>201</v>
      </c>
      <c r="D16" t="s">
        <v>240</v>
      </c>
      <c r="E16" t="s">
        <v>241</v>
      </c>
      <c r="F16" t="s">
        <v>242</v>
      </c>
      <c r="G16" t="s">
        <v>243</v>
      </c>
      <c r="H16" t="s">
        <v>244</v>
      </c>
      <c r="I16" t="s">
        <v>245</v>
      </c>
      <c r="J16" t="s">
        <v>246</v>
      </c>
      <c r="K16" t="s">
        <v>247</v>
      </c>
      <c r="L16" t="s">
        <v>248</v>
      </c>
      <c r="M16" t="s">
        <v>198</v>
      </c>
      <c r="N16" t="s">
        <v>249</v>
      </c>
      <c r="O16" t="s">
        <v>250</v>
      </c>
      <c r="P16" t="s">
        <v>251</v>
      </c>
      <c r="Q16" t="s">
        <v>252</v>
      </c>
      <c r="R16" t="s">
        <v>253</v>
      </c>
    </row>
    <row r="17" spans="1:18" x14ac:dyDescent="0.35">
      <c r="A17" s="1" t="s">
        <v>254</v>
      </c>
      <c r="B17" t="s">
        <v>255</v>
      </c>
      <c r="C17" t="s">
        <v>256</v>
      </c>
      <c r="D17" t="s">
        <v>257</v>
      </c>
      <c r="E17" t="s">
        <v>258</v>
      </c>
      <c r="F17" t="s">
        <v>259</v>
      </c>
      <c r="G17" t="s">
        <v>260</v>
      </c>
      <c r="H17" t="s">
        <v>197</v>
      </c>
      <c r="I17" t="s">
        <v>261</v>
      </c>
      <c r="J17" t="s">
        <v>262</v>
      </c>
      <c r="K17" t="s">
        <v>263</v>
      </c>
      <c r="L17" t="s">
        <v>264</v>
      </c>
      <c r="M17" t="s">
        <v>265</v>
      </c>
      <c r="N17" t="s">
        <v>266</v>
      </c>
      <c r="O17" t="s">
        <v>264</v>
      </c>
      <c r="P17" t="s">
        <v>267</v>
      </c>
      <c r="Q17" t="s">
        <v>268</v>
      </c>
      <c r="R17" t="s">
        <v>269</v>
      </c>
    </row>
    <row r="18" spans="1:18" x14ac:dyDescent="0.35">
      <c r="A18" s="1" t="s">
        <v>270</v>
      </c>
      <c r="B18" t="s">
        <v>271</v>
      </c>
      <c r="C18" t="s">
        <v>272</v>
      </c>
      <c r="D18" t="s">
        <v>273</v>
      </c>
      <c r="E18" t="s">
        <v>274</v>
      </c>
      <c r="F18" t="s">
        <v>275</v>
      </c>
      <c r="G18" t="s">
        <v>276</v>
      </c>
      <c r="H18" t="s">
        <v>277</v>
      </c>
      <c r="I18" t="s">
        <v>278</v>
      </c>
      <c r="J18" t="s">
        <v>279</v>
      </c>
      <c r="K18" t="s">
        <v>280</v>
      </c>
      <c r="L18" t="s">
        <v>281</v>
      </c>
      <c r="M18" t="s">
        <v>282</v>
      </c>
      <c r="N18" t="s">
        <v>283</v>
      </c>
      <c r="O18" t="s">
        <v>284</v>
      </c>
      <c r="P18" t="s">
        <v>285</v>
      </c>
      <c r="Q18" t="s">
        <v>286</v>
      </c>
      <c r="R18" t="s">
        <v>287</v>
      </c>
    </row>
    <row r="19" spans="1:18" x14ac:dyDescent="0.35">
      <c r="A19" s="1" t="s">
        <v>288</v>
      </c>
      <c r="B19" t="s">
        <v>71</v>
      </c>
      <c r="C19" t="s">
        <v>71</v>
      </c>
      <c r="D19" t="s">
        <v>71</v>
      </c>
      <c r="E19" t="s">
        <v>71</v>
      </c>
      <c r="F19" t="s">
        <v>71</v>
      </c>
      <c r="G19" t="s">
        <v>71</v>
      </c>
      <c r="H19" t="s">
        <v>71</v>
      </c>
      <c r="I19" t="s">
        <v>289</v>
      </c>
      <c r="J19" t="s">
        <v>290</v>
      </c>
      <c r="K19" t="s">
        <v>291</v>
      </c>
      <c r="L19" t="s">
        <v>292</v>
      </c>
      <c r="M19" t="s">
        <v>293</v>
      </c>
      <c r="N19" t="s">
        <v>294</v>
      </c>
      <c r="O19" t="s">
        <v>295</v>
      </c>
      <c r="P19" t="s">
        <v>296</v>
      </c>
      <c r="Q19" t="s">
        <v>297</v>
      </c>
      <c r="R19" t="s">
        <v>298</v>
      </c>
    </row>
    <row r="20" spans="1:18" x14ac:dyDescent="0.35">
      <c r="A20" s="1" t="s">
        <v>299</v>
      </c>
      <c r="B20" t="s">
        <v>300</v>
      </c>
      <c r="C20" t="s">
        <v>301</v>
      </c>
      <c r="D20" t="s">
        <v>302</v>
      </c>
      <c r="E20" t="s">
        <v>303</v>
      </c>
      <c r="F20" t="s">
        <v>304</v>
      </c>
      <c r="G20" t="s">
        <v>305</v>
      </c>
      <c r="H20" t="s">
        <v>306</v>
      </c>
      <c r="I20" t="s">
        <v>307</v>
      </c>
      <c r="J20" t="s">
        <v>308</v>
      </c>
      <c r="K20" t="s">
        <v>309</v>
      </c>
      <c r="L20" t="s">
        <v>310</v>
      </c>
      <c r="M20" t="s">
        <v>311</v>
      </c>
      <c r="N20" t="s">
        <v>312</v>
      </c>
      <c r="O20" t="s">
        <v>313</v>
      </c>
      <c r="P20" t="s">
        <v>314</v>
      </c>
      <c r="Q20" t="s">
        <v>315</v>
      </c>
      <c r="R20" t="s">
        <v>316</v>
      </c>
    </row>
    <row r="21" spans="1:18" x14ac:dyDescent="0.35">
      <c r="A21" s="1" t="s">
        <v>317</v>
      </c>
      <c r="B21" t="s">
        <v>318</v>
      </c>
      <c r="C21" t="s">
        <v>319</v>
      </c>
      <c r="D21" t="s">
        <v>320</v>
      </c>
      <c r="E21" t="s">
        <v>321</v>
      </c>
      <c r="F21" t="s">
        <v>322</v>
      </c>
      <c r="G21" t="s">
        <v>323</v>
      </c>
      <c r="H21" t="s">
        <v>324</v>
      </c>
      <c r="I21" t="s">
        <v>325</v>
      </c>
      <c r="J21" t="s">
        <v>326</v>
      </c>
      <c r="K21" t="s">
        <v>322</v>
      </c>
      <c r="L21" t="s">
        <v>188</v>
      </c>
      <c r="M21" t="s">
        <v>249</v>
      </c>
      <c r="N21" t="s">
        <v>327</v>
      </c>
      <c r="O21" t="s">
        <v>327</v>
      </c>
      <c r="P21" t="s">
        <v>328</v>
      </c>
      <c r="Q21" t="s">
        <v>329</v>
      </c>
      <c r="R21" t="s">
        <v>330</v>
      </c>
    </row>
    <row r="22" spans="1:18" x14ac:dyDescent="0.35">
      <c r="A22" s="1" t="s">
        <v>331</v>
      </c>
      <c r="B22" t="s">
        <v>332</v>
      </c>
      <c r="C22" t="s">
        <v>333</v>
      </c>
      <c r="D22" t="s">
        <v>334</v>
      </c>
      <c r="E22" t="s">
        <v>335</v>
      </c>
      <c r="F22" t="s">
        <v>336</v>
      </c>
      <c r="G22" t="s">
        <v>239</v>
      </c>
      <c r="H22" t="s">
        <v>337</v>
      </c>
      <c r="I22" t="s">
        <v>338</v>
      </c>
      <c r="J22" t="s">
        <v>339</v>
      </c>
      <c r="K22" t="s">
        <v>244</v>
      </c>
      <c r="L22" t="s">
        <v>340</v>
      </c>
      <c r="M22" t="s">
        <v>341</v>
      </c>
      <c r="N22" t="s">
        <v>342</v>
      </c>
      <c r="O22" t="s">
        <v>343</v>
      </c>
      <c r="P22" t="s">
        <v>262</v>
      </c>
      <c r="Q22" t="s">
        <v>344</v>
      </c>
      <c r="R22" t="s">
        <v>345</v>
      </c>
    </row>
    <row r="23" spans="1:18" x14ac:dyDescent="0.35">
      <c r="A23" s="1" t="s">
        <v>346</v>
      </c>
      <c r="B23" t="s">
        <v>347</v>
      </c>
      <c r="C23" t="s">
        <v>199</v>
      </c>
      <c r="D23" t="s">
        <v>348</v>
      </c>
      <c r="E23" t="s">
        <v>343</v>
      </c>
      <c r="F23" t="s">
        <v>323</v>
      </c>
      <c r="G23" t="s">
        <v>349</v>
      </c>
      <c r="H23" t="s">
        <v>192</v>
      </c>
      <c r="I23" t="s">
        <v>350</v>
      </c>
      <c r="J23" t="s">
        <v>351</v>
      </c>
      <c r="K23" t="s">
        <v>352</v>
      </c>
      <c r="L23" t="s">
        <v>345</v>
      </c>
      <c r="M23" t="s">
        <v>353</v>
      </c>
      <c r="N23" t="s">
        <v>354</v>
      </c>
      <c r="O23" t="s">
        <v>355</v>
      </c>
      <c r="P23" t="s">
        <v>356</v>
      </c>
      <c r="Q23" t="s">
        <v>357</v>
      </c>
      <c r="R23" t="s">
        <v>358</v>
      </c>
    </row>
    <row r="24" spans="1:18" x14ac:dyDescent="0.35">
      <c r="A24" s="1" t="s">
        <v>359</v>
      </c>
      <c r="B24" t="s">
        <v>360</v>
      </c>
      <c r="C24" t="s">
        <v>360</v>
      </c>
      <c r="D24" t="s">
        <v>360</v>
      </c>
      <c r="E24" t="s">
        <v>360</v>
      </c>
      <c r="F24" t="s">
        <v>360</v>
      </c>
      <c r="G24" t="s">
        <v>360</v>
      </c>
      <c r="H24" t="s">
        <v>361</v>
      </c>
      <c r="I24" t="s">
        <v>362</v>
      </c>
      <c r="J24" t="s">
        <v>363</v>
      </c>
      <c r="K24" t="s">
        <v>364</v>
      </c>
      <c r="L24" t="s">
        <v>365</v>
      </c>
      <c r="M24" t="s">
        <v>366</v>
      </c>
      <c r="N24" t="s">
        <v>367</v>
      </c>
      <c r="O24" t="s">
        <v>368</v>
      </c>
      <c r="P24" t="s">
        <v>369</v>
      </c>
      <c r="Q24" t="s">
        <v>370</v>
      </c>
      <c r="R24" t="s">
        <v>371</v>
      </c>
    </row>
    <row r="25" spans="1:18" x14ac:dyDescent="0.35">
      <c r="A25" s="1" t="s">
        <v>372</v>
      </c>
      <c r="B25" t="s">
        <v>159</v>
      </c>
      <c r="C25" t="s">
        <v>373</v>
      </c>
      <c r="D25" t="s">
        <v>374</v>
      </c>
      <c r="E25" t="s">
        <v>375</v>
      </c>
      <c r="F25" t="s">
        <v>376</v>
      </c>
      <c r="G25" t="s">
        <v>377</v>
      </c>
      <c r="H25" t="s">
        <v>378</v>
      </c>
      <c r="I25" t="s">
        <v>379</v>
      </c>
      <c r="J25" t="s">
        <v>380</v>
      </c>
      <c r="K25" t="s">
        <v>381</v>
      </c>
      <c r="L25" t="s">
        <v>382</v>
      </c>
      <c r="M25" t="s">
        <v>383</v>
      </c>
      <c r="N25" t="s">
        <v>384</v>
      </c>
      <c r="O25" t="s">
        <v>385</v>
      </c>
      <c r="P25" t="s">
        <v>386</v>
      </c>
      <c r="Q25" t="s">
        <v>387</v>
      </c>
      <c r="R25" t="s">
        <v>388</v>
      </c>
    </row>
  </sheetData>
  <pageMargins left="0.7" right="0.7" top="0.75" bottom="0.75" header="0.3" footer="0.3"/>
  <ignoredErrors>
    <ignoredError sqref="B1:R2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1"/>
  <sheetViews>
    <sheetView topLeftCell="A7" workbookViewId="0">
      <selection activeCell="F13" sqref="F13"/>
    </sheetView>
  </sheetViews>
  <sheetFormatPr defaultRowHeight="14.5" x14ac:dyDescent="0.35"/>
  <cols>
    <col min="1" max="1" width="27.90625" customWidth="1"/>
  </cols>
  <sheetData>
    <row r="1" spans="1:38" x14ac:dyDescent="0.35">
      <c r="B1" s="1" t="s">
        <v>389</v>
      </c>
      <c r="C1" s="1" t="s">
        <v>390</v>
      </c>
      <c r="D1" s="1" t="s">
        <v>391</v>
      </c>
      <c r="E1" s="1" t="s">
        <v>392</v>
      </c>
      <c r="F1" s="1" t="s">
        <v>393</v>
      </c>
      <c r="G1" s="1" t="s">
        <v>394</v>
      </c>
      <c r="H1" s="1" t="s">
        <v>395</v>
      </c>
      <c r="I1" s="1" t="s">
        <v>396</v>
      </c>
      <c r="J1" s="1" t="s">
        <v>397</v>
      </c>
      <c r="K1" s="1" t="s">
        <v>398</v>
      </c>
      <c r="L1" s="1" t="s">
        <v>399</v>
      </c>
      <c r="M1" s="1" t="s">
        <v>400</v>
      </c>
      <c r="N1" s="1" t="s">
        <v>401</v>
      </c>
      <c r="O1" s="1" t="s">
        <v>402</v>
      </c>
      <c r="P1" s="1" t="s">
        <v>403</v>
      </c>
      <c r="Q1" s="1" t="s">
        <v>404</v>
      </c>
      <c r="R1" s="1" t="s">
        <v>405</v>
      </c>
      <c r="S1" s="1" t="s">
        <v>406</v>
      </c>
      <c r="T1" s="1" t="s">
        <v>407</v>
      </c>
      <c r="U1" s="1" t="s">
        <v>408</v>
      </c>
      <c r="V1" s="1" t="s">
        <v>409</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410</v>
      </c>
      <c r="B2" t="s">
        <v>411</v>
      </c>
      <c r="C2" t="s">
        <v>412</v>
      </c>
      <c r="D2" t="s">
        <v>413</v>
      </c>
      <c r="E2" t="s">
        <v>414</v>
      </c>
      <c r="F2" t="s">
        <v>415</v>
      </c>
      <c r="G2" t="s">
        <v>416</v>
      </c>
      <c r="H2" t="s">
        <v>417</v>
      </c>
      <c r="I2" t="s">
        <v>418</v>
      </c>
      <c r="J2" t="s">
        <v>419</v>
      </c>
      <c r="K2" t="s">
        <v>420</v>
      </c>
      <c r="L2" t="s">
        <v>421</v>
      </c>
      <c r="M2" t="s">
        <v>422</v>
      </c>
      <c r="N2" t="s">
        <v>423</v>
      </c>
      <c r="O2" t="s">
        <v>424</v>
      </c>
      <c r="P2" t="s">
        <v>425</v>
      </c>
      <c r="Q2" t="s">
        <v>426</v>
      </c>
      <c r="R2" t="s">
        <v>427</v>
      </c>
      <c r="S2" t="s">
        <v>428</v>
      </c>
      <c r="T2" t="s">
        <v>429</v>
      </c>
      <c r="U2" t="s">
        <v>430</v>
      </c>
      <c r="V2" t="s">
        <v>431</v>
      </c>
      <c r="W2" t="s">
        <v>168</v>
      </c>
      <c r="X2" t="s">
        <v>169</v>
      </c>
      <c r="Y2" t="s">
        <v>170</v>
      </c>
      <c r="Z2" t="s">
        <v>171</v>
      </c>
      <c r="AA2" t="s">
        <v>172</v>
      </c>
      <c r="AB2" t="s">
        <v>173</v>
      </c>
      <c r="AC2" t="s">
        <v>174</v>
      </c>
      <c r="AD2" t="s">
        <v>175</v>
      </c>
      <c r="AE2" t="s">
        <v>176</v>
      </c>
      <c r="AF2" t="s">
        <v>177</v>
      </c>
      <c r="AG2" t="s">
        <v>178</v>
      </c>
      <c r="AH2" t="s">
        <v>179</v>
      </c>
      <c r="AI2" t="s">
        <v>180</v>
      </c>
      <c r="AJ2" t="s">
        <v>181</v>
      </c>
      <c r="AK2" t="s">
        <v>182</v>
      </c>
      <c r="AL2" t="s">
        <v>183</v>
      </c>
    </row>
    <row r="3" spans="1:38" x14ac:dyDescent="0.35">
      <c r="A3" s="1" t="s">
        <v>432</v>
      </c>
      <c r="B3" t="s">
        <v>433</v>
      </c>
      <c r="C3" t="s">
        <v>434</v>
      </c>
      <c r="D3" t="s">
        <v>435</v>
      </c>
      <c r="E3" t="s">
        <v>436</v>
      </c>
      <c r="F3" t="s">
        <v>437</v>
      </c>
      <c r="G3" t="s">
        <v>438</v>
      </c>
      <c r="H3" t="s">
        <v>439</v>
      </c>
      <c r="I3" t="s">
        <v>440</v>
      </c>
      <c r="J3" t="s">
        <v>279</v>
      </c>
      <c r="K3" t="s">
        <v>441</v>
      </c>
      <c r="L3" t="s">
        <v>442</v>
      </c>
      <c r="M3" t="s">
        <v>443</v>
      </c>
      <c r="N3" t="s">
        <v>444</v>
      </c>
      <c r="O3" t="s">
        <v>445</v>
      </c>
      <c r="P3" t="s">
        <v>446</v>
      </c>
      <c r="Q3" t="s">
        <v>447</v>
      </c>
      <c r="R3" t="s">
        <v>448</v>
      </c>
      <c r="S3" t="s">
        <v>449</v>
      </c>
      <c r="T3" t="s">
        <v>450</v>
      </c>
      <c r="U3" t="s">
        <v>451</v>
      </c>
      <c r="V3" t="s">
        <v>452</v>
      </c>
      <c r="W3" t="s">
        <v>453</v>
      </c>
      <c r="X3" t="s">
        <v>454</v>
      </c>
      <c r="Y3" t="s">
        <v>455</v>
      </c>
      <c r="Z3" t="s">
        <v>456</v>
      </c>
      <c r="AA3" t="s">
        <v>457</v>
      </c>
      <c r="AB3" t="s">
        <v>458</v>
      </c>
      <c r="AC3" t="s">
        <v>459</v>
      </c>
      <c r="AD3" t="s">
        <v>460</v>
      </c>
      <c r="AE3" t="s">
        <v>461</v>
      </c>
      <c r="AF3" t="s">
        <v>462</v>
      </c>
      <c r="AG3" t="s">
        <v>463</v>
      </c>
      <c r="AH3" t="s">
        <v>464</v>
      </c>
      <c r="AI3" t="s">
        <v>465</v>
      </c>
      <c r="AJ3" t="s">
        <v>466</v>
      </c>
      <c r="AK3" t="s">
        <v>467</v>
      </c>
      <c r="AL3" t="s">
        <v>468</v>
      </c>
    </row>
    <row r="4" spans="1:38" x14ac:dyDescent="0.35">
      <c r="A4" s="1" t="s">
        <v>469</v>
      </c>
      <c r="B4" t="s">
        <v>470</v>
      </c>
      <c r="C4" t="s">
        <v>471</v>
      </c>
      <c r="D4" t="s">
        <v>472</v>
      </c>
      <c r="E4" t="s">
        <v>473</v>
      </c>
      <c r="F4" t="s">
        <v>474</v>
      </c>
      <c r="G4" t="s">
        <v>475</v>
      </c>
      <c r="H4" t="s">
        <v>476</v>
      </c>
      <c r="I4" t="s">
        <v>477</v>
      </c>
      <c r="J4" t="s">
        <v>478</v>
      </c>
      <c r="K4" t="s">
        <v>479</v>
      </c>
      <c r="L4" t="s">
        <v>480</v>
      </c>
      <c r="M4" t="s">
        <v>481</v>
      </c>
      <c r="N4" t="s">
        <v>482</v>
      </c>
      <c r="O4" t="s">
        <v>483</v>
      </c>
      <c r="P4" t="s">
        <v>484</v>
      </c>
      <c r="Q4" t="s">
        <v>485</v>
      </c>
      <c r="R4" t="s">
        <v>486</v>
      </c>
      <c r="S4" t="s">
        <v>487</v>
      </c>
      <c r="T4" t="s">
        <v>488</v>
      </c>
      <c r="U4" t="s">
        <v>489</v>
      </c>
      <c r="V4" t="s">
        <v>490</v>
      </c>
      <c r="W4" t="s">
        <v>491</v>
      </c>
      <c r="X4" t="s">
        <v>492</v>
      </c>
      <c r="Y4" t="s">
        <v>493</v>
      </c>
      <c r="Z4" t="s">
        <v>494</v>
      </c>
      <c r="AA4" t="s">
        <v>495</v>
      </c>
      <c r="AB4" t="s">
        <v>496</v>
      </c>
      <c r="AC4" t="s">
        <v>497</v>
      </c>
      <c r="AD4" t="s">
        <v>498</v>
      </c>
      <c r="AE4" t="s">
        <v>499</v>
      </c>
      <c r="AF4" t="s">
        <v>500</v>
      </c>
      <c r="AG4" t="s">
        <v>501</v>
      </c>
      <c r="AH4" t="s">
        <v>502</v>
      </c>
      <c r="AI4" t="s">
        <v>503</v>
      </c>
      <c r="AJ4" t="s">
        <v>504</v>
      </c>
      <c r="AK4" t="s">
        <v>505</v>
      </c>
      <c r="AL4" t="s">
        <v>506</v>
      </c>
    </row>
    <row r="5" spans="1:38" x14ac:dyDescent="0.35">
      <c r="A5" s="1" t="s">
        <v>507</v>
      </c>
      <c r="B5" t="s">
        <v>508</v>
      </c>
      <c r="C5" t="s">
        <v>509</v>
      </c>
      <c r="D5" t="s">
        <v>510</v>
      </c>
      <c r="E5" t="s">
        <v>511</v>
      </c>
      <c r="F5" t="s">
        <v>512</v>
      </c>
      <c r="G5" t="s">
        <v>513</v>
      </c>
      <c r="H5" t="s">
        <v>514</v>
      </c>
      <c r="I5" t="s">
        <v>515</v>
      </c>
      <c r="J5" t="s">
        <v>516</v>
      </c>
      <c r="K5" t="s">
        <v>517</v>
      </c>
      <c r="L5" t="s">
        <v>518</v>
      </c>
      <c r="M5" t="s">
        <v>519</v>
      </c>
      <c r="N5" t="s">
        <v>520</v>
      </c>
      <c r="O5" t="s">
        <v>521</v>
      </c>
      <c r="P5" t="s">
        <v>522</v>
      </c>
      <c r="Q5" t="s">
        <v>523</v>
      </c>
      <c r="R5" t="s">
        <v>524</v>
      </c>
      <c r="S5" t="s">
        <v>525</v>
      </c>
      <c r="T5" t="s">
        <v>526</v>
      </c>
      <c r="U5" t="s">
        <v>527</v>
      </c>
      <c r="V5" t="s">
        <v>528</v>
      </c>
      <c r="W5" t="s">
        <v>529</v>
      </c>
      <c r="X5" t="s">
        <v>530</v>
      </c>
      <c r="Y5" t="s">
        <v>531</v>
      </c>
      <c r="Z5" t="s">
        <v>532</v>
      </c>
      <c r="AA5" t="s">
        <v>533</v>
      </c>
      <c r="AB5" t="s">
        <v>534</v>
      </c>
      <c r="AC5" t="s">
        <v>535</v>
      </c>
      <c r="AD5" t="s">
        <v>536</v>
      </c>
      <c r="AE5" t="s">
        <v>537</v>
      </c>
      <c r="AF5" t="s">
        <v>538</v>
      </c>
      <c r="AG5" t="s">
        <v>539</v>
      </c>
      <c r="AH5" t="s">
        <v>540</v>
      </c>
      <c r="AI5" t="s">
        <v>541</v>
      </c>
      <c r="AJ5" t="s">
        <v>542</v>
      </c>
      <c r="AK5" t="s">
        <v>543</v>
      </c>
      <c r="AL5" t="s">
        <v>544</v>
      </c>
    </row>
    <row r="6" spans="1:38" x14ac:dyDescent="0.35">
      <c r="A6" s="1" t="s">
        <v>545</v>
      </c>
      <c r="B6" t="s">
        <v>71</v>
      </c>
      <c r="C6" t="s">
        <v>71</v>
      </c>
      <c r="D6" t="s">
        <v>71</v>
      </c>
      <c r="E6" t="s">
        <v>71</v>
      </c>
      <c r="F6" t="s">
        <v>71</v>
      </c>
      <c r="G6" t="s">
        <v>71</v>
      </c>
      <c r="H6" t="s">
        <v>71</v>
      </c>
      <c r="I6" t="s">
        <v>71</v>
      </c>
      <c r="J6" t="s">
        <v>71</v>
      </c>
      <c r="K6" t="s">
        <v>546</v>
      </c>
      <c r="L6" t="s">
        <v>547</v>
      </c>
      <c r="M6" t="s">
        <v>548</v>
      </c>
      <c r="N6" t="s">
        <v>549</v>
      </c>
      <c r="O6" t="s">
        <v>550</v>
      </c>
      <c r="P6" t="s">
        <v>551</v>
      </c>
      <c r="Q6" t="s">
        <v>552</v>
      </c>
      <c r="R6" t="s">
        <v>553</v>
      </c>
      <c r="S6" t="s">
        <v>554</v>
      </c>
      <c r="T6" t="s">
        <v>555</v>
      </c>
      <c r="U6" t="s">
        <v>556</v>
      </c>
      <c r="V6" t="s">
        <v>557</v>
      </c>
      <c r="W6" t="s">
        <v>558</v>
      </c>
      <c r="X6" t="s">
        <v>559</v>
      </c>
      <c r="Y6" t="s">
        <v>560</v>
      </c>
      <c r="Z6" t="s">
        <v>561</v>
      </c>
      <c r="AA6" t="s">
        <v>562</v>
      </c>
      <c r="AB6" t="s">
        <v>563</v>
      </c>
      <c r="AC6" t="s">
        <v>564</v>
      </c>
      <c r="AD6" t="s">
        <v>565</v>
      </c>
      <c r="AE6" t="s">
        <v>566</v>
      </c>
      <c r="AF6" t="s">
        <v>567</v>
      </c>
      <c r="AG6" t="s">
        <v>568</v>
      </c>
      <c r="AH6" t="s">
        <v>569</v>
      </c>
      <c r="AI6" t="s">
        <v>570</v>
      </c>
      <c r="AJ6" t="s">
        <v>571</v>
      </c>
      <c r="AK6" t="s">
        <v>572</v>
      </c>
      <c r="AL6" t="s">
        <v>573</v>
      </c>
    </row>
    <row r="7" spans="1:38" x14ac:dyDescent="0.35">
      <c r="A7" s="1" t="s">
        <v>574</v>
      </c>
      <c r="B7" t="s">
        <v>575</v>
      </c>
      <c r="C7" t="s">
        <v>576</v>
      </c>
      <c r="D7" t="s">
        <v>577</v>
      </c>
      <c r="E7" t="s">
        <v>578</v>
      </c>
      <c r="F7" t="s">
        <v>579</v>
      </c>
      <c r="G7" t="s">
        <v>580</v>
      </c>
      <c r="H7" t="s">
        <v>581</v>
      </c>
      <c r="I7" t="s">
        <v>582</v>
      </c>
      <c r="J7" t="s">
        <v>583</v>
      </c>
      <c r="K7" t="s">
        <v>584</v>
      </c>
      <c r="L7" t="s">
        <v>585</v>
      </c>
      <c r="M7" t="s">
        <v>586</v>
      </c>
      <c r="N7" t="s">
        <v>587</v>
      </c>
      <c r="O7" t="s">
        <v>588</v>
      </c>
      <c r="P7" t="s">
        <v>589</v>
      </c>
      <c r="Q7" t="s">
        <v>590</v>
      </c>
      <c r="R7" t="s">
        <v>591</v>
      </c>
      <c r="S7" t="s">
        <v>592</v>
      </c>
      <c r="T7" t="s">
        <v>593</v>
      </c>
      <c r="U7" t="s">
        <v>594</v>
      </c>
      <c r="V7" t="s">
        <v>595</v>
      </c>
      <c r="W7" t="s">
        <v>596</v>
      </c>
      <c r="X7" t="s">
        <v>597</v>
      </c>
      <c r="Y7" t="s">
        <v>598</v>
      </c>
      <c r="Z7" t="s">
        <v>599</v>
      </c>
      <c r="AA7" t="s">
        <v>600</v>
      </c>
      <c r="AB7" t="s">
        <v>601</v>
      </c>
      <c r="AC7" t="s">
        <v>602</v>
      </c>
      <c r="AD7" t="s">
        <v>603</v>
      </c>
      <c r="AE7" t="s">
        <v>604</v>
      </c>
      <c r="AF7" t="s">
        <v>605</v>
      </c>
      <c r="AG7" t="s">
        <v>606</v>
      </c>
      <c r="AH7" t="s">
        <v>607</v>
      </c>
      <c r="AI7" t="s">
        <v>608</v>
      </c>
      <c r="AJ7" t="s">
        <v>609</v>
      </c>
      <c r="AK7" t="s">
        <v>610</v>
      </c>
      <c r="AL7" t="s">
        <v>611</v>
      </c>
    </row>
    <row r="8" spans="1:38" x14ac:dyDescent="0.35">
      <c r="A8" s="1" t="s">
        <v>612</v>
      </c>
      <c r="B8" t="s">
        <v>71</v>
      </c>
      <c r="C8" t="s">
        <v>71</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row>
    <row r="9" spans="1:38" x14ac:dyDescent="0.35">
      <c r="A9" s="1" t="s">
        <v>613</v>
      </c>
      <c r="B9" t="s">
        <v>71</v>
      </c>
      <c r="C9" t="s">
        <v>71</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row>
    <row r="10" spans="1:38" x14ac:dyDescent="0.35">
      <c r="A10" s="1" t="s">
        <v>614</v>
      </c>
      <c r="B10" t="s">
        <v>615</v>
      </c>
      <c r="C10" t="s">
        <v>616</v>
      </c>
      <c r="D10" t="s">
        <v>617</v>
      </c>
      <c r="E10" t="s">
        <v>618</v>
      </c>
      <c r="F10" t="s">
        <v>619</v>
      </c>
      <c r="G10" t="s">
        <v>620</v>
      </c>
      <c r="H10" t="s">
        <v>621</v>
      </c>
      <c r="I10" t="s">
        <v>622</v>
      </c>
      <c r="J10" t="s">
        <v>623</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row>
    <row r="11" spans="1:38" x14ac:dyDescent="0.35">
      <c r="A11" s="1" t="s">
        <v>624</v>
      </c>
      <c r="B11" t="s">
        <v>625</v>
      </c>
      <c r="C11" t="s">
        <v>626</v>
      </c>
      <c r="D11" t="s">
        <v>627</v>
      </c>
      <c r="E11" t="s">
        <v>628</v>
      </c>
      <c r="F11" t="s">
        <v>629</v>
      </c>
      <c r="G11" t="s">
        <v>630</v>
      </c>
      <c r="H11" t="s">
        <v>631</v>
      </c>
      <c r="I11" t="s">
        <v>632</v>
      </c>
      <c r="J11" t="s">
        <v>633</v>
      </c>
      <c r="K11" t="s">
        <v>634</v>
      </c>
      <c r="L11" t="s">
        <v>635</v>
      </c>
      <c r="M11" t="s">
        <v>636</v>
      </c>
      <c r="N11" t="s">
        <v>637</v>
      </c>
      <c r="O11" t="s">
        <v>638</v>
      </c>
      <c r="P11" t="s">
        <v>639</v>
      </c>
      <c r="Q11" t="s">
        <v>640</v>
      </c>
      <c r="R11" t="s">
        <v>641</v>
      </c>
      <c r="S11" t="s">
        <v>642</v>
      </c>
      <c r="T11" t="s">
        <v>643</v>
      </c>
      <c r="U11" t="s">
        <v>644</v>
      </c>
      <c r="V11" t="s">
        <v>645</v>
      </c>
      <c r="W11" t="s">
        <v>646</v>
      </c>
      <c r="X11" t="s">
        <v>647</v>
      </c>
      <c r="Y11" t="s">
        <v>648</v>
      </c>
      <c r="Z11" t="s">
        <v>649</v>
      </c>
      <c r="AA11" t="s">
        <v>650</v>
      </c>
      <c r="AB11" t="s">
        <v>651</v>
      </c>
      <c r="AC11" t="s">
        <v>652</v>
      </c>
      <c r="AD11" t="s">
        <v>653</v>
      </c>
      <c r="AE11" t="s">
        <v>654</v>
      </c>
      <c r="AF11" t="s">
        <v>655</v>
      </c>
      <c r="AG11" t="s">
        <v>656</v>
      </c>
      <c r="AH11" t="s">
        <v>657</v>
      </c>
      <c r="AI11" t="s">
        <v>658</v>
      </c>
      <c r="AJ11" t="s">
        <v>659</v>
      </c>
      <c r="AK11" t="s">
        <v>660</v>
      </c>
      <c r="AL11" t="s">
        <v>661</v>
      </c>
    </row>
    <row r="12" spans="1:38" x14ac:dyDescent="0.35">
      <c r="A12" s="1" t="s">
        <v>662</v>
      </c>
      <c r="B12" t="s">
        <v>71</v>
      </c>
      <c r="C12" t="s">
        <v>71</v>
      </c>
      <c r="D12" t="s">
        <v>71</v>
      </c>
      <c r="E12" t="s">
        <v>71</v>
      </c>
      <c r="F12" t="s">
        <v>71</v>
      </c>
      <c r="G12" t="s">
        <v>71</v>
      </c>
      <c r="H12" t="s">
        <v>71</v>
      </c>
      <c r="I12" t="s">
        <v>71</v>
      </c>
      <c r="J12" t="s">
        <v>71</v>
      </c>
      <c r="K12" t="s">
        <v>663</v>
      </c>
      <c r="L12" t="s">
        <v>664</v>
      </c>
      <c r="M12" t="s">
        <v>665</v>
      </c>
      <c r="N12" t="s">
        <v>666</v>
      </c>
      <c r="O12" t="s">
        <v>664</v>
      </c>
      <c r="P12" t="s">
        <v>667</v>
      </c>
      <c r="Q12" t="s">
        <v>668</v>
      </c>
      <c r="R12" t="s">
        <v>669</v>
      </c>
      <c r="S12" t="s">
        <v>670</v>
      </c>
      <c r="T12" t="s">
        <v>671</v>
      </c>
      <c r="U12" t="s">
        <v>672</v>
      </c>
      <c r="V12" t="s">
        <v>71</v>
      </c>
      <c r="W12" t="s">
        <v>673</v>
      </c>
      <c r="X12" t="s">
        <v>674</v>
      </c>
      <c r="Y12" t="s">
        <v>575</v>
      </c>
      <c r="Z12" t="s">
        <v>675</v>
      </c>
      <c r="AA12" t="s">
        <v>676</v>
      </c>
      <c r="AB12" t="s">
        <v>677</v>
      </c>
      <c r="AC12" t="s">
        <v>678</v>
      </c>
      <c r="AD12" t="s">
        <v>679</v>
      </c>
      <c r="AE12" t="s">
        <v>680</v>
      </c>
      <c r="AF12" t="s">
        <v>681</v>
      </c>
      <c r="AG12" t="s">
        <v>682</v>
      </c>
      <c r="AH12" t="s">
        <v>683</v>
      </c>
      <c r="AI12" t="s">
        <v>684</v>
      </c>
      <c r="AJ12" t="s">
        <v>685</v>
      </c>
      <c r="AK12" t="s">
        <v>686</v>
      </c>
      <c r="AL12" t="s">
        <v>687</v>
      </c>
    </row>
    <row r="13" spans="1:38" x14ac:dyDescent="0.35">
      <c r="A13" s="1" t="s">
        <v>688</v>
      </c>
      <c r="B13" t="s">
        <v>71</v>
      </c>
      <c r="C13" t="s">
        <v>71</v>
      </c>
      <c r="D13" t="s">
        <v>71</v>
      </c>
      <c r="E13" t="s">
        <v>71</v>
      </c>
      <c r="F13" t="s">
        <v>71</v>
      </c>
      <c r="G13" t="s">
        <v>71</v>
      </c>
      <c r="H13" t="s">
        <v>71</v>
      </c>
      <c r="I13" t="s">
        <v>71</v>
      </c>
      <c r="J13" t="s">
        <v>71</v>
      </c>
      <c r="K13" t="s">
        <v>689</v>
      </c>
      <c r="L13" t="s">
        <v>690</v>
      </c>
      <c r="M13" t="s">
        <v>665</v>
      </c>
      <c r="N13" t="s">
        <v>617</v>
      </c>
      <c r="O13" t="s">
        <v>691</v>
      </c>
      <c r="P13" t="s">
        <v>692</v>
      </c>
      <c r="Q13" t="s">
        <v>693</v>
      </c>
      <c r="R13" t="s">
        <v>694</v>
      </c>
      <c r="S13" t="s">
        <v>695</v>
      </c>
      <c r="T13" t="s">
        <v>696</v>
      </c>
      <c r="U13" t="s">
        <v>697</v>
      </c>
      <c r="V13" t="s">
        <v>71</v>
      </c>
      <c r="W13" t="s">
        <v>71</v>
      </c>
      <c r="X13" t="s">
        <v>71</v>
      </c>
      <c r="Y13" t="s">
        <v>71</v>
      </c>
      <c r="Z13" t="s">
        <v>71</v>
      </c>
      <c r="AA13" t="s">
        <v>71</v>
      </c>
      <c r="AB13" t="s">
        <v>71</v>
      </c>
      <c r="AC13" t="s">
        <v>71</v>
      </c>
      <c r="AD13" t="s">
        <v>698</v>
      </c>
      <c r="AE13" t="s">
        <v>699</v>
      </c>
      <c r="AF13" t="s">
        <v>700</v>
      </c>
      <c r="AG13" t="s">
        <v>701</v>
      </c>
      <c r="AH13" t="s">
        <v>702</v>
      </c>
      <c r="AI13" t="s">
        <v>703</v>
      </c>
      <c r="AJ13" t="s">
        <v>704</v>
      </c>
      <c r="AK13" t="s">
        <v>705</v>
      </c>
      <c r="AL13" t="s">
        <v>706</v>
      </c>
    </row>
    <row r="14" spans="1:38" x14ac:dyDescent="0.35">
      <c r="A14" s="1" t="s">
        <v>707</v>
      </c>
      <c r="B14" t="s">
        <v>615</v>
      </c>
      <c r="C14" t="s">
        <v>616</v>
      </c>
      <c r="D14" t="s">
        <v>617</v>
      </c>
      <c r="E14" t="s">
        <v>618</v>
      </c>
      <c r="F14" t="s">
        <v>619</v>
      </c>
      <c r="G14" t="s">
        <v>620</v>
      </c>
      <c r="H14" t="s">
        <v>621</v>
      </c>
      <c r="I14" t="s">
        <v>622</v>
      </c>
      <c r="J14" t="s">
        <v>623</v>
      </c>
      <c r="K14" t="s">
        <v>708</v>
      </c>
      <c r="L14" t="s">
        <v>709</v>
      </c>
      <c r="M14" t="s">
        <v>710</v>
      </c>
      <c r="N14" t="s">
        <v>670</v>
      </c>
      <c r="O14" t="s">
        <v>711</v>
      </c>
      <c r="P14" t="s">
        <v>712</v>
      </c>
      <c r="Q14" t="s">
        <v>713</v>
      </c>
      <c r="R14" t="s">
        <v>714</v>
      </c>
      <c r="S14" t="s">
        <v>670</v>
      </c>
      <c r="T14" t="s">
        <v>715</v>
      </c>
      <c r="U14" t="s">
        <v>716</v>
      </c>
      <c r="V14" t="s">
        <v>717</v>
      </c>
      <c r="W14" t="s">
        <v>203</v>
      </c>
      <c r="X14" t="s">
        <v>204</v>
      </c>
      <c r="Y14" t="s">
        <v>205</v>
      </c>
      <c r="Z14" t="s">
        <v>206</v>
      </c>
      <c r="AA14" t="s">
        <v>207</v>
      </c>
      <c r="AB14" t="s">
        <v>208</v>
      </c>
      <c r="AC14" t="s">
        <v>209</v>
      </c>
      <c r="AD14" t="s">
        <v>210</v>
      </c>
      <c r="AE14" t="s">
        <v>211</v>
      </c>
      <c r="AF14" t="s">
        <v>212</v>
      </c>
      <c r="AG14" t="s">
        <v>213</v>
      </c>
      <c r="AH14" t="s">
        <v>214</v>
      </c>
      <c r="AI14" t="s">
        <v>215</v>
      </c>
      <c r="AJ14" t="s">
        <v>216</v>
      </c>
      <c r="AK14" t="s">
        <v>217</v>
      </c>
      <c r="AL14" t="s">
        <v>218</v>
      </c>
    </row>
    <row r="15" spans="1:38" x14ac:dyDescent="0.35">
      <c r="A15" s="1" t="s">
        <v>718</v>
      </c>
      <c r="B15" t="s">
        <v>719</v>
      </c>
      <c r="C15" t="s">
        <v>720</v>
      </c>
      <c r="D15" t="s">
        <v>721</v>
      </c>
      <c r="E15" t="s">
        <v>722</v>
      </c>
      <c r="F15" t="s">
        <v>723</v>
      </c>
      <c r="G15" t="s">
        <v>724</v>
      </c>
      <c r="H15" t="s">
        <v>725</v>
      </c>
      <c r="I15" t="s">
        <v>726</v>
      </c>
      <c r="J15" t="s">
        <v>727</v>
      </c>
      <c r="K15" t="s">
        <v>728</v>
      </c>
      <c r="L15" t="s">
        <v>729</v>
      </c>
      <c r="M15" t="s">
        <v>730</v>
      </c>
      <c r="N15" t="s">
        <v>731</v>
      </c>
      <c r="O15" t="s">
        <v>732</v>
      </c>
      <c r="P15" t="s">
        <v>733</v>
      </c>
      <c r="Q15" t="s">
        <v>734</v>
      </c>
      <c r="R15" t="s">
        <v>618</v>
      </c>
      <c r="S15" t="s">
        <v>735</v>
      </c>
      <c r="T15" t="s">
        <v>736</v>
      </c>
      <c r="U15" t="s">
        <v>737</v>
      </c>
      <c r="V15" t="s">
        <v>738</v>
      </c>
      <c r="W15" t="s">
        <v>739</v>
      </c>
      <c r="X15" t="s">
        <v>740</v>
      </c>
      <c r="Y15" t="s">
        <v>741</v>
      </c>
      <c r="Z15" t="s">
        <v>742</v>
      </c>
      <c r="AA15" t="s">
        <v>743</v>
      </c>
      <c r="AB15" t="s">
        <v>744</v>
      </c>
      <c r="AC15" t="s">
        <v>745</v>
      </c>
      <c r="AD15" t="s">
        <v>746</v>
      </c>
      <c r="AE15" t="s">
        <v>747</v>
      </c>
      <c r="AF15" t="s">
        <v>748</v>
      </c>
      <c r="AG15" t="s">
        <v>749</v>
      </c>
      <c r="AH15" t="s">
        <v>750</v>
      </c>
      <c r="AI15" t="s">
        <v>751</v>
      </c>
      <c r="AJ15" t="s">
        <v>752</v>
      </c>
      <c r="AK15" t="s">
        <v>753</v>
      </c>
      <c r="AL15" t="s">
        <v>754</v>
      </c>
    </row>
    <row r="16" spans="1:38" x14ac:dyDescent="0.35">
      <c r="A16" s="1" t="s">
        <v>755</v>
      </c>
      <c r="B16" t="s">
        <v>756</v>
      </c>
      <c r="C16" t="s">
        <v>757</v>
      </c>
      <c r="D16" t="s">
        <v>758</v>
      </c>
      <c r="E16" t="s">
        <v>759</v>
      </c>
      <c r="F16" t="s">
        <v>760</v>
      </c>
      <c r="G16" t="s">
        <v>558</v>
      </c>
      <c r="H16" t="s">
        <v>554</v>
      </c>
      <c r="I16" t="s">
        <v>761</v>
      </c>
      <c r="J16" t="s">
        <v>762</v>
      </c>
      <c r="K16" t="s">
        <v>763</v>
      </c>
      <c r="L16" t="s">
        <v>764</v>
      </c>
      <c r="M16" t="s">
        <v>765</v>
      </c>
      <c r="N16" t="s">
        <v>766</v>
      </c>
      <c r="O16" t="s">
        <v>767</v>
      </c>
      <c r="P16" t="s">
        <v>768</v>
      </c>
      <c r="Q16" t="s">
        <v>763</v>
      </c>
      <c r="R16" t="s">
        <v>769</v>
      </c>
      <c r="S16" t="s">
        <v>770</v>
      </c>
      <c r="T16" t="s">
        <v>771</v>
      </c>
      <c r="U16" t="s">
        <v>772</v>
      </c>
      <c r="V16" t="s">
        <v>773</v>
      </c>
      <c r="W16" t="s">
        <v>774</v>
      </c>
      <c r="X16" t="s">
        <v>775</v>
      </c>
      <c r="Y16" t="s">
        <v>776</v>
      </c>
      <c r="Z16" t="s">
        <v>777</v>
      </c>
      <c r="AA16" t="s">
        <v>778</v>
      </c>
      <c r="AB16" t="s">
        <v>779</v>
      </c>
      <c r="AC16" t="s">
        <v>780</v>
      </c>
      <c r="AD16" t="s">
        <v>781</v>
      </c>
      <c r="AE16" t="s">
        <v>782</v>
      </c>
      <c r="AF16" t="s">
        <v>783</v>
      </c>
      <c r="AG16" t="s">
        <v>784</v>
      </c>
      <c r="AH16" t="s">
        <v>785</v>
      </c>
      <c r="AI16" t="s">
        <v>786</v>
      </c>
      <c r="AJ16" t="s">
        <v>787</v>
      </c>
      <c r="AK16" t="s">
        <v>788</v>
      </c>
      <c r="AL16" t="s">
        <v>789</v>
      </c>
    </row>
    <row r="17" spans="1:38" x14ac:dyDescent="0.35">
      <c r="A17" s="1" t="s">
        <v>790</v>
      </c>
      <c r="B17" t="s">
        <v>791</v>
      </c>
      <c r="C17" t="s">
        <v>792</v>
      </c>
      <c r="D17" t="s">
        <v>793</v>
      </c>
      <c r="E17" t="s">
        <v>792</v>
      </c>
      <c r="F17" t="s">
        <v>762</v>
      </c>
      <c r="G17" t="s">
        <v>794</v>
      </c>
      <c r="H17" t="s">
        <v>795</v>
      </c>
      <c r="I17" t="s">
        <v>796</v>
      </c>
      <c r="J17" t="s">
        <v>797</v>
      </c>
      <c r="K17" t="s">
        <v>798</v>
      </c>
      <c r="L17" t="s">
        <v>799</v>
      </c>
      <c r="M17" t="s">
        <v>800</v>
      </c>
      <c r="N17" t="s">
        <v>801</v>
      </c>
      <c r="O17" t="s">
        <v>802</v>
      </c>
      <c r="P17" t="s">
        <v>204</v>
      </c>
      <c r="Q17" t="s">
        <v>803</v>
      </c>
      <c r="R17" t="s">
        <v>804</v>
      </c>
      <c r="S17" t="s">
        <v>805</v>
      </c>
      <c r="T17" t="s">
        <v>806</v>
      </c>
      <c r="U17" t="s">
        <v>807</v>
      </c>
      <c r="V17" t="s">
        <v>808</v>
      </c>
      <c r="W17" t="s">
        <v>809</v>
      </c>
      <c r="X17" t="s">
        <v>810</v>
      </c>
      <c r="Y17" t="s">
        <v>759</v>
      </c>
      <c r="Z17" t="s">
        <v>772</v>
      </c>
      <c r="AA17" t="s">
        <v>811</v>
      </c>
      <c r="AB17" t="s">
        <v>812</v>
      </c>
      <c r="AC17" t="s">
        <v>763</v>
      </c>
      <c r="AD17" t="s">
        <v>813</v>
      </c>
      <c r="AE17" t="s">
        <v>814</v>
      </c>
      <c r="AF17" t="s">
        <v>815</v>
      </c>
      <c r="AG17" t="s">
        <v>816</v>
      </c>
      <c r="AH17" t="s">
        <v>817</v>
      </c>
      <c r="AI17" t="s">
        <v>818</v>
      </c>
      <c r="AJ17" t="s">
        <v>819</v>
      </c>
      <c r="AK17" t="s">
        <v>820</v>
      </c>
      <c r="AL17" t="s">
        <v>821</v>
      </c>
    </row>
    <row r="18" spans="1:38" x14ac:dyDescent="0.35">
      <c r="A18" s="1" t="s">
        <v>822</v>
      </c>
      <c r="B18" t="s">
        <v>823</v>
      </c>
      <c r="C18" t="s">
        <v>550</v>
      </c>
      <c r="D18" t="s">
        <v>824</v>
      </c>
      <c r="E18" t="s">
        <v>825</v>
      </c>
      <c r="F18" t="s">
        <v>826</v>
      </c>
      <c r="G18" t="s">
        <v>827</v>
      </c>
      <c r="H18" t="s">
        <v>828</v>
      </c>
      <c r="I18" t="s">
        <v>829</v>
      </c>
      <c r="J18" t="s">
        <v>830</v>
      </c>
      <c r="K18" t="s">
        <v>828</v>
      </c>
      <c r="L18" t="s">
        <v>831</v>
      </c>
      <c r="M18" t="s">
        <v>832</v>
      </c>
      <c r="N18" t="s">
        <v>833</v>
      </c>
      <c r="O18" t="s">
        <v>834</v>
      </c>
      <c r="P18" t="s">
        <v>835</v>
      </c>
      <c r="Q18" t="s">
        <v>836</v>
      </c>
      <c r="R18" t="s">
        <v>837</v>
      </c>
      <c r="S18" t="s">
        <v>838</v>
      </c>
      <c r="T18" t="s">
        <v>839</v>
      </c>
      <c r="U18" t="s">
        <v>840</v>
      </c>
      <c r="V18" t="s">
        <v>841</v>
      </c>
      <c r="W18" t="s">
        <v>842</v>
      </c>
      <c r="X18" t="s">
        <v>843</v>
      </c>
      <c r="Y18" t="s">
        <v>844</v>
      </c>
      <c r="Z18" t="s">
        <v>845</v>
      </c>
      <c r="AA18" t="s">
        <v>846</v>
      </c>
      <c r="AB18" t="s">
        <v>847</v>
      </c>
      <c r="AC18" t="s">
        <v>848</v>
      </c>
      <c r="AD18" t="s">
        <v>849</v>
      </c>
      <c r="AE18" t="s">
        <v>850</v>
      </c>
      <c r="AF18" t="s">
        <v>851</v>
      </c>
      <c r="AG18" t="s">
        <v>852</v>
      </c>
      <c r="AH18" t="s">
        <v>853</v>
      </c>
      <c r="AI18" t="s">
        <v>854</v>
      </c>
      <c r="AJ18" t="s">
        <v>855</v>
      </c>
      <c r="AK18" t="s">
        <v>856</v>
      </c>
      <c r="AL18" t="s">
        <v>857</v>
      </c>
    </row>
    <row r="19" spans="1:38" x14ac:dyDescent="0.35">
      <c r="A19" s="1" t="s">
        <v>858</v>
      </c>
      <c r="B19" t="s">
        <v>859</v>
      </c>
      <c r="C19" t="s">
        <v>860</v>
      </c>
      <c r="D19" t="s">
        <v>861</v>
      </c>
      <c r="E19" t="s">
        <v>862</v>
      </c>
      <c r="F19" t="s">
        <v>863</v>
      </c>
      <c r="G19" t="s">
        <v>864</v>
      </c>
      <c r="H19" t="s">
        <v>865</v>
      </c>
      <c r="I19" t="s">
        <v>866</v>
      </c>
      <c r="J19" t="s">
        <v>867</v>
      </c>
      <c r="K19" t="s">
        <v>868</v>
      </c>
      <c r="L19" t="s">
        <v>869</v>
      </c>
      <c r="M19" t="s">
        <v>870</v>
      </c>
      <c r="N19" t="s">
        <v>871</v>
      </c>
      <c r="O19" t="s">
        <v>872</v>
      </c>
      <c r="P19" t="s">
        <v>873</v>
      </c>
      <c r="Q19" t="s">
        <v>874</v>
      </c>
      <c r="R19" t="s">
        <v>875</v>
      </c>
      <c r="S19" t="s">
        <v>876</v>
      </c>
      <c r="T19" t="s">
        <v>877</v>
      </c>
      <c r="U19" t="s">
        <v>878</v>
      </c>
      <c r="V19" t="s">
        <v>879</v>
      </c>
      <c r="W19" t="s">
        <v>880</v>
      </c>
      <c r="X19" t="s">
        <v>881</v>
      </c>
      <c r="Y19" t="s">
        <v>882</v>
      </c>
      <c r="Z19" t="s">
        <v>883</v>
      </c>
      <c r="AA19" t="s">
        <v>884</v>
      </c>
      <c r="AB19" t="s">
        <v>885</v>
      </c>
      <c r="AC19" t="s">
        <v>886</v>
      </c>
      <c r="AD19" t="s">
        <v>887</v>
      </c>
      <c r="AE19" t="s">
        <v>888</v>
      </c>
      <c r="AF19" t="s">
        <v>889</v>
      </c>
      <c r="AG19" t="s">
        <v>890</v>
      </c>
      <c r="AH19" t="s">
        <v>891</v>
      </c>
      <c r="AI19" t="s">
        <v>892</v>
      </c>
      <c r="AJ19" t="s">
        <v>893</v>
      </c>
      <c r="AK19" t="s">
        <v>894</v>
      </c>
      <c r="AL19" t="s">
        <v>895</v>
      </c>
    </row>
    <row r="20" spans="1:38" x14ac:dyDescent="0.35">
      <c r="A20" s="1" t="s">
        <v>896</v>
      </c>
      <c r="B20" t="s">
        <v>897</v>
      </c>
      <c r="C20" t="s">
        <v>710</v>
      </c>
      <c r="D20" t="s">
        <v>898</v>
      </c>
      <c r="E20" t="s">
        <v>899</v>
      </c>
      <c r="F20" t="s">
        <v>900</v>
      </c>
      <c r="G20" t="s">
        <v>901</v>
      </c>
      <c r="H20" t="s">
        <v>902</v>
      </c>
      <c r="I20" t="s">
        <v>903</v>
      </c>
      <c r="J20" t="s">
        <v>904</v>
      </c>
      <c r="K20" t="s">
        <v>902</v>
      </c>
      <c r="L20" t="s">
        <v>905</v>
      </c>
      <c r="M20" t="s">
        <v>906</v>
      </c>
      <c r="N20" t="s">
        <v>71</v>
      </c>
      <c r="O20" t="s">
        <v>907</v>
      </c>
      <c r="P20" t="s">
        <v>908</v>
      </c>
      <c r="Q20" t="s">
        <v>727</v>
      </c>
      <c r="R20" t="s">
        <v>909</v>
      </c>
      <c r="S20" t="s">
        <v>910</v>
      </c>
      <c r="T20" t="s">
        <v>911</v>
      </c>
      <c r="U20" t="s">
        <v>912</v>
      </c>
      <c r="V20" t="s">
        <v>913</v>
      </c>
      <c r="W20" t="s">
        <v>914</v>
      </c>
      <c r="X20" t="s">
        <v>915</v>
      </c>
      <c r="Y20" t="s">
        <v>916</v>
      </c>
      <c r="Z20" t="s">
        <v>917</v>
      </c>
      <c r="AA20" t="s">
        <v>918</v>
      </c>
      <c r="AB20" t="s">
        <v>919</v>
      </c>
      <c r="AC20" t="s">
        <v>920</v>
      </c>
      <c r="AD20" t="s">
        <v>921</v>
      </c>
      <c r="AE20" t="s">
        <v>922</v>
      </c>
      <c r="AF20" t="s">
        <v>923</v>
      </c>
      <c r="AG20" t="s">
        <v>924</v>
      </c>
      <c r="AH20" t="s">
        <v>925</v>
      </c>
      <c r="AI20" t="s">
        <v>926</v>
      </c>
      <c r="AJ20" t="s">
        <v>927</v>
      </c>
      <c r="AK20" t="s">
        <v>928</v>
      </c>
      <c r="AL20" t="s">
        <v>929</v>
      </c>
    </row>
    <row r="21" spans="1:38" x14ac:dyDescent="0.35">
      <c r="A21" s="1" t="s">
        <v>930</v>
      </c>
      <c r="B21" t="s">
        <v>931</v>
      </c>
      <c r="C21" t="s">
        <v>932</v>
      </c>
      <c r="D21" t="s">
        <v>669</v>
      </c>
      <c r="E21" t="s">
        <v>933</v>
      </c>
      <c r="F21" t="s">
        <v>934</v>
      </c>
      <c r="G21" t="s">
        <v>935</v>
      </c>
      <c r="H21" t="s">
        <v>550</v>
      </c>
      <c r="I21" t="s">
        <v>936</v>
      </c>
      <c r="J21" t="s">
        <v>838</v>
      </c>
      <c r="K21" t="s">
        <v>550</v>
      </c>
      <c r="L21" t="s">
        <v>937</v>
      </c>
      <c r="M21" t="s">
        <v>938</v>
      </c>
      <c r="N21" t="s">
        <v>833</v>
      </c>
      <c r="O21" t="s">
        <v>939</v>
      </c>
      <c r="P21" t="s">
        <v>940</v>
      </c>
      <c r="Q21" t="s">
        <v>941</v>
      </c>
      <c r="R21" t="s">
        <v>942</v>
      </c>
      <c r="S21" t="s">
        <v>943</v>
      </c>
      <c r="T21" t="s">
        <v>671</v>
      </c>
      <c r="U21" t="s">
        <v>944</v>
      </c>
      <c r="V21" t="s">
        <v>945</v>
      </c>
      <c r="W21" t="s">
        <v>221</v>
      </c>
      <c r="X21" t="s">
        <v>222</v>
      </c>
      <c r="Y21" t="s">
        <v>223</v>
      </c>
      <c r="Z21" t="s">
        <v>224</v>
      </c>
      <c r="AA21" t="s">
        <v>225</v>
      </c>
      <c r="AB21" t="s">
        <v>226</v>
      </c>
      <c r="AC21" t="s">
        <v>227</v>
      </c>
      <c r="AD21" t="s">
        <v>228</v>
      </c>
      <c r="AE21" t="s">
        <v>229</v>
      </c>
      <c r="AF21" t="s">
        <v>230</v>
      </c>
      <c r="AG21" t="s">
        <v>231</v>
      </c>
      <c r="AH21" t="s">
        <v>232</v>
      </c>
      <c r="AI21" t="s">
        <v>233</v>
      </c>
      <c r="AJ21" t="s">
        <v>234</v>
      </c>
      <c r="AK21" t="s">
        <v>235</v>
      </c>
      <c r="AL21" t="s">
        <v>236</v>
      </c>
    </row>
    <row r="22" spans="1:38" x14ac:dyDescent="0.35">
      <c r="A22" s="1" t="s">
        <v>946</v>
      </c>
      <c r="B22" t="s">
        <v>947</v>
      </c>
      <c r="C22" t="s">
        <v>948</v>
      </c>
      <c r="D22" t="s">
        <v>948</v>
      </c>
      <c r="E22" t="s">
        <v>84</v>
      </c>
      <c r="F22" t="s">
        <v>84</v>
      </c>
      <c r="G22" t="s">
        <v>84</v>
      </c>
      <c r="H22" t="s">
        <v>949</v>
      </c>
      <c r="I22" t="s">
        <v>85</v>
      </c>
      <c r="J22" t="s">
        <v>948</v>
      </c>
      <c r="K22" t="s">
        <v>949</v>
      </c>
      <c r="L22" t="s">
        <v>84</v>
      </c>
      <c r="M22" t="s">
        <v>950</v>
      </c>
      <c r="N22" t="s">
        <v>951</v>
      </c>
      <c r="O22" t="s">
        <v>949</v>
      </c>
      <c r="P22" t="s">
        <v>85</v>
      </c>
      <c r="Q22" t="s">
        <v>85</v>
      </c>
      <c r="R22" t="s">
        <v>952</v>
      </c>
      <c r="S22" t="s">
        <v>947</v>
      </c>
      <c r="T22" t="s">
        <v>947</v>
      </c>
      <c r="U22" t="s">
        <v>948</v>
      </c>
      <c r="V22" t="s">
        <v>953</v>
      </c>
      <c r="W22" t="s">
        <v>36</v>
      </c>
      <c r="X22" t="s">
        <v>37</v>
      </c>
      <c r="Y22" t="s">
        <v>38</v>
      </c>
      <c r="Z22" t="s">
        <v>39</v>
      </c>
      <c r="AA22" t="s">
        <v>40</v>
      </c>
      <c r="AB22" t="s">
        <v>41</v>
      </c>
      <c r="AC22" t="s">
        <v>42</v>
      </c>
      <c r="AD22" t="s">
        <v>43</v>
      </c>
      <c r="AE22" t="s">
        <v>44</v>
      </c>
      <c r="AF22" t="s">
        <v>45</v>
      </c>
      <c r="AG22" t="s">
        <v>46</v>
      </c>
      <c r="AH22" t="s">
        <v>45</v>
      </c>
      <c r="AI22" t="s">
        <v>47</v>
      </c>
      <c r="AJ22" t="s">
        <v>48</v>
      </c>
      <c r="AK22" t="s">
        <v>49</v>
      </c>
      <c r="AL22" t="s">
        <v>50</v>
      </c>
    </row>
    <row r="23" spans="1:38" x14ac:dyDescent="0.35">
      <c r="A23" s="1" t="s">
        <v>954</v>
      </c>
      <c r="B23" t="s">
        <v>947</v>
      </c>
      <c r="C23" t="s">
        <v>948</v>
      </c>
      <c r="D23" t="s">
        <v>948</v>
      </c>
      <c r="E23" t="s">
        <v>84</v>
      </c>
      <c r="F23" t="s">
        <v>84</v>
      </c>
      <c r="G23" t="s">
        <v>84</v>
      </c>
      <c r="H23" t="s">
        <v>949</v>
      </c>
      <c r="I23" t="s">
        <v>85</v>
      </c>
      <c r="J23" t="s">
        <v>948</v>
      </c>
      <c r="K23" t="s">
        <v>949</v>
      </c>
      <c r="L23" t="s">
        <v>84</v>
      </c>
      <c r="M23" t="s">
        <v>950</v>
      </c>
      <c r="N23" t="s">
        <v>951</v>
      </c>
      <c r="O23" t="s">
        <v>949</v>
      </c>
      <c r="P23" t="s">
        <v>84</v>
      </c>
      <c r="Q23" t="s">
        <v>85</v>
      </c>
      <c r="R23" t="s">
        <v>952</v>
      </c>
      <c r="S23" t="s">
        <v>947</v>
      </c>
      <c r="T23" t="s">
        <v>947</v>
      </c>
      <c r="U23" t="s">
        <v>948</v>
      </c>
      <c r="V23" t="s">
        <v>953</v>
      </c>
      <c r="W23" t="s">
        <v>36</v>
      </c>
      <c r="X23" t="s">
        <v>37</v>
      </c>
      <c r="Y23" t="s">
        <v>54</v>
      </c>
      <c r="Z23" t="s">
        <v>955</v>
      </c>
      <c r="AA23" t="s">
        <v>956</v>
      </c>
      <c r="AB23" t="s">
        <v>19</v>
      </c>
      <c r="AC23" t="s">
        <v>59</v>
      </c>
      <c r="AD23" t="s">
        <v>957</v>
      </c>
      <c r="AE23" t="s">
        <v>958</v>
      </c>
      <c r="AF23" t="s">
        <v>959</v>
      </c>
      <c r="AG23" t="s">
        <v>960</v>
      </c>
      <c r="AH23" t="s">
        <v>961</v>
      </c>
      <c r="AI23" t="s">
        <v>962</v>
      </c>
      <c r="AJ23" t="s">
        <v>963</v>
      </c>
      <c r="AK23" t="s">
        <v>964</v>
      </c>
      <c r="AL23" t="s">
        <v>965</v>
      </c>
    </row>
    <row r="24" spans="1:38" x14ac:dyDescent="0.35">
      <c r="A24" s="1" t="s">
        <v>966</v>
      </c>
      <c r="B24" t="s">
        <v>967</v>
      </c>
      <c r="C24" t="s">
        <v>968</v>
      </c>
      <c r="D24" t="s">
        <v>969</v>
      </c>
      <c r="E24" t="s">
        <v>970</v>
      </c>
      <c r="F24" t="s">
        <v>971</v>
      </c>
      <c r="G24" t="s">
        <v>972</v>
      </c>
      <c r="H24" t="s">
        <v>973</v>
      </c>
      <c r="I24" t="s">
        <v>974</v>
      </c>
      <c r="J24" t="s">
        <v>975</v>
      </c>
      <c r="K24" t="s">
        <v>976</v>
      </c>
      <c r="L24" t="s">
        <v>977</v>
      </c>
      <c r="M24" t="s">
        <v>978</v>
      </c>
      <c r="N24" t="s">
        <v>979</v>
      </c>
      <c r="O24" t="s">
        <v>980</v>
      </c>
      <c r="P24" t="s">
        <v>981</v>
      </c>
      <c r="Q24" t="s">
        <v>982</v>
      </c>
      <c r="R24" t="s">
        <v>983</v>
      </c>
      <c r="S24" t="s">
        <v>984</v>
      </c>
      <c r="T24" t="s">
        <v>985</v>
      </c>
      <c r="U24" t="s">
        <v>986</v>
      </c>
      <c r="V24" t="s">
        <v>987</v>
      </c>
      <c r="W24" t="s">
        <v>113</v>
      </c>
      <c r="X24" t="s">
        <v>114</v>
      </c>
      <c r="Y24" t="s">
        <v>115</v>
      </c>
      <c r="Z24" t="s">
        <v>116</v>
      </c>
      <c r="AA24" t="s">
        <v>117</v>
      </c>
      <c r="AB24" t="s">
        <v>118</v>
      </c>
      <c r="AC24" t="s">
        <v>119</v>
      </c>
      <c r="AD24" t="s">
        <v>120</v>
      </c>
      <c r="AE24" t="s">
        <v>121</v>
      </c>
      <c r="AF24" t="s">
        <v>122</v>
      </c>
      <c r="AG24" t="s">
        <v>123</v>
      </c>
      <c r="AH24" t="s">
        <v>124</v>
      </c>
      <c r="AI24" t="s">
        <v>125</v>
      </c>
      <c r="AJ24" t="s">
        <v>126</v>
      </c>
      <c r="AK24" t="s">
        <v>127</v>
      </c>
      <c r="AL24" t="s">
        <v>128</v>
      </c>
    </row>
    <row r="25" spans="1:38" x14ac:dyDescent="0.35">
      <c r="A25" s="1" t="s">
        <v>988</v>
      </c>
      <c r="B25" t="s">
        <v>967</v>
      </c>
      <c r="C25" t="s">
        <v>968</v>
      </c>
      <c r="D25" t="s">
        <v>969</v>
      </c>
      <c r="E25" t="s">
        <v>970</v>
      </c>
      <c r="F25" t="s">
        <v>971</v>
      </c>
      <c r="G25" t="s">
        <v>972</v>
      </c>
      <c r="H25" t="s">
        <v>973</v>
      </c>
      <c r="I25" t="s">
        <v>974</v>
      </c>
      <c r="J25" t="s">
        <v>975</v>
      </c>
      <c r="K25" t="s">
        <v>989</v>
      </c>
      <c r="L25" t="s">
        <v>977</v>
      </c>
      <c r="M25" t="s">
        <v>978</v>
      </c>
      <c r="N25" t="s">
        <v>979</v>
      </c>
      <c r="O25" t="s">
        <v>990</v>
      </c>
      <c r="P25" t="s">
        <v>991</v>
      </c>
      <c r="Q25" t="s">
        <v>992</v>
      </c>
      <c r="R25" t="s">
        <v>983</v>
      </c>
      <c r="S25" t="s">
        <v>993</v>
      </c>
      <c r="T25" t="s">
        <v>994</v>
      </c>
      <c r="U25" t="s">
        <v>995</v>
      </c>
      <c r="V25" t="s">
        <v>996</v>
      </c>
      <c r="W25" t="s">
        <v>997</v>
      </c>
      <c r="X25" t="s">
        <v>998</v>
      </c>
      <c r="Y25" t="s">
        <v>999</v>
      </c>
      <c r="Z25" t="s">
        <v>1000</v>
      </c>
      <c r="AA25" t="s">
        <v>1001</v>
      </c>
      <c r="AB25" t="s">
        <v>1002</v>
      </c>
      <c r="AC25" t="s">
        <v>1003</v>
      </c>
      <c r="AD25" t="s">
        <v>1004</v>
      </c>
      <c r="AE25" t="s">
        <v>1005</v>
      </c>
      <c r="AF25" t="s">
        <v>1006</v>
      </c>
      <c r="AG25" t="s">
        <v>1007</v>
      </c>
      <c r="AH25" t="s">
        <v>1008</v>
      </c>
      <c r="AI25" t="s">
        <v>1009</v>
      </c>
      <c r="AJ25" t="s">
        <v>1010</v>
      </c>
      <c r="AK25" t="s">
        <v>1011</v>
      </c>
      <c r="AL25" t="s">
        <v>1012</v>
      </c>
    </row>
    <row r="28" spans="1:38" x14ac:dyDescent="0.35">
      <c r="A28" s="5" t="s">
        <v>2346</v>
      </c>
      <c r="C28" s="4">
        <f>C2/B2-1</f>
        <v>-8.3420229405630764E-3</v>
      </c>
      <c r="D28" s="4">
        <f t="shared" ref="D28:AL28" si="0">D2/C2-1</f>
        <v>0.39905362776025233</v>
      </c>
      <c r="E28" s="4">
        <f t="shared" si="0"/>
        <v>0.52987598647125145</v>
      </c>
      <c r="F28" s="4">
        <f t="shared" si="0"/>
        <v>0.29796118889707679</v>
      </c>
      <c r="G28" s="4">
        <f t="shared" si="0"/>
        <v>5.1854655563966734E-2</v>
      </c>
      <c r="H28" s="4">
        <f t="shared" si="0"/>
        <v>0.13512054695933795</v>
      </c>
      <c r="I28" s="4">
        <f t="shared" si="0"/>
        <v>0.12331589792360131</v>
      </c>
      <c r="J28" s="4">
        <f t="shared" si="0"/>
        <v>0.12558205164385505</v>
      </c>
      <c r="K28" s="4">
        <f t="shared" si="0"/>
        <v>0.15193681835276429</v>
      </c>
      <c r="L28" s="4">
        <f t="shared" si="0"/>
        <v>0.20383066710196984</v>
      </c>
      <c r="M28" s="4">
        <f t="shared" si="0"/>
        <v>-0.11110106671487974</v>
      </c>
      <c r="N28" s="4">
        <f t="shared" si="0"/>
        <v>-0.27987389403030616</v>
      </c>
      <c r="O28" s="4">
        <f t="shared" si="0"/>
        <v>-0.16099420985736479</v>
      </c>
      <c r="P28" s="4">
        <f t="shared" si="0"/>
        <v>3.2486113448914278E-2</v>
      </c>
      <c r="Q28" s="4">
        <f t="shared" si="0"/>
        <v>0.30143462667101395</v>
      </c>
      <c r="R28" s="4">
        <f t="shared" si="0"/>
        <v>-0.32819741951647252</v>
      </c>
      <c r="S28" s="4">
        <f t="shared" si="0"/>
        <v>7.0669401454409808E-2</v>
      </c>
      <c r="T28" s="4">
        <f t="shared" si="0"/>
        <v>8.0982236154649945E-2</v>
      </c>
      <c r="U28" s="4">
        <f t="shared" si="0"/>
        <v>0.33381665861124543</v>
      </c>
      <c r="V28" s="4">
        <f t="shared" si="0"/>
        <v>0.68269114627370464</v>
      </c>
      <c r="W28" s="4">
        <f t="shared" si="0"/>
        <v>0.38647620414902017</v>
      </c>
      <c r="X28" s="4">
        <f t="shared" si="0"/>
        <v>0.24286823712140815</v>
      </c>
      <c r="Y28" s="4">
        <f t="shared" si="0"/>
        <v>0.3529534283095892</v>
      </c>
      <c r="Z28" s="4">
        <f t="shared" si="0"/>
        <v>0.1249422703900982</v>
      </c>
      <c r="AA28" s="4">
        <f t="shared" si="0"/>
        <v>0.78517667022470383</v>
      </c>
      <c r="AB28" s="4">
        <f t="shared" si="0"/>
        <v>0.65962437715599842</v>
      </c>
      <c r="AC28" s="4">
        <f t="shared" si="0"/>
        <v>0.44581474193756976</v>
      </c>
      <c r="AD28" s="4">
        <f t="shared" si="0"/>
        <v>9.2020855163953197E-2</v>
      </c>
      <c r="AE28" s="4">
        <f t="shared" si="0"/>
        <v>6.9539523725937524E-2</v>
      </c>
      <c r="AF28" s="4">
        <f t="shared" si="0"/>
        <v>0.27856341803659834</v>
      </c>
      <c r="AG28" s="4">
        <f t="shared" si="0"/>
        <v>-7.7342061913013738E-2</v>
      </c>
      <c r="AH28" s="4">
        <f t="shared" si="0"/>
        <v>6.304518199398057E-2</v>
      </c>
      <c r="AI28" s="4">
        <f t="shared" si="0"/>
        <v>0.15861957650261305</v>
      </c>
      <c r="AJ28" s="4">
        <f t="shared" si="0"/>
        <v>-2.04107758052674E-2</v>
      </c>
      <c r="AK28" s="4">
        <f t="shared" si="0"/>
        <v>5.5120803769784787E-2</v>
      </c>
      <c r="AL28" s="4">
        <f t="shared" si="0"/>
        <v>0.33259384733074704</v>
      </c>
    </row>
    <row r="29" spans="1:38" x14ac:dyDescent="0.35">
      <c r="A29" s="6" t="s">
        <v>2344</v>
      </c>
      <c r="B29" s="4">
        <f>B4/B2</f>
        <v>0.43899895724713245</v>
      </c>
      <c r="C29" s="4">
        <f t="shared" ref="C29:AL29" si="1">C4/C2</f>
        <v>0.55835962145110407</v>
      </c>
      <c r="D29" s="4">
        <f t="shared" si="1"/>
        <v>0.53927095077038711</v>
      </c>
      <c r="E29" s="4">
        <f t="shared" si="1"/>
        <v>0.53009088676000982</v>
      </c>
      <c r="F29" s="4">
        <f t="shared" si="1"/>
        <v>0.51362604087812258</v>
      </c>
      <c r="G29" s="4">
        <f t="shared" si="1"/>
        <v>0.56765023389708524</v>
      </c>
      <c r="H29" s="4">
        <f t="shared" si="1"/>
        <v>0.5070534157552703</v>
      </c>
      <c r="I29" s="4">
        <f t="shared" si="1"/>
        <v>0.46733455622971637</v>
      </c>
      <c r="J29" s="4">
        <f t="shared" si="1"/>
        <v>0.36279302996113827</v>
      </c>
      <c r="K29" s="4">
        <f t="shared" si="1"/>
        <v>0.25508760474480358</v>
      </c>
      <c r="L29" s="4">
        <f t="shared" si="1"/>
        <v>0.25836195986259264</v>
      </c>
      <c r="M29" s="4">
        <f t="shared" si="1"/>
        <v>9.8444015051357678E-2</v>
      </c>
      <c r="N29" s="4">
        <f t="shared" si="1"/>
        <v>0.19319305182883773</v>
      </c>
      <c r="O29" s="4">
        <f t="shared" si="1"/>
        <v>0.24894798855411546</v>
      </c>
      <c r="P29" s="4">
        <f t="shared" si="1"/>
        <v>0.27649168568633842</v>
      </c>
      <c r="Q29" s="4">
        <f t="shared" si="1"/>
        <v>0.27132656895903795</v>
      </c>
      <c r="R29" s="4">
        <f t="shared" si="1"/>
        <v>0.23028155882901361</v>
      </c>
      <c r="S29" s="4">
        <f t="shared" si="1"/>
        <v>0.27917102055033088</v>
      </c>
      <c r="T29" s="4">
        <f t="shared" si="1"/>
        <v>0.27517319155791847</v>
      </c>
      <c r="U29" s="4">
        <f t="shared" si="1"/>
        <v>0.27285904094697427</v>
      </c>
      <c r="V29" s="4">
        <f t="shared" si="1"/>
        <v>0.29021606489124974</v>
      </c>
      <c r="W29" s="4">
        <f t="shared" si="1"/>
        <v>0.28982655966865128</v>
      </c>
      <c r="X29" s="4">
        <f t="shared" si="1"/>
        <v>0.33966508372906773</v>
      </c>
      <c r="Y29" s="4">
        <f t="shared" si="1"/>
        <v>0.34314480125619629</v>
      </c>
      <c r="Z29" s="4">
        <f t="shared" si="1"/>
        <v>0.35963543804910092</v>
      </c>
      <c r="AA29" s="4">
        <f t="shared" si="1"/>
        <v>0.39377539287083174</v>
      </c>
      <c r="AB29" s="4">
        <f t="shared" si="1"/>
        <v>0.40478895878945764</v>
      </c>
      <c r="AC29" s="4">
        <f t="shared" si="1"/>
        <v>0.43871239808827661</v>
      </c>
      <c r="AD29" s="4">
        <f t="shared" si="1"/>
        <v>0.37624480720847231</v>
      </c>
      <c r="AE29" s="4">
        <f t="shared" si="1"/>
        <v>0.38588035777783858</v>
      </c>
      <c r="AF29" s="4">
        <f t="shared" si="1"/>
        <v>0.40059902017414373</v>
      </c>
      <c r="AG29" s="4">
        <f t="shared" si="1"/>
        <v>0.39075955648097049</v>
      </c>
      <c r="AH29" s="4">
        <f t="shared" si="1"/>
        <v>0.38469860491899105</v>
      </c>
      <c r="AI29" s="4">
        <f t="shared" si="1"/>
        <v>0.38343718820007905</v>
      </c>
      <c r="AJ29" s="4">
        <f t="shared" si="1"/>
        <v>0.37817768109034722</v>
      </c>
      <c r="AK29" s="4">
        <f t="shared" si="1"/>
        <v>0.38233247727810865</v>
      </c>
      <c r="AL29" s="4">
        <f t="shared" si="1"/>
        <v>0.41779359625167778</v>
      </c>
    </row>
    <row r="30" spans="1:38" x14ac:dyDescent="0.35">
      <c r="A30" s="6"/>
    </row>
    <row r="31" spans="1:38" x14ac:dyDescent="0.35">
      <c r="A31" s="6" t="s">
        <v>2345</v>
      </c>
      <c r="B31" s="4">
        <f>B21/B4</f>
        <v>7.244655581947744E-2</v>
      </c>
      <c r="C31" s="4">
        <f t="shared" ref="C31:AL31" si="2">C21/C4</f>
        <v>0.14500941619585686</v>
      </c>
      <c r="D31" s="4">
        <f t="shared" si="2"/>
        <v>0.15191637630662022</v>
      </c>
      <c r="E31" s="4">
        <f t="shared" si="2"/>
        <v>0.18535681186283595</v>
      </c>
      <c r="F31" s="4">
        <f t="shared" si="2"/>
        <v>0.16728076639646278</v>
      </c>
      <c r="G31" s="4">
        <f t="shared" si="2"/>
        <v>0.15055467511885895</v>
      </c>
      <c r="H31" s="4">
        <f t="shared" si="2"/>
        <v>9.6905282900906539E-2</v>
      </c>
      <c r="I31" s="4">
        <f t="shared" si="2"/>
        <v>0.16002415458937197</v>
      </c>
      <c r="J31" s="4">
        <f t="shared" si="2"/>
        <v>3.0062197650310988E-2</v>
      </c>
      <c r="K31" s="4">
        <f t="shared" si="2"/>
        <v>0.13225255972696245</v>
      </c>
      <c r="L31" s="4">
        <f t="shared" si="2"/>
        <v>0.14835549335199441</v>
      </c>
      <c r="M31" s="4">
        <f t="shared" si="2"/>
        <v>-0.84297520661157022</v>
      </c>
      <c r="N31" s="4">
        <f t="shared" si="2"/>
        <v>-0.76388888888888884</v>
      </c>
      <c r="O31" s="4">
        <f t="shared" si="2"/>
        <v>0.20892494929006086</v>
      </c>
      <c r="P31" s="4">
        <f t="shared" si="2"/>
        <v>0.35436320754716982</v>
      </c>
      <c r="Q31" s="4">
        <f t="shared" si="2"/>
        <v>0.36288088642659277</v>
      </c>
      <c r="R31" s="4">
        <f t="shared" si="2"/>
        <v>-2.0242914979757085E-2</v>
      </c>
      <c r="S31" s="4">
        <f t="shared" si="2"/>
        <v>4.0548970679975045E-2</v>
      </c>
      <c r="T31" s="4">
        <f t="shared" si="2"/>
        <v>4.0398126463700237E-2</v>
      </c>
      <c r="U31" s="4">
        <f t="shared" si="2"/>
        <v>0.12217795484727756</v>
      </c>
      <c r="V31" s="4">
        <f t="shared" si="2"/>
        <v>0.33020034627751671</v>
      </c>
      <c r="W31" s="4">
        <f t="shared" si="2"/>
        <v>0.35530546623794212</v>
      </c>
      <c r="X31" s="4">
        <f t="shared" si="2"/>
        <v>0.4287466274221241</v>
      </c>
      <c r="Y31" s="4">
        <f t="shared" si="2"/>
        <v>0.43373710183938985</v>
      </c>
      <c r="Z31" s="4">
        <f t="shared" si="2"/>
        <v>0.43409436834094367</v>
      </c>
      <c r="AA31" s="4">
        <f t="shared" si="2"/>
        <v>0.5455925868244822</v>
      </c>
      <c r="AB31" s="4">
        <f t="shared" si="2"/>
        <v>0.59158336756584051</v>
      </c>
      <c r="AC31" s="4">
        <f t="shared" si="2"/>
        <v>0.60780344295243371</v>
      </c>
      <c r="AD31" s="4">
        <f t="shared" si="2"/>
        <v>0.57596728041801448</v>
      </c>
      <c r="AE31" s="4">
        <f t="shared" si="2"/>
        <v>0.56013156215886695</v>
      </c>
      <c r="AF31" s="4">
        <f t="shared" si="2"/>
        <v>0.57029030397539149</v>
      </c>
      <c r="AG31" s="4">
        <f t="shared" si="2"/>
        <v>0.54219526957264752</v>
      </c>
      <c r="AH31" s="4">
        <f t="shared" si="2"/>
        <v>0.54828430816682916</v>
      </c>
      <c r="AI31" s="4">
        <f t="shared" si="2"/>
        <v>0.58455994265458222</v>
      </c>
      <c r="AJ31" s="4">
        <f t="shared" si="2"/>
        <v>0.5615903732010733</v>
      </c>
      <c r="AK31" s="4">
        <f t="shared" si="2"/>
        <v>0.54700064789054459</v>
      </c>
      <c r="AL31" s="4">
        <f t="shared" si="2"/>
        <v>0.61948755528802113</v>
      </c>
    </row>
  </sheetData>
  <pageMargins left="0.7" right="0.7" top="0.75" bottom="0.75" header="0.3" footer="0.3"/>
  <ignoredErrors>
    <ignoredError sqref="B1:AL4 B5:AL15 B16:AL16 B22:AL25 B17:AL2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51"/>
  <sheetViews>
    <sheetView topLeftCell="B1" workbookViewId="0">
      <selection activeCell="V55" sqref="V55"/>
    </sheetView>
  </sheetViews>
  <sheetFormatPr defaultRowHeight="14.5" x14ac:dyDescent="0.35"/>
  <cols>
    <col min="1" max="1" width="19" customWidth="1"/>
  </cols>
  <sheetData>
    <row r="1" spans="1:38" x14ac:dyDescent="0.35">
      <c r="B1" s="1" t="s">
        <v>389</v>
      </c>
      <c r="C1" s="1" t="s">
        <v>390</v>
      </c>
      <c r="D1" s="1" t="s">
        <v>391</v>
      </c>
      <c r="E1" s="1" t="s">
        <v>392</v>
      </c>
      <c r="F1" s="1" t="s">
        <v>393</v>
      </c>
      <c r="G1" s="1" t="s">
        <v>394</v>
      </c>
      <c r="H1" s="1" t="s">
        <v>395</v>
      </c>
      <c r="I1" s="1" t="s">
        <v>396</v>
      </c>
      <c r="J1" s="1" t="s">
        <v>397</v>
      </c>
      <c r="K1" s="1" t="s">
        <v>398</v>
      </c>
      <c r="L1" s="1" t="s">
        <v>399</v>
      </c>
      <c r="M1" s="1" t="s">
        <v>400</v>
      </c>
      <c r="N1" s="1" t="s">
        <v>401</v>
      </c>
      <c r="O1" s="1" t="s">
        <v>402</v>
      </c>
      <c r="P1" s="1" t="s">
        <v>403</v>
      </c>
      <c r="Q1" s="1" t="s">
        <v>404</v>
      </c>
      <c r="R1" s="1" t="s">
        <v>405</v>
      </c>
      <c r="S1" s="1" t="s">
        <v>406</v>
      </c>
      <c r="T1" s="1" t="s">
        <v>407</v>
      </c>
      <c r="U1" s="1" t="s">
        <v>408</v>
      </c>
      <c r="V1" s="1" t="s">
        <v>409</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1013</v>
      </c>
      <c r="B2" t="s">
        <v>1014</v>
      </c>
      <c r="C2" t="s">
        <v>1015</v>
      </c>
      <c r="D2" t="s">
        <v>1016</v>
      </c>
      <c r="E2" t="s">
        <v>1017</v>
      </c>
      <c r="F2" t="s">
        <v>1018</v>
      </c>
      <c r="G2" t="s">
        <v>1019</v>
      </c>
      <c r="H2" t="s">
        <v>548</v>
      </c>
      <c r="I2" t="s">
        <v>1020</v>
      </c>
      <c r="J2" t="s">
        <v>835</v>
      </c>
      <c r="K2" t="s">
        <v>1021</v>
      </c>
      <c r="L2" t="s">
        <v>1022</v>
      </c>
      <c r="M2" t="s">
        <v>1023</v>
      </c>
      <c r="N2" t="s">
        <v>1024</v>
      </c>
      <c r="O2" t="s">
        <v>1025</v>
      </c>
      <c r="P2" t="s">
        <v>1026</v>
      </c>
      <c r="Q2" t="s">
        <v>1027</v>
      </c>
      <c r="R2" t="s">
        <v>1028</v>
      </c>
      <c r="S2" t="s">
        <v>1029</v>
      </c>
      <c r="T2" t="s">
        <v>1030</v>
      </c>
      <c r="U2" t="s">
        <v>1031</v>
      </c>
      <c r="V2" t="s">
        <v>1032</v>
      </c>
      <c r="W2" t="s">
        <v>1033</v>
      </c>
      <c r="X2" t="s">
        <v>1034</v>
      </c>
      <c r="Y2" t="s">
        <v>1035</v>
      </c>
      <c r="Z2" t="s">
        <v>1036</v>
      </c>
      <c r="AA2" t="s">
        <v>1037</v>
      </c>
      <c r="AB2" t="s">
        <v>1038</v>
      </c>
      <c r="AC2" t="s">
        <v>1039</v>
      </c>
      <c r="AD2" t="s">
        <v>1040</v>
      </c>
      <c r="AE2" t="s">
        <v>1041</v>
      </c>
      <c r="AF2" t="s">
        <v>1042</v>
      </c>
      <c r="AG2" t="s">
        <v>1043</v>
      </c>
      <c r="AH2" t="s">
        <v>1044</v>
      </c>
      <c r="AI2" t="s">
        <v>1045</v>
      </c>
      <c r="AJ2" t="s">
        <v>1046</v>
      </c>
      <c r="AK2" t="s">
        <v>1047</v>
      </c>
      <c r="AL2" t="s">
        <v>1048</v>
      </c>
    </row>
    <row r="3" spans="1:38" x14ac:dyDescent="0.35">
      <c r="A3" s="1" t="s">
        <v>1049</v>
      </c>
      <c r="B3" t="s">
        <v>71</v>
      </c>
      <c r="C3" t="s">
        <v>71</v>
      </c>
      <c r="D3" t="s">
        <v>71</v>
      </c>
      <c r="E3" t="s">
        <v>71</v>
      </c>
      <c r="F3" t="s">
        <v>71</v>
      </c>
      <c r="G3" t="s">
        <v>71</v>
      </c>
      <c r="H3" t="s">
        <v>71</v>
      </c>
      <c r="I3" t="s">
        <v>71</v>
      </c>
      <c r="J3" t="s">
        <v>71</v>
      </c>
      <c r="K3" t="s">
        <v>1050</v>
      </c>
      <c r="L3" t="s">
        <v>1051</v>
      </c>
      <c r="M3" t="s">
        <v>898</v>
      </c>
      <c r="N3" t="s">
        <v>1052</v>
      </c>
      <c r="O3" t="s">
        <v>1053</v>
      </c>
      <c r="P3" t="s">
        <v>1054</v>
      </c>
      <c r="Q3" t="s">
        <v>1055</v>
      </c>
      <c r="R3" t="s">
        <v>1056</v>
      </c>
      <c r="S3" t="s">
        <v>1057</v>
      </c>
      <c r="T3" t="s">
        <v>1058</v>
      </c>
      <c r="U3" t="s">
        <v>1059</v>
      </c>
      <c r="V3" t="s">
        <v>1060</v>
      </c>
      <c r="W3" t="s">
        <v>1061</v>
      </c>
      <c r="X3" t="s">
        <v>1062</v>
      </c>
      <c r="Y3" t="s">
        <v>1063</v>
      </c>
      <c r="Z3" t="s">
        <v>1064</v>
      </c>
      <c r="AA3" t="s">
        <v>1065</v>
      </c>
      <c r="AB3" t="s">
        <v>1066</v>
      </c>
      <c r="AC3" t="s">
        <v>1067</v>
      </c>
      <c r="AD3" t="s">
        <v>1068</v>
      </c>
      <c r="AE3" t="s">
        <v>1069</v>
      </c>
      <c r="AF3" t="s">
        <v>1070</v>
      </c>
      <c r="AG3" t="s">
        <v>1071</v>
      </c>
      <c r="AH3" t="s">
        <v>1072</v>
      </c>
      <c r="AI3" t="s">
        <v>1073</v>
      </c>
      <c r="AJ3" t="s">
        <v>1074</v>
      </c>
      <c r="AK3" t="s">
        <v>1075</v>
      </c>
      <c r="AL3" t="s">
        <v>1076</v>
      </c>
    </row>
    <row r="4" spans="1:38" x14ac:dyDescent="0.35">
      <c r="A4" s="1" t="s">
        <v>1077</v>
      </c>
      <c r="B4" t="s">
        <v>1014</v>
      </c>
      <c r="C4" t="s">
        <v>1015</v>
      </c>
      <c r="D4" t="s">
        <v>1016</v>
      </c>
      <c r="E4" t="s">
        <v>1017</v>
      </c>
      <c r="F4" t="s">
        <v>1018</v>
      </c>
      <c r="G4" t="s">
        <v>1019</v>
      </c>
      <c r="H4" t="s">
        <v>548</v>
      </c>
      <c r="I4" t="s">
        <v>1020</v>
      </c>
      <c r="J4" t="s">
        <v>835</v>
      </c>
      <c r="K4" t="s">
        <v>1078</v>
      </c>
      <c r="L4" t="s">
        <v>1079</v>
      </c>
      <c r="M4" t="s">
        <v>1080</v>
      </c>
      <c r="N4" t="s">
        <v>1081</v>
      </c>
      <c r="O4" t="s">
        <v>1082</v>
      </c>
      <c r="P4" t="s">
        <v>1083</v>
      </c>
      <c r="Q4" t="s">
        <v>1084</v>
      </c>
      <c r="R4" t="s">
        <v>1085</v>
      </c>
      <c r="S4" t="s">
        <v>1086</v>
      </c>
      <c r="T4" t="s">
        <v>1087</v>
      </c>
      <c r="U4" t="s">
        <v>1088</v>
      </c>
      <c r="V4" t="s">
        <v>1089</v>
      </c>
      <c r="W4" t="s">
        <v>1090</v>
      </c>
      <c r="X4" t="s">
        <v>1091</v>
      </c>
      <c r="Y4" t="s">
        <v>1092</v>
      </c>
      <c r="Z4" t="s">
        <v>1093</v>
      </c>
      <c r="AA4" t="s">
        <v>1094</v>
      </c>
      <c r="AB4" t="s">
        <v>1095</v>
      </c>
      <c r="AC4" t="s">
        <v>1096</v>
      </c>
      <c r="AD4" t="s">
        <v>1097</v>
      </c>
      <c r="AE4" t="s">
        <v>1098</v>
      </c>
      <c r="AF4" t="s">
        <v>1099</v>
      </c>
      <c r="AG4" t="s">
        <v>1100</v>
      </c>
      <c r="AH4" t="s">
        <v>1101</v>
      </c>
      <c r="AI4" t="s">
        <v>1102</v>
      </c>
      <c r="AJ4" t="s">
        <v>1103</v>
      </c>
      <c r="AK4" t="s">
        <v>1104</v>
      </c>
      <c r="AL4" t="s">
        <v>1105</v>
      </c>
    </row>
    <row r="5" spans="1:38" x14ac:dyDescent="0.35">
      <c r="A5" s="1" t="s">
        <v>1106</v>
      </c>
      <c r="B5" t="s">
        <v>1107</v>
      </c>
      <c r="C5" t="s">
        <v>1108</v>
      </c>
      <c r="D5" t="s">
        <v>1109</v>
      </c>
      <c r="E5" t="s">
        <v>1110</v>
      </c>
      <c r="F5" t="s">
        <v>1111</v>
      </c>
      <c r="G5" t="s">
        <v>1112</v>
      </c>
      <c r="H5" t="s">
        <v>1113</v>
      </c>
      <c r="I5" t="s">
        <v>1114</v>
      </c>
      <c r="J5" t="s">
        <v>1115</v>
      </c>
      <c r="K5" t="s">
        <v>1116</v>
      </c>
      <c r="L5" t="s">
        <v>1117</v>
      </c>
      <c r="M5" t="s">
        <v>1118</v>
      </c>
      <c r="N5" t="s">
        <v>1119</v>
      </c>
      <c r="O5" t="s">
        <v>1120</v>
      </c>
      <c r="P5" t="s">
        <v>1121</v>
      </c>
      <c r="Q5" t="s">
        <v>1122</v>
      </c>
      <c r="R5" t="s">
        <v>1123</v>
      </c>
      <c r="S5" t="s">
        <v>1016</v>
      </c>
      <c r="T5" t="s">
        <v>1124</v>
      </c>
      <c r="U5" t="s">
        <v>1125</v>
      </c>
      <c r="V5" t="s">
        <v>1126</v>
      </c>
      <c r="W5" t="s">
        <v>1127</v>
      </c>
      <c r="X5" t="s">
        <v>1128</v>
      </c>
      <c r="Y5" t="s">
        <v>1129</v>
      </c>
      <c r="Z5" t="s">
        <v>1130</v>
      </c>
      <c r="AA5" t="s">
        <v>1131</v>
      </c>
      <c r="AB5" t="s">
        <v>1132</v>
      </c>
      <c r="AC5" t="s">
        <v>1133</v>
      </c>
      <c r="AD5" t="s">
        <v>1134</v>
      </c>
      <c r="AE5" t="s">
        <v>1135</v>
      </c>
      <c r="AF5" t="s">
        <v>1136</v>
      </c>
      <c r="AG5" t="s">
        <v>1137</v>
      </c>
      <c r="AH5" t="s">
        <v>1138</v>
      </c>
      <c r="AI5" t="s">
        <v>1139</v>
      </c>
      <c r="AJ5" t="s">
        <v>1140</v>
      </c>
      <c r="AK5" t="s">
        <v>1141</v>
      </c>
      <c r="AL5" t="s">
        <v>1142</v>
      </c>
    </row>
    <row r="6" spans="1:38" x14ac:dyDescent="0.35">
      <c r="A6" s="1" t="s">
        <v>1143</v>
      </c>
      <c r="B6" t="s">
        <v>1144</v>
      </c>
      <c r="C6" t="s">
        <v>1145</v>
      </c>
      <c r="D6" t="s">
        <v>1146</v>
      </c>
      <c r="E6" t="s">
        <v>1147</v>
      </c>
      <c r="F6" t="s">
        <v>935</v>
      </c>
      <c r="G6" t="s">
        <v>1148</v>
      </c>
      <c r="H6" t="s">
        <v>1149</v>
      </c>
      <c r="I6" t="s">
        <v>1150</v>
      </c>
      <c r="J6" t="s">
        <v>1151</v>
      </c>
      <c r="K6" t="s">
        <v>678</v>
      </c>
      <c r="L6" t="s">
        <v>1152</v>
      </c>
      <c r="M6" t="s">
        <v>1153</v>
      </c>
      <c r="N6" t="s">
        <v>1154</v>
      </c>
      <c r="O6" t="s">
        <v>618</v>
      </c>
      <c r="P6" t="s">
        <v>907</v>
      </c>
      <c r="Q6" t="s">
        <v>1155</v>
      </c>
      <c r="R6" t="s">
        <v>695</v>
      </c>
      <c r="S6" t="s">
        <v>1156</v>
      </c>
      <c r="T6" t="s">
        <v>1157</v>
      </c>
      <c r="U6" t="s">
        <v>1158</v>
      </c>
      <c r="V6" t="s">
        <v>808</v>
      </c>
      <c r="W6" t="s">
        <v>1159</v>
      </c>
      <c r="X6" t="s">
        <v>1160</v>
      </c>
      <c r="Y6" t="s">
        <v>1161</v>
      </c>
      <c r="Z6" t="s">
        <v>1162</v>
      </c>
      <c r="AA6" t="s">
        <v>1163</v>
      </c>
      <c r="AB6" t="s">
        <v>1164</v>
      </c>
      <c r="AC6" t="s">
        <v>1165</v>
      </c>
      <c r="AD6" t="s">
        <v>1166</v>
      </c>
      <c r="AE6" t="s">
        <v>1167</v>
      </c>
      <c r="AF6" t="s">
        <v>1168</v>
      </c>
      <c r="AG6" t="s">
        <v>1169</v>
      </c>
      <c r="AH6" t="s">
        <v>1170</v>
      </c>
      <c r="AI6" t="s">
        <v>1171</v>
      </c>
      <c r="AJ6" t="s">
        <v>1172</v>
      </c>
      <c r="AK6" t="s">
        <v>1173</v>
      </c>
      <c r="AL6" t="s">
        <v>1174</v>
      </c>
    </row>
    <row r="7" spans="1:38" x14ac:dyDescent="0.35">
      <c r="A7" s="1" t="s">
        <v>1175</v>
      </c>
      <c r="B7" t="s">
        <v>1176</v>
      </c>
      <c r="C7" t="s">
        <v>806</v>
      </c>
      <c r="D7" t="s">
        <v>711</v>
      </c>
      <c r="E7" t="s">
        <v>1177</v>
      </c>
      <c r="F7" t="s">
        <v>1178</v>
      </c>
      <c r="G7" t="s">
        <v>1179</v>
      </c>
      <c r="H7" t="s">
        <v>1121</v>
      </c>
      <c r="I7" t="s">
        <v>1180</v>
      </c>
      <c r="J7" t="s">
        <v>1181</v>
      </c>
      <c r="K7" t="s">
        <v>1182</v>
      </c>
      <c r="L7" t="s">
        <v>1183</v>
      </c>
      <c r="M7" t="s">
        <v>1184</v>
      </c>
      <c r="N7" t="s">
        <v>1185</v>
      </c>
      <c r="O7" t="s">
        <v>809</v>
      </c>
      <c r="P7" t="s">
        <v>1186</v>
      </c>
      <c r="Q7" t="s">
        <v>1187</v>
      </c>
      <c r="R7" t="s">
        <v>1188</v>
      </c>
      <c r="S7" t="s">
        <v>553</v>
      </c>
      <c r="T7" t="s">
        <v>1189</v>
      </c>
      <c r="U7" t="s">
        <v>1190</v>
      </c>
      <c r="V7" t="s">
        <v>1191</v>
      </c>
      <c r="W7" t="s">
        <v>1192</v>
      </c>
      <c r="X7" t="s">
        <v>1193</v>
      </c>
      <c r="Y7" t="s">
        <v>1194</v>
      </c>
      <c r="Z7" t="s">
        <v>1195</v>
      </c>
      <c r="AA7" t="s">
        <v>279</v>
      </c>
      <c r="AB7" t="s">
        <v>1196</v>
      </c>
      <c r="AC7" t="s">
        <v>1197</v>
      </c>
      <c r="AD7" t="s">
        <v>1198</v>
      </c>
      <c r="AE7" t="s">
        <v>1199</v>
      </c>
      <c r="AF7" t="s">
        <v>1200</v>
      </c>
      <c r="AG7" t="s">
        <v>919</v>
      </c>
      <c r="AH7" t="s">
        <v>1201</v>
      </c>
      <c r="AI7" t="s">
        <v>1202</v>
      </c>
      <c r="AJ7" t="s">
        <v>1203</v>
      </c>
      <c r="AK7" t="s">
        <v>1204</v>
      </c>
      <c r="AL7" t="s">
        <v>1205</v>
      </c>
    </row>
    <row r="8" spans="1:38" x14ac:dyDescent="0.35">
      <c r="A8" s="1" t="s">
        <v>1206</v>
      </c>
      <c r="B8" t="s">
        <v>1207</v>
      </c>
      <c r="C8" t="s">
        <v>1208</v>
      </c>
      <c r="D8" t="s">
        <v>1209</v>
      </c>
      <c r="E8" t="s">
        <v>1210</v>
      </c>
      <c r="F8" t="s">
        <v>1211</v>
      </c>
      <c r="G8" t="s">
        <v>1212</v>
      </c>
      <c r="H8" t="s">
        <v>1213</v>
      </c>
      <c r="I8" t="s">
        <v>1214</v>
      </c>
      <c r="J8" t="s">
        <v>1215</v>
      </c>
      <c r="K8" t="s">
        <v>1216</v>
      </c>
      <c r="L8" t="s">
        <v>1217</v>
      </c>
      <c r="M8" t="s">
        <v>1218</v>
      </c>
      <c r="N8" t="s">
        <v>1219</v>
      </c>
      <c r="O8" t="s">
        <v>1220</v>
      </c>
      <c r="P8" t="s">
        <v>1221</v>
      </c>
      <c r="Q8" t="s">
        <v>1222</v>
      </c>
      <c r="R8" t="s">
        <v>1223</v>
      </c>
      <c r="S8" t="s">
        <v>1224</v>
      </c>
      <c r="T8" t="s">
        <v>1225</v>
      </c>
      <c r="U8" t="s">
        <v>1226</v>
      </c>
      <c r="V8" t="s">
        <v>1227</v>
      </c>
      <c r="W8" t="s">
        <v>1228</v>
      </c>
      <c r="X8" t="s">
        <v>1229</v>
      </c>
      <c r="Y8" t="s">
        <v>1230</v>
      </c>
      <c r="Z8" t="s">
        <v>1231</v>
      </c>
      <c r="AA8" t="s">
        <v>1232</v>
      </c>
      <c r="AB8" t="s">
        <v>1233</v>
      </c>
      <c r="AC8" t="s">
        <v>1234</v>
      </c>
      <c r="AD8" t="s">
        <v>1235</v>
      </c>
      <c r="AE8" t="s">
        <v>1236</v>
      </c>
      <c r="AF8" t="s">
        <v>1237</v>
      </c>
      <c r="AG8" t="s">
        <v>1238</v>
      </c>
      <c r="AH8" t="s">
        <v>1239</v>
      </c>
      <c r="AI8" t="s">
        <v>1240</v>
      </c>
      <c r="AJ8" t="s">
        <v>1241</v>
      </c>
      <c r="AK8" t="s">
        <v>1242</v>
      </c>
      <c r="AL8" t="s">
        <v>1243</v>
      </c>
    </row>
    <row r="9" spans="1:38" x14ac:dyDescent="0.35">
      <c r="A9" s="1" t="s">
        <v>1244</v>
      </c>
      <c r="B9" t="s">
        <v>1245</v>
      </c>
      <c r="C9" t="s">
        <v>912</v>
      </c>
      <c r="D9" t="s">
        <v>1246</v>
      </c>
      <c r="E9" t="s">
        <v>1247</v>
      </c>
      <c r="F9" t="s">
        <v>1248</v>
      </c>
      <c r="G9" t="s">
        <v>1249</v>
      </c>
      <c r="H9" t="s">
        <v>1250</v>
      </c>
      <c r="I9" t="s">
        <v>1147</v>
      </c>
      <c r="J9" t="s">
        <v>1251</v>
      </c>
      <c r="K9" t="s">
        <v>1252</v>
      </c>
      <c r="L9" t="s">
        <v>1253</v>
      </c>
      <c r="M9" t="s">
        <v>1254</v>
      </c>
      <c r="N9" t="s">
        <v>1255</v>
      </c>
      <c r="O9" t="s">
        <v>1256</v>
      </c>
      <c r="P9" t="s">
        <v>1257</v>
      </c>
      <c r="Q9" t="s">
        <v>1258</v>
      </c>
      <c r="R9" t="s">
        <v>546</v>
      </c>
      <c r="S9" t="s">
        <v>1259</v>
      </c>
      <c r="T9" t="s">
        <v>1260</v>
      </c>
      <c r="U9" t="s">
        <v>1261</v>
      </c>
      <c r="V9" t="s">
        <v>1262</v>
      </c>
      <c r="W9" t="s">
        <v>1263</v>
      </c>
      <c r="X9" t="s">
        <v>1264</v>
      </c>
      <c r="Y9" t="s">
        <v>1265</v>
      </c>
      <c r="Z9" t="s">
        <v>1266</v>
      </c>
      <c r="AA9" t="s">
        <v>1267</v>
      </c>
      <c r="AB9" t="s">
        <v>1268</v>
      </c>
      <c r="AC9" t="s">
        <v>1269</v>
      </c>
      <c r="AD9" t="s">
        <v>1270</v>
      </c>
      <c r="AE9" t="s">
        <v>1271</v>
      </c>
      <c r="AF9" t="s">
        <v>1272</v>
      </c>
      <c r="AG9" t="s">
        <v>1273</v>
      </c>
      <c r="AH9" t="s">
        <v>1274</v>
      </c>
      <c r="AI9" t="s">
        <v>1275</v>
      </c>
      <c r="AJ9" t="s">
        <v>1276</v>
      </c>
      <c r="AK9" t="s">
        <v>1277</v>
      </c>
      <c r="AL9" t="s">
        <v>1278</v>
      </c>
    </row>
    <row r="10" spans="1:38" x14ac:dyDescent="0.35">
      <c r="A10" s="1" t="s">
        <v>1279</v>
      </c>
      <c r="B10" t="s">
        <v>71</v>
      </c>
      <c r="C10" t="s">
        <v>71</v>
      </c>
      <c r="D10" t="s">
        <v>71</v>
      </c>
      <c r="E10" t="s">
        <v>71</v>
      </c>
      <c r="F10" t="s">
        <v>71</v>
      </c>
      <c r="G10" t="s">
        <v>71</v>
      </c>
      <c r="H10" t="s">
        <v>71</v>
      </c>
      <c r="I10" t="s">
        <v>71</v>
      </c>
      <c r="J10" t="s">
        <v>71</v>
      </c>
      <c r="K10" t="s">
        <v>71</v>
      </c>
      <c r="L10" t="s">
        <v>71</v>
      </c>
      <c r="M10" t="s">
        <v>71</v>
      </c>
      <c r="N10" t="s">
        <v>71</v>
      </c>
      <c r="O10" t="s">
        <v>71</v>
      </c>
      <c r="P10" t="s">
        <v>71</v>
      </c>
      <c r="Q10" t="s">
        <v>71</v>
      </c>
      <c r="R10" t="s">
        <v>1280</v>
      </c>
      <c r="S10" t="s">
        <v>712</v>
      </c>
      <c r="T10" t="s">
        <v>712</v>
      </c>
      <c r="U10" t="s">
        <v>1281</v>
      </c>
      <c r="V10" t="s">
        <v>671</v>
      </c>
      <c r="W10" t="s">
        <v>1282</v>
      </c>
      <c r="X10" t="s">
        <v>1282</v>
      </c>
      <c r="Y10" t="s">
        <v>1247</v>
      </c>
      <c r="Z10" t="s">
        <v>1283</v>
      </c>
      <c r="AA10" t="s">
        <v>1284</v>
      </c>
      <c r="AB10" t="s">
        <v>1285</v>
      </c>
      <c r="AC10" t="s">
        <v>1286</v>
      </c>
      <c r="AD10" t="s">
        <v>1287</v>
      </c>
      <c r="AE10" t="s">
        <v>1288</v>
      </c>
      <c r="AF10" t="s">
        <v>1289</v>
      </c>
      <c r="AG10" t="s">
        <v>1290</v>
      </c>
      <c r="AH10" t="s">
        <v>1291</v>
      </c>
      <c r="AI10" t="s">
        <v>71</v>
      </c>
      <c r="AJ10" t="s">
        <v>71</v>
      </c>
      <c r="AK10" t="s">
        <v>71</v>
      </c>
      <c r="AL10" t="s">
        <v>71</v>
      </c>
    </row>
    <row r="11" spans="1:38" x14ac:dyDescent="0.35">
      <c r="A11" s="1" t="s">
        <v>1292</v>
      </c>
      <c r="B11" t="s">
        <v>71</v>
      </c>
      <c r="C11" t="s">
        <v>71</v>
      </c>
      <c r="D11" t="s">
        <v>71</v>
      </c>
      <c r="E11" t="s">
        <v>71</v>
      </c>
      <c r="F11" t="s">
        <v>71</v>
      </c>
      <c r="G11" t="s">
        <v>71</v>
      </c>
      <c r="H11" t="s">
        <v>71</v>
      </c>
      <c r="I11" t="s">
        <v>71</v>
      </c>
      <c r="J11" t="s">
        <v>71</v>
      </c>
      <c r="K11" t="s">
        <v>71</v>
      </c>
      <c r="L11" t="s">
        <v>71</v>
      </c>
      <c r="M11" t="s">
        <v>71</v>
      </c>
      <c r="N11" t="s">
        <v>71</v>
      </c>
      <c r="O11" t="s">
        <v>71</v>
      </c>
      <c r="P11" t="s">
        <v>71</v>
      </c>
      <c r="Q11" t="s">
        <v>71</v>
      </c>
      <c r="R11" t="s">
        <v>1293</v>
      </c>
      <c r="S11" t="s">
        <v>1294</v>
      </c>
      <c r="T11" t="s">
        <v>911</v>
      </c>
      <c r="U11" t="s">
        <v>770</v>
      </c>
      <c r="V11" t="s">
        <v>1295</v>
      </c>
      <c r="W11" t="s">
        <v>1296</v>
      </c>
      <c r="X11" t="s">
        <v>1297</v>
      </c>
      <c r="Y11" t="s">
        <v>1298</v>
      </c>
      <c r="Z11" t="s">
        <v>1299</v>
      </c>
      <c r="AA11" t="s">
        <v>1300</v>
      </c>
      <c r="AB11" t="s">
        <v>1301</v>
      </c>
      <c r="AC11" t="s">
        <v>1302</v>
      </c>
      <c r="AD11" t="s">
        <v>1303</v>
      </c>
      <c r="AE11" t="s">
        <v>1304</v>
      </c>
      <c r="AF11" t="s">
        <v>1305</v>
      </c>
      <c r="AG11" t="s">
        <v>1306</v>
      </c>
      <c r="AH11" t="s">
        <v>1307</v>
      </c>
      <c r="AI11" t="s">
        <v>71</v>
      </c>
      <c r="AJ11" t="s">
        <v>71</v>
      </c>
      <c r="AK11" t="s">
        <v>71</v>
      </c>
      <c r="AL11" t="s">
        <v>71</v>
      </c>
    </row>
    <row r="12" spans="1:38" x14ac:dyDescent="0.35">
      <c r="A12" s="1" t="s">
        <v>1308</v>
      </c>
      <c r="B12" t="s">
        <v>71</v>
      </c>
      <c r="C12" t="s">
        <v>71</v>
      </c>
      <c r="D12" t="s">
        <v>71</v>
      </c>
      <c r="E12" t="s">
        <v>71</v>
      </c>
      <c r="F12" t="s">
        <v>71</v>
      </c>
      <c r="G12" t="s">
        <v>71</v>
      </c>
      <c r="H12" t="s">
        <v>71</v>
      </c>
      <c r="I12" t="s">
        <v>71</v>
      </c>
      <c r="J12" t="s">
        <v>71</v>
      </c>
      <c r="K12" t="s">
        <v>71</v>
      </c>
      <c r="L12" t="s">
        <v>71</v>
      </c>
      <c r="M12" t="s">
        <v>71</v>
      </c>
      <c r="N12" t="s">
        <v>71</v>
      </c>
      <c r="O12" t="s">
        <v>71</v>
      </c>
      <c r="P12" t="s">
        <v>71</v>
      </c>
      <c r="Q12" t="s">
        <v>71</v>
      </c>
      <c r="R12" t="s">
        <v>1309</v>
      </c>
      <c r="S12" t="s">
        <v>1310</v>
      </c>
      <c r="T12" t="s">
        <v>1145</v>
      </c>
      <c r="U12" t="s">
        <v>1311</v>
      </c>
      <c r="V12" t="s">
        <v>1312</v>
      </c>
      <c r="W12" t="s">
        <v>1313</v>
      </c>
      <c r="X12" t="s">
        <v>1014</v>
      </c>
      <c r="Y12" t="s">
        <v>1314</v>
      </c>
      <c r="Z12" t="s">
        <v>1315</v>
      </c>
      <c r="AA12" t="s">
        <v>1316</v>
      </c>
      <c r="AB12" t="s">
        <v>1317</v>
      </c>
      <c r="AC12" t="s">
        <v>1318</v>
      </c>
      <c r="AD12" t="s">
        <v>1319</v>
      </c>
      <c r="AE12" t="s">
        <v>1320</v>
      </c>
      <c r="AF12" t="s">
        <v>1321</v>
      </c>
      <c r="AG12" t="s">
        <v>1322</v>
      </c>
      <c r="AH12" t="s">
        <v>1323</v>
      </c>
      <c r="AI12" t="s">
        <v>71</v>
      </c>
      <c r="AJ12" t="s">
        <v>71</v>
      </c>
      <c r="AK12" t="s">
        <v>71</v>
      </c>
      <c r="AL12" t="s">
        <v>71</v>
      </c>
    </row>
    <row r="13" spans="1:38" x14ac:dyDescent="0.35">
      <c r="A13" s="1" t="s">
        <v>1324</v>
      </c>
      <c r="B13" t="s">
        <v>71</v>
      </c>
      <c r="C13" t="s">
        <v>71</v>
      </c>
      <c r="D13" t="s">
        <v>71</v>
      </c>
      <c r="E13" t="s">
        <v>71</v>
      </c>
      <c r="F13" t="s">
        <v>71</v>
      </c>
      <c r="G13" t="s">
        <v>71</v>
      </c>
      <c r="H13" t="s">
        <v>71</v>
      </c>
      <c r="I13" t="s">
        <v>71</v>
      </c>
      <c r="J13" t="s">
        <v>71</v>
      </c>
      <c r="K13" t="s">
        <v>71</v>
      </c>
      <c r="L13" t="s">
        <v>71</v>
      </c>
      <c r="M13" t="s">
        <v>71</v>
      </c>
      <c r="N13" t="s">
        <v>71</v>
      </c>
      <c r="O13" t="s">
        <v>71</v>
      </c>
      <c r="P13" t="s">
        <v>1325</v>
      </c>
      <c r="Q13" t="s">
        <v>71</v>
      </c>
      <c r="R13" t="s">
        <v>1326</v>
      </c>
      <c r="S13" t="s">
        <v>793</v>
      </c>
      <c r="T13" t="s">
        <v>1327</v>
      </c>
      <c r="U13" t="s">
        <v>71</v>
      </c>
      <c r="V13" t="s">
        <v>71</v>
      </c>
      <c r="W13" t="s">
        <v>71</v>
      </c>
      <c r="X13" t="s">
        <v>71</v>
      </c>
      <c r="Y13" t="s">
        <v>71</v>
      </c>
      <c r="Z13" t="s">
        <v>1328</v>
      </c>
      <c r="AA13" t="s">
        <v>1329</v>
      </c>
      <c r="AB13" t="s">
        <v>1330</v>
      </c>
      <c r="AC13" t="s">
        <v>1331</v>
      </c>
      <c r="AD13" t="s">
        <v>1332</v>
      </c>
      <c r="AE13" t="s">
        <v>1333</v>
      </c>
      <c r="AF13" t="s">
        <v>1334</v>
      </c>
      <c r="AG13" t="s">
        <v>1335</v>
      </c>
      <c r="AH13" t="s">
        <v>1336</v>
      </c>
      <c r="AI13" t="s">
        <v>1337</v>
      </c>
      <c r="AJ13" t="s">
        <v>1338</v>
      </c>
      <c r="AK13" t="s">
        <v>1339</v>
      </c>
      <c r="AL13" t="s">
        <v>1340</v>
      </c>
    </row>
    <row r="14" spans="1:38" x14ac:dyDescent="0.35">
      <c r="A14" s="1" t="s">
        <v>1341</v>
      </c>
      <c r="B14" t="s">
        <v>71</v>
      </c>
      <c r="C14" t="s">
        <v>71</v>
      </c>
      <c r="D14" t="s">
        <v>71</v>
      </c>
      <c r="E14" t="s">
        <v>71</v>
      </c>
      <c r="F14" t="s">
        <v>71</v>
      </c>
      <c r="G14" t="s">
        <v>71</v>
      </c>
      <c r="H14" t="s">
        <v>71</v>
      </c>
      <c r="I14" t="s">
        <v>71</v>
      </c>
      <c r="J14" t="s">
        <v>71</v>
      </c>
      <c r="K14" t="s">
        <v>71</v>
      </c>
      <c r="L14" t="s">
        <v>1342</v>
      </c>
      <c r="M14" t="s">
        <v>1343</v>
      </c>
      <c r="N14" t="s">
        <v>1344</v>
      </c>
      <c r="O14" t="s">
        <v>1345</v>
      </c>
      <c r="P14" t="s">
        <v>1346</v>
      </c>
      <c r="Q14" t="s">
        <v>71</v>
      </c>
      <c r="R14" t="s">
        <v>1347</v>
      </c>
      <c r="S14" t="s">
        <v>1052</v>
      </c>
      <c r="T14" t="s">
        <v>665</v>
      </c>
      <c r="U14" t="s">
        <v>1348</v>
      </c>
      <c r="V14" t="s">
        <v>1349</v>
      </c>
      <c r="W14" t="s">
        <v>71</v>
      </c>
      <c r="X14" t="s">
        <v>800</v>
      </c>
      <c r="Y14" t="s">
        <v>1350</v>
      </c>
      <c r="Z14" t="s">
        <v>1351</v>
      </c>
      <c r="AA14" t="s">
        <v>71</v>
      </c>
      <c r="AB14" t="s">
        <v>71</v>
      </c>
      <c r="AC14" t="s">
        <v>71</v>
      </c>
      <c r="AD14" t="s">
        <v>71</v>
      </c>
      <c r="AE14" t="s">
        <v>71</v>
      </c>
      <c r="AF14" t="s">
        <v>71</v>
      </c>
      <c r="AG14" t="s">
        <v>71</v>
      </c>
      <c r="AH14" t="s">
        <v>71</v>
      </c>
      <c r="AI14" t="s">
        <v>71</v>
      </c>
      <c r="AJ14" t="s">
        <v>71</v>
      </c>
      <c r="AK14" t="s">
        <v>71</v>
      </c>
      <c r="AL14" t="s">
        <v>71</v>
      </c>
    </row>
    <row r="15" spans="1:38" x14ac:dyDescent="0.35">
      <c r="A15" s="1" t="s">
        <v>1352</v>
      </c>
      <c r="B15" t="s">
        <v>911</v>
      </c>
      <c r="C15" t="s">
        <v>1353</v>
      </c>
      <c r="D15" t="s">
        <v>689</v>
      </c>
      <c r="E15" t="s">
        <v>839</v>
      </c>
      <c r="F15" t="s">
        <v>1354</v>
      </c>
      <c r="G15" t="s">
        <v>1355</v>
      </c>
      <c r="H15" t="s">
        <v>1356</v>
      </c>
      <c r="I15" t="s">
        <v>620</v>
      </c>
      <c r="J15" t="s">
        <v>1355</v>
      </c>
      <c r="K15" t="s">
        <v>1357</v>
      </c>
      <c r="L15" t="s">
        <v>1358</v>
      </c>
      <c r="M15" t="s">
        <v>1359</v>
      </c>
      <c r="N15" t="s">
        <v>897</v>
      </c>
      <c r="O15" t="s">
        <v>805</v>
      </c>
      <c r="P15" t="s">
        <v>695</v>
      </c>
      <c r="Q15" t="s">
        <v>1360</v>
      </c>
      <c r="R15" t="s">
        <v>1361</v>
      </c>
      <c r="S15" t="s">
        <v>1362</v>
      </c>
      <c r="T15" t="s">
        <v>712</v>
      </c>
      <c r="U15" t="s">
        <v>1363</v>
      </c>
      <c r="V15" t="s">
        <v>811</v>
      </c>
      <c r="W15" t="s">
        <v>1364</v>
      </c>
      <c r="X15" t="s">
        <v>1365</v>
      </c>
      <c r="Y15" t="s">
        <v>1366</v>
      </c>
      <c r="Z15" t="s">
        <v>1367</v>
      </c>
      <c r="AA15" t="s">
        <v>1368</v>
      </c>
      <c r="AB15" t="s">
        <v>1369</v>
      </c>
      <c r="AC15" t="s">
        <v>1370</v>
      </c>
      <c r="AD15" t="s">
        <v>1371</v>
      </c>
      <c r="AE15" t="s">
        <v>1372</v>
      </c>
      <c r="AF15" t="s">
        <v>1373</v>
      </c>
      <c r="AG15" t="s">
        <v>1374</v>
      </c>
      <c r="AH15" t="s">
        <v>1375</v>
      </c>
      <c r="AI15" t="s">
        <v>1376</v>
      </c>
      <c r="AJ15" t="s">
        <v>1377</v>
      </c>
      <c r="AK15" t="s">
        <v>1378</v>
      </c>
      <c r="AL15" t="s">
        <v>1379</v>
      </c>
    </row>
    <row r="16" spans="1:38" x14ac:dyDescent="0.35">
      <c r="A16" s="1" t="s">
        <v>1380</v>
      </c>
      <c r="B16" t="s">
        <v>1381</v>
      </c>
      <c r="C16" t="s">
        <v>1310</v>
      </c>
      <c r="D16" t="s">
        <v>1382</v>
      </c>
      <c r="E16" t="s">
        <v>1297</v>
      </c>
      <c r="F16" t="s">
        <v>1383</v>
      </c>
      <c r="G16" t="s">
        <v>1384</v>
      </c>
      <c r="H16" t="s">
        <v>1385</v>
      </c>
      <c r="I16" t="s">
        <v>1386</v>
      </c>
      <c r="J16" t="s">
        <v>1387</v>
      </c>
      <c r="K16" t="s">
        <v>1388</v>
      </c>
      <c r="L16" t="s">
        <v>1389</v>
      </c>
      <c r="M16" t="s">
        <v>729</v>
      </c>
      <c r="N16" t="s">
        <v>1390</v>
      </c>
      <c r="O16" t="s">
        <v>1391</v>
      </c>
      <c r="P16" t="s">
        <v>1392</v>
      </c>
      <c r="Q16" t="s">
        <v>1393</v>
      </c>
      <c r="R16" t="s">
        <v>1394</v>
      </c>
      <c r="S16" t="s">
        <v>1395</v>
      </c>
      <c r="T16" t="s">
        <v>1396</v>
      </c>
      <c r="U16" t="s">
        <v>1397</v>
      </c>
      <c r="V16" t="s">
        <v>1398</v>
      </c>
      <c r="W16" t="s">
        <v>1399</v>
      </c>
      <c r="X16" t="s">
        <v>1400</v>
      </c>
      <c r="Y16" t="s">
        <v>1401</v>
      </c>
      <c r="Z16" t="s">
        <v>1402</v>
      </c>
      <c r="AA16" t="s">
        <v>1403</v>
      </c>
      <c r="AB16" t="s">
        <v>1404</v>
      </c>
      <c r="AC16" t="s">
        <v>1405</v>
      </c>
      <c r="AD16" t="s">
        <v>1406</v>
      </c>
      <c r="AE16" t="s">
        <v>1407</v>
      </c>
      <c r="AF16" t="s">
        <v>1408</v>
      </c>
      <c r="AG16" t="s">
        <v>1409</v>
      </c>
      <c r="AH16" t="s">
        <v>1410</v>
      </c>
      <c r="AI16" t="s">
        <v>1411</v>
      </c>
      <c r="AJ16" t="s">
        <v>1412</v>
      </c>
      <c r="AK16" t="s">
        <v>1413</v>
      </c>
      <c r="AL16" t="s">
        <v>1414</v>
      </c>
    </row>
    <row r="17" spans="1:38" x14ac:dyDescent="0.35">
      <c r="A17" s="1" t="s">
        <v>1415</v>
      </c>
      <c r="B17" t="s">
        <v>71</v>
      </c>
      <c r="C17" t="s">
        <v>71</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row>
    <row r="18" spans="1:38" x14ac:dyDescent="0.35">
      <c r="A18" s="1" t="s">
        <v>1416</v>
      </c>
      <c r="B18" t="s">
        <v>1417</v>
      </c>
      <c r="C18" t="s">
        <v>1418</v>
      </c>
      <c r="D18" t="s">
        <v>1419</v>
      </c>
      <c r="E18" t="s">
        <v>1420</v>
      </c>
      <c r="F18" t="s">
        <v>1421</v>
      </c>
      <c r="G18" t="s">
        <v>1422</v>
      </c>
      <c r="H18" t="s">
        <v>1423</v>
      </c>
      <c r="I18" t="s">
        <v>1302</v>
      </c>
      <c r="J18" t="s">
        <v>1424</v>
      </c>
      <c r="K18" t="s">
        <v>1425</v>
      </c>
      <c r="L18" t="s">
        <v>1426</v>
      </c>
      <c r="M18" t="s">
        <v>1427</v>
      </c>
      <c r="N18" t="s">
        <v>1428</v>
      </c>
      <c r="O18" t="s">
        <v>1429</v>
      </c>
      <c r="P18" t="s">
        <v>1430</v>
      </c>
      <c r="Q18" t="s">
        <v>1431</v>
      </c>
      <c r="R18" t="s">
        <v>1432</v>
      </c>
      <c r="S18" t="s">
        <v>1433</v>
      </c>
      <c r="T18" t="s">
        <v>1434</v>
      </c>
      <c r="U18" t="s">
        <v>1435</v>
      </c>
      <c r="V18" t="s">
        <v>1436</v>
      </c>
      <c r="W18" t="s">
        <v>1437</v>
      </c>
      <c r="X18" t="s">
        <v>1438</v>
      </c>
      <c r="Y18" t="s">
        <v>1439</v>
      </c>
      <c r="Z18" t="s">
        <v>1440</v>
      </c>
      <c r="AA18" t="s">
        <v>1441</v>
      </c>
      <c r="AB18" t="s">
        <v>1442</v>
      </c>
      <c r="AC18" t="s">
        <v>1443</v>
      </c>
      <c r="AD18" t="s">
        <v>1444</v>
      </c>
      <c r="AE18" t="s">
        <v>1445</v>
      </c>
      <c r="AF18" t="s">
        <v>1446</v>
      </c>
      <c r="AG18" t="s">
        <v>1447</v>
      </c>
      <c r="AH18" t="s">
        <v>1448</v>
      </c>
      <c r="AI18" t="s">
        <v>1449</v>
      </c>
      <c r="AJ18" t="s">
        <v>1450</v>
      </c>
      <c r="AK18" t="s">
        <v>1451</v>
      </c>
      <c r="AL18" t="s">
        <v>1452</v>
      </c>
    </row>
    <row r="19" spans="1:38" x14ac:dyDescent="0.35">
      <c r="A19" s="1" t="s">
        <v>1453</v>
      </c>
      <c r="B19" t="s">
        <v>71</v>
      </c>
      <c r="C19" t="s">
        <v>71</v>
      </c>
      <c r="D19" t="s">
        <v>71</v>
      </c>
      <c r="E19" t="s">
        <v>71</v>
      </c>
      <c r="F19" t="s">
        <v>1248</v>
      </c>
      <c r="G19" t="s">
        <v>1454</v>
      </c>
      <c r="H19" t="s">
        <v>1455</v>
      </c>
      <c r="I19" t="s">
        <v>1456</v>
      </c>
      <c r="J19" t="s">
        <v>1457</v>
      </c>
      <c r="K19" t="s">
        <v>1458</v>
      </c>
      <c r="L19" t="s">
        <v>1459</v>
      </c>
      <c r="M19" t="s">
        <v>1165</v>
      </c>
      <c r="N19" t="s">
        <v>1460</v>
      </c>
      <c r="O19" t="s">
        <v>1461</v>
      </c>
      <c r="P19" t="s">
        <v>1462</v>
      </c>
      <c r="Q19" t="s">
        <v>1463</v>
      </c>
      <c r="R19" t="s">
        <v>1464</v>
      </c>
      <c r="S19" t="s">
        <v>1179</v>
      </c>
      <c r="T19" t="s">
        <v>1465</v>
      </c>
      <c r="U19" t="s">
        <v>1466</v>
      </c>
      <c r="V19" t="s">
        <v>1467</v>
      </c>
      <c r="W19" t="s">
        <v>1468</v>
      </c>
      <c r="X19" t="s">
        <v>1469</v>
      </c>
      <c r="Y19" t="s">
        <v>1470</v>
      </c>
      <c r="Z19" t="s">
        <v>1471</v>
      </c>
      <c r="AA19" t="s">
        <v>1472</v>
      </c>
      <c r="AB19" t="s">
        <v>1473</v>
      </c>
      <c r="AC19" t="s">
        <v>1474</v>
      </c>
      <c r="AD19" t="s">
        <v>1475</v>
      </c>
      <c r="AE19" t="s">
        <v>1476</v>
      </c>
      <c r="AF19" t="s">
        <v>1477</v>
      </c>
      <c r="AG19" t="s">
        <v>1478</v>
      </c>
      <c r="AH19" t="s">
        <v>1479</v>
      </c>
      <c r="AI19" t="s">
        <v>1480</v>
      </c>
      <c r="AJ19" t="s">
        <v>1481</v>
      </c>
      <c r="AK19" t="s">
        <v>1482</v>
      </c>
      <c r="AL19" t="s">
        <v>1483</v>
      </c>
    </row>
    <row r="20" spans="1:38" x14ac:dyDescent="0.35">
      <c r="A20" s="1" t="s">
        <v>1484</v>
      </c>
      <c r="B20" t="s">
        <v>71</v>
      </c>
      <c r="C20" t="s">
        <v>71</v>
      </c>
      <c r="D20" t="s">
        <v>71</v>
      </c>
      <c r="E20" t="s">
        <v>1326</v>
      </c>
      <c r="F20" t="s">
        <v>807</v>
      </c>
      <c r="G20" t="s">
        <v>1485</v>
      </c>
      <c r="H20" t="s">
        <v>1486</v>
      </c>
      <c r="I20" t="s">
        <v>1487</v>
      </c>
      <c r="J20" t="s">
        <v>1488</v>
      </c>
      <c r="K20" t="s">
        <v>804</v>
      </c>
      <c r="L20" t="s">
        <v>1489</v>
      </c>
      <c r="M20" t="s">
        <v>1490</v>
      </c>
      <c r="N20" t="s">
        <v>801</v>
      </c>
      <c r="O20" t="s">
        <v>71</v>
      </c>
      <c r="P20" t="s">
        <v>71</v>
      </c>
      <c r="Q20" t="s">
        <v>71</v>
      </c>
      <c r="R20" t="s">
        <v>71</v>
      </c>
      <c r="S20" t="s">
        <v>71</v>
      </c>
      <c r="T20" t="s">
        <v>901</v>
      </c>
      <c r="U20" t="s">
        <v>71</v>
      </c>
      <c r="V20" t="s">
        <v>71</v>
      </c>
      <c r="W20" t="s">
        <v>71</v>
      </c>
      <c r="X20" t="s">
        <v>71</v>
      </c>
      <c r="Y20" t="s">
        <v>71</v>
      </c>
      <c r="Z20" t="s">
        <v>71</v>
      </c>
      <c r="AA20" t="s">
        <v>71</v>
      </c>
      <c r="AB20" t="s">
        <v>71</v>
      </c>
      <c r="AC20" t="s">
        <v>71</v>
      </c>
      <c r="AD20" t="s">
        <v>71</v>
      </c>
      <c r="AE20" t="s">
        <v>1491</v>
      </c>
      <c r="AF20" t="s">
        <v>1492</v>
      </c>
      <c r="AG20" t="s">
        <v>1493</v>
      </c>
      <c r="AH20" t="s">
        <v>1494</v>
      </c>
      <c r="AI20" t="s">
        <v>1495</v>
      </c>
      <c r="AJ20" t="s">
        <v>1496</v>
      </c>
      <c r="AK20" t="s">
        <v>1497</v>
      </c>
      <c r="AL20" t="s">
        <v>1498</v>
      </c>
    </row>
    <row r="21" spans="1:38" x14ac:dyDescent="0.35">
      <c r="A21" s="1" t="s">
        <v>1499</v>
      </c>
      <c r="B21" t="s">
        <v>71</v>
      </c>
      <c r="C21" t="s">
        <v>71</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1500</v>
      </c>
      <c r="X21" t="s">
        <v>1501</v>
      </c>
      <c r="Y21" t="s">
        <v>664</v>
      </c>
      <c r="Z21" t="s">
        <v>1502</v>
      </c>
      <c r="AA21" t="s">
        <v>668</v>
      </c>
      <c r="AB21" t="s">
        <v>1503</v>
      </c>
      <c r="AC21" t="s">
        <v>1504</v>
      </c>
      <c r="AD21" t="s">
        <v>1505</v>
      </c>
      <c r="AE21" t="s">
        <v>1506</v>
      </c>
      <c r="AF21" t="s">
        <v>71</v>
      </c>
      <c r="AG21" t="s">
        <v>71</v>
      </c>
      <c r="AH21" t="s">
        <v>71</v>
      </c>
      <c r="AI21" t="s">
        <v>71</v>
      </c>
      <c r="AJ21" t="s">
        <v>71</v>
      </c>
      <c r="AK21" t="s">
        <v>71</v>
      </c>
      <c r="AL21" t="s">
        <v>71</v>
      </c>
    </row>
    <row r="22" spans="1:38" x14ac:dyDescent="0.35">
      <c r="A22" s="1" t="s">
        <v>1507</v>
      </c>
      <c r="B22" t="s">
        <v>71</v>
      </c>
      <c r="C22" t="s">
        <v>71</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1508</v>
      </c>
      <c r="W22" t="s">
        <v>1509</v>
      </c>
      <c r="X22" t="s">
        <v>1510</v>
      </c>
      <c r="Y22" t="s">
        <v>1511</v>
      </c>
      <c r="Z22" t="s">
        <v>1512</v>
      </c>
      <c r="AA22" t="s">
        <v>1513</v>
      </c>
      <c r="AB22" t="s">
        <v>1514</v>
      </c>
      <c r="AC22" t="s">
        <v>1515</v>
      </c>
      <c r="AD22" t="s">
        <v>1516</v>
      </c>
      <c r="AE22" t="s">
        <v>1517</v>
      </c>
      <c r="AF22" t="s">
        <v>1518</v>
      </c>
      <c r="AG22" t="s">
        <v>1519</v>
      </c>
      <c r="AH22" t="s">
        <v>1055</v>
      </c>
      <c r="AI22" t="s">
        <v>1520</v>
      </c>
      <c r="AJ22" t="s">
        <v>71</v>
      </c>
      <c r="AK22" t="s">
        <v>71</v>
      </c>
      <c r="AL22" t="s">
        <v>71</v>
      </c>
    </row>
    <row r="23" spans="1:38" x14ac:dyDescent="0.35">
      <c r="A23" s="1" t="s">
        <v>1521</v>
      </c>
      <c r="B23" t="s">
        <v>1522</v>
      </c>
      <c r="C23" t="s">
        <v>834</v>
      </c>
      <c r="D23" t="s">
        <v>1523</v>
      </c>
      <c r="E23" t="s">
        <v>1524</v>
      </c>
      <c r="F23" t="s">
        <v>1525</v>
      </c>
      <c r="G23" t="s">
        <v>546</v>
      </c>
      <c r="H23" t="s">
        <v>1253</v>
      </c>
      <c r="I23" t="s">
        <v>1526</v>
      </c>
      <c r="J23" t="s">
        <v>1527</v>
      </c>
      <c r="K23" t="s">
        <v>1528</v>
      </c>
      <c r="L23" t="s">
        <v>1524</v>
      </c>
      <c r="M23" t="s">
        <v>1529</v>
      </c>
      <c r="N23" t="s">
        <v>1530</v>
      </c>
      <c r="O23" t="s">
        <v>1464</v>
      </c>
      <c r="P23" t="s">
        <v>576</v>
      </c>
      <c r="Q23" t="s">
        <v>1164</v>
      </c>
      <c r="R23" t="s">
        <v>1531</v>
      </c>
      <c r="S23" t="s">
        <v>1532</v>
      </c>
      <c r="T23" t="s">
        <v>1533</v>
      </c>
      <c r="U23" t="s">
        <v>1460</v>
      </c>
      <c r="V23" t="s">
        <v>1534</v>
      </c>
      <c r="W23" t="s">
        <v>1535</v>
      </c>
      <c r="X23" t="s">
        <v>1536</v>
      </c>
      <c r="Y23" t="s">
        <v>1537</v>
      </c>
      <c r="Z23" t="s">
        <v>1538</v>
      </c>
      <c r="AA23" t="s">
        <v>1539</v>
      </c>
      <c r="AB23" t="s">
        <v>1540</v>
      </c>
      <c r="AC23" t="s">
        <v>1541</v>
      </c>
      <c r="AD23" t="s">
        <v>1542</v>
      </c>
      <c r="AE23" t="s">
        <v>1543</v>
      </c>
      <c r="AF23" t="s">
        <v>1544</v>
      </c>
      <c r="AG23" t="s">
        <v>1545</v>
      </c>
      <c r="AH23" t="s">
        <v>1546</v>
      </c>
      <c r="AI23" t="s">
        <v>1547</v>
      </c>
      <c r="AJ23" t="s">
        <v>1548</v>
      </c>
      <c r="AK23" t="s">
        <v>1549</v>
      </c>
      <c r="AL23" t="s">
        <v>1550</v>
      </c>
    </row>
    <row r="24" spans="1:38" x14ac:dyDescent="0.35">
      <c r="A24" s="1" t="s">
        <v>1551</v>
      </c>
      <c r="B24" t="s">
        <v>1522</v>
      </c>
      <c r="C24" t="s">
        <v>834</v>
      </c>
      <c r="D24" t="s">
        <v>1523</v>
      </c>
      <c r="E24" t="s">
        <v>1552</v>
      </c>
      <c r="F24" t="s">
        <v>1553</v>
      </c>
      <c r="G24" t="s">
        <v>207</v>
      </c>
      <c r="H24" t="s">
        <v>1554</v>
      </c>
      <c r="I24" t="s">
        <v>1555</v>
      </c>
      <c r="J24" t="s">
        <v>1556</v>
      </c>
      <c r="K24" t="s">
        <v>1557</v>
      </c>
      <c r="L24" t="s">
        <v>1558</v>
      </c>
      <c r="M24" t="s">
        <v>1559</v>
      </c>
      <c r="N24" t="s">
        <v>1560</v>
      </c>
      <c r="O24" t="s">
        <v>1561</v>
      </c>
      <c r="P24" t="s">
        <v>1562</v>
      </c>
      <c r="Q24" t="s">
        <v>1563</v>
      </c>
      <c r="R24" t="s">
        <v>1564</v>
      </c>
      <c r="S24" t="s">
        <v>1565</v>
      </c>
      <c r="T24" t="s">
        <v>1566</v>
      </c>
      <c r="U24" t="s">
        <v>1567</v>
      </c>
      <c r="V24" t="s">
        <v>1568</v>
      </c>
      <c r="W24" t="s">
        <v>1569</v>
      </c>
      <c r="X24" t="s">
        <v>1570</v>
      </c>
      <c r="Y24" t="s">
        <v>1571</v>
      </c>
      <c r="Z24" t="s">
        <v>1572</v>
      </c>
      <c r="AA24" t="s">
        <v>1573</v>
      </c>
      <c r="AB24" t="s">
        <v>1574</v>
      </c>
      <c r="AC24" t="s">
        <v>1575</v>
      </c>
      <c r="AD24" t="s">
        <v>1576</v>
      </c>
      <c r="AE24" t="s">
        <v>1577</v>
      </c>
      <c r="AF24" t="s">
        <v>1578</v>
      </c>
      <c r="AG24" t="s">
        <v>1579</v>
      </c>
      <c r="AH24" t="s">
        <v>1580</v>
      </c>
      <c r="AI24" t="s">
        <v>1581</v>
      </c>
      <c r="AJ24" t="s">
        <v>1582</v>
      </c>
      <c r="AK24" t="s">
        <v>1583</v>
      </c>
      <c r="AL24" t="s">
        <v>1584</v>
      </c>
    </row>
    <row r="25" spans="1:38" x14ac:dyDescent="0.35">
      <c r="A25" s="1" t="s">
        <v>1585</v>
      </c>
      <c r="B25" t="s">
        <v>71</v>
      </c>
      <c r="C25" t="s">
        <v>71</v>
      </c>
      <c r="D25" t="s">
        <v>71</v>
      </c>
      <c r="E25" t="s">
        <v>71</v>
      </c>
      <c r="F25" t="s">
        <v>71</v>
      </c>
      <c r="G25" t="s">
        <v>71</v>
      </c>
      <c r="H25" t="s">
        <v>71</v>
      </c>
      <c r="I25" t="s">
        <v>71</v>
      </c>
      <c r="J25" t="s">
        <v>71</v>
      </c>
      <c r="K25" t="s">
        <v>901</v>
      </c>
      <c r="L25" t="s">
        <v>1586</v>
      </c>
      <c r="M25" t="s">
        <v>1527</v>
      </c>
      <c r="N25" t="s">
        <v>1587</v>
      </c>
      <c r="O25" t="s">
        <v>1588</v>
      </c>
      <c r="P25" t="s">
        <v>1589</v>
      </c>
      <c r="Q25" t="s">
        <v>1589</v>
      </c>
      <c r="R25" t="s">
        <v>204</v>
      </c>
      <c r="S25" t="s">
        <v>1590</v>
      </c>
      <c r="T25" t="s">
        <v>71</v>
      </c>
      <c r="U25" t="s">
        <v>71</v>
      </c>
      <c r="V25" t="s">
        <v>71</v>
      </c>
      <c r="W25" t="s">
        <v>71</v>
      </c>
      <c r="X25" t="s">
        <v>71</v>
      </c>
      <c r="Y25" t="s">
        <v>71</v>
      </c>
      <c r="Z25" t="s">
        <v>71</v>
      </c>
      <c r="AA25" t="s">
        <v>71</v>
      </c>
      <c r="AB25" t="s">
        <v>71</v>
      </c>
      <c r="AC25" t="s">
        <v>71</v>
      </c>
      <c r="AD25" t="s">
        <v>289</v>
      </c>
      <c r="AE25" t="s">
        <v>290</v>
      </c>
      <c r="AF25" t="s">
        <v>291</v>
      </c>
      <c r="AG25" t="s">
        <v>292</v>
      </c>
      <c r="AH25" t="s">
        <v>293</v>
      </c>
      <c r="AI25" t="s">
        <v>294</v>
      </c>
      <c r="AJ25" t="s">
        <v>295</v>
      </c>
      <c r="AK25" t="s">
        <v>296</v>
      </c>
      <c r="AL25" t="s">
        <v>297</v>
      </c>
    </row>
    <row r="26" spans="1:38" x14ac:dyDescent="0.35">
      <c r="A26" s="1" t="s">
        <v>1591</v>
      </c>
      <c r="B26" t="s">
        <v>1245</v>
      </c>
      <c r="C26" t="s">
        <v>1350</v>
      </c>
      <c r="D26" t="s">
        <v>1592</v>
      </c>
      <c r="E26" t="s">
        <v>1593</v>
      </c>
      <c r="F26" t="s">
        <v>1594</v>
      </c>
      <c r="G26" t="s">
        <v>732</v>
      </c>
      <c r="H26" t="s">
        <v>1595</v>
      </c>
      <c r="I26" t="s">
        <v>1596</v>
      </c>
      <c r="J26" t="s">
        <v>1385</v>
      </c>
      <c r="K26" t="s">
        <v>1597</v>
      </c>
      <c r="L26" t="s">
        <v>71</v>
      </c>
      <c r="M26" t="s">
        <v>71</v>
      </c>
      <c r="N26" t="s">
        <v>71</v>
      </c>
      <c r="O26" t="s">
        <v>71</v>
      </c>
      <c r="P26" t="s">
        <v>71</v>
      </c>
      <c r="Q26" t="s">
        <v>1598</v>
      </c>
      <c r="R26" t="s">
        <v>71</v>
      </c>
      <c r="S26" t="s">
        <v>71</v>
      </c>
      <c r="T26" t="s">
        <v>1599</v>
      </c>
      <c r="U26" t="s">
        <v>1600</v>
      </c>
      <c r="V26" t="s">
        <v>1601</v>
      </c>
      <c r="W26" t="s">
        <v>1602</v>
      </c>
      <c r="X26" t="s">
        <v>1603</v>
      </c>
      <c r="Y26" t="s">
        <v>1604</v>
      </c>
      <c r="Z26" t="s">
        <v>1605</v>
      </c>
      <c r="AA26" t="s">
        <v>71</v>
      </c>
      <c r="AB26" t="s">
        <v>1606</v>
      </c>
      <c r="AC26" t="s">
        <v>1607</v>
      </c>
      <c r="AD26" t="s">
        <v>1608</v>
      </c>
      <c r="AE26" t="s">
        <v>1609</v>
      </c>
      <c r="AF26" t="s">
        <v>1610</v>
      </c>
      <c r="AG26" t="s">
        <v>1611</v>
      </c>
      <c r="AH26" t="s">
        <v>1612</v>
      </c>
      <c r="AI26" t="s">
        <v>1613</v>
      </c>
      <c r="AJ26" t="s">
        <v>71</v>
      </c>
      <c r="AK26" t="s">
        <v>71</v>
      </c>
      <c r="AL26" t="s">
        <v>71</v>
      </c>
    </row>
    <row r="27" spans="1:38" x14ac:dyDescent="0.35">
      <c r="A27" s="1" t="s">
        <v>1614</v>
      </c>
      <c r="B27" t="s">
        <v>71</v>
      </c>
      <c r="C27" t="s">
        <v>71</v>
      </c>
      <c r="D27" t="s">
        <v>1615</v>
      </c>
      <c r="E27" t="s">
        <v>71</v>
      </c>
      <c r="F27" t="s">
        <v>71</v>
      </c>
      <c r="G27" t="s">
        <v>1616</v>
      </c>
      <c r="H27" t="s">
        <v>1615</v>
      </c>
      <c r="I27" t="s">
        <v>71</v>
      </c>
      <c r="J27" t="s">
        <v>71</v>
      </c>
      <c r="K27" t="s">
        <v>1616</v>
      </c>
      <c r="L27" t="s">
        <v>1342</v>
      </c>
      <c r="M27" t="s">
        <v>1343</v>
      </c>
      <c r="N27" t="s">
        <v>1344</v>
      </c>
      <c r="O27" t="s">
        <v>1345</v>
      </c>
      <c r="P27" t="s">
        <v>1346</v>
      </c>
      <c r="Q27" t="s">
        <v>71</v>
      </c>
      <c r="R27" t="s">
        <v>1347</v>
      </c>
      <c r="S27" t="s">
        <v>1052</v>
      </c>
      <c r="T27" t="s">
        <v>71</v>
      </c>
      <c r="U27" t="s">
        <v>71</v>
      </c>
      <c r="V27" t="s">
        <v>1353</v>
      </c>
      <c r="W27" t="s">
        <v>1617</v>
      </c>
      <c r="X27" t="s">
        <v>794</v>
      </c>
      <c r="Y27" t="s">
        <v>1618</v>
      </c>
      <c r="Z27" t="s">
        <v>587</v>
      </c>
      <c r="AA27" t="s">
        <v>1619</v>
      </c>
      <c r="AB27" t="s">
        <v>1620</v>
      </c>
      <c r="AC27" t="s">
        <v>1621</v>
      </c>
      <c r="AD27" t="s">
        <v>1537</v>
      </c>
      <c r="AE27" t="s">
        <v>1622</v>
      </c>
      <c r="AF27" t="s">
        <v>1623</v>
      </c>
      <c r="AG27" t="s">
        <v>1624</v>
      </c>
      <c r="AH27" t="s">
        <v>1625</v>
      </c>
      <c r="AI27" t="s">
        <v>1626</v>
      </c>
      <c r="AJ27" t="s">
        <v>1627</v>
      </c>
      <c r="AK27" t="s">
        <v>1628</v>
      </c>
      <c r="AL27" t="s">
        <v>1629</v>
      </c>
    </row>
    <row r="28" spans="1:38" x14ac:dyDescent="0.35">
      <c r="A28" s="1" t="s">
        <v>1630</v>
      </c>
      <c r="B28" t="s">
        <v>1245</v>
      </c>
      <c r="C28" t="s">
        <v>1350</v>
      </c>
      <c r="D28" t="s">
        <v>1592</v>
      </c>
      <c r="E28" t="s">
        <v>1593</v>
      </c>
      <c r="F28" t="s">
        <v>1594</v>
      </c>
      <c r="G28" t="s">
        <v>732</v>
      </c>
      <c r="H28" t="s">
        <v>1595</v>
      </c>
      <c r="I28" t="s">
        <v>1596</v>
      </c>
      <c r="J28" t="s">
        <v>1385</v>
      </c>
      <c r="K28" t="s">
        <v>1631</v>
      </c>
      <c r="L28" t="s">
        <v>1632</v>
      </c>
      <c r="M28" t="s">
        <v>1633</v>
      </c>
      <c r="N28" t="s">
        <v>1634</v>
      </c>
      <c r="O28" t="s">
        <v>1635</v>
      </c>
      <c r="P28" t="s">
        <v>1636</v>
      </c>
      <c r="Q28" t="s">
        <v>1637</v>
      </c>
      <c r="R28" t="s">
        <v>1638</v>
      </c>
      <c r="S28" t="s">
        <v>1639</v>
      </c>
      <c r="T28" t="s">
        <v>1599</v>
      </c>
      <c r="U28" t="s">
        <v>1600</v>
      </c>
      <c r="V28" t="s">
        <v>940</v>
      </c>
      <c r="W28" t="s">
        <v>1640</v>
      </c>
      <c r="X28" t="s">
        <v>1641</v>
      </c>
      <c r="Y28" t="s">
        <v>1642</v>
      </c>
      <c r="Z28" t="s">
        <v>1643</v>
      </c>
      <c r="AA28" t="s">
        <v>1644</v>
      </c>
      <c r="AB28" t="s">
        <v>1645</v>
      </c>
      <c r="AC28" t="s">
        <v>1646</v>
      </c>
      <c r="AD28" t="s">
        <v>1647</v>
      </c>
      <c r="AE28" t="s">
        <v>1648</v>
      </c>
      <c r="AF28" t="s">
        <v>1649</v>
      </c>
      <c r="AG28" t="s">
        <v>1650</v>
      </c>
      <c r="AH28" t="s">
        <v>1651</v>
      </c>
      <c r="AI28" t="s">
        <v>1652</v>
      </c>
      <c r="AJ28" t="s">
        <v>1653</v>
      </c>
      <c r="AK28" t="s">
        <v>1654</v>
      </c>
      <c r="AL28" t="s">
        <v>1655</v>
      </c>
    </row>
    <row r="29" spans="1:38" x14ac:dyDescent="0.35">
      <c r="A29" s="1" t="s">
        <v>1656</v>
      </c>
      <c r="B29" t="s">
        <v>71</v>
      </c>
      <c r="C29" t="s">
        <v>71</v>
      </c>
      <c r="D29" t="s">
        <v>71</v>
      </c>
      <c r="E29" t="s">
        <v>71</v>
      </c>
      <c r="F29" t="s">
        <v>71</v>
      </c>
      <c r="G29" t="s">
        <v>71</v>
      </c>
      <c r="H29" t="s">
        <v>71</v>
      </c>
      <c r="I29" t="s">
        <v>71</v>
      </c>
      <c r="J29" t="s">
        <v>71</v>
      </c>
      <c r="K29" t="s">
        <v>71</v>
      </c>
      <c r="L29" t="s">
        <v>71</v>
      </c>
      <c r="M29" t="s">
        <v>71</v>
      </c>
      <c r="N29" t="s">
        <v>71</v>
      </c>
      <c r="O29" t="s">
        <v>71</v>
      </c>
      <c r="P29" t="s">
        <v>71</v>
      </c>
      <c r="Q29" t="s">
        <v>71</v>
      </c>
      <c r="R29" t="s">
        <v>71</v>
      </c>
      <c r="S29" t="s">
        <v>71</v>
      </c>
      <c r="T29" t="s">
        <v>71</v>
      </c>
      <c r="U29" t="s">
        <v>71</v>
      </c>
      <c r="V29" t="s">
        <v>71</v>
      </c>
      <c r="W29" t="s">
        <v>71</v>
      </c>
      <c r="X29" t="s">
        <v>71</v>
      </c>
      <c r="Y29" t="s">
        <v>71</v>
      </c>
      <c r="Z29" t="s">
        <v>71</v>
      </c>
      <c r="AA29" t="s">
        <v>71</v>
      </c>
      <c r="AB29" t="s">
        <v>71</v>
      </c>
      <c r="AC29" t="s">
        <v>71</v>
      </c>
      <c r="AD29" t="s">
        <v>71</v>
      </c>
      <c r="AE29" t="s">
        <v>71</v>
      </c>
      <c r="AF29" t="s">
        <v>71</v>
      </c>
      <c r="AG29" t="s">
        <v>71</v>
      </c>
      <c r="AH29" t="s">
        <v>71</v>
      </c>
      <c r="AI29" t="s">
        <v>71</v>
      </c>
      <c r="AJ29" t="s">
        <v>71</v>
      </c>
      <c r="AK29" t="s">
        <v>71</v>
      </c>
      <c r="AL29" t="s">
        <v>71</v>
      </c>
    </row>
    <row r="30" spans="1:38" x14ac:dyDescent="0.35">
      <c r="A30" s="1" t="s">
        <v>1657</v>
      </c>
      <c r="B30" t="s">
        <v>71</v>
      </c>
      <c r="C30" t="s">
        <v>71</v>
      </c>
      <c r="D30" t="s">
        <v>71</v>
      </c>
      <c r="E30" t="s">
        <v>71</v>
      </c>
      <c r="F30" t="s">
        <v>71</v>
      </c>
      <c r="G30" t="s">
        <v>71</v>
      </c>
      <c r="H30" t="s">
        <v>71</v>
      </c>
      <c r="I30" t="s">
        <v>71</v>
      </c>
      <c r="J30" t="s">
        <v>71</v>
      </c>
      <c r="K30" t="s">
        <v>71</v>
      </c>
      <c r="L30" t="s">
        <v>71</v>
      </c>
      <c r="M30" t="s">
        <v>71</v>
      </c>
      <c r="N30" t="s">
        <v>71</v>
      </c>
      <c r="O30" t="s">
        <v>71</v>
      </c>
      <c r="P30" t="s">
        <v>71</v>
      </c>
      <c r="Q30" t="s">
        <v>71</v>
      </c>
      <c r="R30" t="s">
        <v>71</v>
      </c>
      <c r="S30" t="s">
        <v>71</v>
      </c>
      <c r="T30" t="s">
        <v>71</v>
      </c>
      <c r="U30" t="s">
        <v>71</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row>
    <row r="31" spans="1:38" x14ac:dyDescent="0.35">
      <c r="A31" s="1" t="s">
        <v>1658</v>
      </c>
      <c r="B31" t="s">
        <v>1659</v>
      </c>
      <c r="C31" t="s">
        <v>1123</v>
      </c>
      <c r="D31" t="s">
        <v>1660</v>
      </c>
      <c r="E31" t="s">
        <v>1661</v>
      </c>
      <c r="F31" t="s">
        <v>1078</v>
      </c>
      <c r="G31" t="s">
        <v>1662</v>
      </c>
      <c r="H31" t="s">
        <v>1663</v>
      </c>
      <c r="I31" t="s">
        <v>1664</v>
      </c>
      <c r="J31" t="s">
        <v>529</v>
      </c>
      <c r="K31" t="s">
        <v>1536</v>
      </c>
      <c r="L31" t="s">
        <v>1665</v>
      </c>
      <c r="M31" t="s">
        <v>1666</v>
      </c>
      <c r="N31" t="s">
        <v>1667</v>
      </c>
      <c r="O31" t="s">
        <v>1668</v>
      </c>
      <c r="P31" t="s">
        <v>1669</v>
      </c>
      <c r="Q31" t="s">
        <v>1399</v>
      </c>
      <c r="R31" t="s">
        <v>1670</v>
      </c>
      <c r="S31" t="s">
        <v>1671</v>
      </c>
      <c r="T31" t="s">
        <v>1672</v>
      </c>
      <c r="U31" t="s">
        <v>1673</v>
      </c>
      <c r="V31" t="s">
        <v>1674</v>
      </c>
      <c r="W31" t="s">
        <v>1675</v>
      </c>
      <c r="X31" t="s">
        <v>1676</v>
      </c>
      <c r="Y31" t="s">
        <v>1677</v>
      </c>
      <c r="Z31" t="s">
        <v>1611</v>
      </c>
      <c r="AA31" t="s">
        <v>1678</v>
      </c>
      <c r="AB31" t="s">
        <v>1679</v>
      </c>
      <c r="AC31" t="s">
        <v>1680</v>
      </c>
      <c r="AD31" t="s">
        <v>1681</v>
      </c>
      <c r="AE31" t="s">
        <v>1682</v>
      </c>
      <c r="AF31" t="s">
        <v>1683</v>
      </c>
      <c r="AG31" t="s">
        <v>1684</v>
      </c>
      <c r="AH31" t="s">
        <v>1685</v>
      </c>
      <c r="AI31" t="s">
        <v>1686</v>
      </c>
      <c r="AJ31" t="s">
        <v>1687</v>
      </c>
      <c r="AK31" t="s">
        <v>1688</v>
      </c>
      <c r="AL31" t="s">
        <v>1689</v>
      </c>
    </row>
    <row r="32" spans="1:38" x14ac:dyDescent="0.35">
      <c r="A32" s="1" t="s">
        <v>1690</v>
      </c>
      <c r="B32" t="s">
        <v>71</v>
      </c>
      <c r="C32" t="s">
        <v>71</v>
      </c>
      <c r="D32" t="s">
        <v>71</v>
      </c>
      <c r="E32" t="s">
        <v>71</v>
      </c>
      <c r="F32" t="s">
        <v>71</v>
      </c>
      <c r="G32" t="s">
        <v>71</v>
      </c>
      <c r="H32" t="s">
        <v>71</v>
      </c>
      <c r="I32" t="s">
        <v>71</v>
      </c>
      <c r="J32" t="s">
        <v>71</v>
      </c>
      <c r="K32" t="s">
        <v>71</v>
      </c>
      <c r="L32" t="s">
        <v>71</v>
      </c>
      <c r="M32" t="s">
        <v>71</v>
      </c>
      <c r="N32" t="s">
        <v>71</v>
      </c>
      <c r="O32" t="s">
        <v>71</v>
      </c>
      <c r="P32" t="s">
        <v>71</v>
      </c>
      <c r="Q32" t="s">
        <v>71</v>
      </c>
      <c r="R32" t="s">
        <v>71</v>
      </c>
      <c r="S32" t="s">
        <v>71</v>
      </c>
      <c r="T32" t="s">
        <v>71</v>
      </c>
      <c r="U32" t="s">
        <v>71</v>
      </c>
      <c r="V32" t="s">
        <v>71</v>
      </c>
      <c r="W32" t="s">
        <v>71</v>
      </c>
      <c r="X32" t="s">
        <v>71</v>
      </c>
      <c r="Y32" t="s">
        <v>71</v>
      </c>
      <c r="Z32" t="s">
        <v>71</v>
      </c>
      <c r="AA32" t="s">
        <v>71</v>
      </c>
      <c r="AB32" t="s">
        <v>71</v>
      </c>
      <c r="AC32" t="s">
        <v>71</v>
      </c>
      <c r="AD32" t="s">
        <v>71</v>
      </c>
      <c r="AE32" t="s">
        <v>71</v>
      </c>
      <c r="AF32" t="s">
        <v>71</v>
      </c>
      <c r="AG32" t="s">
        <v>71</v>
      </c>
      <c r="AH32" t="s">
        <v>71</v>
      </c>
      <c r="AI32" t="s">
        <v>71</v>
      </c>
      <c r="AJ32" t="s">
        <v>71</v>
      </c>
      <c r="AK32" t="s">
        <v>71</v>
      </c>
      <c r="AL32" t="s">
        <v>71</v>
      </c>
    </row>
    <row r="33" spans="1:38" x14ac:dyDescent="0.35">
      <c r="A33" s="1" t="s">
        <v>1691</v>
      </c>
      <c r="B33" t="s">
        <v>71</v>
      </c>
      <c r="C33" t="s">
        <v>71</v>
      </c>
      <c r="D33" t="s">
        <v>71</v>
      </c>
      <c r="E33" t="s">
        <v>71</v>
      </c>
      <c r="F33" t="s">
        <v>71</v>
      </c>
      <c r="G33" t="s">
        <v>71</v>
      </c>
      <c r="H33" t="s">
        <v>71</v>
      </c>
      <c r="I33" t="s">
        <v>71</v>
      </c>
      <c r="J33" t="s">
        <v>71</v>
      </c>
      <c r="K33" t="s">
        <v>1692</v>
      </c>
      <c r="L33" t="s">
        <v>1249</v>
      </c>
      <c r="M33" t="s">
        <v>1502</v>
      </c>
      <c r="N33" t="s">
        <v>1693</v>
      </c>
      <c r="O33" t="s">
        <v>1694</v>
      </c>
      <c r="P33" t="s">
        <v>1695</v>
      </c>
      <c r="Q33" t="s">
        <v>1696</v>
      </c>
      <c r="R33" t="s">
        <v>1697</v>
      </c>
      <c r="S33" t="s">
        <v>1698</v>
      </c>
      <c r="T33" t="s">
        <v>1699</v>
      </c>
      <c r="U33" t="s">
        <v>1700</v>
      </c>
      <c r="V33" t="s">
        <v>1701</v>
      </c>
      <c r="W33" t="s">
        <v>1702</v>
      </c>
      <c r="X33" t="s">
        <v>1703</v>
      </c>
      <c r="Y33" t="s">
        <v>1704</v>
      </c>
      <c r="Z33" t="s">
        <v>1705</v>
      </c>
      <c r="AA33" t="s">
        <v>1706</v>
      </c>
      <c r="AB33" t="s">
        <v>1707</v>
      </c>
      <c r="AC33" t="s">
        <v>1708</v>
      </c>
      <c r="AD33" t="s">
        <v>1709</v>
      </c>
      <c r="AE33" t="s">
        <v>1710</v>
      </c>
      <c r="AF33" t="s">
        <v>1711</v>
      </c>
      <c r="AG33" t="s">
        <v>1712</v>
      </c>
      <c r="AH33" t="s">
        <v>1713</v>
      </c>
      <c r="AI33" t="s">
        <v>1714</v>
      </c>
      <c r="AJ33" t="s">
        <v>1715</v>
      </c>
      <c r="AK33" t="s">
        <v>1716</v>
      </c>
      <c r="AL33" t="s">
        <v>1717</v>
      </c>
    </row>
    <row r="34" spans="1:38" x14ac:dyDescent="0.35">
      <c r="A34" s="1" t="s">
        <v>1718</v>
      </c>
      <c r="B34" t="s">
        <v>1719</v>
      </c>
      <c r="C34" t="s">
        <v>1720</v>
      </c>
      <c r="D34" t="s">
        <v>1721</v>
      </c>
      <c r="E34" t="s">
        <v>1722</v>
      </c>
      <c r="F34" t="s">
        <v>1723</v>
      </c>
      <c r="G34" t="s">
        <v>1126</v>
      </c>
      <c r="H34" t="s">
        <v>1724</v>
      </c>
      <c r="I34" t="s">
        <v>1725</v>
      </c>
      <c r="J34" t="s">
        <v>1726</v>
      </c>
      <c r="K34" t="s">
        <v>1727</v>
      </c>
      <c r="L34" t="s">
        <v>1728</v>
      </c>
      <c r="M34" t="s">
        <v>1729</v>
      </c>
      <c r="N34" t="s">
        <v>1730</v>
      </c>
      <c r="O34" t="s">
        <v>1731</v>
      </c>
      <c r="P34" t="s">
        <v>1732</v>
      </c>
      <c r="Q34" t="s">
        <v>1733</v>
      </c>
      <c r="R34" t="s">
        <v>1734</v>
      </c>
      <c r="S34" t="s">
        <v>1558</v>
      </c>
      <c r="T34" t="s">
        <v>1735</v>
      </c>
      <c r="U34" t="s">
        <v>1736</v>
      </c>
      <c r="V34" t="s">
        <v>1737</v>
      </c>
      <c r="W34" t="s">
        <v>1738</v>
      </c>
      <c r="X34" t="s">
        <v>1739</v>
      </c>
      <c r="Y34" t="s">
        <v>1740</v>
      </c>
      <c r="Z34" t="s">
        <v>1741</v>
      </c>
      <c r="AA34" t="s">
        <v>1742</v>
      </c>
      <c r="AB34" t="s">
        <v>1743</v>
      </c>
      <c r="AC34" t="s">
        <v>1744</v>
      </c>
      <c r="AD34" t="s">
        <v>1745</v>
      </c>
      <c r="AE34" t="s">
        <v>1746</v>
      </c>
      <c r="AF34" t="s">
        <v>1747</v>
      </c>
      <c r="AG34" t="s">
        <v>1748</v>
      </c>
      <c r="AH34" t="s">
        <v>1749</v>
      </c>
      <c r="AI34" t="s">
        <v>1750</v>
      </c>
      <c r="AJ34" t="s">
        <v>1751</v>
      </c>
      <c r="AK34" t="s">
        <v>1752</v>
      </c>
      <c r="AL34" t="s">
        <v>1753</v>
      </c>
    </row>
    <row r="35" spans="1:38" x14ac:dyDescent="0.35">
      <c r="A35" s="1" t="s">
        <v>1754</v>
      </c>
      <c r="B35" t="s">
        <v>1755</v>
      </c>
      <c r="C35" t="s">
        <v>1756</v>
      </c>
      <c r="D35" t="s">
        <v>1757</v>
      </c>
      <c r="E35" t="s">
        <v>1758</v>
      </c>
      <c r="F35" t="s">
        <v>1759</v>
      </c>
      <c r="G35" t="s">
        <v>1760</v>
      </c>
      <c r="H35" t="s">
        <v>1761</v>
      </c>
      <c r="I35" t="s">
        <v>1762</v>
      </c>
      <c r="J35" t="s">
        <v>1763</v>
      </c>
      <c r="K35" t="s">
        <v>1764</v>
      </c>
      <c r="L35" t="s">
        <v>618</v>
      </c>
      <c r="M35" t="s">
        <v>1765</v>
      </c>
      <c r="N35" t="s">
        <v>1766</v>
      </c>
      <c r="O35" t="s">
        <v>1767</v>
      </c>
      <c r="P35" t="s">
        <v>1768</v>
      </c>
      <c r="Q35" t="s">
        <v>1769</v>
      </c>
      <c r="R35" t="s">
        <v>1770</v>
      </c>
      <c r="S35" t="s">
        <v>1771</v>
      </c>
      <c r="T35" t="s">
        <v>1772</v>
      </c>
      <c r="U35" t="s">
        <v>909</v>
      </c>
      <c r="V35" t="s">
        <v>71</v>
      </c>
      <c r="W35" t="s">
        <v>910</v>
      </c>
      <c r="X35" t="s">
        <v>1773</v>
      </c>
      <c r="Y35" t="s">
        <v>696</v>
      </c>
      <c r="Z35" t="s">
        <v>713</v>
      </c>
      <c r="AA35" t="s">
        <v>1774</v>
      </c>
      <c r="AB35" t="s">
        <v>1775</v>
      </c>
      <c r="AC35" t="s">
        <v>1020</v>
      </c>
      <c r="AD35" t="s">
        <v>1776</v>
      </c>
      <c r="AE35" t="s">
        <v>1777</v>
      </c>
      <c r="AF35" t="s">
        <v>1778</v>
      </c>
      <c r="AG35" t="s">
        <v>760</v>
      </c>
      <c r="AH35" t="s">
        <v>1779</v>
      </c>
      <c r="AI35" t="s">
        <v>1780</v>
      </c>
      <c r="AJ35" t="s">
        <v>1781</v>
      </c>
      <c r="AK35" t="s">
        <v>1358</v>
      </c>
      <c r="AL35" t="s">
        <v>1592</v>
      </c>
    </row>
    <row r="36" spans="1:38" x14ac:dyDescent="0.35">
      <c r="A36" s="1" t="s">
        <v>1782</v>
      </c>
      <c r="B36" t="s">
        <v>1189</v>
      </c>
      <c r="C36" t="s">
        <v>1783</v>
      </c>
      <c r="D36" t="s">
        <v>1784</v>
      </c>
      <c r="E36" t="s">
        <v>1190</v>
      </c>
      <c r="F36" t="s">
        <v>1603</v>
      </c>
      <c r="G36" t="s">
        <v>1785</v>
      </c>
      <c r="H36" t="s">
        <v>1786</v>
      </c>
      <c r="I36" t="s">
        <v>1787</v>
      </c>
      <c r="J36" t="s">
        <v>1788</v>
      </c>
      <c r="K36" t="s">
        <v>1181</v>
      </c>
      <c r="L36" t="s">
        <v>71</v>
      </c>
      <c r="M36" t="s">
        <v>1789</v>
      </c>
      <c r="N36" t="s">
        <v>1790</v>
      </c>
      <c r="O36" t="s">
        <v>716</v>
      </c>
      <c r="P36" t="s">
        <v>716</v>
      </c>
      <c r="Q36" t="s">
        <v>1261</v>
      </c>
      <c r="R36" t="s">
        <v>71</v>
      </c>
      <c r="S36" t="s">
        <v>71</v>
      </c>
      <c r="T36" t="s">
        <v>1791</v>
      </c>
      <c r="U36" t="s">
        <v>1792</v>
      </c>
      <c r="V36" t="s">
        <v>1793</v>
      </c>
      <c r="W36" t="s">
        <v>71</v>
      </c>
      <c r="X36" t="s">
        <v>71</v>
      </c>
      <c r="Y36" t="s">
        <v>71</v>
      </c>
      <c r="Z36" t="s">
        <v>71</v>
      </c>
      <c r="AA36" t="s">
        <v>71</v>
      </c>
      <c r="AB36" t="s">
        <v>71</v>
      </c>
      <c r="AC36" t="s">
        <v>71</v>
      </c>
      <c r="AD36" t="s">
        <v>71</v>
      </c>
      <c r="AE36" t="s">
        <v>71</v>
      </c>
      <c r="AF36" t="s">
        <v>71</v>
      </c>
      <c r="AG36" t="s">
        <v>71</v>
      </c>
      <c r="AH36" t="s">
        <v>71</v>
      </c>
      <c r="AI36" t="s">
        <v>71</v>
      </c>
      <c r="AJ36" t="s">
        <v>71</v>
      </c>
      <c r="AK36" t="s">
        <v>71</v>
      </c>
      <c r="AL36" t="s">
        <v>71</v>
      </c>
    </row>
    <row r="37" spans="1:38" x14ac:dyDescent="0.35">
      <c r="A37" s="1" t="s">
        <v>1794</v>
      </c>
      <c r="B37" t="s">
        <v>1795</v>
      </c>
      <c r="C37" t="s">
        <v>1796</v>
      </c>
      <c r="D37" t="s">
        <v>1797</v>
      </c>
      <c r="E37" t="s">
        <v>1798</v>
      </c>
      <c r="F37" t="s">
        <v>1799</v>
      </c>
      <c r="G37" t="s">
        <v>1800</v>
      </c>
      <c r="H37" t="s">
        <v>1801</v>
      </c>
      <c r="I37" t="s">
        <v>1802</v>
      </c>
      <c r="J37" t="s">
        <v>1056</v>
      </c>
      <c r="K37" t="s">
        <v>1803</v>
      </c>
      <c r="L37" t="s">
        <v>1804</v>
      </c>
      <c r="M37" t="s">
        <v>1805</v>
      </c>
      <c r="N37" t="s">
        <v>1505</v>
      </c>
      <c r="O37" t="s">
        <v>1806</v>
      </c>
      <c r="P37" t="s">
        <v>1807</v>
      </c>
      <c r="Q37" t="s">
        <v>1808</v>
      </c>
      <c r="R37" t="s">
        <v>1809</v>
      </c>
      <c r="S37" t="s">
        <v>1810</v>
      </c>
      <c r="T37" t="s">
        <v>1811</v>
      </c>
      <c r="U37" t="s">
        <v>1812</v>
      </c>
      <c r="V37" t="s">
        <v>1813</v>
      </c>
      <c r="W37" t="s">
        <v>300</v>
      </c>
      <c r="X37" t="s">
        <v>301</v>
      </c>
      <c r="Y37" t="s">
        <v>302</v>
      </c>
      <c r="Z37" t="s">
        <v>303</v>
      </c>
      <c r="AA37" t="s">
        <v>304</v>
      </c>
      <c r="AB37" t="s">
        <v>305</v>
      </c>
      <c r="AC37" t="s">
        <v>306</v>
      </c>
      <c r="AD37" t="s">
        <v>307</v>
      </c>
      <c r="AE37" t="s">
        <v>308</v>
      </c>
      <c r="AF37" t="s">
        <v>309</v>
      </c>
      <c r="AG37" t="s">
        <v>310</v>
      </c>
      <c r="AH37" t="s">
        <v>311</v>
      </c>
      <c r="AI37" t="s">
        <v>312</v>
      </c>
      <c r="AJ37" t="s">
        <v>313</v>
      </c>
      <c r="AK37" t="s">
        <v>314</v>
      </c>
      <c r="AL37" t="s">
        <v>315</v>
      </c>
    </row>
    <row r="38" spans="1:38" x14ac:dyDescent="0.35">
      <c r="A38" s="1" t="s">
        <v>1814</v>
      </c>
      <c r="B38" t="s">
        <v>1417</v>
      </c>
      <c r="C38" t="s">
        <v>1418</v>
      </c>
      <c r="D38" t="s">
        <v>1419</v>
      </c>
      <c r="E38" t="s">
        <v>1420</v>
      </c>
      <c r="F38" t="s">
        <v>1421</v>
      </c>
      <c r="G38" t="s">
        <v>1422</v>
      </c>
      <c r="H38" t="s">
        <v>1423</v>
      </c>
      <c r="I38" t="s">
        <v>1302</v>
      </c>
      <c r="J38" t="s">
        <v>1424</v>
      </c>
      <c r="K38" t="s">
        <v>1425</v>
      </c>
      <c r="L38" t="s">
        <v>1426</v>
      </c>
      <c r="M38" t="s">
        <v>1427</v>
      </c>
      <c r="N38" t="s">
        <v>1428</v>
      </c>
      <c r="O38" t="s">
        <v>1429</v>
      </c>
      <c r="P38" t="s">
        <v>1430</v>
      </c>
      <c r="Q38" t="s">
        <v>1431</v>
      </c>
      <c r="R38" t="s">
        <v>1432</v>
      </c>
      <c r="S38" t="s">
        <v>1433</v>
      </c>
      <c r="T38" t="s">
        <v>1434</v>
      </c>
      <c r="U38" t="s">
        <v>1435</v>
      </c>
      <c r="V38" t="s">
        <v>1436</v>
      </c>
      <c r="W38" t="s">
        <v>1437</v>
      </c>
      <c r="X38" t="s">
        <v>1438</v>
      </c>
      <c r="Y38" t="s">
        <v>1439</v>
      </c>
      <c r="Z38" t="s">
        <v>1440</v>
      </c>
      <c r="AA38" t="s">
        <v>1441</v>
      </c>
      <c r="AB38" t="s">
        <v>1442</v>
      </c>
      <c r="AC38" t="s">
        <v>1443</v>
      </c>
      <c r="AD38" t="s">
        <v>1444</v>
      </c>
      <c r="AE38" t="s">
        <v>1445</v>
      </c>
      <c r="AF38" t="s">
        <v>1446</v>
      </c>
      <c r="AG38" t="s">
        <v>1447</v>
      </c>
      <c r="AH38" t="s">
        <v>1448</v>
      </c>
      <c r="AI38" t="s">
        <v>1449</v>
      </c>
      <c r="AJ38" t="s">
        <v>1450</v>
      </c>
      <c r="AK38" t="s">
        <v>1451</v>
      </c>
      <c r="AL38" t="s">
        <v>1452</v>
      </c>
    </row>
    <row r="39" spans="1:38" x14ac:dyDescent="0.35">
      <c r="A39" s="1" t="s">
        <v>1815</v>
      </c>
      <c r="B39" t="s">
        <v>71</v>
      </c>
      <c r="C39" t="s">
        <v>71</v>
      </c>
      <c r="D39" t="s">
        <v>71</v>
      </c>
      <c r="E39" t="s">
        <v>71</v>
      </c>
      <c r="F39" t="s">
        <v>71</v>
      </c>
      <c r="G39" t="s">
        <v>71</v>
      </c>
      <c r="H39" t="s">
        <v>71</v>
      </c>
      <c r="I39" t="s">
        <v>71</v>
      </c>
      <c r="J39" t="s">
        <v>71</v>
      </c>
      <c r="K39" t="s">
        <v>71</v>
      </c>
      <c r="L39" t="s">
        <v>71</v>
      </c>
      <c r="M39" t="s">
        <v>71</v>
      </c>
      <c r="N39" t="s">
        <v>71</v>
      </c>
      <c r="O39" t="s">
        <v>71</v>
      </c>
      <c r="P39" t="s">
        <v>71</v>
      </c>
      <c r="Q39" t="s">
        <v>71</v>
      </c>
      <c r="R39" t="s">
        <v>71</v>
      </c>
      <c r="S39" t="s">
        <v>71</v>
      </c>
      <c r="T39" t="s">
        <v>71</v>
      </c>
      <c r="U39" t="s">
        <v>71</v>
      </c>
      <c r="V39" t="s">
        <v>71</v>
      </c>
      <c r="W39" t="s">
        <v>71</v>
      </c>
      <c r="X39" t="s">
        <v>71</v>
      </c>
      <c r="Y39" t="s">
        <v>71</v>
      </c>
      <c r="Z39" t="s">
        <v>71</v>
      </c>
      <c r="AA39" t="s">
        <v>71</v>
      </c>
      <c r="AB39" t="s">
        <v>71</v>
      </c>
      <c r="AC39" t="s">
        <v>71</v>
      </c>
      <c r="AD39" t="s">
        <v>71</v>
      </c>
      <c r="AE39" t="s">
        <v>71</v>
      </c>
      <c r="AF39" t="s">
        <v>71</v>
      </c>
      <c r="AG39" t="s">
        <v>71</v>
      </c>
      <c r="AH39" t="s">
        <v>71</v>
      </c>
      <c r="AI39" t="s">
        <v>71</v>
      </c>
      <c r="AJ39" t="s">
        <v>71</v>
      </c>
      <c r="AK39" t="s">
        <v>71</v>
      </c>
      <c r="AL39" t="s">
        <v>71</v>
      </c>
    </row>
    <row r="40" spans="1:38" x14ac:dyDescent="0.35">
      <c r="A40" s="1" t="s">
        <v>1816</v>
      </c>
      <c r="B40" t="s">
        <v>1417</v>
      </c>
      <c r="C40" t="s">
        <v>1418</v>
      </c>
      <c r="D40" t="s">
        <v>1419</v>
      </c>
      <c r="E40" t="s">
        <v>1420</v>
      </c>
      <c r="F40" t="s">
        <v>1421</v>
      </c>
      <c r="G40" t="s">
        <v>1422</v>
      </c>
      <c r="H40" t="s">
        <v>1423</v>
      </c>
      <c r="I40" t="s">
        <v>1302</v>
      </c>
      <c r="J40" t="s">
        <v>1424</v>
      </c>
      <c r="K40" t="s">
        <v>1425</v>
      </c>
      <c r="L40" t="s">
        <v>1426</v>
      </c>
      <c r="M40" t="s">
        <v>1427</v>
      </c>
      <c r="N40" t="s">
        <v>1428</v>
      </c>
      <c r="O40" t="s">
        <v>1429</v>
      </c>
      <c r="P40" t="s">
        <v>1430</v>
      </c>
      <c r="Q40" t="s">
        <v>1431</v>
      </c>
      <c r="R40" t="s">
        <v>1432</v>
      </c>
      <c r="S40" t="s">
        <v>1433</v>
      </c>
      <c r="T40" t="s">
        <v>1434</v>
      </c>
      <c r="U40" t="s">
        <v>1435</v>
      </c>
      <c r="V40" t="s">
        <v>1436</v>
      </c>
      <c r="W40" t="s">
        <v>1437</v>
      </c>
      <c r="X40" t="s">
        <v>1438</v>
      </c>
      <c r="Y40" t="s">
        <v>1439</v>
      </c>
      <c r="Z40" t="s">
        <v>1440</v>
      </c>
      <c r="AA40" t="s">
        <v>1441</v>
      </c>
      <c r="AB40" t="s">
        <v>1442</v>
      </c>
      <c r="AC40" t="s">
        <v>1443</v>
      </c>
      <c r="AD40" t="s">
        <v>1444</v>
      </c>
      <c r="AE40" t="s">
        <v>1445</v>
      </c>
      <c r="AF40" t="s">
        <v>1446</v>
      </c>
      <c r="AG40" t="s">
        <v>1447</v>
      </c>
      <c r="AH40" t="s">
        <v>1448</v>
      </c>
      <c r="AI40" t="s">
        <v>1449</v>
      </c>
      <c r="AJ40" t="s">
        <v>1450</v>
      </c>
      <c r="AK40" t="s">
        <v>1451</v>
      </c>
      <c r="AL40" t="s">
        <v>1452</v>
      </c>
    </row>
    <row r="43" spans="1:38" x14ac:dyDescent="0.35">
      <c r="A43" s="5" t="s">
        <v>2347</v>
      </c>
      <c r="B43">
        <f>B8/B24</f>
        <v>2.7864406779661017</v>
      </c>
      <c r="C43">
        <f t="shared" ref="C43:AL43" si="0">C8/C24</f>
        <v>3.1641337386018238</v>
      </c>
      <c r="D43">
        <f t="shared" si="0"/>
        <v>2.7286012526096033</v>
      </c>
      <c r="E43">
        <f t="shared" si="0"/>
        <v>2.1559854897218864</v>
      </c>
      <c r="F43">
        <f t="shared" si="0"/>
        <v>2.5631284916201116</v>
      </c>
      <c r="G43">
        <f t="shared" si="0"/>
        <v>2.3398247322297956</v>
      </c>
      <c r="H43">
        <f t="shared" si="0"/>
        <v>2.3533278553820871</v>
      </c>
      <c r="I43">
        <f t="shared" si="0"/>
        <v>2.4950911640953715</v>
      </c>
      <c r="J43">
        <f t="shared" si="0"/>
        <v>1.7248508946322068</v>
      </c>
      <c r="K43">
        <f t="shared" si="0"/>
        <v>2.3024691358024691</v>
      </c>
      <c r="L43">
        <f t="shared" si="0"/>
        <v>2.2468817204301077</v>
      </c>
      <c r="M43">
        <f t="shared" si="0"/>
        <v>2.2541188217673489</v>
      </c>
      <c r="N43">
        <f t="shared" si="0"/>
        <v>1.8833883388338835</v>
      </c>
      <c r="O43">
        <f t="shared" si="0"/>
        <v>2.4328947368421052</v>
      </c>
      <c r="P43">
        <f t="shared" si="0"/>
        <v>2.7663008392511297</v>
      </c>
      <c r="Q43">
        <f t="shared" si="0"/>
        <v>2.8075530263838595</v>
      </c>
      <c r="R43">
        <f t="shared" si="0"/>
        <v>3.3880105401844531</v>
      </c>
      <c r="S43">
        <f t="shared" si="0"/>
        <v>3.249698431845597</v>
      </c>
      <c r="T43">
        <f t="shared" si="0"/>
        <v>2.4976665252439543</v>
      </c>
      <c r="U43">
        <f t="shared" si="0"/>
        <v>2.6324626865671643</v>
      </c>
      <c r="V43">
        <f t="shared" si="0"/>
        <v>2.9563719862227327</v>
      </c>
      <c r="W43">
        <f t="shared" si="0"/>
        <v>2.2421573172616287</v>
      </c>
      <c r="X43">
        <f t="shared" si="0"/>
        <v>2.3611140982901389</v>
      </c>
      <c r="Y43">
        <f t="shared" si="0"/>
        <v>2.4616803860346295</v>
      </c>
      <c r="Z43">
        <f t="shared" si="0"/>
        <v>1.880769629706462</v>
      </c>
      <c r="AA43">
        <f t="shared" si="0"/>
        <v>2.0112923462986196</v>
      </c>
      <c r="AB43">
        <f t="shared" si="0"/>
        <v>1.6084376117268502</v>
      </c>
      <c r="AC43">
        <f t="shared" si="0"/>
        <v>1.4958486845519174</v>
      </c>
      <c r="AD43">
        <f t="shared" si="0"/>
        <v>1.6786385084062485</v>
      </c>
      <c r="AE43">
        <f t="shared" si="0"/>
        <v>1.0801128483167317</v>
      </c>
      <c r="AF43">
        <f t="shared" si="0"/>
        <v>1.1087706239920605</v>
      </c>
      <c r="AG43">
        <f t="shared" si="0"/>
        <v>1.352669417512594</v>
      </c>
      <c r="AH43">
        <f t="shared" si="0"/>
        <v>1.2760628484139107</v>
      </c>
      <c r="AI43">
        <f t="shared" si="0"/>
        <v>1.1238426916297297</v>
      </c>
      <c r="AJ43">
        <f t="shared" si="0"/>
        <v>1.540125617208044</v>
      </c>
      <c r="AK43">
        <f t="shared" si="0"/>
        <v>1.3636044481554577</v>
      </c>
      <c r="AL43">
        <f t="shared" si="0"/>
        <v>1.0745531195957954</v>
      </c>
    </row>
    <row r="47" spans="1:38" x14ac:dyDescent="0.35">
      <c r="A47" t="s">
        <v>2348</v>
      </c>
      <c r="B47" t="e">
        <f>B2/B20</f>
        <v>#VALUE!</v>
      </c>
      <c r="C47" t="e">
        <f t="shared" ref="C47:AL47" si="1">C2/C20</f>
        <v>#VALUE!</v>
      </c>
      <c r="D47" t="e">
        <f t="shared" si="1"/>
        <v>#VALUE!</v>
      </c>
      <c r="E47">
        <f t="shared" si="1"/>
        <v>4.265625</v>
      </c>
      <c r="F47">
        <f t="shared" si="1"/>
        <v>7.6842105263157894</v>
      </c>
      <c r="G47">
        <f t="shared" si="1"/>
        <v>3.0487804878048781</v>
      </c>
      <c r="H47">
        <f t="shared" si="1"/>
        <v>4.0536912751677852</v>
      </c>
      <c r="I47">
        <f t="shared" si="1"/>
        <v>2.6972972972972973</v>
      </c>
      <c r="J47">
        <f t="shared" si="1"/>
        <v>0.8213851761846902</v>
      </c>
      <c r="K47">
        <f t="shared" si="1"/>
        <v>4.1198630136986303</v>
      </c>
      <c r="L47">
        <f t="shared" si="1"/>
        <v>1.6399132321041214</v>
      </c>
      <c r="M47">
        <f t="shared" si="1"/>
        <v>8.344086021505376</v>
      </c>
      <c r="N47">
        <f t="shared" si="1"/>
        <v>49.2</v>
      </c>
      <c r="O47" t="e">
        <f t="shared" si="1"/>
        <v>#VALUE!</v>
      </c>
      <c r="P47" t="e">
        <f t="shared" si="1"/>
        <v>#VALUE!</v>
      </c>
      <c r="Q47" t="e">
        <f t="shared" si="1"/>
        <v>#VALUE!</v>
      </c>
      <c r="R47" t="e">
        <f t="shared" si="1"/>
        <v>#VALUE!</v>
      </c>
      <c r="S47" t="e">
        <f t="shared" si="1"/>
        <v>#VALUE!</v>
      </c>
      <c r="T47">
        <f t="shared" si="1"/>
        <v>11.171052631578947</v>
      </c>
      <c r="U47" t="e">
        <f t="shared" si="1"/>
        <v>#VALUE!</v>
      </c>
      <c r="V47" t="e">
        <f t="shared" si="1"/>
        <v>#VALUE!</v>
      </c>
      <c r="W47" t="e">
        <f t="shared" si="1"/>
        <v>#VALUE!</v>
      </c>
      <c r="X47" t="e">
        <f t="shared" si="1"/>
        <v>#VALUE!</v>
      </c>
      <c r="Y47" t="e">
        <f t="shared" si="1"/>
        <v>#VALUE!</v>
      </c>
      <c r="Z47" t="e">
        <f t="shared" si="1"/>
        <v>#VALUE!</v>
      </c>
      <c r="AA47" t="e">
        <f t="shared" si="1"/>
        <v>#VALUE!</v>
      </c>
      <c r="AB47" t="e">
        <f t="shared" si="1"/>
        <v>#VALUE!</v>
      </c>
      <c r="AC47" t="e">
        <f t="shared" si="1"/>
        <v>#VALUE!</v>
      </c>
      <c r="AD47" t="e">
        <f t="shared" si="1"/>
        <v>#VALUE!</v>
      </c>
      <c r="AE47">
        <f t="shared" si="1"/>
        <v>2.1946734305643627</v>
      </c>
      <c r="AF47">
        <f t="shared" si="1"/>
        <v>1.9201745613237566</v>
      </c>
      <c r="AG47">
        <f t="shared" si="1"/>
        <v>1.7651012494614391</v>
      </c>
      <c r="AH47">
        <f t="shared" si="1"/>
        <v>1.098305635251448</v>
      </c>
      <c r="AI47">
        <f t="shared" si="1"/>
        <v>1.2489396568343938</v>
      </c>
      <c r="AJ47">
        <f t="shared" si="1"/>
        <v>3.0076354679802955</v>
      </c>
      <c r="AK47">
        <f t="shared" si="1"/>
        <v>2.7609848209746533</v>
      </c>
      <c r="AL47">
        <f t="shared" si="1"/>
        <v>2.2378786908345609</v>
      </c>
    </row>
    <row r="49" spans="1:38" x14ac:dyDescent="0.35">
      <c r="A49" t="s">
        <v>2349</v>
      </c>
      <c r="B49" t="e">
        <f>B2/B25</f>
        <v>#VALUE!</v>
      </c>
      <c r="C49" t="e">
        <f t="shared" ref="C49:AL49" si="2">C2/C25</f>
        <v>#VALUE!</v>
      </c>
      <c r="D49" t="e">
        <f t="shared" si="2"/>
        <v>#VALUE!</v>
      </c>
      <c r="E49" t="e">
        <f t="shared" si="2"/>
        <v>#VALUE!</v>
      </c>
      <c r="F49" t="e">
        <f t="shared" si="2"/>
        <v>#VALUE!</v>
      </c>
      <c r="G49" t="e">
        <f t="shared" si="2"/>
        <v>#VALUE!</v>
      </c>
      <c r="H49" t="e">
        <f t="shared" si="2"/>
        <v>#VALUE!</v>
      </c>
      <c r="I49" t="e">
        <f t="shared" si="2"/>
        <v>#VALUE!</v>
      </c>
      <c r="J49" t="e">
        <f t="shared" si="2"/>
        <v>#VALUE!</v>
      </c>
      <c r="K49">
        <f t="shared" si="2"/>
        <v>3.9572368421052633</v>
      </c>
      <c r="L49">
        <f t="shared" si="2"/>
        <v>2.495049504950495</v>
      </c>
      <c r="M49">
        <f t="shared" si="2"/>
        <v>1.6354056902002108</v>
      </c>
      <c r="N49">
        <f t="shared" si="2"/>
        <v>1.2933753943217665</v>
      </c>
      <c r="O49">
        <f t="shared" si="2"/>
        <v>1.5524109014675052</v>
      </c>
      <c r="P49">
        <f t="shared" si="2"/>
        <v>4.42</v>
      </c>
      <c r="Q49">
        <f t="shared" si="2"/>
        <v>3.97</v>
      </c>
      <c r="R49">
        <f t="shared" si="2"/>
        <v>7.2870662460567823</v>
      </c>
      <c r="S49">
        <f t="shared" si="2"/>
        <v>7.1265822784810124</v>
      </c>
      <c r="T49" t="e">
        <f t="shared" si="2"/>
        <v>#VALUE!</v>
      </c>
      <c r="U49" t="e">
        <f t="shared" si="2"/>
        <v>#VALUE!</v>
      </c>
      <c r="V49" t="e">
        <f t="shared" si="2"/>
        <v>#VALUE!</v>
      </c>
      <c r="W49" t="e">
        <f t="shared" si="2"/>
        <v>#VALUE!</v>
      </c>
      <c r="X49" t="e">
        <f t="shared" si="2"/>
        <v>#VALUE!</v>
      </c>
      <c r="Y49" t="e">
        <f t="shared" si="2"/>
        <v>#VALUE!</v>
      </c>
      <c r="Z49" t="e">
        <f t="shared" si="2"/>
        <v>#VALUE!</v>
      </c>
      <c r="AA49" t="e">
        <f t="shared" si="2"/>
        <v>#VALUE!</v>
      </c>
      <c r="AB49" t="e">
        <f t="shared" si="2"/>
        <v>#VALUE!</v>
      </c>
      <c r="AC49" t="e">
        <f t="shared" si="2"/>
        <v>#VALUE!</v>
      </c>
      <c r="AD49">
        <f t="shared" si="2"/>
        <v>0.8407429245283019</v>
      </c>
      <c r="AE49">
        <f t="shared" si="2"/>
        <v>0.47759340393969713</v>
      </c>
      <c r="AF49">
        <f t="shared" si="2"/>
        <v>0.39503956006958085</v>
      </c>
      <c r="AG49">
        <f t="shared" si="2"/>
        <v>0.27157383960650694</v>
      </c>
      <c r="AH49">
        <f t="shared" si="2"/>
        <v>0.2087195366588826</v>
      </c>
      <c r="AI49">
        <f t="shared" si="2"/>
        <v>0.27644956526377557</v>
      </c>
      <c r="AJ49">
        <f t="shared" si="2"/>
        <v>0.53202914810417501</v>
      </c>
      <c r="AK49">
        <f t="shared" si="2"/>
        <v>0.38529599562163641</v>
      </c>
      <c r="AL49">
        <f t="shared" si="2"/>
        <v>0.32023903360035194</v>
      </c>
    </row>
    <row r="51" spans="1:38" x14ac:dyDescent="0.35">
      <c r="A51" t="s">
        <v>2350</v>
      </c>
      <c r="B51">
        <f>B2/B31</f>
        <v>0.87305699481865284</v>
      </c>
      <c r="C51">
        <f t="shared" ref="C51:AL51" si="3">C2/C31</f>
        <v>1.2360515021459229</v>
      </c>
      <c r="D51">
        <f t="shared" si="3"/>
        <v>0.88143525741029638</v>
      </c>
      <c r="E51">
        <f t="shared" si="3"/>
        <v>0.50602409638554213</v>
      </c>
      <c r="F51">
        <f t="shared" si="3"/>
        <v>0.3481717011128776</v>
      </c>
      <c r="G51">
        <f t="shared" si="3"/>
        <v>0.24525833878351863</v>
      </c>
      <c r="H51">
        <f t="shared" si="3"/>
        <v>0.34973943254198031</v>
      </c>
      <c r="I51">
        <f t="shared" si="3"/>
        <v>0.24508840864440079</v>
      </c>
      <c r="J51">
        <f t="shared" si="3"/>
        <v>0.21494435612082671</v>
      </c>
      <c r="K51">
        <f t="shared" si="3"/>
        <v>0.41212744090441933</v>
      </c>
      <c r="L51">
        <f t="shared" si="3"/>
        <v>0.22702702702702704</v>
      </c>
      <c r="M51">
        <f t="shared" si="3"/>
        <v>0.4694494857834241</v>
      </c>
      <c r="N51">
        <f t="shared" si="3"/>
        <v>0.40553907022749752</v>
      </c>
      <c r="O51">
        <f t="shared" si="3"/>
        <v>0.55950132225160554</v>
      </c>
      <c r="P51">
        <f t="shared" si="3"/>
        <v>0.64462809917355368</v>
      </c>
      <c r="Q51">
        <f t="shared" si="3"/>
        <v>0.44176557863501481</v>
      </c>
      <c r="R51">
        <f t="shared" si="3"/>
        <v>1.0994764397905759</v>
      </c>
      <c r="S51">
        <f t="shared" si="3"/>
        <v>1.0222423967317296</v>
      </c>
      <c r="T51">
        <f t="shared" si="3"/>
        <v>1.3101851851851851</v>
      </c>
      <c r="U51">
        <f t="shared" si="3"/>
        <v>0.99831876260928043</v>
      </c>
      <c r="V51">
        <f t="shared" si="3"/>
        <v>0.8545899632802938</v>
      </c>
      <c r="W51">
        <f t="shared" si="3"/>
        <v>0.88519595623874814</v>
      </c>
      <c r="X51">
        <f t="shared" si="3"/>
        <v>0.86472491909385119</v>
      </c>
      <c r="Y51">
        <f t="shared" si="3"/>
        <v>0.64043792471146588</v>
      </c>
      <c r="Z51">
        <f t="shared" si="3"/>
        <v>0.20227526038664054</v>
      </c>
      <c r="AA51">
        <f t="shared" si="3"/>
        <v>0.41110543224299068</v>
      </c>
      <c r="AB51">
        <f t="shared" si="3"/>
        <v>0.24688097394104033</v>
      </c>
      <c r="AC51">
        <f t="shared" si="3"/>
        <v>0.18574342309952641</v>
      </c>
      <c r="AD51">
        <f t="shared" si="3"/>
        <v>0.17086673616853004</v>
      </c>
      <c r="AE51">
        <f t="shared" si="3"/>
        <v>0.11508662255179064</v>
      </c>
      <c r="AF51">
        <f t="shared" si="3"/>
        <v>0.1234192749117599</v>
      </c>
      <c r="AG51">
        <f t="shared" si="3"/>
        <v>0.10589494253943144</v>
      </c>
      <c r="AH51">
        <f t="shared" si="3"/>
        <v>8.4091813389038095E-2</v>
      </c>
      <c r="AI51">
        <f t="shared" si="3"/>
        <v>0.1002134752376459</v>
      </c>
      <c r="AJ51">
        <f t="shared" si="3"/>
        <v>0.19692937894108731</v>
      </c>
      <c r="AK51">
        <f t="shared" si="3"/>
        <v>0.14703595836765951</v>
      </c>
      <c r="AL51">
        <f t="shared" si="3"/>
        <v>0.12135652560504599</v>
      </c>
    </row>
  </sheetData>
  <conditionalFormatting sqref="B51:AL51">
    <cfRule type="colorScale" priority="3">
      <colorScale>
        <cfvo type="min"/>
        <cfvo type="percentile" val="50"/>
        <cfvo type="max"/>
        <color rgb="FFF8696B"/>
        <color rgb="FFFFEB84"/>
        <color rgb="FF63BE7B"/>
      </colorScale>
    </cfRule>
  </conditionalFormatting>
  <conditionalFormatting sqref="B49:AL49">
    <cfRule type="colorScale" priority="2">
      <colorScale>
        <cfvo type="min"/>
        <cfvo type="percentile" val="50"/>
        <cfvo type="max"/>
        <color rgb="FFF8696B"/>
        <color rgb="FFFFEB84"/>
        <color rgb="FF63BE7B"/>
      </colorScale>
    </cfRule>
  </conditionalFormatting>
  <conditionalFormatting sqref="B47:AL47">
    <cfRule type="colorScale" priority="1">
      <colorScale>
        <cfvo type="min"/>
        <cfvo type="percentile" val="50"/>
        <cfvo type="max"/>
        <color rgb="FFF8696B"/>
        <color rgb="FFFFEB84"/>
        <color rgb="FF63BE7B"/>
      </colorScale>
    </cfRule>
  </conditionalFormatting>
  <pageMargins left="0.7" right="0.7" top="0.75" bottom="0.75" header="0.3" footer="0.3"/>
  <ignoredErrors>
    <ignoredError sqref="B1:AL4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topLeftCell="K1" workbookViewId="0">
      <selection activeCell="N37" sqref="N37"/>
    </sheetView>
  </sheetViews>
  <sheetFormatPr defaultRowHeight="14.5" x14ac:dyDescent="0.35"/>
  <sheetData>
    <row r="1" spans="1:38" x14ac:dyDescent="0.35">
      <c r="B1" s="1" t="s">
        <v>389</v>
      </c>
      <c r="C1" s="1" t="s">
        <v>390</v>
      </c>
      <c r="D1" s="1" t="s">
        <v>391</v>
      </c>
      <c r="E1" s="1" t="s">
        <v>392</v>
      </c>
      <c r="F1" s="1" t="s">
        <v>393</v>
      </c>
      <c r="G1" s="1" t="s">
        <v>394</v>
      </c>
      <c r="H1" s="1" t="s">
        <v>395</v>
      </c>
      <c r="I1" s="1" t="s">
        <v>396</v>
      </c>
      <c r="J1" s="1" t="s">
        <v>397</v>
      </c>
      <c r="K1" s="1" t="s">
        <v>398</v>
      </c>
      <c r="L1" s="1" t="s">
        <v>399</v>
      </c>
      <c r="M1" s="1" t="s">
        <v>400</v>
      </c>
      <c r="N1" s="1" t="s">
        <v>401</v>
      </c>
      <c r="O1" s="1" t="s">
        <v>402</v>
      </c>
      <c r="P1" s="1" t="s">
        <v>403</v>
      </c>
      <c r="Q1" s="1" t="s">
        <v>404</v>
      </c>
      <c r="R1" s="1" t="s">
        <v>405</v>
      </c>
      <c r="S1" s="1" t="s">
        <v>406</v>
      </c>
      <c r="T1" s="1" t="s">
        <v>407</v>
      </c>
      <c r="U1" s="1" t="s">
        <v>408</v>
      </c>
      <c r="V1" s="1" t="s">
        <v>409</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930</v>
      </c>
      <c r="B2" t="s">
        <v>71</v>
      </c>
      <c r="C2" t="s">
        <v>71</v>
      </c>
      <c r="D2" t="s">
        <v>71</v>
      </c>
      <c r="E2" t="s">
        <v>71</v>
      </c>
      <c r="F2" t="s">
        <v>934</v>
      </c>
      <c r="G2" t="s">
        <v>935</v>
      </c>
      <c r="H2" t="s">
        <v>550</v>
      </c>
      <c r="I2" t="s">
        <v>936</v>
      </c>
      <c r="J2" t="s">
        <v>838</v>
      </c>
      <c r="K2" t="s">
        <v>550</v>
      </c>
      <c r="L2" t="s">
        <v>937</v>
      </c>
      <c r="M2" t="s">
        <v>938</v>
      </c>
      <c r="N2" t="s">
        <v>833</v>
      </c>
      <c r="O2" t="s">
        <v>939</v>
      </c>
      <c r="P2" t="s">
        <v>940</v>
      </c>
      <c r="Q2" t="s">
        <v>941</v>
      </c>
      <c r="R2" t="s">
        <v>942</v>
      </c>
      <c r="S2" t="s">
        <v>943</v>
      </c>
      <c r="T2" t="s">
        <v>671</v>
      </c>
      <c r="U2" t="s">
        <v>944</v>
      </c>
      <c r="V2" t="s">
        <v>945</v>
      </c>
      <c r="W2" t="s">
        <v>221</v>
      </c>
      <c r="X2" t="s">
        <v>222</v>
      </c>
      <c r="Y2" t="s">
        <v>223</v>
      </c>
      <c r="Z2" t="s">
        <v>224</v>
      </c>
      <c r="AA2" t="s">
        <v>225</v>
      </c>
      <c r="AB2" t="s">
        <v>226</v>
      </c>
      <c r="AC2" t="s">
        <v>227</v>
      </c>
      <c r="AD2" t="s">
        <v>228</v>
      </c>
      <c r="AE2" t="s">
        <v>229</v>
      </c>
      <c r="AF2" t="s">
        <v>230</v>
      </c>
      <c r="AG2" t="s">
        <v>231</v>
      </c>
      <c r="AH2" t="s">
        <v>232</v>
      </c>
      <c r="AI2" t="s">
        <v>233</v>
      </c>
      <c r="AJ2" t="s">
        <v>234</v>
      </c>
      <c r="AK2" t="s">
        <v>235</v>
      </c>
      <c r="AL2" t="s">
        <v>236</v>
      </c>
    </row>
    <row r="3" spans="1:38" x14ac:dyDescent="0.35">
      <c r="A3" s="1" t="s">
        <v>707</v>
      </c>
      <c r="B3" t="s">
        <v>71</v>
      </c>
      <c r="C3" t="s">
        <v>71</v>
      </c>
      <c r="D3" t="s">
        <v>71</v>
      </c>
      <c r="E3" t="s">
        <v>71</v>
      </c>
      <c r="F3" t="s">
        <v>619</v>
      </c>
      <c r="G3" t="s">
        <v>620</v>
      </c>
      <c r="H3" t="s">
        <v>621</v>
      </c>
      <c r="I3" t="s">
        <v>622</v>
      </c>
      <c r="J3" t="s">
        <v>623</v>
      </c>
      <c r="K3" t="s">
        <v>708</v>
      </c>
      <c r="L3" t="s">
        <v>709</v>
      </c>
      <c r="M3" t="s">
        <v>710</v>
      </c>
      <c r="N3" t="s">
        <v>670</v>
      </c>
      <c r="O3" t="s">
        <v>711</v>
      </c>
      <c r="P3" t="s">
        <v>712</v>
      </c>
      <c r="Q3" t="s">
        <v>713</v>
      </c>
      <c r="R3" t="s">
        <v>714</v>
      </c>
      <c r="S3" t="s">
        <v>670</v>
      </c>
      <c r="T3" t="s">
        <v>715</v>
      </c>
      <c r="U3" t="s">
        <v>716</v>
      </c>
      <c r="V3" t="s">
        <v>717</v>
      </c>
      <c r="W3" t="s">
        <v>203</v>
      </c>
      <c r="X3" t="s">
        <v>204</v>
      </c>
      <c r="Y3" t="s">
        <v>205</v>
      </c>
      <c r="Z3" t="s">
        <v>206</v>
      </c>
      <c r="AA3" t="s">
        <v>207</v>
      </c>
      <c r="AB3" t="s">
        <v>208</v>
      </c>
      <c r="AC3" t="s">
        <v>209</v>
      </c>
      <c r="AD3" t="s">
        <v>210</v>
      </c>
      <c r="AE3" t="s">
        <v>211</v>
      </c>
      <c r="AF3" t="s">
        <v>212</v>
      </c>
      <c r="AG3" t="s">
        <v>213</v>
      </c>
      <c r="AH3" t="s">
        <v>214</v>
      </c>
      <c r="AI3" t="s">
        <v>215</v>
      </c>
      <c r="AJ3" t="s">
        <v>216</v>
      </c>
      <c r="AK3" t="s">
        <v>217</v>
      </c>
      <c r="AL3" t="s">
        <v>218</v>
      </c>
    </row>
    <row r="4" spans="1:38" x14ac:dyDescent="0.35">
      <c r="A4" s="1" t="s">
        <v>1817</v>
      </c>
      <c r="B4" t="s">
        <v>71</v>
      </c>
      <c r="C4" t="s">
        <v>71</v>
      </c>
      <c r="D4" t="s">
        <v>71</v>
      </c>
      <c r="E4" t="s">
        <v>71</v>
      </c>
      <c r="F4" t="s">
        <v>711</v>
      </c>
      <c r="G4" t="s">
        <v>1296</v>
      </c>
      <c r="H4" t="s">
        <v>696</v>
      </c>
      <c r="I4" t="s">
        <v>1158</v>
      </c>
      <c r="J4" t="s">
        <v>1818</v>
      </c>
      <c r="K4" t="s">
        <v>1819</v>
      </c>
      <c r="L4" t="s">
        <v>1820</v>
      </c>
      <c r="M4" t="s">
        <v>1821</v>
      </c>
      <c r="N4" t="s">
        <v>1822</v>
      </c>
      <c r="O4" t="s">
        <v>1823</v>
      </c>
      <c r="P4" t="s">
        <v>1772</v>
      </c>
      <c r="Q4" t="s">
        <v>1592</v>
      </c>
      <c r="R4" t="s">
        <v>1824</v>
      </c>
      <c r="S4" t="s">
        <v>1825</v>
      </c>
      <c r="T4" t="s">
        <v>1826</v>
      </c>
      <c r="U4" t="s">
        <v>907</v>
      </c>
      <c r="V4" t="s">
        <v>1827</v>
      </c>
      <c r="W4" t="s">
        <v>904</v>
      </c>
      <c r="X4" t="s">
        <v>618</v>
      </c>
      <c r="Y4" t="s">
        <v>1828</v>
      </c>
      <c r="Z4" t="s">
        <v>1829</v>
      </c>
      <c r="AA4" t="s">
        <v>1830</v>
      </c>
      <c r="AB4" t="s">
        <v>1831</v>
      </c>
      <c r="AC4" t="s">
        <v>1832</v>
      </c>
      <c r="AD4" t="s">
        <v>1833</v>
      </c>
      <c r="AE4" t="s">
        <v>1834</v>
      </c>
      <c r="AF4" t="s">
        <v>1115</v>
      </c>
      <c r="AG4" t="s">
        <v>1835</v>
      </c>
      <c r="AH4" t="s">
        <v>1836</v>
      </c>
      <c r="AI4" t="s">
        <v>1837</v>
      </c>
      <c r="AJ4" t="s">
        <v>1838</v>
      </c>
      <c r="AK4" t="s">
        <v>1839</v>
      </c>
      <c r="AL4" t="s">
        <v>1840</v>
      </c>
    </row>
    <row r="5" spans="1:38" x14ac:dyDescent="0.35">
      <c r="A5" s="1" t="s">
        <v>1841</v>
      </c>
      <c r="B5" t="s">
        <v>71</v>
      </c>
      <c r="C5" t="s">
        <v>71</v>
      </c>
      <c r="D5" t="s">
        <v>71</v>
      </c>
      <c r="E5" t="s">
        <v>71</v>
      </c>
      <c r="F5" t="s">
        <v>71</v>
      </c>
      <c r="G5" t="s">
        <v>71</v>
      </c>
      <c r="H5" t="s">
        <v>71</v>
      </c>
      <c r="I5" t="s">
        <v>71</v>
      </c>
      <c r="J5" t="s">
        <v>71</v>
      </c>
      <c r="K5" t="s">
        <v>71</v>
      </c>
      <c r="L5" t="s">
        <v>71</v>
      </c>
      <c r="M5" t="s">
        <v>71</v>
      </c>
      <c r="N5" t="s">
        <v>71</v>
      </c>
      <c r="O5" t="s">
        <v>71</v>
      </c>
      <c r="P5" t="s">
        <v>71</v>
      </c>
      <c r="Q5" t="s">
        <v>71</v>
      </c>
      <c r="R5" t="s">
        <v>71</v>
      </c>
      <c r="S5" t="s">
        <v>71</v>
      </c>
      <c r="T5" t="s">
        <v>694</v>
      </c>
      <c r="U5" t="s">
        <v>1155</v>
      </c>
      <c r="V5" t="s">
        <v>615</v>
      </c>
      <c r="W5" t="s">
        <v>1592</v>
      </c>
      <c r="X5" t="s">
        <v>1842</v>
      </c>
      <c r="Y5" t="s">
        <v>1843</v>
      </c>
      <c r="Z5" t="s">
        <v>1844</v>
      </c>
      <c r="AA5" t="s">
        <v>1845</v>
      </c>
      <c r="AB5" t="s">
        <v>1846</v>
      </c>
      <c r="AC5" t="s">
        <v>1847</v>
      </c>
      <c r="AD5" t="s">
        <v>1848</v>
      </c>
      <c r="AE5" t="s">
        <v>1849</v>
      </c>
      <c r="AF5" t="s">
        <v>1850</v>
      </c>
      <c r="AG5" t="s">
        <v>1851</v>
      </c>
      <c r="AH5" t="s">
        <v>1852</v>
      </c>
      <c r="AI5" t="s">
        <v>1853</v>
      </c>
      <c r="AJ5" t="s">
        <v>1854</v>
      </c>
      <c r="AK5" t="s">
        <v>1855</v>
      </c>
      <c r="AL5" t="s">
        <v>1856</v>
      </c>
    </row>
    <row r="6" spans="1:38" x14ac:dyDescent="0.35">
      <c r="A6" s="1" t="s">
        <v>1857</v>
      </c>
      <c r="B6" t="s">
        <v>71</v>
      </c>
      <c r="C6" t="s">
        <v>71</v>
      </c>
      <c r="D6" t="s">
        <v>71</v>
      </c>
      <c r="E6" t="s">
        <v>71</v>
      </c>
      <c r="F6" t="s">
        <v>1858</v>
      </c>
      <c r="G6" t="s">
        <v>1859</v>
      </c>
      <c r="H6" t="s">
        <v>1860</v>
      </c>
      <c r="I6" t="s">
        <v>693</v>
      </c>
      <c r="J6" t="s">
        <v>1861</v>
      </c>
      <c r="K6" t="s">
        <v>1862</v>
      </c>
      <c r="L6" t="s">
        <v>1863</v>
      </c>
      <c r="M6" t="s">
        <v>560</v>
      </c>
      <c r="N6" t="s">
        <v>1864</v>
      </c>
      <c r="O6" t="s">
        <v>1865</v>
      </c>
      <c r="P6" t="s">
        <v>1866</v>
      </c>
      <c r="Q6" t="s">
        <v>1867</v>
      </c>
      <c r="R6" t="s">
        <v>1868</v>
      </c>
      <c r="S6" t="s">
        <v>1359</v>
      </c>
      <c r="T6" t="s">
        <v>1869</v>
      </c>
      <c r="U6" t="s">
        <v>1250</v>
      </c>
      <c r="V6" t="s">
        <v>1870</v>
      </c>
      <c r="W6" t="s">
        <v>1871</v>
      </c>
      <c r="X6" t="s">
        <v>1872</v>
      </c>
      <c r="Y6" t="s">
        <v>1873</v>
      </c>
      <c r="Z6" t="s">
        <v>1874</v>
      </c>
      <c r="AA6" t="s">
        <v>593</v>
      </c>
      <c r="AB6" t="s">
        <v>1875</v>
      </c>
      <c r="AC6" t="s">
        <v>1876</v>
      </c>
      <c r="AD6" t="s">
        <v>1877</v>
      </c>
      <c r="AE6" t="s">
        <v>1878</v>
      </c>
      <c r="AF6" t="s">
        <v>1879</v>
      </c>
      <c r="AG6" t="s">
        <v>1880</v>
      </c>
      <c r="AH6" t="s">
        <v>1881</v>
      </c>
      <c r="AI6" t="s">
        <v>1882</v>
      </c>
      <c r="AJ6" t="s">
        <v>1883</v>
      </c>
      <c r="AK6" t="s">
        <v>1884</v>
      </c>
      <c r="AL6" t="s">
        <v>1885</v>
      </c>
    </row>
    <row r="7" spans="1:38" x14ac:dyDescent="0.35">
      <c r="A7" s="1" t="s">
        <v>1886</v>
      </c>
      <c r="B7" t="s">
        <v>71</v>
      </c>
      <c r="C7" t="s">
        <v>71</v>
      </c>
      <c r="D7" t="s">
        <v>71</v>
      </c>
      <c r="E7" t="s">
        <v>71</v>
      </c>
      <c r="F7" t="s">
        <v>71</v>
      </c>
      <c r="G7" t="s">
        <v>71</v>
      </c>
      <c r="H7" t="s">
        <v>71</v>
      </c>
      <c r="I7" t="s">
        <v>71</v>
      </c>
      <c r="J7" t="s">
        <v>71</v>
      </c>
      <c r="K7" t="s">
        <v>1887</v>
      </c>
      <c r="L7" t="s">
        <v>1888</v>
      </c>
      <c r="M7" t="s">
        <v>1889</v>
      </c>
      <c r="N7" t="s">
        <v>1890</v>
      </c>
      <c r="O7" t="s">
        <v>1891</v>
      </c>
      <c r="P7" t="s">
        <v>757</v>
      </c>
      <c r="Q7" t="s">
        <v>1892</v>
      </c>
      <c r="R7" t="s">
        <v>1893</v>
      </c>
      <c r="S7" t="s">
        <v>1894</v>
      </c>
      <c r="T7" t="s">
        <v>1895</v>
      </c>
      <c r="U7" t="s">
        <v>1896</v>
      </c>
      <c r="V7" t="s">
        <v>1897</v>
      </c>
      <c r="W7" t="s">
        <v>1898</v>
      </c>
      <c r="X7" t="s">
        <v>1899</v>
      </c>
      <c r="Y7" t="s">
        <v>1764</v>
      </c>
      <c r="Z7" t="s">
        <v>1900</v>
      </c>
      <c r="AA7" t="s">
        <v>1901</v>
      </c>
      <c r="AB7" t="s">
        <v>1902</v>
      </c>
      <c r="AC7" t="s">
        <v>1903</v>
      </c>
      <c r="AD7" t="s">
        <v>1904</v>
      </c>
      <c r="AE7" t="s">
        <v>1905</v>
      </c>
      <c r="AF7" t="s">
        <v>1596</v>
      </c>
      <c r="AG7" t="s">
        <v>1906</v>
      </c>
      <c r="AH7" t="s">
        <v>1907</v>
      </c>
      <c r="AI7" t="s">
        <v>1908</v>
      </c>
      <c r="AJ7" t="s">
        <v>1909</v>
      </c>
      <c r="AK7" t="s">
        <v>1910</v>
      </c>
      <c r="AL7" t="s">
        <v>1911</v>
      </c>
    </row>
    <row r="8" spans="1:38" x14ac:dyDescent="0.35">
      <c r="A8" s="1" t="s">
        <v>1143</v>
      </c>
      <c r="B8" t="s">
        <v>71</v>
      </c>
      <c r="C8" t="s">
        <v>71</v>
      </c>
      <c r="D8" t="s">
        <v>71</v>
      </c>
      <c r="E8" t="s">
        <v>71</v>
      </c>
      <c r="F8" t="s">
        <v>1912</v>
      </c>
      <c r="G8" t="s">
        <v>823</v>
      </c>
      <c r="H8" t="s">
        <v>1913</v>
      </c>
      <c r="I8" t="s">
        <v>839</v>
      </c>
      <c r="J8" t="s">
        <v>1914</v>
      </c>
      <c r="K8" t="s">
        <v>1915</v>
      </c>
      <c r="L8" t="s">
        <v>1916</v>
      </c>
      <c r="M8" t="s">
        <v>1917</v>
      </c>
      <c r="N8" t="s">
        <v>203</v>
      </c>
      <c r="O8" t="s">
        <v>768</v>
      </c>
      <c r="P8" t="s">
        <v>1918</v>
      </c>
      <c r="Q8" t="s">
        <v>1919</v>
      </c>
      <c r="R8" t="s">
        <v>910</v>
      </c>
      <c r="S8" t="s">
        <v>1825</v>
      </c>
      <c r="T8" t="s">
        <v>1826</v>
      </c>
      <c r="U8" t="s">
        <v>1920</v>
      </c>
      <c r="V8" t="s">
        <v>1921</v>
      </c>
      <c r="W8" t="s">
        <v>1922</v>
      </c>
      <c r="X8" t="s">
        <v>1923</v>
      </c>
      <c r="Y8" t="s">
        <v>1924</v>
      </c>
      <c r="Z8" t="s">
        <v>1050</v>
      </c>
      <c r="AA8" t="s">
        <v>1925</v>
      </c>
      <c r="AB8" t="s">
        <v>1926</v>
      </c>
      <c r="AC8" t="s">
        <v>909</v>
      </c>
      <c r="AD8" t="s">
        <v>1927</v>
      </c>
      <c r="AE8" t="s">
        <v>1923</v>
      </c>
      <c r="AF8" t="s">
        <v>1928</v>
      </c>
      <c r="AG8" t="s">
        <v>622</v>
      </c>
      <c r="AH8" t="s">
        <v>1929</v>
      </c>
      <c r="AI8" t="s">
        <v>1930</v>
      </c>
      <c r="AJ8" t="s">
        <v>1931</v>
      </c>
      <c r="AK8" t="s">
        <v>1932</v>
      </c>
      <c r="AL8" t="s">
        <v>1933</v>
      </c>
    </row>
    <row r="9" spans="1:38" x14ac:dyDescent="0.35">
      <c r="A9" s="1" t="s">
        <v>1453</v>
      </c>
      <c r="B9" t="s">
        <v>71</v>
      </c>
      <c r="C9" t="s">
        <v>71</v>
      </c>
      <c r="D9" t="s">
        <v>71</v>
      </c>
      <c r="E9" t="s">
        <v>71</v>
      </c>
      <c r="F9" t="s">
        <v>71</v>
      </c>
      <c r="G9" t="s">
        <v>71</v>
      </c>
      <c r="H9" t="s">
        <v>71</v>
      </c>
      <c r="I9" t="s">
        <v>71</v>
      </c>
      <c r="J9" t="s">
        <v>71</v>
      </c>
      <c r="K9" t="s">
        <v>1296</v>
      </c>
      <c r="L9" t="s">
        <v>1934</v>
      </c>
      <c r="M9" t="s">
        <v>1935</v>
      </c>
      <c r="N9" t="s">
        <v>1936</v>
      </c>
      <c r="O9" t="s">
        <v>1294</v>
      </c>
      <c r="P9" t="s">
        <v>806</v>
      </c>
      <c r="Q9" t="s">
        <v>1937</v>
      </c>
      <c r="R9" t="s">
        <v>1938</v>
      </c>
      <c r="S9" t="s">
        <v>762</v>
      </c>
      <c r="T9" t="s">
        <v>1939</v>
      </c>
      <c r="U9" t="s">
        <v>1940</v>
      </c>
      <c r="V9" t="s">
        <v>1941</v>
      </c>
      <c r="W9" t="s">
        <v>1942</v>
      </c>
      <c r="X9" t="s">
        <v>1943</v>
      </c>
      <c r="Y9" t="s">
        <v>1944</v>
      </c>
      <c r="Z9" t="s">
        <v>839</v>
      </c>
      <c r="AA9" t="s">
        <v>1945</v>
      </c>
      <c r="AB9" t="s">
        <v>1556</v>
      </c>
      <c r="AC9" t="s">
        <v>1946</v>
      </c>
      <c r="AD9" t="s">
        <v>1947</v>
      </c>
      <c r="AE9" t="s">
        <v>1948</v>
      </c>
      <c r="AF9" t="s">
        <v>1949</v>
      </c>
      <c r="AG9" t="s">
        <v>1950</v>
      </c>
      <c r="AH9" t="s">
        <v>1951</v>
      </c>
      <c r="AI9" t="s">
        <v>1952</v>
      </c>
      <c r="AJ9" t="s">
        <v>1953</v>
      </c>
      <c r="AK9" t="s">
        <v>1954</v>
      </c>
      <c r="AL9" t="s">
        <v>1955</v>
      </c>
    </row>
    <row r="10" spans="1:38" x14ac:dyDescent="0.35">
      <c r="A10" s="1" t="s">
        <v>1956</v>
      </c>
      <c r="B10" t="s">
        <v>71</v>
      </c>
      <c r="C10" t="s">
        <v>71</v>
      </c>
      <c r="D10" t="s">
        <v>71</v>
      </c>
      <c r="E10" t="s">
        <v>71</v>
      </c>
      <c r="F10" t="s">
        <v>71</v>
      </c>
      <c r="G10" t="s">
        <v>71</v>
      </c>
      <c r="H10" t="s">
        <v>71</v>
      </c>
      <c r="I10" t="s">
        <v>71</v>
      </c>
      <c r="J10" t="s">
        <v>71</v>
      </c>
      <c r="K10" t="s">
        <v>694</v>
      </c>
      <c r="L10" t="s">
        <v>1820</v>
      </c>
      <c r="M10" t="s">
        <v>1821</v>
      </c>
      <c r="N10" t="s">
        <v>1822</v>
      </c>
      <c r="O10" t="s">
        <v>1957</v>
      </c>
      <c r="P10" t="s">
        <v>1958</v>
      </c>
      <c r="Q10" t="s">
        <v>909</v>
      </c>
      <c r="R10" t="s">
        <v>1353</v>
      </c>
      <c r="S10" t="s">
        <v>1826</v>
      </c>
      <c r="T10" t="s">
        <v>1765</v>
      </c>
      <c r="U10" t="s">
        <v>1767</v>
      </c>
      <c r="V10" t="s">
        <v>1959</v>
      </c>
      <c r="W10" t="s">
        <v>1960</v>
      </c>
      <c r="X10" t="s">
        <v>1961</v>
      </c>
      <c r="Y10" t="s">
        <v>1962</v>
      </c>
      <c r="Z10" t="s">
        <v>1753</v>
      </c>
      <c r="AA10" t="s">
        <v>1963</v>
      </c>
      <c r="AB10" t="s">
        <v>1964</v>
      </c>
      <c r="AC10" t="s">
        <v>1965</v>
      </c>
      <c r="AD10" t="s">
        <v>1081</v>
      </c>
      <c r="AE10" t="s">
        <v>578</v>
      </c>
      <c r="AF10" t="s">
        <v>1966</v>
      </c>
      <c r="AG10" t="s">
        <v>1967</v>
      </c>
      <c r="AH10" t="s">
        <v>1968</v>
      </c>
      <c r="AI10" t="s">
        <v>1969</v>
      </c>
      <c r="AJ10" t="s">
        <v>1970</v>
      </c>
      <c r="AK10" t="s">
        <v>1971</v>
      </c>
      <c r="AL10" t="s">
        <v>1972</v>
      </c>
    </row>
    <row r="11" spans="1:38" x14ac:dyDescent="0.35">
      <c r="A11" s="1" t="s">
        <v>1973</v>
      </c>
      <c r="B11" t="s">
        <v>71</v>
      </c>
      <c r="C11" t="s">
        <v>71</v>
      </c>
      <c r="D11" t="s">
        <v>71</v>
      </c>
      <c r="E11" t="s">
        <v>71</v>
      </c>
      <c r="F11" t="s">
        <v>1766</v>
      </c>
      <c r="G11" t="s">
        <v>1974</v>
      </c>
      <c r="H11" t="s">
        <v>1975</v>
      </c>
      <c r="I11" t="s">
        <v>1789</v>
      </c>
      <c r="J11" t="s">
        <v>1976</v>
      </c>
      <c r="K11" t="s">
        <v>1765</v>
      </c>
      <c r="L11" t="s">
        <v>1977</v>
      </c>
      <c r="M11" t="s">
        <v>1161</v>
      </c>
      <c r="N11" t="s">
        <v>1978</v>
      </c>
      <c r="O11" t="s">
        <v>1770</v>
      </c>
      <c r="P11" t="s">
        <v>1979</v>
      </c>
      <c r="Q11" t="s">
        <v>1980</v>
      </c>
      <c r="R11" t="s">
        <v>1977</v>
      </c>
      <c r="S11" t="s">
        <v>663</v>
      </c>
      <c r="T11" t="s">
        <v>1981</v>
      </c>
      <c r="U11" t="s">
        <v>1975</v>
      </c>
      <c r="V11" t="s">
        <v>1982</v>
      </c>
      <c r="W11" t="s">
        <v>695</v>
      </c>
      <c r="X11" t="s">
        <v>1353</v>
      </c>
      <c r="Y11" t="s">
        <v>910</v>
      </c>
      <c r="Z11" t="s">
        <v>1983</v>
      </c>
      <c r="AA11" t="s">
        <v>911</v>
      </c>
      <c r="AB11" t="s">
        <v>71</v>
      </c>
      <c r="AC11" t="s">
        <v>71</v>
      </c>
      <c r="AD11" t="s">
        <v>71</v>
      </c>
      <c r="AE11" t="s">
        <v>71</v>
      </c>
      <c r="AF11" t="s">
        <v>71</v>
      </c>
      <c r="AG11" t="s">
        <v>71</v>
      </c>
      <c r="AH11" t="s">
        <v>1984</v>
      </c>
      <c r="AI11" t="s">
        <v>1985</v>
      </c>
      <c r="AJ11" t="s">
        <v>1986</v>
      </c>
      <c r="AK11" t="s">
        <v>1987</v>
      </c>
      <c r="AL11" t="s">
        <v>1988</v>
      </c>
    </row>
    <row r="12" spans="1:38" x14ac:dyDescent="0.35">
      <c r="A12" s="1" t="s">
        <v>1989</v>
      </c>
      <c r="B12" t="s">
        <v>71</v>
      </c>
      <c r="C12" t="s">
        <v>71</v>
      </c>
      <c r="D12" t="s">
        <v>71</v>
      </c>
      <c r="E12" t="s">
        <v>71</v>
      </c>
      <c r="F12" t="s">
        <v>1990</v>
      </c>
      <c r="G12" t="s">
        <v>1991</v>
      </c>
      <c r="H12" t="s">
        <v>1992</v>
      </c>
      <c r="I12" t="s">
        <v>1993</v>
      </c>
      <c r="J12" t="s">
        <v>1994</v>
      </c>
      <c r="K12" t="s">
        <v>576</v>
      </c>
      <c r="L12" t="s">
        <v>1995</v>
      </c>
      <c r="M12" t="s">
        <v>677</v>
      </c>
      <c r="N12" t="s">
        <v>1996</v>
      </c>
      <c r="O12" t="s">
        <v>1997</v>
      </c>
      <c r="P12" t="s">
        <v>1998</v>
      </c>
      <c r="Q12" t="s">
        <v>1388</v>
      </c>
      <c r="R12" t="s">
        <v>1487</v>
      </c>
      <c r="S12" t="s">
        <v>1999</v>
      </c>
      <c r="T12" t="s">
        <v>2000</v>
      </c>
      <c r="U12" t="s">
        <v>2001</v>
      </c>
      <c r="V12" t="s">
        <v>2002</v>
      </c>
      <c r="W12" t="s">
        <v>2003</v>
      </c>
      <c r="X12" t="s">
        <v>2004</v>
      </c>
      <c r="Y12" t="s">
        <v>2005</v>
      </c>
      <c r="Z12" t="s">
        <v>2006</v>
      </c>
      <c r="AA12" t="s">
        <v>2007</v>
      </c>
      <c r="AB12" t="s">
        <v>2008</v>
      </c>
      <c r="AC12" t="s">
        <v>2009</v>
      </c>
      <c r="AD12" t="s">
        <v>2010</v>
      </c>
      <c r="AE12" t="s">
        <v>2011</v>
      </c>
      <c r="AF12" t="s">
        <v>2012</v>
      </c>
      <c r="AG12" t="s">
        <v>2013</v>
      </c>
      <c r="AH12" t="s">
        <v>2014</v>
      </c>
      <c r="AI12" t="s">
        <v>2015</v>
      </c>
      <c r="AJ12" t="s">
        <v>2016</v>
      </c>
      <c r="AK12" t="s">
        <v>2017</v>
      </c>
      <c r="AL12" t="s">
        <v>2018</v>
      </c>
    </row>
    <row r="13" spans="1:38" x14ac:dyDescent="0.35">
      <c r="A13" s="1" t="s">
        <v>2019</v>
      </c>
      <c r="B13" t="s">
        <v>71</v>
      </c>
      <c r="C13" t="s">
        <v>71</v>
      </c>
      <c r="D13" t="s">
        <v>71</v>
      </c>
      <c r="E13" t="s">
        <v>71</v>
      </c>
      <c r="F13" t="s">
        <v>2020</v>
      </c>
      <c r="G13" t="s">
        <v>2021</v>
      </c>
      <c r="H13" t="s">
        <v>2022</v>
      </c>
      <c r="I13" t="s">
        <v>2023</v>
      </c>
      <c r="J13" t="s">
        <v>1758</v>
      </c>
      <c r="K13" t="s">
        <v>2024</v>
      </c>
      <c r="L13" t="s">
        <v>1757</v>
      </c>
      <c r="M13" t="s">
        <v>1977</v>
      </c>
      <c r="N13" t="s">
        <v>2025</v>
      </c>
      <c r="O13" t="s">
        <v>1771</v>
      </c>
      <c r="P13" t="s">
        <v>2026</v>
      </c>
      <c r="Q13" t="s">
        <v>1936</v>
      </c>
      <c r="R13" t="s">
        <v>2027</v>
      </c>
      <c r="S13" t="s">
        <v>2028</v>
      </c>
      <c r="T13" t="s">
        <v>2029</v>
      </c>
      <c r="U13" t="s">
        <v>2030</v>
      </c>
      <c r="V13" t="s">
        <v>2031</v>
      </c>
      <c r="W13" t="s">
        <v>2032</v>
      </c>
      <c r="X13" t="s">
        <v>2033</v>
      </c>
      <c r="Y13" t="s">
        <v>2034</v>
      </c>
      <c r="Z13" t="s">
        <v>2035</v>
      </c>
      <c r="AA13" t="s">
        <v>2036</v>
      </c>
      <c r="AB13" t="s">
        <v>2037</v>
      </c>
      <c r="AC13" t="s">
        <v>2038</v>
      </c>
      <c r="AD13" t="s">
        <v>2039</v>
      </c>
      <c r="AE13" t="s">
        <v>2040</v>
      </c>
      <c r="AF13" t="s">
        <v>2041</v>
      </c>
      <c r="AG13" t="s">
        <v>2042</v>
      </c>
      <c r="AH13" t="s">
        <v>2043</v>
      </c>
      <c r="AI13" t="s">
        <v>2044</v>
      </c>
      <c r="AJ13" t="s">
        <v>2045</v>
      </c>
      <c r="AK13" t="s">
        <v>2046</v>
      </c>
      <c r="AL13" t="s">
        <v>2047</v>
      </c>
    </row>
    <row r="14" spans="1:38" x14ac:dyDescent="0.35">
      <c r="A14" s="1" t="s">
        <v>2048</v>
      </c>
      <c r="B14" t="s">
        <v>71</v>
      </c>
      <c r="C14" t="s">
        <v>71</v>
      </c>
      <c r="D14" t="s">
        <v>71</v>
      </c>
      <c r="E14" t="s">
        <v>71</v>
      </c>
      <c r="F14" t="s">
        <v>71</v>
      </c>
      <c r="G14" t="s">
        <v>71</v>
      </c>
      <c r="H14" t="s">
        <v>71</v>
      </c>
      <c r="I14" t="s">
        <v>71</v>
      </c>
      <c r="J14" t="s">
        <v>71</v>
      </c>
      <c r="K14" t="s">
        <v>71</v>
      </c>
      <c r="L14" t="s">
        <v>71</v>
      </c>
      <c r="M14" t="s">
        <v>71</v>
      </c>
      <c r="N14" t="s">
        <v>2049</v>
      </c>
      <c r="O14" t="s">
        <v>911</v>
      </c>
      <c r="P14" t="s">
        <v>71</v>
      </c>
      <c r="Q14" t="s">
        <v>758</v>
      </c>
      <c r="R14" t="s">
        <v>2050</v>
      </c>
      <c r="S14" t="s">
        <v>791</v>
      </c>
      <c r="T14" t="s">
        <v>71</v>
      </c>
      <c r="U14" t="s">
        <v>71</v>
      </c>
      <c r="V14" t="s">
        <v>71</v>
      </c>
      <c r="W14" t="s">
        <v>689</v>
      </c>
      <c r="X14" t="s">
        <v>71</v>
      </c>
      <c r="Y14" t="s">
        <v>2051</v>
      </c>
      <c r="Z14" t="s">
        <v>71</v>
      </c>
      <c r="AA14" t="s">
        <v>2052</v>
      </c>
      <c r="AB14" t="s">
        <v>2053</v>
      </c>
      <c r="AC14" t="s">
        <v>1888</v>
      </c>
      <c r="AD14" t="s">
        <v>2054</v>
      </c>
      <c r="AE14" t="s">
        <v>2055</v>
      </c>
      <c r="AF14" t="s">
        <v>2056</v>
      </c>
      <c r="AG14" t="s">
        <v>2057</v>
      </c>
      <c r="AH14" t="s">
        <v>2058</v>
      </c>
      <c r="AI14" t="s">
        <v>2059</v>
      </c>
      <c r="AJ14" t="s">
        <v>2060</v>
      </c>
      <c r="AK14" t="s">
        <v>2061</v>
      </c>
      <c r="AL14" t="s">
        <v>1770</v>
      </c>
    </row>
    <row r="15" spans="1:38" x14ac:dyDescent="0.35">
      <c r="A15" s="1" t="s">
        <v>2062</v>
      </c>
      <c r="B15" t="s">
        <v>71</v>
      </c>
      <c r="C15" t="s">
        <v>71</v>
      </c>
      <c r="D15" t="s">
        <v>71</v>
      </c>
      <c r="E15" t="s">
        <v>71</v>
      </c>
      <c r="F15" t="s">
        <v>2063</v>
      </c>
      <c r="G15" t="s">
        <v>2064</v>
      </c>
      <c r="H15" t="s">
        <v>2065</v>
      </c>
      <c r="I15" t="s">
        <v>2036</v>
      </c>
      <c r="J15" t="s">
        <v>2066</v>
      </c>
      <c r="K15" t="s">
        <v>2067</v>
      </c>
      <c r="L15" t="s">
        <v>2068</v>
      </c>
      <c r="M15" t="s">
        <v>2069</v>
      </c>
      <c r="N15" t="s">
        <v>2070</v>
      </c>
      <c r="O15" t="s">
        <v>2071</v>
      </c>
      <c r="P15" t="s">
        <v>2072</v>
      </c>
      <c r="Q15" t="s">
        <v>2073</v>
      </c>
      <c r="R15" t="s">
        <v>2074</v>
      </c>
      <c r="S15" t="s">
        <v>2075</v>
      </c>
      <c r="T15" t="s">
        <v>2076</v>
      </c>
      <c r="U15" t="s">
        <v>2077</v>
      </c>
      <c r="V15" t="s">
        <v>2078</v>
      </c>
      <c r="W15" t="s">
        <v>2079</v>
      </c>
      <c r="X15" t="s">
        <v>2080</v>
      </c>
      <c r="Y15" t="s">
        <v>2081</v>
      </c>
      <c r="Z15" t="s">
        <v>2082</v>
      </c>
      <c r="AA15" t="s">
        <v>2083</v>
      </c>
      <c r="AB15" t="s">
        <v>2084</v>
      </c>
      <c r="AC15" t="s">
        <v>2085</v>
      </c>
      <c r="AD15" t="s">
        <v>2086</v>
      </c>
      <c r="AE15" t="s">
        <v>2087</v>
      </c>
      <c r="AF15" t="s">
        <v>2088</v>
      </c>
      <c r="AG15" t="s">
        <v>2089</v>
      </c>
      <c r="AH15" t="s">
        <v>2090</v>
      </c>
      <c r="AI15" t="s">
        <v>2091</v>
      </c>
      <c r="AJ15" t="s">
        <v>2092</v>
      </c>
      <c r="AK15" t="s">
        <v>2093</v>
      </c>
      <c r="AL15" t="s">
        <v>2094</v>
      </c>
    </row>
    <row r="16" spans="1:38" x14ac:dyDescent="0.35">
      <c r="A16" s="1" t="s">
        <v>2095</v>
      </c>
      <c r="B16" t="s">
        <v>71</v>
      </c>
      <c r="C16" t="s">
        <v>71</v>
      </c>
      <c r="D16" t="s">
        <v>71</v>
      </c>
      <c r="E16" t="s">
        <v>71</v>
      </c>
      <c r="F16" t="s">
        <v>2096</v>
      </c>
      <c r="G16" t="s">
        <v>2097</v>
      </c>
      <c r="H16" t="s">
        <v>2098</v>
      </c>
      <c r="I16" t="s">
        <v>2099</v>
      </c>
      <c r="J16" t="s">
        <v>2100</v>
      </c>
      <c r="K16" t="s">
        <v>1720</v>
      </c>
      <c r="L16" t="s">
        <v>2101</v>
      </c>
      <c r="M16" t="s">
        <v>1190</v>
      </c>
      <c r="N16" t="s">
        <v>2102</v>
      </c>
      <c r="O16" t="s">
        <v>2103</v>
      </c>
      <c r="P16" t="s">
        <v>2104</v>
      </c>
      <c r="Q16" t="s">
        <v>2105</v>
      </c>
      <c r="R16" t="s">
        <v>2106</v>
      </c>
      <c r="S16" t="s">
        <v>2107</v>
      </c>
      <c r="T16" t="s">
        <v>2108</v>
      </c>
      <c r="U16" t="s">
        <v>2109</v>
      </c>
      <c r="V16" t="s">
        <v>2110</v>
      </c>
      <c r="W16" t="s">
        <v>2111</v>
      </c>
      <c r="X16" t="s">
        <v>2112</v>
      </c>
      <c r="Y16" t="s">
        <v>2113</v>
      </c>
      <c r="Z16" t="s">
        <v>2114</v>
      </c>
      <c r="AA16" t="s">
        <v>2115</v>
      </c>
      <c r="AB16" t="s">
        <v>2116</v>
      </c>
      <c r="AC16" t="s">
        <v>2117</v>
      </c>
      <c r="AD16" t="s">
        <v>2118</v>
      </c>
      <c r="AE16" t="s">
        <v>2119</v>
      </c>
      <c r="AF16" t="s">
        <v>2120</v>
      </c>
      <c r="AG16" t="s">
        <v>2121</v>
      </c>
      <c r="AH16" t="s">
        <v>2122</v>
      </c>
      <c r="AI16" t="s">
        <v>2123</v>
      </c>
      <c r="AJ16" t="s">
        <v>2124</v>
      </c>
      <c r="AK16" t="s">
        <v>2125</v>
      </c>
      <c r="AL16" t="s">
        <v>2126</v>
      </c>
    </row>
    <row r="17" spans="1:38" x14ac:dyDescent="0.35">
      <c r="A17" s="1" t="s">
        <v>2127</v>
      </c>
      <c r="B17" t="s">
        <v>71</v>
      </c>
      <c r="C17" t="s">
        <v>71</v>
      </c>
      <c r="D17" t="s">
        <v>71</v>
      </c>
      <c r="E17" t="s">
        <v>71</v>
      </c>
      <c r="F17" t="s">
        <v>1155</v>
      </c>
      <c r="G17" t="s">
        <v>1362</v>
      </c>
      <c r="H17" t="s">
        <v>2128</v>
      </c>
      <c r="I17" t="s">
        <v>2129</v>
      </c>
      <c r="J17" t="s">
        <v>909</v>
      </c>
      <c r="K17" t="s">
        <v>2130</v>
      </c>
      <c r="L17" t="s">
        <v>2131</v>
      </c>
      <c r="M17" t="s">
        <v>2132</v>
      </c>
      <c r="N17" t="s">
        <v>1793</v>
      </c>
      <c r="O17" t="s">
        <v>671</v>
      </c>
      <c r="P17" t="s">
        <v>2133</v>
      </c>
      <c r="Q17" t="s">
        <v>791</v>
      </c>
      <c r="R17" t="s">
        <v>1824</v>
      </c>
      <c r="S17" t="s">
        <v>1822</v>
      </c>
      <c r="T17" t="s">
        <v>1155</v>
      </c>
      <c r="U17" t="s">
        <v>695</v>
      </c>
      <c r="V17" t="s">
        <v>2134</v>
      </c>
      <c r="W17" t="s">
        <v>2135</v>
      </c>
      <c r="X17" t="s">
        <v>2136</v>
      </c>
      <c r="Y17" t="s">
        <v>2137</v>
      </c>
      <c r="Z17" t="s">
        <v>2138</v>
      </c>
      <c r="AA17" t="s">
        <v>2137</v>
      </c>
      <c r="AB17" t="s">
        <v>2139</v>
      </c>
      <c r="AC17" t="s">
        <v>2140</v>
      </c>
      <c r="AD17" t="s">
        <v>2141</v>
      </c>
      <c r="AE17" t="s">
        <v>2142</v>
      </c>
      <c r="AF17" t="s">
        <v>2143</v>
      </c>
      <c r="AG17" t="s">
        <v>2144</v>
      </c>
      <c r="AH17" t="s">
        <v>2145</v>
      </c>
      <c r="AI17" t="s">
        <v>2146</v>
      </c>
      <c r="AJ17" t="s">
        <v>2147</v>
      </c>
      <c r="AK17" t="s">
        <v>2148</v>
      </c>
      <c r="AL17" t="s">
        <v>2149</v>
      </c>
    </row>
    <row r="18" spans="1:38" x14ac:dyDescent="0.35">
      <c r="A18" s="1" t="s">
        <v>2150</v>
      </c>
      <c r="B18" t="s">
        <v>71</v>
      </c>
      <c r="C18" t="s">
        <v>71</v>
      </c>
      <c r="D18" t="s">
        <v>71</v>
      </c>
      <c r="E18" t="s">
        <v>71</v>
      </c>
      <c r="F18" t="s">
        <v>2151</v>
      </c>
      <c r="G18" t="s">
        <v>2152</v>
      </c>
      <c r="H18" t="s">
        <v>1918</v>
      </c>
      <c r="I18" t="s">
        <v>2153</v>
      </c>
      <c r="J18" t="s">
        <v>1185</v>
      </c>
      <c r="K18" t="s">
        <v>2154</v>
      </c>
      <c r="L18" t="s">
        <v>2155</v>
      </c>
      <c r="M18" t="s">
        <v>2156</v>
      </c>
      <c r="N18" t="s">
        <v>2157</v>
      </c>
      <c r="O18" t="s">
        <v>2158</v>
      </c>
      <c r="P18" t="s">
        <v>2159</v>
      </c>
      <c r="Q18" t="s">
        <v>2160</v>
      </c>
      <c r="R18" t="s">
        <v>2161</v>
      </c>
      <c r="S18" t="s">
        <v>2162</v>
      </c>
      <c r="T18" t="s">
        <v>1930</v>
      </c>
      <c r="U18" t="s">
        <v>2163</v>
      </c>
      <c r="V18" t="s">
        <v>2164</v>
      </c>
      <c r="W18" t="s">
        <v>1455</v>
      </c>
      <c r="X18" t="s">
        <v>2165</v>
      </c>
      <c r="Y18" t="s">
        <v>2166</v>
      </c>
      <c r="Z18" t="s">
        <v>2167</v>
      </c>
      <c r="AA18" t="s">
        <v>2168</v>
      </c>
      <c r="AB18" t="s">
        <v>2169</v>
      </c>
      <c r="AC18" t="s">
        <v>2170</v>
      </c>
      <c r="AD18" t="s">
        <v>2171</v>
      </c>
      <c r="AE18" t="s">
        <v>2172</v>
      </c>
      <c r="AF18" t="s">
        <v>2173</v>
      </c>
      <c r="AG18" t="s">
        <v>2174</v>
      </c>
      <c r="AH18" t="s">
        <v>2175</v>
      </c>
      <c r="AI18" t="s">
        <v>2176</v>
      </c>
      <c r="AJ18" t="s">
        <v>2177</v>
      </c>
      <c r="AK18" t="s">
        <v>2178</v>
      </c>
      <c r="AL18" t="s">
        <v>2179</v>
      </c>
    </row>
    <row r="19" spans="1:38" x14ac:dyDescent="0.35">
      <c r="A19" s="1" t="s">
        <v>2180</v>
      </c>
      <c r="B19" t="s">
        <v>71</v>
      </c>
      <c r="C19" t="s">
        <v>71</v>
      </c>
      <c r="D19" t="s">
        <v>71</v>
      </c>
      <c r="E19" t="s">
        <v>71</v>
      </c>
      <c r="F19" t="s">
        <v>71</v>
      </c>
      <c r="G19" t="s">
        <v>71</v>
      </c>
      <c r="H19" t="s">
        <v>71</v>
      </c>
      <c r="I19" t="s">
        <v>71</v>
      </c>
      <c r="J19" t="s">
        <v>71</v>
      </c>
      <c r="K19" t="s">
        <v>71</v>
      </c>
      <c r="L19" t="s">
        <v>2154</v>
      </c>
      <c r="M19" t="s">
        <v>2181</v>
      </c>
      <c r="N19" t="s">
        <v>2182</v>
      </c>
      <c r="O19" t="s">
        <v>942</v>
      </c>
      <c r="P19" t="s">
        <v>71</v>
      </c>
      <c r="Q19" t="s">
        <v>71</v>
      </c>
      <c r="R19" t="s">
        <v>71</v>
      </c>
      <c r="S19" t="s">
        <v>71</v>
      </c>
      <c r="T19" t="s">
        <v>71</v>
      </c>
      <c r="U19" t="s">
        <v>2183</v>
      </c>
      <c r="V19" t="s">
        <v>71</v>
      </c>
      <c r="W19" t="s">
        <v>71</v>
      </c>
      <c r="X19" t="s">
        <v>71</v>
      </c>
      <c r="Y19" t="s">
        <v>71</v>
      </c>
      <c r="Z19" t="s">
        <v>71</v>
      </c>
      <c r="AA19" t="s">
        <v>71</v>
      </c>
      <c r="AB19" t="s">
        <v>71</v>
      </c>
      <c r="AC19" t="s">
        <v>71</v>
      </c>
      <c r="AD19" t="s">
        <v>71</v>
      </c>
      <c r="AE19" t="s">
        <v>71</v>
      </c>
      <c r="AF19" t="s">
        <v>71</v>
      </c>
      <c r="AG19" t="s">
        <v>2184</v>
      </c>
      <c r="AH19" t="s">
        <v>2185</v>
      </c>
      <c r="AI19" t="s">
        <v>2186</v>
      </c>
      <c r="AJ19" t="s">
        <v>2187</v>
      </c>
      <c r="AK19" t="s">
        <v>2188</v>
      </c>
      <c r="AL19" t="s">
        <v>2189</v>
      </c>
    </row>
    <row r="20" spans="1:38" x14ac:dyDescent="0.35">
      <c r="A20" s="1" t="s">
        <v>2190</v>
      </c>
      <c r="B20" t="s">
        <v>71</v>
      </c>
      <c r="C20" t="s">
        <v>71</v>
      </c>
      <c r="D20" t="s">
        <v>71</v>
      </c>
      <c r="E20" t="s">
        <v>71</v>
      </c>
      <c r="F20" t="s">
        <v>1312</v>
      </c>
      <c r="G20" t="s">
        <v>2191</v>
      </c>
      <c r="H20" t="s">
        <v>821</v>
      </c>
      <c r="I20" t="s">
        <v>1867</v>
      </c>
      <c r="J20" t="s">
        <v>712</v>
      </c>
      <c r="K20" t="s">
        <v>666</v>
      </c>
      <c r="L20" t="s">
        <v>1348</v>
      </c>
      <c r="M20" t="s">
        <v>793</v>
      </c>
      <c r="N20" t="s">
        <v>1294</v>
      </c>
      <c r="O20" t="s">
        <v>1819</v>
      </c>
      <c r="P20" t="s">
        <v>1348</v>
      </c>
      <c r="Q20" t="s">
        <v>712</v>
      </c>
      <c r="R20" t="s">
        <v>615</v>
      </c>
      <c r="S20" t="s">
        <v>1363</v>
      </c>
      <c r="T20" t="s">
        <v>904</v>
      </c>
      <c r="U20" t="s">
        <v>1456</v>
      </c>
      <c r="V20" t="s">
        <v>2192</v>
      </c>
      <c r="W20" t="s">
        <v>1257</v>
      </c>
      <c r="X20" t="s">
        <v>809</v>
      </c>
      <c r="Y20" t="s">
        <v>2193</v>
      </c>
      <c r="Z20" t="s">
        <v>935</v>
      </c>
      <c r="AA20" t="s">
        <v>2194</v>
      </c>
      <c r="AB20" t="s">
        <v>2195</v>
      </c>
      <c r="AC20" t="s">
        <v>1386</v>
      </c>
      <c r="AD20" t="s">
        <v>936</v>
      </c>
      <c r="AE20" t="s">
        <v>2196</v>
      </c>
      <c r="AF20" t="s">
        <v>2192</v>
      </c>
      <c r="AG20" t="s">
        <v>2197</v>
      </c>
      <c r="AH20" t="s">
        <v>2198</v>
      </c>
      <c r="AI20" t="s">
        <v>1260</v>
      </c>
      <c r="AJ20" t="s">
        <v>2199</v>
      </c>
      <c r="AK20" t="s">
        <v>2200</v>
      </c>
      <c r="AL20" t="s">
        <v>2201</v>
      </c>
    </row>
    <row r="21" spans="1:38" x14ac:dyDescent="0.35">
      <c r="A21" s="1" t="s">
        <v>2202</v>
      </c>
      <c r="B21" t="s">
        <v>71</v>
      </c>
      <c r="C21" t="s">
        <v>71</v>
      </c>
      <c r="D21" t="s">
        <v>71</v>
      </c>
      <c r="E21" t="s">
        <v>71</v>
      </c>
      <c r="F21" t="s">
        <v>1919</v>
      </c>
      <c r="G21" t="s">
        <v>2203</v>
      </c>
      <c r="H21" t="s">
        <v>2204</v>
      </c>
      <c r="I21" t="s">
        <v>1758</v>
      </c>
      <c r="J21" t="s">
        <v>2205</v>
      </c>
      <c r="K21" t="s">
        <v>71</v>
      </c>
      <c r="L21" t="s">
        <v>71</v>
      </c>
      <c r="M21" t="s">
        <v>71</v>
      </c>
      <c r="N21" t="s">
        <v>71</v>
      </c>
      <c r="O21" t="s">
        <v>71</v>
      </c>
      <c r="P21" t="s">
        <v>2206</v>
      </c>
      <c r="Q21" t="s">
        <v>2207</v>
      </c>
      <c r="R21" t="s">
        <v>71</v>
      </c>
      <c r="S21" t="s">
        <v>71</v>
      </c>
      <c r="T21" t="s">
        <v>2208</v>
      </c>
      <c r="U21" t="s">
        <v>71</v>
      </c>
      <c r="V21" t="s">
        <v>71</v>
      </c>
      <c r="W21" t="s">
        <v>2209</v>
      </c>
      <c r="X21" t="s">
        <v>1958</v>
      </c>
      <c r="Y21" t="s">
        <v>2145</v>
      </c>
      <c r="Z21" t="s">
        <v>71</v>
      </c>
      <c r="AA21" t="s">
        <v>71</v>
      </c>
      <c r="AB21" t="s">
        <v>71</v>
      </c>
      <c r="AC21" t="s">
        <v>71</v>
      </c>
      <c r="AD21" t="s">
        <v>2210</v>
      </c>
      <c r="AE21" t="s">
        <v>2211</v>
      </c>
      <c r="AF21" t="s">
        <v>2212</v>
      </c>
      <c r="AG21" t="s">
        <v>2213</v>
      </c>
      <c r="AH21" t="s">
        <v>2214</v>
      </c>
      <c r="AI21" t="s">
        <v>2215</v>
      </c>
      <c r="AJ21" t="s">
        <v>2216</v>
      </c>
      <c r="AK21" t="s">
        <v>2217</v>
      </c>
      <c r="AL21" t="s">
        <v>2218</v>
      </c>
    </row>
    <row r="22" spans="1:38" x14ac:dyDescent="0.35">
      <c r="A22" s="1" t="s">
        <v>2219</v>
      </c>
      <c r="B22" t="s">
        <v>71</v>
      </c>
      <c r="C22" t="s">
        <v>71</v>
      </c>
      <c r="D22" t="s">
        <v>71</v>
      </c>
      <c r="E22" t="s">
        <v>71</v>
      </c>
      <c r="F22" t="s">
        <v>2220</v>
      </c>
      <c r="G22" t="s">
        <v>2221</v>
      </c>
      <c r="H22" t="s">
        <v>2128</v>
      </c>
      <c r="I22" t="s">
        <v>2128</v>
      </c>
      <c r="J22" t="s">
        <v>1771</v>
      </c>
      <c r="K22" t="s">
        <v>2128</v>
      </c>
      <c r="L22" t="s">
        <v>2135</v>
      </c>
      <c r="M22" t="s">
        <v>1912</v>
      </c>
      <c r="N22" t="s">
        <v>71</v>
      </c>
      <c r="O22" t="s">
        <v>71</v>
      </c>
      <c r="P22" t="s">
        <v>71</v>
      </c>
      <c r="Q22" t="s">
        <v>71</v>
      </c>
      <c r="R22" t="s">
        <v>71</v>
      </c>
      <c r="S22" t="s">
        <v>71</v>
      </c>
      <c r="T22" t="s">
        <v>71</v>
      </c>
      <c r="U22" t="s">
        <v>71</v>
      </c>
      <c r="V22" t="s">
        <v>71</v>
      </c>
      <c r="W22" t="s">
        <v>71</v>
      </c>
      <c r="X22" t="s">
        <v>71</v>
      </c>
      <c r="Y22" t="s">
        <v>71</v>
      </c>
      <c r="Z22" t="s">
        <v>71</v>
      </c>
      <c r="AA22" t="s">
        <v>71</v>
      </c>
      <c r="AB22" t="s">
        <v>71</v>
      </c>
      <c r="AC22" t="s">
        <v>2222</v>
      </c>
      <c r="AD22" t="s">
        <v>2223</v>
      </c>
      <c r="AE22" t="s">
        <v>2224</v>
      </c>
      <c r="AF22" t="s">
        <v>2225</v>
      </c>
      <c r="AG22" t="s">
        <v>2226</v>
      </c>
      <c r="AH22" t="s">
        <v>2227</v>
      </c>
      <c r="AI22" t="s">
        <v>2228</v>
      </c>
      <c r="AJ22" t="s">
        <v>2229</v>
      </c>
      <c r="AK22" t="s">
        <v>2230</v>
      </c>
      <c r="AL22" t="s">
        <v>2231</v>
      </c>
    </row>
    <row r="23" spans="1:38" x14ac:dyDescent="0.35">
      <c r="A23" s="1" t="s">
        <v>2232</v>
      </c>
      <c r="B23" t="s">
        <v>71</v>
      </c>
      <c r="C23" t="s">
        <v>71</v>
      </c>
      <c r="D23" t="s">
        <v>71</v>
      </c>
      <c r="E23" t="s">
        <v>71</v>
      </c>
      <c r="F23" t="s">
        <v>2233</v>
      </c>
      <c r="G23" t="s">
        <v>1280</v>
      </c>
      <c r="H23" t="s">
        <v>1983</v>
      </c>
      <c r="I23" t="s">
        <v>792</v>
      </c>
      <c r="J23" t="s">
        <v>1391</v>
      </c>
      <c r="K23" t="s">
        <v>2234</v>
      </c>
      <c r="L23" t="s">
        <v>2235</v>
      </c>
      <c r="M23" t="s">
        <v>2236</v>
      </c>
      <c r="N23" t="s">
        <v>716</v>
      </c>
      <c r="O23" t="s">
        <v>697</v>
      </c>
      <c r="P23" t="s">
        <v>71</v>
      </c>
      <c r="Q23" t="s">
        <v>71</v>
      </c>
      <c r="R23" t="s">
        <v>71</v>
      </c>
      <c r="S23" t="s">
        <v>71</v>
      </c>
      <c r="T23" t="s">
        <v>71</v>
      </c>
      <c r="U23" t="s">
        <v>71</v>
      </c>
      <c r="V23" t="s">
        <v>71</v>
      </c>
      <c r="W23" t="s">
        <v>720</v>
      </c>
      <c r="X23" t="s">
        <v>1866</v>
      </c>
      <c r="Y23" t="s">
        <v>2237</v>
      </c>
      <c r="Z23" t="s">
        <v>1996</v>
      </c>
      <c r="AA23" t="s">
        <v>1937</v>
      </c>
      <c r="AB23" t="s">
        <v>2238</v>
      </c>
      <c r="AC23" t="s">
        <v>619</v>
      </c>
      <c r="AD23" t="s">
        <v>2239</v>
      </c>
      <c r="AE23" t="s">
        <v>2240</v>
      </c>
      <c r="AF23" t="s">
        <v>2241</v>
      </c>
      <c r="AG23" t="s">
        <v>2242</v>
      </c>
      <c r="AH23" t="s">
        <v>2243</v>
      </c>
      <c r="AI23" t="s">
        <v>1832</v>
      </c>
      <c r="AJ23" t="s">
        <v>2244</v>
      </c>
      <c r="AK23" t="s">
        <v>2245</v>
      </c>
      <c r="AL23" t="s">
        <v>2246</v>
      </c>
    </row>
    <row r="24" spans="1:38" x14ac:dyDescent="0.35">
      <c r="A24" s="1" t="s">
        <v>2247</v>
      </c>
      <c r="B24" t="s">
        <v>71</v>
      </c>
      <c r="C24" t="s">
        <v>71</v>
      </c>
      <c r="D24" t="s">
        <v>71</v>
      </c>
      <c r="E24" t="s">
        <v>71</v>
      </c>
      <c r="F24" t="s">
        <v>2248</v>
      </c>
      <c r="G24" t="s">
        <v>2249</v>
      </c>
      <c r="H24" t="s">
        <v>663</v>
      </c>
      <c r="I24" t="s">
        <v>2250</v>
      </c>
      <c r="J24" t="s">
        <v>2251</v>
      </c>
      <c r="K24" t="s">
        <v>2252</v>
      </c>
      <c r="L24" t="s">
        <v>2253</v>
      </c>
      <c r="M24" t="s">
        <v>2254</v>
      </c>
      <c r="N24" t="s">
        <v>2255</v>
      </c>
      <c r="O24" t="s">
        <v>1818</v>
      </c>
      <c r="P24" t="s">
        <v>695</v>
      </c>
      <c r="Q24" t="s">
        <v>2256</v>
      </c>
      <c r="R24" t="s">
        <v>615</v>
      </c>
      <c r="S24" t="s">
        <v>1363</v>
      </c>
      <c r="T24" t="s">
        <v>1295</v>
      </c>
      <c r="U24" t="s">
        <v>709</v>
      </c>
      <c r="V24" t="s">
        <v>2192</v>
      </c>
      <c r="W24" t="s">
        <v>2257</v>
      </c>
      <c r="X24" t="s">
        <v>2258</v>
      </c>
      <c r="Y24" t="s">
        <v>2259</v>
      </c>
      <c r="Z24" t="s">
        <v>2260</v>
      </c>
      <c r="AA24" t="s">
        <v>2261</v>
      </c>
      <c r="AB24" t="s">
        <v>2262</v>
      </c>
      <c r="AC24" t="s">
        <v>2263</v>
      </c>
      <c r="AD24" t="s">
        <v>2264</v>
      </c>
      <c r="AE24" t="s">
        <v>2265</v>
      </c>
      <c r="AF24" t="s">
        <v>2266</v>
      </c>
      <c r="AG24" t="s">
        <v>2267</v>
      </c>
      <c r="AH24" t="s">
        <v>2268</v>
      </c>
      <c r="AI24" t="s">
        <v>2269</v>
      </c>
      <c r="AJ24" t="s">
        <v>2270</v>
      </c>
      <c r="AK24" t="s">
        <v>2271</v>
      </c>
      <c r="AL24" t="s">
        <v>2272</v>
      </c>
    </row>
    <row r="25" spans="1:38" x14ac:dyDescent="0.35">
      <c r="A25" s="1" t="s">
        <v>2273</v>
      </c>
      <c r="B25" t="s">
        <v>71</v>
      </c>
      <c r="C25" t="s">
        <v>71</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row>
    <row r="26" spans="1:38" x14ac:dyDescent="0.35">
      <c r="A26" s="1" t="s">
        <v>2274</v>
      </c>
      <c r="B26" t="s">
        <v>71</v>
      </c>
      <c r="C26" t="s">
        <v>71</v>
      </c>
      <c r="D26" t="s">
        <v>71</v>
      </c>
      <c r="E26" t="s">
        <v>71</v>
      </c>
      <c r="F26" t="s">
        <v>2248</v>
      </c>
      <c r="G26" t="s">
        <v>2249</v>
      </c>
      <c r="H26" t="s">
        <v>663</v>
      </c>
      <c r="I26" t="s">
        <v>2250</v>
      </c>
      <c r="J26" t="s">
        <v>2251</v>
      </c>
      <c r="K26" t="s">
        <v>2275</v>
      </c>
      <c r="L26" t="s">
        <v>1760</v>
      </c>
      <c r="M26" t="s">
        <v>2276</v>
      </c>
      <c r="N26" t="s">
        <v>2277</v>
      </c>
      <c r="O26" t="s">
        <v>2278</v>
      </c>
      <c r="P26" t="s">
        <v>2279</v>
      </c>
      <c r="Q26" t="s">
        <v>2280</v>
      </c>
      <c r="R26" t="s">
        <v>2281</v>
      </c>
      <c r="S26" t="s">
        <v>2135</v>
      </c>
      <c r="T26" t="s">
        <v>2282</v>
      </c>
      <c r="U26" t="s">
        <v>2283</v>
      </c>
      <c r="V26" t="s">
        <v>763</v>
      </c>
      <c r="W26" t="s">
        <v>1804</v>
      </c>
      <c r="X26" t="s">
        <v>2284</v>
      </c>
      <c r="Y26" t="s">
        <v>2285</v>
      </c>
      <c r="Z26" t="s">
        <v>2286</v>
      </c>
      <c r="AA26" t="s">
        <v>2287</v>
      </c>
      <c r="AB26" t="s">
        <v>2288</v>
      </c>
      <c r="AC26" t="s">
        <v>2289</v>
      </c>
      <c r="AD26" t="s">
        <v>2290</v>
      </c>
      <c r="AE26" t="s">
        <v>2291</v>
      </c>
      <c r="AF26" t="s">
        <v>2292</v>
      </c>
      <c r="AG26" t="s">
        <v>2293</v>
      </c>
      <c r="AH26" t="s">
        <v>2023</v>
      </c>
      <c r="AI26" t="s">
        <v>2294</v>
      </c>
      <c r="AJ26" t="s">
        <v>2295</v>
      </c>
      <c r="AK26" t="s">
        <v>2296</v>
      </c>
      <c r="AL26" t="s">
        <v>2297</v>
      </c>
    </row>
    <row r="27" spans="1:38" x14ac:dyDescent="0.35">
      <c r="A27" s="1" t="s">
        <v>2298</v>
      </c>
      <c r="B27" t="s">
        <v>71</v>
      </c>
      <c r="C27" t="s">
        <v>71</v>
      </c>
      <c r="D27" t="s">
        <v>71</v>
      </c>
      <c r="E27" t="s">
        <v>71</v>
      </c>
      <c r="F27" t="s">
        <v>71</v>
      </c>
      <c r="G27" t="s">
        <v>71</v>
      </c>
      <c r="H27" t="s">
        <v>71</v>
      </c>
      <c r="I27" t="s">
        <v>71</v>
      </c>
      <c r="J27" t="s">
        <v>71</v>
      </c>
      <c r="K27" t="s">
        <v>1021</v>
      </c>
      <c r="L27" t="s">
        <v>1022</v>
      </c>
      <c r="M27" t="s">
        <v>1023</v>
      </c>
      <c r="N27" t="s">
        <v>1024</v>
      </c>
      <c r="O27" t="s">
        <v>1025</v>
      </c>
      <c r="P27" t="s">
        <v>1026</v>
      </c>
      <c r="Q27" t="s">
        <v>1027</v>
      </c>
      <c r="R27" t="s">
        <v>1028</v>
      </c>
      <c r="S27" t="s">
        <v>1029</v>
      </c>
      <c r="T27" t="s">
        <v>1030</v>
      </c>
      <c r="U27" t="s">
        <v>1031</v>
      </c>
      <c r="V27" t="s">
        <v>1032</v>
      </c>
      <c r="W27" t="s">
        <v>1033</v>
      </c>
      <c r="X27" t="s">
        <v>1034</v>
      </c>
      <c r="Y27" t="s">
        <v>1035</v>
      </c>
      <c r="Z27" t="s">
        <v>1036</v>
      </c>
      <c r="AA27" t="s">
        <v>1037</v>
      </c>
      <c r="AB27" t="s">
        <v>1038</v>
      </c>
      <c r="AC27" t="s">
        <v>1039</v>
      </c>
      <c r="AD27" t="s">
        <v>1040</v>
      </c>
      <c r="AE27" t="s">
        <v>1041</v>
      </c>
      <c r="AF27" t="s">
        <v>1042</v>
      </c>
      <c r="AG27" t="s">
        <v>1043</v>
      </c>
      <c r="AH27" t="s">
        <v>1044</v>
      </c>
      <c r="AI27" t="s">
        <v>1045</v>
      </c>
      <c r="AJ27" t="s">
        <v>2299</v>
      </c>
      <c r="AK27" t="s">
        <v>2300</v>
      </c>
      <c r="AL27" t="s">
        <v>2301</v>
      </c>
    </row>
    <row r="28" spans="1:38" x14ac:dyDescent="0.35">
      <c r="A28" s="1" t="s">
        <v>2302</v>
      </c>
      <c r="B28" t="s">
        <v>71</v>
      </c>
      <c r="C28" t="s">
        <v>71</v>
      </c>
      <c r="D28" t="s">
        <v>71</v>
      </c>
      <c r="E28" t="s">
        <v>71</v>
      </c>
      <c r="F28" t="s">
        <v>758</v>
      </c>
      <c r="G28" t="s">
        <v>1018</v>
      </c>
      <c r="H28" t="s">
        <v>1019</v>
      </c>
      <c r="I28" t="s">
        <v>548</v>
      </c>
      <c r="J28" t="s">
        <v>1020</v>
      </c>
      <c r="K28" t="s">
        <v>835</v>
      </c>
      <c r="L28" t="s">
        <v>1021</v>
      </c>
      <c r="M28" t="s">
        <v>1022</v>
      </c>
      <c r="N28" t="s">
        <v>1023</v>
      </c>
      <c r="O28" t="s">
        <v>1024</v>
      </c>
      <c r="P28" t="s">
        <v>1025</v>
      </c>
      <c r="Q28" t="s">
        <v>1026</v>
      </c>
      <c r="R28" t="s">
        <v>1027</v>
      </c>
      <c r="S28" t="s">
        <v>1028</v>
      </c>
      <c r="T28" t="s">
        <v>1029</v>
      </c>
      <c r="U28" t="s">
        <v>1030</v>
      </c>
      <c r="V28" t="s">
        <v>1031</v>
      </c>
      <c r="W28" t="s">
        <v>1032</v>
      </c>
      <c r="X28" t="s">
        <v>1033</v>
      </c>
      <c r="Y28" t="s">
        <v>1034</v>
      </c>
      <c r="Z28" t="s">
        <v>1035</v>
      </c>
      <c r="AA28" t="s">
        <v>1036</v>
      </c>
      <c r="AB28" t="s">
        <v>1037</v>
      </c>
      <c r="AC28" t="s">
        <v>1038</v>
      </c>
      <c r="AD28" t="s">
        <v>1039</v>
      </c>
      <c r="AE28" t="s">
        <v>1040</v>
      </c>
      <c r="AF28" t="s">
        <v>1041</v>
      </c>
      <c r="AG28" t="s">
        <v>1042</v>
      </c>
      <c r="AH28" t="s">
        <v>1043</v>
      </c>
      <c r="AI28" t="s">
        <v>1044</v>
      </c>
      <c r="AJ28" t="s">
        <v>1045</v>
      </c>
      <c r="AK28" t="s">
        <v>2299</v>
      </c>
      <c r="AL28" t="s">
        <v>2300</v>
      </c>
    </row>
    <row r="29" spans="1:38" x14ac:dyDescent="0.35">
      <c r="A29" s="1" t="s">
        <v>2303</v>
      </c>
      <c r="B29" t="s">
        <v>71</v>
      </c>
      <c r="C29" t="s">
        <v>71</v>
      </c>
      <c r="D29" t="s">
        <v>71</v>
      </c>
      <c r="E29" t="s">
        <v>71</v>
      </c>
      <c r="F29" t="s">
        <v>2304</v>
      </c>
      <c r="G29" t="s">
        <v>2305</v>
      </c>
      <c r="H29" t="s">
        <v>2306</v>
      </c>
      <c r="I29" t="s">
        <v>2307</v>
      </c>
      <c r="J29" t="s">
        <v>2308</v>
      </c>
      <c r="K29" t="s">
        <v>2309</v>
      </c>
      <c r="L29" t="s">
        <v>2310</v>
      </c>
      <c r="M29" t="s">
        <v>1978</v>
      </c>
      <c r="N29" t="s">
        <v>2311</v>
      </c>
      <c r="O29" t="s">
        <v>1461</v>
      </c>
      <c r="P29" t="s">
        <v>2312</v>
      </c>
      <c r="Q29" t="s">
        <v>1461</v>
      </c>
      <c r="R29" t="s">
        <v>2026</v>
      </c>
      <c r="S29" t="s">
        <v>1755</v>
      </c>
      <c r="T29" t="s">
        <v>619</v>
      </c>
      <c r="U29" t="s">
        <v>2313</v>
      </c>
      <c r="V29" t="s">
        <v>2314</v>
      </c>
      <c r="W29" t="s">
        <v>2315</v>
      </c>
      <c r="X29" t="s">
        <v>2316</v>
      </c>
      <c r="Y29" t="s">
        <v>2317</v>
      </c>
      <c r="Z29" t="s">
        <v>2318</v>
      </c>
      <c r="AA29" t="s">
        <v>2319</v>
      </c>
      <c r="AB29" t="s">
        <v>2320</v>
      </c>
      <c r="AC29" t="s">
        <v>2321</v>
      </c>
      <c r="AD29" t="s">
        <v>2322</v>
      </c>
      <c r="AE29" t="s">
        <v>2323</v>
      </c>
      <c r="AF29" t="s">
        <v>2324</v>
      </c>
      <c r="AG29" t="s">
        <v>2325</v>
      </c>
      <c r="AH29" t="s">
        <v>2326</v>
      </c>
      <c r="AI29" t="s">
        <v>2327</v>
      </c>
      <c r="AJ29" t="s">
        <v>2328</v>
      </c>
      <c r="AK29" t="s">
        <v>2329</v>
      </c>
      <c r="AL29" t="s">
        <v>2330</v>
      </c>
    </row>
  </sheetData>
  <pageMargins left="0.7" right="0.7" top="0.75" bottom="0.75" header="0.3" footer="0.3"/>
  <ignoredErrors>
    <ignoredError sqref="B1:AL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Kruta</cp:lastModifiedBy>
  <cp:revision/>
  <dcterms:created xsi:type="dcterms:W3CDTF">2022-08-04T09:40:20Z</dcterms:created>
  <dcterms:modified xsi:type="dcterms:W3CDTF">2023-03-11T23:33:28Z</dcterms:modified>
  <cp:category/>
  <cp:contentStatus/>
</cp:coreProperties>
</file>