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any-Models\KTOS\"/>
    </mc:Choice>
  </mc:AlternateContent>
  <xr:revisionPtr revIDLastSave="0" documentId="13_ncr:1_{94DB8129-8C1C-40B8-9230-76A4FCDBBAE0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Info" sheetId="1" r:id="rId1"/>
    <sheet name="Model" sheetId="6" r:id="rId2"/>
    <sheet name="Income Statement" sheetId="3" r:id="rId3"/>
    <sheet name="Summary" sheetId="2" r:id="rId4"/>
    <sheet name="Balance Sheet" sheetId="4" r:id="rId5"/>
    <sheet name="Cash Flow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7" i="6" l="1"/>
  <c r="AD96" i="6"/>
  <c r="AD95" i="6"/>
  <c r="AD93" i="6"/>
  <c r="AD92" i="6"/>
  <c r="AD91" i="6"/>
  <c r="AD89" i="6"/>
  <c r="AD88" i="6"/>
  <c r="AD87" i="6"/>
  <c r="AD85" i="6"/>
  <c r="AD84" i="6"/>
  <c r="AD83" i="6"/>
  <c r="AD80" i="6"/>
  <c r="AD79" i="6"/>
  <c r="AD78" i="6"/>
  <c r="AD77" i="6"/>
  <c r="AD76" i="6"/>
  <c r="AD72" i="6"/>
  <c r="AD71" i="6"/>
  <c r="AD73" i="6" s="1"/>
  <c r="AD69" i="6"/>
  <c r="AD70" i="6" s="1"/>
  <c r="AD68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H12" i="6"/>
  <c r="AH11" i="6"/>
  <c r="AS17" i="6"/>
  <c r="AM23" i="6"/>
  <c r="AN23" i="6"/>
  <c r="AO23" i="6"/>
  <c r="AM24" i="6"/>
  <c r="AN24" i="6"/>
  <c r="AO24" i="6"/>
  <c r="AT53" i="6"/>
  <c r="AT48" i="6"/>
  <c r="AT54" i="6" s="1"/>
  <c r="AT41" i="6"/>
  <c r="AT35" i="6"/>
  <c r="AI26" i="6"/>
  <c r="AJ26" i="6"/>
  <c r="AJ28" i="6" s="1"/>
  <c r="AJ30" i="6" s="1"/>
  <c r="AK26" i="6"/>
  <c r="AL26" i="6"/>
  <c r="AM26" i="6"/>
  <c r="AN26" i="6"/>
  <c r="AO26" i="6"/>
  <c r="AP26" i="6"/>
  <c r="AQ26" i="6"/>
  <c r="AR26" i="6"/>
  <c r="AS26" i="6"/>
  <c r="AI27" i="6"/>
  <c r="AJ27" i="6"/>
  <c r="AK27" i="6"/>
  <c r="AL27" i="6"/>
  <c r="AM27" i="6"/>
  <c r="AN27" i="6"/>
  <c r="AO27" i="6"/>
  <c r="AP27" i="6"/>
  <c r="AQ27" i="6"/>
  <c r="AR27" i="6"/>
  <c r="AS27" i="6"/>
  <c r="AH27" i="6"/>
  <c r="AH26" i="6"/>
  <c r="AT27" i="6"/>
  <c r="AT26" i="6"/>
  <c r="AT22" i="6"/>
  <c r="AT24" i="6" s="1"/>
  <c r="AT16" i="6"/>
  <c r="AT18" i="6" s="1"/>
  <c r="AT10" i="6"/>
  <c r="AT168" i="6"/>
  <c r="AT156" i="6"/>
  <c r="AT112" i="6"/>
  <c r="AT120" i="6" s="1"/>
  <c r="AT97" i="6"/>
  <c r="AT98" i="6" s="1"/>
  <c r="S133" i="6"/>
  <c r="S141" i="6" s="1"/>
  <c r="T133" i="6"/>
  <c r="T141" i="6" s="1"/>
  <c r="U133" i="6"/>
  <c r="U141" i="6" s="1"/>
  <c r="V133" i="6"/>
  <c r="V141" i="6" s="1"/>
  <c r="W133" i="6"/>
  <c r="W141" i="6" s="1"/>
  <c r="X133" i="6"/>
  <c r="X141" i="6" s="1"/>
  <c r="Y133" i="6"/>
  <c r="Y141" i="6" s="1"/>
  <c r="AA133" i="6"/>
  <c r="AA141" i="6" s="1"/>
  <c r="AB133" i="6"/>
  <c r="AB141" i="6" s="1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D22" i="6"/>
  <c r="D59" i="6" s="1"/>
  <c r="E22" i="6"/>
  <c r="F22" i="6"/>
  <c r="F64" i="6" s="1"/>
  <c r="G22" i="6"/>
  <c r="H22" i="6"/>
  <c r="I22" i="6"/>
  <c r="I64" i="6" s="1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E64" i="6"/>
  <c r="AC22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Y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Z156" i="6"/>
  <c r="AA156" i="6"/>
  <c r="AB156" i="6"/>
  <c r="AC156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7" i="6"/>
  <c r="R99" i="6" s="1"/>
  <c r="S97" i="6"/>
  <c r="S99" i="6" s="1"/>
  <c r="T97" i="6"/>
  <c r="T99" i="6" s="1"/>
  <c r="U97" i="6"/>
  <c r="U98" i="6" s="1"/>
  <c r="V97" i="6"/>
  <c r="V99" i="6" s="1"/>
  <c r="W97" i="6"/>
  <c r="W98" i="6" s="1"/>
  <c r="X97" i="6"/>
  <c r="X99" i="6" s="1"/>
  <c r="Y97" i="6"/>
  <c r="Y98" i="6" s="1"/>
  <c r="Z97" i="6"/>
  <c r="Z98" i="6" s="1"/>
  <c r="AA97" i="6"/>
  <c r="AA98" i="6" s="1"/>
  <c r="AB97" i="6"/>
  <c r="AB98" i="6" s="1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Z93" i="6"/>
  <c r="AA93" i="6"/>
  <c r="AB93" i="6"/>
  <c r="AC93" i="6"/>
  <c r="Y9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C73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Z105" i="6"/>
  <c r="Z106" i="6"/>
  <c r="Z107" i="6"/>
  <c r="Z108" i="6"/>
  <c r="Z109" i="6"/>
  <c r="Z110" i="6"/>
  <c r="Z111" i="6"/>
  <c r="Z114" i="6"/>
  <c r="Z115" i="6"/>
  <c r="Z116" i="6"/>
  <c r="Z117" i="6"/>
  <c r="Z118" i="6"/>
  <c r="Z119" i="6"/>
  <c r="Z122" i="6"/>
  <c r="Z123" i="6"/>
  <c r="Z124" i="6"/>
  <c r="Z125" i="6"/>
  <c r="Z126" i="6"/>
  <c r="Z127" i="6"/>
  <c r="Z128" i="6"/>
  <c r="Z129" i="6"/>
  <c r="Z130" i="6"/>
  <c r="Z131" i="6"/>
  <c r="Z132" i="6"/>
  <c r="Z135" i="6"/>
  <c r="Z136" i="6"/>
  <c r="Z137" i="6"/>
  <c r="Z138" i="6"/>
  <c r="Z139" i="6"/>
  <c r="Z140" i="6"/>
  <c r="Z143" i="6"/>
  <c r="Z145" i="6"/>
  <c r="Z146" i="6"/>
  <c r="Z147" i="6"/>
  <c r="Z148" i="6"/>
  <c r="Z149" i="6"/>
  <c r="Z104" i="6"/>
  <c r="C150" i="6"/>
  <c r="C151" i="6" s="1"/>
  <c r="D150" i="6"/>
  <c r="D151" i="6" s="1"/>
  <c r="E150" i="6"/>
  <c r="E151" i="6" s="1"/>
  <c r="F150" i="6"/>
  <c r="F151" i="6" s="1"/>
  <c r="G150" i="6"/>
  <c r="G151" i="6" s="1"/>
  <c r="H150" i="6"/>
  <c r="H151" i="6" s="1"/>
  <c r="I150" i="6"/>
  <c r="I151" i="6" s="1"/>
  <c r="J150" i="6"/>
  <c r="J151" i="6" s="1"/>
  <c r="K150" i="6"/>
  <c r="K151" i="6" s="1"/>
  <c r="L150" i="6"/>
  <c r="L151" i="6" s="1"/>
  <c r="M150" i="6"/>
  <c r="M151" i="6" s="1"/>
  <c r="N150" i="6"/>
  <c r="N151" i="6" s="1"/>
  <c r="O150" i="6"/>
  <c r="O151" i="6" s="1"/>
  <c r="P150" i="6"/>
  <c r="P151" i="6" s="1"/>
  <c r="Q150" i="6"/>
  <c r="Q151" i="6" s="1"/>
  <c r="R150" i="6"/>
  <c r="R151" i="6" s="1"/>
  <c r="S150" i="6"/>
  <c r="T150" i="6"/>
  <c r="U150" i="6"/>
  <c r="V150" i="6"/>
  <c r="W150" i="6"/>
  <c r="X150" i="6"/>
  <c r="Y150" i="6"/>
  <c r="AA150" i="6"/>
  <c r="AB150" i="6"/>
  <c r="AC150" i="6"/>
  <c r="AC133" i="6"/>
  <c r="AC141" i="6" s="1"/>
  <c r="C112" i="6"/>
  <c r="C120" i="6" s="1"/>
  <c r="D112" i="6"/>
  <c r="D120" i="6" s="1"/>
  <c r="E112" i="6"/>
  <c r="E120" i="6" s="1"/>
  <c r="F112" i="6"/>
  <c r="F120" i="6" s="1"/>
  <c r="G112" i="6"/>
  <c r="G120" i="6" s="1"/>
  <c r="H112" i="6"/>
  <c r="H120" i="6" s="1"/>
  <c r="I112" i="6"/>
  <c r="I120" i="6" s="1"/>
  <c r="J112" i="6"/>
  <c r="J120" i="6" s="1"/>
  <c r="K112" i="6"/>
  <c r="K120" i="6" s="1"/>
  <c r="L112" i="6"/>
  <c r="L120" i="6" s="1"/>
  <c r="M112" i="6"/>
  <c r="M120" i="6" s="1"/>
  <c r="N112" i="6"/>
  <c r="N120" i="6" s="1"/>
  <c r="O112" i="6"/>
  <c r="O120" i="6" s="1"/>
  <c r="P112" i="6"/>
  <c r="P120" i="6" s="1"/>
  <c r="Q112" i="6"/>
  <c r="Q120" i="6" s="1"/>
  <c r="R112" i="6"/>
  <c r="R120" i="6" s="1"/>
  <c r="S112" i="6"/>
  <c r="S120" i="6" s="1"/>
  <c r="T112" i="6"/>
  <c r="T120" i="6" s="1"/>
  <c r="U112" i="6"/>
  <c r="U120" i="6" s="1"/>
  <c r="V112" i="6"/>
  <c r="V120" i="6" s="1"/>
  <c r="W112" i="6"/>
  <c r="W120" i="6" s="1"/>
  <c r="X112" i="6"/>
  <c r="X120" i="6" s="1"/>
  <c r="Y112" i="6"/>
  <c r="Y120" i="6" s="1"/>
  <c r="AA112" i="6"/>
  <c r="AA120" i="6" s="1"/>
  <c r="AB112" i="6"/>
  <c r="AB120" i="6" s="1"/>
  <c r="AC112" i="6"/>
  <c r="AC120" i="6" s="1"/>
  <c r="A1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B29" i="2"/>
  <c r="AJ168" i="6"/>
  <c r="AK168" i="6"/>
  <c r="AL168" i="6"/>
  <c r="AM168" i="6"/>
  <c r="AN168" i="6"/>
  <c r="AO168" i="6"/>
  <c r="AP168" i="6"/>
  <c r="AQ168" i="6"/>
  <c r="AR168" i="6"/>
  <c r="AS168" i="6"/>
  <c r="AI168" i="6"/>
  <c r="AT4" i="6"/>
  <c r="AI4" i="6"/>
  <c r="AJ4" i="6"/>
  <c r="AK4" i="6"/>
  <c r="AL4" i="6"/>
  <c r="AM4" i="6"/>
  <c r="AN4" i="6"/>
  <c r="AO4" i="6"/>
  <c r="AP4" i="6"/>
  <c r="AQ4" i="6"/>
  <c r="AR4" i="6"/>
  <c r="AS4" i="6"/>
  <c r="AH4" i="6"/>
  <c r="AK112" i="6"/>
  <c r="AK120" i="6" s="1"/>
  <c r="AH129" i="6"/>
  <c r="AH133" i="6" s="1"/>
  <c r="AH141" i="6" s="1"/>
  <c r="AH112" i="6"/>
  <c r="AH120" i="6" s="1"/>
  <c r="AI112" i="6"/>
  <c r="AI120" i="6" s="1"/>
  <c r="AJ112" i="6"/>
  <c r="AJ120" i="6" s="1"/>
  <c r="AM53" i="6"/>
  <c r="AN53" i="6"/>
  <c r="AO53" i="6"/>
  <c r="AL112" i="6"/>
  <c r="AL120" i="6" s="1"/>
  <c r="AH41" i="6"/>
  <c r="AI41" i="6"/>
  <c r="AJ41" i="6"/>
  <c r="AK41" i="6"/>
  <c r="AL41" i="6"/>
  <c r="AM41" i="6"/>
  <c r="AN41" i="6"/>
  <c r="AO41" i="6"/>
  <c r="AP41" i="6"/>
  <c r="AQ41" i="6"/>
  <c r="AR41" i="6"/>
  <c r="AS41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M10" i="6"/>
  <c r="AM48" i="6" s="1"/>
  <c r="AN10" i="6"/>
  <c r="AN48" i="6" s="1"/>
  <c r="AO10" i="6"/>
  <c r="AO48" i="6" s="1"/>
  <c r="AH16" i="6"/>
  <c r="AH18" i="6" s="1"/>
  <c r="AI16" i="6"/>
  <c r="AI17" i="6" s="1"/>
  <c r="AJ16" i="6"/>
  <c r="AJ17" i="6" s="1"/>
  <c r="AK16" i="6"/>
  <c r="AK18" i="6" s="1"/>
  <c r="AL16" i="6"/>
  <c r="AL17" i="6" s="1"/>
  <c r="AM16" i="6"/>
  <c r="AM18" i="6" s="1"/>
  <c r="AN16" i="6"/>
  <c r="AN18" i="6" s="1"/>
  <c r="AO16" i="6"/>
  <c r="AO17" i="6" s="1"/>
  <c r="AP16" i="6"/>
  <c r="AP18" i="6" s="1"/>
  <c r="AQ16" i="6"/>
  <c r="AQ18" i="6" s="1"/>
  <c r="AR16" i="6"/>
  <c r="AR18" i="6" s="1"/>
  <c r="AS16" i="6"/>
  <c r="AS18" i="6" s="1"/>
  <c r="AN112" i="6"/>
  <c r="AN120" i="6" s="1"/>
  <c r="AO112" i="6"/>
  <c r="AO120" i="6" s="1"/>
  <c r="AP112" i="6"/>
  <c r="AP120" i="6" s="1"/>
  <c r="AH10" i="6"/>
  <c r="AH48" i="6" s="1"/>
  <c r="AI10" i="6"/>
  <c r="AI48" i="6" s="1"/>
  <c r="AJ10" i="6"/>
  <c r="AJ48" i="6" s="1"/>
  <c r="AK10" i="6"/>
  <c r="AK48" i="6" s="1"/>
  <c r="AL10" i="6"/>
  <c r="AL48" i="6" s="1"/>
  <c r="AP10" i="6"/>
  <c r="AQ10" i="6"/>
  <c r="AR10" i="6"/>
  <c r="AQ112" i="6"/>
  <c r="AQ120" i="6" s="1"/>
  <c r="AR112" i="6"/>
  <c r="AR120" i="6" s="1"/>
  <c r="AH156" i="6"/>
  <c r="AI156" i="6"/>
  <c r="AJ156" i="6"/>
  <c r="AK156" i="6"/>
  <c r="AL156" i="6"/>
  <c r="AM156" i="6"/>
  <c r="AN156" i="6"/>
  <c r="AO156" i="6"/>
  <c r="AP156" i="6"/>
  <c r="AQ156" i="6"/>
  <c r="AS156" i="6"/>
  <c r="AR156" i="6"/>
  <c r="AP53" i="6"/>
  <c r="AQ53" i="6"/>
  <c r="AR53" i="6"/>
  <c r="AS53" i="6"/>
  <c r="AP48" i="6"/>
  <c r="AQ48" i="6"/>
  <c r="AR48" i="6"/>
  <c r="AS48" i="6"/>
  <c r="AH22" i="6"/>
  <c r="AH53" i="6" s="1"/>
  <c r="AI22" i="6"/>
  <c r="AI53" i="6" s="1"/>
  <c r="AJ22" i="6"/>
  <c r="AJ53" i="6" s="1"/>
  <c r="AK22" i="6"/>
  <c r="AK53" i="6" s="1"/>
  <c r="AL22" i="6"/>
  <c r="AL53" i="6" s="1"/>
  <c r="AP22" i="6"/>
  <c r="AP24" i="6" s="1"/>
  <c r="AQ22" i="6"/>
  <c r="AQ24" i="6" s="1"/>
  <c r="AS22" i="6"/>
  <c r="AS24" i="6" s="1"/>
  <c r="AR22" i="6"/>
  <c r="AR24" i="6" s="1"/>
  <c r="AS10" i="6"/>
  <c r="AH93" i="6"/>
  <c r="AI93" i="6"/>
  <c r="AJ93" i="6"/>
  <c r="AK93" i="6"/>
  <c r="AL93" i="6"/>
  <c r="AM93" i="6"/>
  <c r="AN93" i="6"/>
  <c r="AO93" i="6"/>
  <c r="AP93" i="6"/>
  <c r="AQ93" i="6"/>
  <c r="AR93" i="6"/>
  <c r="AT93" i="6"/>
  <c r="AU93" i="6"/>
  <c r="AV93" i="6"/>
  <c r="AU89" i="6"/>
  <c r="AV89" i="6"/>
  <c r="AU97" i="6"/>
  <c r="AV97" i="6"/>
  <c r="AS93" i="6"/>
  <c r="AM112" i="6"/>
  <c r="AM120" i="6" s="1"/>
  <c r="AS112" i="6"/>
  <c r="AS120" i="6" s="1"/>
  <c r="AU112" i="6"/>
  <c r="AU120" i="6" s="1"/>
  <c r="AV112" i="6"/>
  <c r="AV120" i="6" s="1"/>
  <c r="AI133" i="6"/>
  <c r="AI141" i="6" s="1"/>
  <c r="AJ133" i="6"/>
  <c r="AJ141" i="6" s="1"/>
  <c r="AK133" i="6"/>
  <c r="AK141" i="6" s="1"/>
  <c r="AL133" i="6"/>
  <c r="AL141" i="6" s="1"/>
  <c r="AM133" i="6"/>
  <c r="AM141" i="6" s="1"/>
  <c r="AN133" i="6"/>
  <c r="AN141" i="6" s="1"/>
  <c r="AO133" i="6"/>
  <c r="AO141" i="6" s="1"/>
  <c r="AP133" i="6"/>
  <c r="AP141" i="6" s="1"/>
  <c r="AQ133" i="6"/>
  <c r="AQ141" i="6" s="1"/>
  <c r="AR133" i="6"/>
  <c r="AR141" i="6" s="1"/>
  <c r="AS133" i="6"/>
  <c r="AS141" i="6" s="1"/>
  <c r="AT133" i="6"/>
  <c r="AT141" i="6" s="1"/>
  <c r="AU133" i="6"/>
  <c r="AU141" i="6" s="1"/>
  <c r="AV133" i="6"/>
  <c r="AV141" i="6" s="1"/>
  <c r="AI150" i="6"/>
  <c r="AJ150" i="6"/>
  <c r="AK150" i="6"/>
  <c r="AL150" i="6"/>
  <c r="AM150" i="6"/>
  <c r="AN150" i="6"/>
  <c r="AO150" i="6"/>
  <c r="AP150" i="6"/>
  <c r="AQ150" i="6"/>
  <c r="AR150" i="6"/>
  <c r="AS150" i="6"/>
  <c r="Z150" i="6" s="1"/>
  <c r="AT150" i="6"/>
  <c r="AU150" i="6"/>
  <c r="AV150" i="6"/>
  <c r="AH150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H73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H70" i="6"/>
  <c r="AI3" i="6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AT3" i="6" s="1"/>
  <c r="AU3" i="6" s="1"/>
  <c r="AV3" i="6" s="1"/>
  <c r="AD74" i="6" l="1"/>
  <c r="AD81" i="6" s="1"/>
  <c r="AO18" i="6"/>
  <c r="AL18" i="6"/>
  <c r="AK17" i="6"/>
  <c r="AI24" i="6"/>
  <c r="AJ18" i="6"/>
  <c r="AI18" i="6"/>
  <c r="AT17" i="6"/>
  <c r="AH17" i="6"/>
  <c r="AR17" i="6"/>
  <c r="AQ17" i="6"/>
  <c r="AP17" i="6"/>
  <c r="Z54" i="6"/>
  <c r="J54" i="6"/>
  <c r="AI28" i="6"/>
  <c r="AI30" i="6" s="1"/>
  <c r="AN17" i="6"/>
  <c r="AM17" i="6"/>
  <c r="AC95" i="6"/>
  <c r="AC97" i="6" s="1"/>
  <c r="AC98" i="6" s="1"/>
  <c r="AQ28" i="6"/>
  <c r="AQ29" i="6" s="1"/>
  <c r="AL24" i="6"/>
  <c r="AK24" i="6"/>
  <c r="AJ24" i="6"/>
  <c r="AS23" i="6"/>
  <c r="AT23" i="6"/>
  <c r="AR23" i="6"/>
  <c r="AQ23" i="6"/>
  <c r="AP23" i="6"/>
  <c r="AT28" i="6"/>
  <c r="AT29" i="6" s="1"/>
  <c r="AH24" i="6"/>
  <c r="AH23" i="6"/>
  <c r="AL23" i="6"/>
  <c r="AK23" i="6"/>
  <c r="AJ23" i="6"/>
  <c r="AI23" i="6"/>
  <c r="AK28" i="6"/>
  <c r="AK30" i="6" s="1"/>
  <c r="AT57" i="6"/>
  <c r="AT59" i="6"/>
  <c r="AH28" i="6"/>
  <c r="AP28" i="6"/>
  <c r="AP29" i="6" s="1"/>
  <c r="AO28" i="6"/>
  <c r="AO29" i="6" s="1"/>
  <c r="AS28" i="6"/>
  <c r="AS30" i="6" s="1"/>
  <c r="AN28" i="6"/>
  <c r="AR28" i="6"/>
  <c r="AM28" i="6"/>
  <c r="AC54" i="6"/>
  <c r="AL28" i="6"/>
  <c r="AL30" i="6" s="1"/>
  <c r="AJ29" i="6"/>
  <c r="AI29" i="6"/>
  <c r="AT58" i="6"/>
  <c r="AR170" i="6"/>
  <c r="AO169" i="6"/>
  <c r="AB151" i="6"/>
  <c r="AI170" i="6"/>
  <c r="AP169" i="6"/>
  <c r="AQ164" i="6"/>
  <c r="AM170" i="6"/>
  <c r="X151" i="6"/>
  <c r="V54" i="6"/>
  <c r="AC151" i="6"/>
  <c r="M74" i="6"/>
  <c r="M81" i="6" s="1"/>
  <c r="K74" i="6"/>
  <c r="K81" i="6" s="1"/>
  <c r="H74" i="6"/>
  <c r="H81" i="6" s="1"/>
  <c r="U54" i="6"/>
  <c r="AT170" i="6"/>
  <c r="P74" i="6"/>
  <c r="P81" i="6" s="1"/>
  <c r="AI169" i="6"/>
  <c r="J74" i="6"/>
  <c r="J81" i="6" s="1"/>
  <c r="Y151" i="6"/>
  <c r="I74" i="6"/>
  <c r="I81" i="6" s="1"/>
  <c r="W151" i="6"/>
  <c r="AS169" i="6"/>
  <c r="V151" i="6"/>
  <c r="W54" i="6"/>
  <c r="T54" i="6"/>
  <c r="U151" i="6"/>
  <c r="S74" i="6"/>
  <c r="S81" i="6" s="1"/>
  <c r="Y54" i="6"/>
  <c r="H64" i="6"/>
  <c r="G64" i="6"/>
  <c r="L74" i="6"/>
  <c r="L81" i="6" s="1"/>
  <c r="AT164" i="6"/>
  <c r="I58" i="6"/>
  <c r="Z64" i="6"/>
  <c r="X54" i="6"/>
  <c r="H54" i="6"/>
  <c r="G54" i="6"/>
  <c r="F54" i="6"/>
  <c r="F58" i="6"/>
  <c r="E54" i="6"/>
  <c r="E58" i="6"/>
  <c r="D54" i="6"/>
  <c r="D58" i="6"/>
  <c r="S54" i="6"/>
  <c r="Z133" i="6"/>
  <c r="Z141" i="6" s="1"/>
  <c r="AA74" i="6"/>
  <c r="AA81" i="6" s="1"/>
  <c r="AA99" i="6"/>
  <c r="R54" i="6"/>
  <c r="AK164" i="6"/>
  <c r="Z74" i="6"/>
  <c r="Z81" i="6" s="1"/>
  <c r="Z99" i="6"/>
  <c r="AC64" i="6"/>
  <c r="S63" i="6"/>
  <c r="S65" i="6" s="1"/>
  <c r="I54" i="6"/>
  <c r="Y74" i="6"/>
  <c r="Y81" i="6" s="1"/>
  <c r="Y99" i="6"/>
  <c r="AM169" i="6"/>
  <c r="N74" i="6"/>
  <c r="N81" i="6" s="1"/>
  <c r="W99" i="6"/>
  <c r="V98" i="6"/>
  <c r="W74" i="6"/>
  <c r="W81" i="6" s="1"/>
  <c r="G74" i="6"/>
  <c r="G81" i="6" s="1"/>
  <c r="AS170" i="6"/>
  <c r="AR169" i="6"/>
  <c r="O63" i="6"/>
  <c r="O65" i="6" s="1"/>
  <c r="J59" i="6"/>
  <c r="D64" i="6"/>
  <c r="AJ164" i="6"/>
  <c r="I57" i="6"/>
  <c r="I60" i="6" s="1"/>
  <c r="S64" i="6"/>
  <c r="AT161" i="6"/>
  <c r="Q59" i="6"/>
  <c r="Q58" i="6"/>
  <c r="I63" i="6"/>
  <c r="I65" i="6" s="1"/>
  <c r="I59" i="6"/>
  <c r="P58" i="6"/>
  <c r="G57" i="6"/>
  <c r="G60" i="6" s="1"/>
  <c r="AA151" i="6"/>
  <c r="H59" i="6"/>
  <c r="O58" i="6"/>
  <c r="F57" i="6"/>
  <c r="F60" i="6" s="1"/>
  <c r="G63" i="6"/>
  <c r="G65" i="6" s="1"/>
  <c r="AT172" i="6"/>
  <c r="N58" i="6"/>
  <c r="E57" i="6"/>
  <c r="E60" i="6" s="1"/>
  <c r="O64" i="6"/>
  <c r="F63" i="6"/>
  <c r="F65" i="6" s="1"/>
  <c r="M58" i="6"/>
  <c r="AC58" i="6"/>
  <c r="F59" i="6"/>
  <c r="D57" i="6"/>
  <c r="D60" i="6" s="1"/>
  <c r="E63" i="6"/>
  <c r="E65" i="6" s="1"/>
  <c r="AT169" i="6"/>
  <c r="AJ169" i="6"/>
  <c r="L58" i="6"/>
  <c r="Q54" i="6"/>
  <c r="AC59" i="6"/>
  <c r="E59" i="6"/>
  <c r="D63" i="6"/>
  <c r="D65" i="6" s="1"/>
  <c r="AA57" i="6"/>
  <c r="AA60" i="6" s="1"/>
  <c r="P54" i="6"/>
  <c r="O54" i="6"/>
  <c r="S59" i="6"/>
  <c r="O74" i="6"/>
  <c r="O81" i="6" s="1"/>
  <c r="X98" i="6"/>
  <c r="Y58" i="6"/>
  <c r="N54" i="6"/>
  <c r="P57" i="6"/>
  <c r="P60" i="6" s="1"/>
  <c r="AT99" i="6"/>
  <c r="AP164" i="6"/>
  <c r="AL170" i="6"/>
  <c r="U99" i="6"/>
  <c r="M54" i="6"/>
  <c r="AO164" i="6"/>
  <c r="AK170" i="6"/>
  <c r="AC74" i="6"/>
  <c r="AC81" i="6" s="1"/>
  <c r="W58" i="6"/>
  <c r="L54" i="6"/>
  <c r="P59" i="6"/>
  <c r="AN164" i="6"/>
  <c r="AJ170" i="6"/>
  <c r="V57" i="6"/>
  <c r="V60" i="6" s="1"/>
  <c r="AA54" i="6"/>
  <c r="K54" i="6"/>
  <c r="O59" i="6"/>
  <c r="T98" i="6"/>
  <c r="U57" i="6"/>
  <c r="U60" i="6" s="1"/>
  <c r="N59" i="6"/>
  <c r="T151" i="6"/>
  <c r="AL164" i="6"/>
  <c r="T57" i="6"/>
  <c r="T60" i="6" s="1"/>
  <c r="AB54" i="6"/>
  <c r="X57" i="6"/>
  <c r="AB57" i="6"/>
  <c r="X74" i="6"/>
  <c r="X81" i="6" s="1"/>
  <c r="AB99" i="6"/>
  <c r="AB74" i="6"/>
  <c r="AB81" i="6" s="1"/>
  <c r="S151" i="6"/>
  <c r="AP170" i="6"/>
  <c r="T74" i="6"/>
  <c r="T81" i="6" s="1"/>
  <c r="R74" i="6"/>
  <c r="R81" i="6" s="1"/>
  <c r="S98" i="6"/>
  <c r="R98" i="6"/>
  <c r="Z120" i="6"/>
  <c r="AI164" i="6"/>
  <c r="V74" i="6"/>
  <c r="V81" i="6" s="1"/>
  <c r="Q74" i="6"/>
  <c r="Q81" i="6" s="1"/>
  <c r="AQ170" i="6"/>
  <c r="Z112" i="6"/>
  <c r="U74" i="6"/>
  <c r="U81" i="6" s="1"/>
  <c r="AV164" i="6"/>
  <c r="AM164" i="6"/>
  <c r="AN169" i="6"/>
  <c r="AK169" i="6"/>
  <c r="AL169" i="6"/>
  <c r="AS164" i="6"/>
  <c r="AM172" i="6"/>
  <c r="AN170" i="6"/>
  <c r="AQ169" i="6"/>
  <c r="AW164" i="6"/>
  <c r="AR164" i="6"/>
  <c r="AH172" i="6"/>
  <c r="AL172" i="6"/>
  <c r="AI172" i="6"/>
  <c r="AS172" i="6"/>
  <c r="AO170" i="6"/>
  <c r="AR172" i="6"/>
  <c r="AK172" i="6"/>
  <c r="AJ172" i="6"/>
  <c r="AQ172" i="6"/>
  <c r="AP172" i="6"/>
  <c r="AO172" i="6"/>
  <c r="AN172" i="6"/>
  <c r="AH54" i="6"/>
  <c r="AH59" i="6" s="1"/>
  <c r="AJ54" i="6"/>
  <c r="AJ58" i="6" s="1"/>
  <c r="AR54" i="6"/>
  <c r="AR58" i="6" s="1"/>
  <c r="AP54" i="6"/>
  <c r="AP58" i="6" s="1"/>
  <c r="AS54" i="6"/>
  <c r="AS58" i="6" s="1"/>
  <c r="AQ54" i="6"/>
  <c r="AQ58" i="6" s="1"/>
  <c r="AL74" i="6"/>
  <c r="AP151" i="6"/>
  <c r="AJ74" i="6"/>
  <c r="AH151" i="6"/>
  <c r="AM74" i="6"/>
  <c r="AV151" i="6"/>
  <c r="AT151" i="6"/>
  <c r="AL151" i="6"/>
  <c r="AH74" i="6"/>
  <c r="AK74" i="6"/>
  <c r="AS151" i="6"/>
  <c r="Z151" i="6" s="1"/>
  <c r="AI151" i="6"/>
  <c r="AI74" i="6"/>
  <c r="AU74" i="6"/>
  <c r="AU81" i="6" s="1"/>
  <c r="AR151" i="6"/>
  <c r="AQ151" i="6"/>
  <c r="AT74" i="6"/>
  <c r="AN151" i="6"/>
  <c r="AV74" i="6"/>
  <c r="AV81" i="6" s="1"/>
  <c r="AP74" i="6"/>
  <c r="AM151" i="6"/>
  <c r="AO74" i="6"/>
  <c r="AN74" i="6"/>
  <c r="AQ74" i="6"/>
  <c r="AR74" i="6"/>
  <c r="AS74" i="6"/>
  <c r="AU151" i="6"/>
  <c r="AO151" i="6"/>
  <c r="AK151" i="6"/>
  <c r="AJ151" i="6"/>
  <c r="AQ30" i="6" l="1"/>
  <c r="AC99" i="6"/>
  <c r="AT30" i="6"/>
  <c r="AK29" i="6"/>
  <c r="AL29" i="6"/>
  <c r="AT60" i="6"/>
  <c r="AM29" i="6"/>
  <c r="AM30" i="6"/>
  <c r="AR30" i="6"/>
  <c r="AR29" i="6"/>
  <c r="AH30" i="6"/>
  <c r="AH29" i="6"/>
  <c r="AN30" i="6"/>
  <c r="AN29" i="6"/>
  <c r="AS29" i="6"/>
  <c r="AO30" i="6"/>
  <c r="AP30" i="6"/>
  <c r="AJ57" i="6"/>
  <c r="AJ59" i="6"/>
  <c r="AP59" i="6"/>
  <c r="AP57" i="6"/>
  <c r="AS59" i="6"/>
  <c r="AQ59" i="6"/>
  <c r="AQ57" i="6"/>
  <c r="AH57" i="6"/>
  <c r="AR59" i="6"/>
  <c r="AR57" i="6"/>
  <c r="AT55" i="6"/>
  <c r="AS57" i="6"/>
  <c r="AH58" i="6"/>
  <c r="H63" i="6"/>
  <c r="H65" i="6" s="1"/>
  <c r="G58" i="6"/>
  <c r="AC63" i="6"/>
  <c r="AC65" i="6" s="1"/>
  <c r="AC57" i="6"/>
  <c r="AC60" i="6" s="1"/>
  <c r="Z59" i="6"/>
  <c r="Z58" i="6"/>
  <c r="Z57" i="6"/>
  <c r="Z60" i="6" s="1"/>
  <c r="H58" i="6"/>
  <c r="S57" i="6"/>
  <c r="S60" i="6" s="1"/>
  <c r="G59" i="6"/>
  <c r="H57" i="6"/>
  <c r="H60" i="6" s="1"/>
  <c r="S58" i="6"/>
  <c r="Y57" i="6"/>
  <c r="U58" i="6"/>
  <c r="W57" i="6"/>
  <c r="W60" i="6" s="1"/>
  <c r="M57" i="6"/>
  <c r="M60" i="6" s="1"/>
  <c r="AA58" i="6"/>
  <c r="M59" i="6"/>
  <c r="Z63" i="6"/>
  <c r="Z65" i="6" s="1"/>
  <c r="Q57" i="6"/>
  <c r="Q60" i="6" s="1"/>
  <c r="O57" i="6"/>
  <c r="O60" i="6" s="1"/>
  <c r="J58" i="6"/>
  <c r="R63" i="6"/>
  <c r="R65" i="6" s="1"/>
  <c r="R64" i="6"/>
  <c r="T58" i="6"/>
  <c r="V64" i="6"/>
  <c r="V59" i="6"/>
  <c r="V63" i="6"/>
  <c r="V65" i="6" s="1"/>
  <c r="AT81" i="6"/>
  <c r="AT159" i="6"/>
  <c r="Q63" i="6"/>
  <c r="Q65" i="6" s="1"/>
  <c r="Q64" i="6"/>
  <c r="V58" i="6"/>
  <c r="U64" i="6"/>
  <c r="U59" i="6"/>
  <c r="U63" i="6"/>
  <c r="U65" i="6" s="1"/>
  <c r="R59" i="6"/>
  <c r="L63" i="6"/>
  <c r="L65" i="6" s="1"/>
  <c r="L64" i="6"/>
  <c r="R57" i="6"/>
  <c r="R60" i="6" s="1"/>
  <c r="W64" i="6"/>
  <c r="W59" i="6"/>
  <c r="W63" i="6"/>
  <c r="W65" i="6" s="1"/>
  <c r="K64" i="6"/>
  <c r="K59" i="6"/>
  <c r="K63" i="6"/>
  <c r="K65" i="6" s="1"/>
  <c r="AA64" i="6"/>
  <c r="AA59" i="6"/>
  <c r="AA63" i="6"/>
  <c r="AA65" i="6" s="1"/>
  <c r="J64" i="6"/>
  <c r="J63" i="6"/>
  <c r="J65" i="6" s="1"/>
  <c r="J57" i="6"/>
  <c r="J60" i="6" s="1"/>
  <c r="L57" i="6"/>
  <c r="L60" i="6" s="1"/>
  <c r="N63" i="6"/>
  <c r="N65" i="6" s="1"/>
  <c r="N64" i="6"/>
  <c r="K57" i="6"/>
  <c r="K60" i="6" s="1"/>
  <c r="Y64" i="6"/>
  <c r="Y59" i="6"/>
  <c r="Y63" i="6"/>
  <c r="P63" i="6"/>
  <c r="P65" i="6" s="1"/>
  <c r="P64" i="6"/>
  <c r="L59" i="6"/>
  <c r="T59" i="6"/>
  <c r="T63" i="6"/>
  <c r="T65" i="6" s="1"/>
  <c r="T64" i="6"/>
  <c r="M63" i="6"/>
  <c r="M65" i="6" s="1"/>
  <c r="M64" i="6"/>
  <c r="R58" i="6"/>
  <c r="N57" i="6"/>
  <c r="N60" i="6" s="1"/>
  <c r="K58" i="6"/>
  <c r="X64" i="6"/>
  <c r="X63" i="6"/>
  <c r="X58" i="6"/>
  <c r="X59" i="6"/>
  <c r="AB64" i="6"/>
  <c r="AB59" i="6"/>
  <c r="AB58" i="6"/>
  <c r="AB63" i="6"/>
  <c r="AR55" i="6"/>
  <c r="AS55" i="6"/>
  <c r="AQ55" i="6"/>
  <c r="AI81" i="6"/>
  <c r="AI87" i="6" s="1"/>
  <c r="AI89" i="6" s="1"/>
  <c r="AI95" i="6" s="1"/>
  <c r="AI97" i="6" s="1"/>
  <c r="AI159" i="6"/>
  <c r="AH81" i="6"/>
  <c r="AH159" i="6"/>
  <c r="AK81" i="6"/>
  <c r="AK87" i="6" s="1"/>
  <c r="AK89" i="6" s="1"/>
  <c r="AK95" i="6" s="1"/>
  <c r="AK97" i="6" s="1"/>
  <c r="AK99" i="6" s="1"/>
  <c r="AK159" i="6"/>
  <c r="AM81" i="6"/>
  <c r="AM87" i="6" s="1"/>
  <c r="AM89" i="6" s="1"/>
  <c r="AM95" i="6" s="1"/>
  <c r="AM97" i="6" s="1"/>
  <c r="AM98" i="6" s="1"/>
  <c r="AM159" i="6"/>
  <c r="AN81" i="6"/>
  <c r="AN87" i="6" s="1"/>
  <c r="AN89" i="6" s="1"/>
  <c r="AN95" i="6" s="1"/>
  <c r="AN97" i="6" s="1"/>
  <c r="AN99" i="6" s="1"/>
  <c r="AN159" i="6"/>
  <c r="AO81" i="6"/>
  <c r="AO87" i="6" s="1"/>
  <c r="AO89" i="6" s="1"/>
  <c r="AO95" i="6" s="1"/>
  <c r="AO97" i="6" s="1"/>
  <c r="AO98" i="6" s="1"/>
  <c r="AO159" i="6"/>
  <c r="AS81" i="6"/>
  <c r="AS87" i="6" s="1"/>
  <c r="AS89" i="6" s="1"/>
  <c r="AS95" i="6" s="1"/>
  <c r="AS97" i="6" s="1"/>
  <c r="AS161" i="6" s="1"/>
  <c r="AS159" i="6"/>
  <c r="AR81" i="6"/>
  <c r="AR87" i="6" s="1"/>
  <c r="AR89" i="6" s="1"/>
  <c r="AR95" i="6" s="1"/>
  <c r="AR97" i="6" s="1"/>
  <c r="AR161" i="6" s="1"/>
  <c r="AR159" i="6"/>
  <c r="AQ81" i="6"/>
  <c r="AQ87" i="6" s="1"/>
  <c r="AQ89" i="6" s="1"/>
  <c r="AQ95" i="6" s="1"/>
  <c r="AQ97" i="6" s="1"/>
  <c r="AQ98" i="6" s="1"/>
  <c r="AQ159" i="6"/>
  <c r="AJ81" i="6"/>
  <c r="AJ87" i="6" s="1"/>
  <c r="AJ89" i="6" s="1"/>
  <c r="AJ95" i="6" s="1"/>
  <c r="AJ97" i="6" s="1"/>
  <c r="AJ98" i="6" s="1"/>
  <c r="AJ159" i="6"/>
  <c r="AP81" i="6"/>
  <c r="AP87" i="6" s="1"/>
  <c r="AP89" i="6" s="1"/>
  <c r="AP95" i="6" s="1"/>
  <c r="AP97" i="6" s="1"/>
  <c r="AP98" i="6" s="1"/>
  <c r="AP159" i="6"/>
  <c r="AL81" i="6"/>
  <c r="AL87" i="6" s="1"/>
  <c r="AL89" i="6" s="1"/>
  <c r="AL95" i="6" s="1"/>
  <c r="AL97" i="6" s="1"/>
  <c r="AL161" i="6" s="1"/>
  <c r="AL159" i="6"/>
  <c r="AN54" i="6"/>
  <c r="AO54" i="6"/>
  <c r="AL54" i="6"/>
  <c r="AI54" i="6"/>
  <c r="AM54" i="6"/>
  <c r="AK54" i="6"/>
  <c r="AS64" i="6"/>
  <c r="AS63" i="6"/>
  <c r="AO64" i="6"/>
  <c r="AO63" i="6"/>
  <c r="AJ63" i="6"/>
  <c r="AJ64" i="6"/>
  <c r="AM64" i="6"/>
  <c r="AM63" i="6"/>
  <c r="AM65" i="6" s="1"/>
  <c r="AH63" i="6"/>
  <c r="AH64" i="6"/>
  <c r="AL63" i="6"/>
  <c r="AL64" i="6"/>
  <c r="AI63" i="6"/>
  <c r="AI64" i="6"/>
  <c r="AN63" i="6"/>
  <c r="AN64" i="6"/>
  <c r="AK63" i="6"/>
  <c r="AK64" i="6"/>
  <c r="AR64" i="6"/>
  <c r="AR63" i="6"/>
  <c r="AR65" i="6" s="1"/>
  <c r="AQ64" i="6"/>
  <c r="AQ63" i="6"/>
  <c r="AP64" i="6"/>
  <c r="AP63" i="6"/>
  <c r="AR99" i="6" l="1"/>
  <c r="AJ166" i="6"/>
  <c r="AO59" i="6"/>
  <c r="AO57" i="6"/>
  <c r="AO60" i="6" s="1"/>
  <c r="AO58" i="6"/>
  <c r="AK55" i="6"/>
  <c r="AK58" i="6"/>
  <c r="AK57" i="6"/>
  <c r="AK60" i="6" s="1"/>
  <c r="AK59" i="6"/>
  <c r="AL59" i="6"/>
  <c r="AL57" i="6"/>
  <c r="AL60" i="6" s="1"/>
  <c r="AL58" i="6"/>
  <c r="AM59" i="6"/>
  <c r="AM58" i="6"/>
  <c r="AM57" i="6"/>
  <c r="AM60" i="6" s="1"/>
  <c r="AN59" i="6"/>
  <c r="AN58" i="6"/>
  <c r="AN57" i="6"/>
  <c r="AN60" i="6" s="1"/>
  <c r="AI55" i="6"/>
  <c r="AI58" i="6"/>
  <c r="AI57" i="6"/>
  <c r="AI59" i="6"/>
  <c r="AS166" i="6"/>
  <c r="AL98" i="6"/>
  <c r="AL99" i="6"/>
  <c r="AR166" i="6"/>
  <c r="AQ99" i="6"/>
  <c r="Y60" i="6"/>
  <c r="AR98" i="6"/>
  <c r="AQ65" i="6"/>
  <c r="AK161" i="6"/>
  <c r="AQ60" i="6"/>
  <c r="AK98" i="6"/>
  <c r="AJ161" i="6"/>
  <c r="AQ166" i="6"/>
  <c r="AK166" i="6"/>
  <c r="AP161" i="6"/>
  <c r="AM161" i="6"/>
  <c r="AM166" i="6"/>
  <c r="AP99" i="6"/>
  <c r="AM99" i="6"/>
  <c r="AB65" i="6"/>
  <c r="AL166" i="6"/>
  <c r="AQ161" i="6"/>
  <c r="AI99" i="6"/>
  <c r="AI98" i="6"/>
  <c r="AB60" i="6"/>
  <c r="AT165" i="6"/>
  <c r="AT87" i="6"/>
  <c r="AT89" i="6" s="1"/>
  <c r="AT160" i="6"/>
  <c r="AI161" i="6"/>
  <c r="AO166" i="6"/>
  <c r="AJ99" i="6"/>
  <c r="Y65" i="6"/>
  <c r="AO161" i="6"/>
  <c r="AO99" i="6"/>
  <c r="AN166" i="6"/>
  <c r="AN161" i="6"/>
  <c r="AP166" i="6"/>
  <c r="AM55" i="6"/>
  <c r="AN98" i="6"/>
  <c r="AS98" i="6"/>
  <c r="AS99" i="6"/>
  <c r="AT166" i="6"/>
  <c r="AH160" i="6"/>
  <c r="AH87" i="6"/>
  <c r="AH89" i="6" s="1"/>
  <c r="AH95" i="6" s="1"/>
  <c r="AH97" i="6" s="1"/>
  <c r="X60" i="6"/>
  <c r="X65" i="6"/>
  <c r="AI160" i="6"/>
  <c r="AI165" i="6"/>
  <c r="AL160" i="6"/>
  <c r="AL165" i="6"/>
  <c r="AP160" i="6"/>
  <c r="AP165" i="6"/>
  <c r="AM160" i="6"/>
  <c r="AM165" i="6"/>
  <c r="AQ160" i="6"/>
  <c r="AQ165" i="6"/>
  <c r="AR160" i="6"/>
  <c r="AR165" i="6"/>
  <c r="AJ160" i="6"/>
  <c r="AJ165" i="6"/>
  <c r="AK160" i="6"/>
  <c r="AK165" i="6"/>
  <c r="AI60" i="6"/>
  <c r="AN160" i="6"/>
  <c r="AN165" i="6"/>
  <c r="AS160" i="6"/>
  <c r="AS165" i="6"/>
  <c r="AL55" i="6"/>
  <c r="AO160" i="6"/>
  <c r="AO165" i="6"/>
  <c r="AO55" i="6"/>
  <c r="AJ60" i="6"/>
  <c r="AJ55" i="6"/>
  <c r="AN55" i="6"/>
  <c r="AP55" i="6"/>
  <c r="AS60" i="6"/>
  <c r="AH65" i="6"/>
  <c r="AH60" i="6"/>
  <c r="AI65" i="6"/>
  <c r="AJ65" i="6"/>
  <c r="AP65" i="6"/>
  <c r="AK65" i="6"/>
  <c r="AL65" i="6"/>
  <c r="AO65" i="6"/>
  <c r="AS65" i="6"/>
  <c r="AP60" i="6"/>
  <c r="AN65" i="6"/>
  <c r="AR60" i="6"/>
  <c r="AH98" i="6" l="1"/>
  <c r="AH161" i="6"/>
  <c r="AH99" i="6"/>
  <c r="AI16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AP58" authorId="0" shapeId="0" xr:uid="{AE55FDDB-2A69-42E5-A2E4-065715B668BD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Kratos sold off Public Safety and Service Division in 2018.</t>
        </r>
      </text>
    </comment>
  </commentList>
</comments>
</file>

<file path=xl/sharedStrings.xml><?xml version="1.0" encoding="utf-8"?>
<sst xmlns="http://schemas.openxmlformats.org/spreadsheetml/2006/main" count="3159" uniqueCount="1123">
  <si>
    <t>Company Name</t>
  </si>
  <si>
    <t>Ticker</t>
  </si>
  <si>
    <t>Information</t>
  </si>
  <si>
    <t>KRATOS DEFENSE &amp; SECURITY SOLUTIONS, INC.</t>
  </si>
  <si>
    <t>KTOS</t>
  </si>
  <si>
    <t>US stock · Industrials sector · Aerospace &amp; Defense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</si>
  <si>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</si>
  <si>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</si>
  <si>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</si>
  <si>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</si>
  <si>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</si>
  <si>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</si>
  <si>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</si>
  <si>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</si>
  <si>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</si>
  <si>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</si>
  <si>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</si>
  <si>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</si>
  <si>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</si>
  <si>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</si>
  <si>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</si>
  <si>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</si>
  <si>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</si>
  <si>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</si>
  <si>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</si>
  <si>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</si>
  <si>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</si>
  <si>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</si>
  <si>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</si>
  <si>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</si>
  <si>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</si>
  <si>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</si>
  <si>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</si>
  <si>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</si>
  <si>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</si>
  <si>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</si>
  <si>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</si>
  <si>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</si>
  <si>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</si>
  <si>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</si>
  <si>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</si>
  <si>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</si>
  <si>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</si>
  <si>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</si>
  <si>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</si>
  <si>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</si>
  <si>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</si>
  <si>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44.60</t>
  </si>
  <si>
    <t>(7.88)</t>
  </si>
  <si>
    <t>(0.42)</t>
  </si>
  <si>
    <t>- -</t>
  </si>
  <si>
    <t>0.97</t>
  </si>
  <si>
    <t>25.46</t>
  </si>
  <si>
    <t>7</t>
  </si>
  <si>
    <t>(4.3)</t>
  </si>
  <si>
    <t>(0.2)</t>
  </si>
  <si>
    <t>328</t>
  </si>
  <si>
    <t>(9.6)%</t>
  </si>
  <si>
    <t>(58)</t>
  </si>
  <si>
    <t>(45.0)%</t>
  </si>
  <si>
    <t>(17.7)%</t>
  </si>
  <si>
    <t>(4)</t>
  </si>
  <si>
    <t>187</t>
  </si>
  <si>
    <t>(32.8)%</t>
  </si>
  <si>
    <t>(12.9)%</t>
  </si>
  <si>
    <t>(30.9)%</t>
  </si>
  <si>
    <t>100.0%</t>
  </si>
  <si>
    <t>26.16</t>
  </si>
  <si>
    <t>(5.51)</t>
  </si>
  <si>
    <t>(0.24)</t>
  </si>
  <si>
    <t>0.12</t>
  </si>
  <si>
    <t>22.59</t>
  </si>
  <si>
    <t>(3.7)</t>
  </si>
  <si>
    <t>194</t>
  </si>
  <si>
    <t>(12.7)%</t>
  </si>
  <si>
    <t>4</t>
  </si>
  <si>
    <t>(41)</t>
  </si>
  <si>
    <t>(4.8)%</t>
  </si>
  <si>
    <t>(21.1)%</t>
  </si>
  <si>
    <t>23</t>
  </si>
  <si>
    <t>73</t>
  </si>
  <si>
    <t>167</t>
  </si>
  <si>
    <t>(16.4)%</t>
  </si>
  <si>
    <t>(11.8)%</t>
  </si>
  <si>
    <t>(24.4)%</t>
  </si>
  <si>
    <t>30.91</t>
  </si>
  <si>
    <t>(12.00)</t>
  </si>
  <si>
    <t>(0.72)</t>
  </si>
  <si>
    <t>0.10</t>
  </si>
  <si>
    <t>15.86</t>
  </si>
  <si>
    <t>9</t>
  </si>
  <si>
    <t>(1.4)</t>
  </si>
  <si>
    <t>(0.1)</t>
  </si>
  <si>
    <t>286</t>
  </si>
  <si>
    <t>(33.1)%</t>
  </si>
  <si>
    <t>8</t>
  </si>
  <si>
    <t>(111)</t>
  </si>
  <si>
    <t>0.7%</t>
  </si>
  <si>
    <t>(38.8)%</t>
  </si>
  <si>
    <t>35</t>
  </si>
  <si>
    <t>77</t>
  </si>
  <si>
    <t>147</t>
  </si>
  <si>
    <t>(48.0)%</t>
  </si>
  <si>
    <t>(35.8)%</t>
  </si>
  <si>
    <t>(75.6)%</t>
  </si>
  <si>
    <t>25.34</t>
  </si>
  <si>
    <t>(3.14)</t>
  </si>
  <si>
    <t>1.70</t>
  </si>
  <si>
    <t>0.03</t>
  </si>
  <si>
    <t>9.46</t>
  </si>
  <si>
    <t>13</t>
  </si>
  <si>
    <t>(2.8)</t>
  </si>
  <si>
    <t>(0.0)</t>
  </si>
  <si>
    <t>335</t>
  </si>
  <si>
    <t>(8.1)%</t>
  </si>
  <si>
    <t>(42)</t>
  </si>
  <si>
    <t>(2.7)%</t>
  </si>
  <si>
    <t>(12.4)%</t>
  </si>
  <si>
    <t>37</t>
  </si>
  <si>
    <t>52</t>
  </si>
  <si>
    <t>125</t>
  </si>
  <si>
    <t>(17.2)%</t>
  </si>
  <si>
    <t>(12.5)%</t>
  </si>
  <si>
    <t>(33.2)%</t>
  </si>
  <si>
    <t>24.61</t>
  </si>
  <si>
    <t>0.87</t>
  </si>
  <si>
    <t>1.57</t>
  </si>
  <si>
    <t>0.14</t>
  </si>
  <si>
    <t>10.23</t>
  </si>
  <si>
    <t>17</t>
  </si>
  <si>
    <t>13.3</t>
  </si>
  <si>
    <t>0.6</t>
  </si>
  <si>
    <t>409</t>
  </si>
  <si>
    <t>5.7%</t>
  </si>
  <si>
    <t>15</t>
  </si>
  <si>
    <t>(631.6)%</t>
  </si>
  <si>
    <t>3.5%</t>
  </si>
  <si>
    <t>66</t>
  </si>
  <si>
    <t>226</t>
  </si>
  <si>
    <t>170</t>
  </si>
  <si>
    <t>43.6%</t>
  </si>
  <si>
    <t>4.6%</t>
  </si>
  <si>
    <t>8.5%</t>
  </si>
  <si>
    <t>(95.0)%</t>
  </si>
  <si>
    <t>26.05</t>
  </si>
  <si>
    <t>(0.88)</t>
  </si>
  <si>
    <t>(0.18)</t>
  </si>
  <si>
    <t>0.27</t>
  </si>
  <si>
    <t>11.41</t>
  </si>
  <si>
    <t>27</t>
  </si>
  <si>
    <t>(11.9)</t>
  </si>
  <si>
    <t>(0.7)</t>
  </si>
  <si>
    <t>714</t>
  </si>
  <si>
    <t>4.0%</t>
  </si>
  <si>
    <t>48</t>
  </si>
  <si>
    <t>(24)</t>
  </si>
  <si>
    <t>(8.8)%</t>
  </si>
  <si>
    <t>(3.4)%</t>
  </si>
  <si>
    <t>207</t>
  </si>
  <si>
    <t>654</t>
  </si>
  <si>
    <t>313</t>
  </si>
  <si>
    <t>3.1%</t>
  </si>
  <si>
    <t>2.4%</t>
  </si>
  <si>
    <t>(7.7)%</t>
  </si>
  <si>
    <t>20.67</t>
  </si>
  <si>
    <t>(2.44)</t>
  </si>
  <si>
    <t>0.79</t>
  </si>
  <si>
    <t>0.35</t>
  </si>
  <si>
    <t>6.91</t>
  </si>
  <si>
    <t>47</t>
  </si>
  <si>
    <t>(2.3)</t>
  </si>
  <si>
    <t>969</t>
  </si>
  <si>
    <t>(5.1)%</t>
  </si>
  <si>
    <t>58</t>
  </si>
  <si>
    <t>(114)</t>
  </si>
  <si>
    <t>1.4%</t>
  </si>
  <si>
    <t>177</t>
  </si>
  <si>
    <t>649</t>
  </si>
  <si>
    <t>324</t>
  </si>
  <si>
    <t>(4.9)%</t>
  </si>
  <si>
    <t>(3.9)%</t>
  </si>
  <si>
    <t>(35.3)%</t>
  </si>
  <si>
    <t>14.86</t>
  </si>
  <si>
    <t>(0.65)</t>
  </si>
  <si>
    <t>0.08</t>
  </si>
  <si>
    <t>0.29</t>
  </si>
  <si>
    <t>5.21</t>
  </si>
  <si>
    <t>57</t>
  </si>
  <si>
    <t>(9.8)</t>
  </si>
  <si>
    <t>(0.6)</t>
  </si>
  <si>
    <t>844</t>
  </si>
  <si>
    <t>3.8%</t>
  </si>
  <si>
    <t>53</t>
  </si>
  <si>
    <t>(37)</t>
  </si>
  <si>
    <t>(4.4)%</t>
  </si>
  <si>
    <t>179</t>
  </si>
  <si>
    <t>643</t>
  </si>
  <si>
    <t>296</t>
  </si>
  <si>
    <t>3.0%</t>
  </si>
  <si>
    <t>2.3%</t>
  </si>
  <si>
    <t>(12.6)%</t>
  </si>
  <si>
    <t>13.25</t>
  </si>
  <si>
    <t>(1.35)</t>
  </si>
  <si>
    <t>(0.14)</t>
  </si>
  <si>
    <t>0.25</t>
  </si>
  <si>
    <t>3.89</t>
  </si>
  <si>
    <t>(5.3)</t>
  </si>
  <si>
    <t>(0.3)</t>
  </si>
  <si>
    <t>763</t>
  </si>
  <si>
    <t>2.6%</t>
  </si>
  <si>
    <t>39</t>
  </si>
  <si>
    <t>(78)</t>
  </si>
  <si>
    <t>(7.1)%</t>
  </si>
  <si>
    <t>(10.2)%</t>
  </si>
  <si>
    <t>655</t>
  </si>
  <si>
    <t>224</t>
  </si>
  <si>
    <t>(2.2)%</t>
  </si>
  <si>
    <t>(1.6)%</t>
  </si>
  <si>
    <t>(34.8)%</t>
  </si>
  <si>
    <t>11.19</t>
  </si>
  <si>
    <t>0.34</t>
  </si>
  <si>
    <t>0.19</t>
  </si>
  <si>
    <t>4.33</t>
  </si>
  <si>
    <t>59</t>
  </si>
  <si>
    <t>15.4</t>
  </si>
  <si>
    <t>0.8</t>
  </si>
  <si>
    <t>657</t>
  </si>
  <si>
    <t>(0.7)%</t>
  </si>
  <si>
    <t>26</t>
  </si>
  <si>
    <t>20</t>
  </si>
  <si>
    <t>25.6%</t>
  </si>
  <si>
    <t>148</t>
  </si>
  <si>
    <t>444</t>
  </si>
  <si>
    <t>254</t>
  </si>
  <si>
    <t>4.5%</t>
  </si>
  <si>
    <t>4.9%</t>
  </si>
  <si>
    <t>7.8%</t>
  </si>
  <si>
    <t>8.84</t>
  </si>
  <si>
    <t>(0.99)</t>
  </si>
  <si>
    <t>(0.35)</t>
  </si>
  <si>
    <t>0.15</t>
  </si>
  <si>
    <t>4.51</t>
  </si>
  <si>
    <t>61</t>
  </si>
  <si>
    <t>(5.2)</t>
  </si>
  <si>
    <t>542</t>
  </si>
  <si>
    <t>(61)</t>
  </si>
  <si>
    <t>(15.6)%</t>
  </si>
  <si>
    <t>(11.2)%</t>
  </si>
  <si>
    <t>431</t>
  </si>
  <si>
    <t>276</t>
  </si>
  <si>
    <t>(1.9)%</t>
  </si>
  <si>
    <t>(21.9)%</t>
  </si>
  <si>
    <t>8.40</t>
  </si>
  <si>
    <t>(0.48)</t>
  </si>
  <si>
    <t>(0.60)</t>
  </si>
  <si>
    <t>0.30</t>
  </si>
  <si>
    <t>5.72</t>
  </si>
  <si>
    <t>90</t>
  </si>
  <si>
    <t>(21.6)</t>
  </si>
  <si>
    <t>(0.9)</t>
  </si>
  <si>
    <t>752</t>
  </si>
  <si>
    <t>(0.8)%</t>
  </si>
  <si>
    <t>(43)</t>
  </si>
  <si>
    <t>16.1%</t>
  </si>
  <si>
    <t>(5.7)%</t>
  </si>
  <si>
    <t>282</t>
  </si>
  <si>
    <t>294</t>
  </si>
  <si>
    <t>512</t>
  </si>
  <si>
    <t>(2.1)%</t>
  </si>
  <si>
    <t>(8.3)%</t>
  </si>
  <si>
    <t>5.95</t>
  </si>
  <si>
    <t>(0.03)</t>
  </si>
  <si>
    <t>(0.12)</t>
  </si>
  <si>
    <t>0.22</t>
  </si>
  <si>
    <t>5.00</t>
  </si>
  <si>
    <t>104</t>
  </si>
  <si>
    <t>(364.2)</t>
  </si>
  <si>
    <t>(14.6)</t>
  </si>
  <si>
    <t>618</t>
  </si>
  <si>
    <t>18</t>
  </si>
  <si>
    <t>52.9%</t>
  </si>
  <si>
    <t>(0.6)%</t>
  </si>
  <si>
    <t>330</t>
  </si>
  <si>
    <t>519</t>
  </si>
  <si>
    <t>1.3%</t>
  </si>
  <si>
    <t>2.2%</t>
  </si>
  <si>
    <t>6.77</t>
  </si>
  <si>
    <t>5.42</t>
  </si>
  <si>
    <t>106</t>
  </si>
  <si>
    <t>156.9</t>
  </si>
  <si>
    <t>6.5</t>
  </si>
  <si>
    <t>718</t>
  </si>
  <si>
    <t>5.3%</t>
  </si>
  <si>
    <t>30.6%</t>
  </si>
  <si>
    <t>1.7%</t>
  </si>
  <si>
    <t>340</t>
  </si>
  <si>
    <t>334</t>
  </si>
  <si>
    <t>574</t>
  </si>
  <si>
    <t>2.8%</t>
  </si>
  <si>
    <t>3.4%</t>
  </si>
  <si>
    <t>6.47</t>
  </si>
  <si>
    <t>0.69</t>
  </si>
  <si>
    <t>0.09</t>
  </si>
  <si>
    <t>0.31</t>
  </si>
  <si>
    <t>8.01</t>
  </si>
  <si>
    <t>116</t>
  </si>
  <si>
    <t>26.5</t>
  </si>
  <si>
    <t>0.7</t>
  </si>
  <si>
    <t>748</t>
  </si>
  <si>
    <t>3.9%</t>
  </si>
  <si>
    <t>34</t>
  </si>
  <si>
    <t>80</t>
  </si>
  <si>
    <t>(1,080.9)%</t>
  </si>
  <si>
    <t>10.6%</t>
  </si>
  <si>
    <t>567</t>
  </si>
  <si>
    <t>925</t>
  </si>
  <si>
    <t>25.7%</t>
  </si>
  <si>
    <t>1.9%</t>
  </si>
  <si>
    <t>8.6%</t>
  </si>
  <si>
    <t>(2,246.7)%</t>
  </si>
  <si>
    <t>6.50</t>
  </si>
  <si>
    <t>(0.02)</t>
  </si>
  <si>
    <t>(0.13)</t>
  </si>
  <si>
    <t>0.37</t>
  </si>
  <si>
    <t>7.57</t>
  </si>
  <si>
    <t>(1,579.4)</t>
  </si>
  <si>
    <t>(52.6)</t>
  </si>
  <si>
    <t>812</t>
  </si>
  <si>
    <t>(2)</t>
  </si>
  <si>
    <t>88.6%</t>
  </si>
  <si>
    <t>(0.2)%</t>
  </si>
  <si>
    <t>537</t>
  </si>
  <si>
    <t>329</t>
  </si>
  <si>
    <t>945</t>
  </si>
  <si>
    <t>0.2%</t>
  </si>
  <si>
    <t>1.6%</t>
  </si>
  <si>
    <t>6.82</t>
  </si>
  <si>
    <t>(0.66)</t>
  </si>
  <si>
    <t>0.38</t>
  </si>
  <si>
    <t>7.44</t>
  </si>
  <si>
    <t>126</t>
  </si>
  <si>
    <t>(59.0)</t>
  </si>
  <si>
    <t>(2.9)</t>
  </si>
  <si>
    <t>861</t>
  </si>
  <si>
    <t>0.3%</t>
  </si>
  <si>
    <t>(31)</t>
  </si>
  <si>
    <t>38.0%</t>
  </si>
  <si>
    <t>(3.7)%</t>
  </si>
  <si>
    <t>388</t>
  </si>
  <si>
    <t>935</t>
  </si>
  <si>
    <t>(0.5)%</t>
  </si>
  <si>
    <t>(3.3)%</t>
  </si>
  <si>
    <t>1998</t>
  </si>
  <si>
    <t>1999</t>
  </si>
  <si>
    <t>2000</t>
  </si>
  <si>
    <t>2001</t>
  </si>
  <si>
    <t>2002</t>
  </si>
  <si>
    <t>2003</t>
  </si>
  <si>
    <t>2004</t>
  </si>
  <si>
    <t>2005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</si>
  <si>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</si>
  <si>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</si>
  <si>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</si>
  <si>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</si>
  <si>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</si>
  <si>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</si>
  <si>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</si>
  <si>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</si>
  <si>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</si>
  <si>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</si>
  <si>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</si>
  <si>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</si>
  <si>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</si>
  <si>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</si>
  <si>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</si>
  <si>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</si>
  <si>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</si>
  <si>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</si>
  <si>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</si>
  <si>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</si>
  <si>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</si>
  <si>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</si>
  <si>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</si>
  <si>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</si>
  <si>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</si>
  <si>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</si>
  <si>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</si>
  <si>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</si>
  <si>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25</t>
  </si>
  <si>
    <t>48.55%</t>
  </si>
  <si>
    <t>1</t>
  </si>
  <si>
    <t>41</t>
  </si>
  <si>
    <t>12</t>
  </si>
  <si>
    <t>22.35%</t>
  </si>
  <si>
    <t>11</t>
  </si>
  <si>
    <t>20.62%</t>
  </si>
  <si>
    <t>(1)</t>
  </si>
  <si>
    <t>10</t>
  </si>
  <si>
    <t>19.65%</t>
  </si>
  <si>
    <t>6</t>
  </si>
  <si>
    <t>5</t>
  </si>
  <si>
    <t>9.06%</t>
  </si>
  <si>
    <t>1.50</t>
  </si>
  <si>
    <t>3</t>
  </si>
  <si>
    <t>93</t>
  </si>
  <si>
    <t>44.27%</t>
  </si>
  <si>
    <t>21</t>
  </si>
  <si>
    <t>75</t>
  </si>
  <si>
    <t>19</t>
  </si>
  <si>
    <t>20.95%</t>
  </si>
  <si>
    <t>19.02%</t>
  </si>
  <si>
    <t>18.13%</t>
  </si>
  <si>
    <t>10.36%</t>
  </si>
  <si>
    <t>3.30</t>
  </si>
  <si>
    <t>2.70</t>
  </si>
  <si>
    <t>256</t>
  </si>
  <si>
    <t>140</t>
  </si>
  <si>
    <t>45.41%</t>
  </si>
  <si>
    <t>64</t>
  </si>
  <si>
    <t>54</t>
  </si>
  <si>
    <t>204</t>
  </si>
  <si>
    <t>63</t>
  </si>
  <si>
    <t>24.54%</t>
  </si>
  <si>
    <t>20.32%</t>
  </si>
  <si>
    <t>0</t>
  </si>
  <si>
    <t>20.36%</t>
  </si>
  <si>
    <t>32</t>
  </si>
  <si>
    <t>12.43%</t>
  </si>
  <si>
    <t>7.60</t>
  </si>
  <si>
    <t>6.30</t>
  </si>
  <si>
    <t>141</t>
  </si>
  <si>
    <t>31.95%</t>
  </si>
  <si>
    <t>138</t>
  </si>
  <si>
    <t>103</t>
  </si>
  <si>
    <t>279</t>
  </si>
  <si>
    <t>(53)</t>
  </si>
  <si>
    <t>(25.39)%</t>
  </si>
  <si>
    <t>(72)</t>
  </si>
  <si>
    <t>(34.51)%</t>
  </si>
  <si>
    <t>(75)</t>
  </si>
  <si>
    <t>(36.25)%</t>
  </si>
  <si>
    <t>(15)</t>
  </si>
  <si>
    <t>(60)</t>
  </si>
  <si>
    <t>(29.01)%</t>
  </si>
  <si>
    <t>(13.10)</t>
  </si>
  <si>
    <t>139</t>
  </si>
  <si>
    <t>25.83%</t>
  </si>
  <si>
    <t>74</t>
  </si>
  <si>
    <t>29</t>
  </si>
  <si>
    <t>242</t>
  </si>
  <si>
    <t>(44)</t>
  </si>
  <si>
    <t>(23.74)%</t>
  </si>
  <si>
    <t>(55)</t>
  </si>
  <si>
    <t>(29.25)%</t>
  </si>
  <si>
    <t>(54)</t>
  </si>
  <si>
    <t>(28.72)%</t>
  </si>
  <si>
    <t>(64)</t>
  </si>
  <si>
    <t>(34.17)%</t>
  </si>
  <si>
    <t>(13.30)</t>
  </si>
  <si>
    <t>229</t>
  </si>
  <si>
    <t>162</t>
  </si>
  <si>
    <t>67</t>
  </si>
  <si>
    <t>29.15%</t>
  </si>
  <si>
    <t>42</t>
  </si>
  <si>
    <t>215</t>
  </si>
  <si>
    <t>7.83%</t>
  </si>
  <si>
    <t>22</t>
  </si>
  <si>
    <t>9.72%</t>
  </si>
  <si>
    <t>(8)</t>
  </si>
  <si>
    <t>14</t>
  </si>
  <si>
    <t>6.08%</t>
  </si>
  <si>
    <t>(0)</t>
  </si>
  <si>
    <t>4.16%</t>
  </si>
  <si>
    <t>1.78</t>
  </si>
  <si>
    <t>1.30</t>
  </si>
  <si>
    <t>397</t>
  </si>
  <si>
    <t>84</t>
  </si>
  <si>
    <t>21.16%</t>
  </si>
  <si>
    <t>390</t>
  </si>
  <si>
    <t>2.44%</t>
  </si>
  <si>
    <t>1.79%</t>
  </si>
  <si>
    <t>1.18%</t>
  </si>
  <si>
    <t>(3)</t>
  </si>
  <si>
    <t>1.26%</t>
  </si>
  <si>
    <t>0.70</t>
  </si>
  <si>
    <t>375</t>
  </si>
  <si>
    <t>291</t>
  </si>
  <si>
    <t>22.46%</t>
  </si>
  <si>
    <t>69</t>
  </si>
  <si>
    <t>358</t>
  </si>
  <si>
    <t>4.56%</t>
  </si>
  <si>
    <t>4.48%</t>
  </si>
  <si>
    <t>0.99%</t>
  </si>
  <si>
    <t>0.50</t>
  </si>
  <si>
    <t>274</t>
  </si>
  <si>
    <t>16.32%</t>
  </si>
  <si>
    <t>85</t>
  </si>
  <si>
    <t>359</t>
  </si>
  <si>
    <t>(36)</t>
  </si>
  <si>
    <t>(11.10)%</t>
  </si>
  <si>
    <t>(9.58)%</t>
  </si>
  <si>
    <t>(32)</t>
  </si>
  <si>
    <t>(9.82)%</t>
  </si>
  <si>
    <t>(17.66)%</t>
  </si>
  <si>
    <t>(7.90)</t>
  </si>
  <si>
    <t>56</t>
  </si>
  <si>
    <t>218</t>
  </si>
  <si>
    <t>(35)</t>
  </si>
  <si>
    <t>(18.18)%</t>
  </si>
  <si>
    <t>(25)</t>
  </si>
  <si>
    <t>(12.71)%</t>
  </si>
  <si>
    <t>(27)</t>
  </si>
  <si>
    <t>(13.89)%</t>
  </si>
  <si>
    <t>(21.07)%</t>
  </si>
  <si>
    <t>(5.50)</t>
  </si>
  <si>
    <t>228</t>
  </si>
  <si>
    <t>20.34%</t>
  </si>
  <si>
    <t>151</t>
  </si>
  <si>
    <t>44</t>
  </si>
  <si>
    <t>99</t>
  </si>
  <si>
    <t>379</t>
  </si>
  <si>
    <t>(104)</t>
  </si>
  <si>
    <t>(36.44)%</t>
  </si>
  <si>
    <t>(95)</t>
  </si>
  <si>
    <t>(33.12)%</t>
  </si>
  <si>
    <t>(10)</t>
  </si>
  <si>
    <t>(105)</t>
  </si>
  <si>
    <t>(36.58)%</t>
  </si>
  <si>
    <t>(38.82)%</t>
  </si>
  <si>
    <t>271</t>
  </si>
  <si>
    <t>19.01%</t>
  </si>
  <si>
    <t>91</t>
  </si>
  <si>
    <t>2</t>
  </si>
  <si>
    <t>36</t>
  </si>
  <si>
    <t>362</t>
  </si>
  <si>
    <t>(21)</t>
  </si>
  <si>
    <t>(6.31)%</t>
  </si>
  <si>
    <t>(8.07)%</t>
  </si>
  <si>
    <t>(11.15)%</t>
  </si>
  <si>
    <t>(12.41)%</t>
  </si>
  <si>
    <t>20.64%</t>
  </si>
  <si>
    <t>385</t>
  </si>
  <si>
    <t>38</t>
  </si>
  <si>
    <t>9.25%</t>
  </si>
  <si>
    <t>5.65%</t>
  </si>
  <si>
    <t>0.47%</t>
  </si>
  <si>
    <t>(12)</t>
  </si>
  <si>
    <t>3.55%</t>
  </si>
  <si>
    <t>0.86</t>
  </si>
  <si>
    <t>523</t>
  </si>
  <si>
    <t>191</t>
  </si>
  <si>
    <t>26.78%</t>
  </si>
  <si>
    <t>143</t>
  </si>
  <si>
    <t>684</t>
  </si>
  <si>
    <t>51</t>
  </si>
  <si>
    <t>10.77%</t>
  </si>
  <si>
    <t>28</t>
  </si>
  <si>
    <t>3.95%</t>
  </si>
  <si>
    <t>(50)</t>
  </si>
  <si>
    <t>(22)</t>
  </si>
  <si>
    <t>(3.03)%</t>
  </si>
  <si>
    <t>(3.39)%</t>
  </si>
  <si>
    <t>712</t>
  </si>
  <si>
    <t>257</t>
  </si>
  <si>
    <t>26.54%</t>
  </si>
  <si>
    <t>307</t>
  </si>
  <si>
    <t>193</t>
  </si>
  <si>
    <t>149</t>
  </si>
  <si>
    <t>96</t>
  </si>
  <si>
    <t>1,019</t>
  </si>
  <si>
    <t>0.87%</t>
  </si>
  <si>
    <t>(5.13)%</t>
  </si>
  <si>
    <t>(65)</t>
  </si>
  <si>
    <t>(115)</t>
  </si>
  <si>
    <t>(11.81)%</t>
  </si>
  <si>
    <t>(11.80)%</t>
  </si>
  <si>
    <t>640</t>
  </si>
  <si>
    <t>205</t>
  </si>
  <si>
    <t>24.23%</t>
  </si>
  <si>
    <t>186</t>
  </si>
  <si>
    <t>(26)</t>
  </si>
  <si>
    <t>826</t>
  </si>
  <si>
    <t>81</t>
  </si>
  <si>
    <t>9.62%</t>
  </si>
  <si>
    <t>3.77%</t>
  </si>
  <si>
    <t>(28)</t>
  </si>
  <si>
    <t>(3.36)%</t>
  </si>
  <si>
    <t>(4.41)%</t>
  </si>
  <si>
    <t>584</t>
  </si>
  <si>
    <t>23.51%</t>
  </si>
  <si>
    <t>213</t>
  </si>
  <si>
    <t>173</t>
  </si>
  <si>
    <t>135</t>
  </si>
  <si>
    <t>797</t>
  </si>
  <si>
    <t>55</t>
  </si>
  <si>
    <t>2.71%</t>
  </si>
  <si>
    <t>2.61%</t>
  </si>
  <si>
    <t>(92)</t>
  </si>
  <si>
    <t>(9.41)%</t>
  </si>
  <si>
    <t>(10.22)%</t>
  </si>
  <si>
    <t>495</t>
  </si>
  <si>
    <t>24.62%</t>
  </si>
  <si>
    <t>16</t>
  </si>
  <si>
    <t>665</t>
  </si>
  <si>
    <t>70</t>
  </si>
  <si>
    <t>10.64%</t>
  </si>
  <si>
    <t>(5)</t>
  </si>
  <si>
    <t>(0.68)%</t>
  </si>
  <si>
    <t>(40)</t>
  </si>
  <si>
    <t>(45)</t>
  </si>
  <si>
    <t>(6.79)%</t>
  </si>
  <si>
    <t>(11)</t>
  </si>
  <si>
    <t>3.01%</t>
  </si>
  <si>
    <t>421</t>
  </si>
  <si>
    <t>121</t>
  </si>
  <si>
    <t>22.24%</t>
  </si>
  <si>
    <t>146</t>
  </si>
  <si>
    <t>560</t>
  </si>
  <si>
    <t>0.94%</t>
  </si>
  <si>
    <t>(19)</t>
  </si>
  <si>
    <t>(3.43)%</t>
  </si>
  <si>
    <t>(33)</t>
  </si>
  <si>
    <t>(52)</t>
  </si>
  <si>
    <t>(9.56)%</t>
  </si>
  <si>
    <t>(11.16)%</t>
  </si>
  <si>
    <t>555</t>
  </si>
  <si>
    <t>197</t>
  </si>
  <si>
    <t>26.24%</t>
  </si>
  <si>
    <t>178</t>
  </si>
  <si>
    <t>161</t>
  </si>
  <si>
    <t>733</t>
  </si>
  <si>
    <t>0.09%</t>
  </si>
  <si>
    <t>(6)</t>
  </si>
  <si>
    <t>(0.77)%</t>
  </si>
  <si>
    <t>(51)</t>
  </si>
  <si>
    <t>(6.76)%</t>
  </si>
  <si>
    <t>(5.68)%</t>
  </si>
  <si>
    <t>448</t>
  </si>
  <si>
    <t>27.46%</t>
  </si>
  <si>
    <t>120</t>
  </si>
  <si>
    <t>114</t>
  </si>
  <si>
    <t>588</t>
  </si>
  <si>
    <t>6.57%</t>
  </si>
  <si>
    <t>31</t>
  </si>
  <si>
    <t>4.94%</t>
  </si>
  <si>
    <t>1.41%</t>
  </si>
  <si>
    <t>(0.57)%</t>
  </si>
  <si>
    <t>528</t>
  </si>
  <si>
    <t>190</t>
  </si>
  <si>
    <t>26.48%</t>
  </si>
  <si>
    <t>152</t>
  </si>
  <si>
    <t>131</t>
  </si>
  <si>
    <t>123</t>
  </si>
  <si>
    <t>680</t>
  </si>
  <si>
    <t>24</t>
  </si>
  <si>
    <t>76</t>
  </si>
  <si>
    <t>10.58%</t>
  </si>
  <si>
    <t>5.30%</t>
  </si>
  <si>
    <t>2.19%</t>
  </si>
  <si>
    <t>1.74%</t>
  </si>
  <si>
    <t>0.11</t>
  </si>
  <si>
    <t>109</t>
  </si>
  <si>
    <t>545</t>
  </si>
  <si>
    <t>203</t>
  </si>
  <si>
    <t>27.18%</t>
  </si>
  <si>
    <t>172</t>
  </si>
  <si>
    <t>145</t>
  </si>
  <si>
    <t>716</t>
  </si>
  <si>
    <t>8.52%</t>
  </si>
  <si>
    <t>3.92%</t>
  </si>
  <si>
    <t>(23)</t>
  </si>
  <si>
    <t>0.91%</t>
  </si>
  <si>
    <t>(74)</t>
  </si>
  <si>
    <t>10.65%</t>
  </si>
  <si>
    <t>0.67</t>
  </si>
  <si>
    <t>119</t>
  </si>
  <si>
    <t>586</t>
  </si>
  <si>
    <t>225</t>
  </si>
  <si>
    <t>27.74%</t>
  </si>
  <si>
    <t>195</t>
  </si>
  <si>
    <t>160</t>
  </si>
  <si>
    <t>782</t>
  </si>
  <si>
    <t>60</t>
  </si>
  <si>
    <t>7.43%</t>
  </si>
  <si>
    <t>3.44%</t>
  </si>
  <si>
    <t>0.54%</t>
  </si>
  <si>
    <t>(0.25)%</t>
  </si>
  <si>
    <t>(0.01)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</si>
  <si>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</si>
  <si>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</si>
  <si>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</si>
  <si>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</si>
  <si>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</si>
  <si>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</si>
  <si>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</si>
  <si>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</si>
  <si>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</si>
  <si>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</si>
  <si>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</si>
  <si>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</si>
  <si>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</si>
  <si>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</si>
  <si>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</si>
  <si>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</si>
  <si>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</si>
  <si>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</si>
  <si>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</si>
  <si>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</si>
  <si>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</si>
  <si>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</si>
  <si>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</si>
  <si>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</si>
  <si>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</si>
  <si>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</si>
  <si>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</si>
  <si>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</si>
  <si>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</si>
  <si>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</si>
  <si>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</si>
  <si>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</si>
  <si>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</si>
  <si>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</si>
  <si>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</si>
  <si>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</si>
  <si>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</si>
  <si>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</si>
  <si>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</si>
  <si>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46</t>
  </si>
  <si>
    <t>72</t>
  </si>
  <si>
    <t>122</t>
  </si>
  <si>
    <t>33</t>
  </si>
  <si>
    <t>102</t>
  </si>
  <si>
    <t>153</t>
  </si>
  <si>
    <t>185</t>
  </si>
  <si>
    <t>82</t>
  </si>
  <si>
    <t>112</t>
  </si>
  <si>
    <t>297</t>
  </si>
  <si>
    <t>30</t>
  </si>
  <si>
    <t>98</t>
  </si>
  <si>
    <t>43</t>
  </si>
  <si>
    <t>199</t>
  </si>
  <si>
    <t>174</t>
  </si>
  <si>
    <t>78</t>
  </si>
  <si>
    <t>(17)</t>
  </si>
  <si>
    <t>(14)</t>
  </si>
  <si>
    <t>198</t>
  </si>
  <si>
    <t>171</t>
  </si>
  <si>
    <t>234</t>
  </si>
  <si>
    <t>40</t>
  </si>
  <si>
    <t>(81)</t>
  </si>
  <si>
    <t>183</t>
  </si>
  <si>
    <t>79</t>
  </si>
  <si>
    <t>94</t>
  </si>
  <si>
    <t>216</t>
  </si>
  <si>
    <t>(100)</t>
  </si>
  <si>
    <t>346</t>
  </si>
  <si>
    <t>316</t>
  </si>
  <si>
    <t>62</t>
  </si>
  <si>
    <t>133</t>
  </si>
  <si>
    <t>83</t>
  </si>
  <si>
    <t>89</t>
  </si>
  <si>
    <t>331</t>
  </si>
  <si>
    <t>107</t>
  </si>
  <si>
    <t>110</t>
  </si>
  <si>
    <t>320</t>
  </si>
  <si>
    <t>221</t>
  </si>
  <si>
    <t>127</t>
  </si>
  <si>
    <t>336</t>
  </si>
  <si>
    <t>230</t>
  </si>
  <si>
    <t>118</t>
  </si>
  <si>
    <t>155</t>
  </si>
  <si>
    <t>169</t>
  </si>
  <si>
    <t>196</t>
  </si>
  <si>
    <t>144</t>
  </si>
  <si>
    <t>(205)</t>
  </si>
  <si>
    <t>419</t>
  </si>
  <si>
    <t>214</t>
  </si>
  <si>
    <t>168</t>
  </si>
  <si>
    <t>(246)</t>
  </si>
  <si>
    <t>(9)</t>
  </si>
  <si>
    <t>97</t>
  </si>
  <si>
    <t>45</t>
  </si>
  <si>
    <t>184</t>
  </si>
  <si>
    <t>312</t>
  </si>
  <si>
    <t>166</t>
  </si>
  <si>
    <t>(357)</t>
  </si>
  <si>
    <t>513</t>
  </si>
  <si>
    <t>137</t>
  </si>
  <si>
    <t>117</t>
  </si>
  <si>
    <t>(398)</t>
  </si>
  <si>
    <t>535</t>
  </si>
  <si>
    <t>129</t>
  </si>
  <si>
    <t>200</t>
  </si>
  <si>
    <t>352</t>
  </si>
  <si>
    <t>536</t>
  </si>
  <si>
    <t>248</t>
  </si>
  <si>
    <t>366</t>
  </si>
  <si>
    <t>(384)</t>
  </si>
  <si>
    <t>568</t>
  </si>
  <si>
    <t>507</t>
  </si>
  <si>
    <t>189</t>
  </si>
  <si>
    <t>696</t>
  </si>
  <si>
    <t>795</t>
  </si>
  <si>
    <t>1,216</t>
  </si>
  <si>
    <t>49</t>
  </si>
  <si>
    <t>690</t>
  </si>
  <si>
    <t>903</t>
  </si>
  <si>
    <t>(408)</t>
  </si>
  <si>
    <t>721</t>
  </si>
  <si>
    <t>455</t>
  </si>
  <si>
    <t>86</t>
  </si>
  <si>
    <t>596</t>
  </si>
  <si>
    <t>703</t>
  </si>
  <si>
    <t>829</t>
  </si>
  <si>
    <t>1,284</t>
  </si>
  <si>
    <t>150</t>
  </si>
  <si>
    <t>681</t>
  </si>
  <si>
    <t>960</t>
  </si>
  <si>
    <t>(522)</t>
  </si>
  <si>
    <t>847</t>
  </si>
  <si>
    <t>268</t>
  </si>
  <si>
    <t>430</t>
  </si>
  <si>
    <t>666</t>
  </si>
  <si>
    <t>786</t>
  </si>
  <si>
    <t>1,217</t>
  </si>
  <si>
    <t>251</t>
  </si>
  <si>
    <t>670</t>
  </si>
  <si>
    <t>921</t>
  </si>
  <si>
    <t>(559)</t>
  </si>
  <si>
    <t>856</t>
  </si>
  <si>
    <t>219</t>
  </si>
  <si>
    <t>373</t>
  </si>
  <si>
    <t>483</t>
  </si>
  <si>
    <t>50</t>
  </si>
  <si>
    <t>533</t>
  </si>
  <si>
    <t>164</t>
  </si>
  <si>
    <t>758</t>
  </si>
  <si>
    <t>1,131</t>
  </si>
  <si>
    <t>128</t>
  </si>
  <si>
    <t>907</t>
  </si>
  <si>
    <t>(637)</t>
  </si>
  <si>
    <t>864</t>
  </si>
  <si>
    <t>211</t>
  </si>
  <si>
    <t>520</t>
  </si>
  <si>
    <t>583</t>
  </si>
  <si>
    <t>477</t>
  </si>
  <si>
    <t>(618)</t>
  </si>
  <si>
    <t>873</t>
  </si>
  <si>
    <t>485</t>
  </si>
  <si>
    <t>518</t>
  </si>
  <si>
    <t>576</t>
  </si>
  <si>
    <t>949</t>
  </si>
  <si>
    <t>101</t>
  </si>
  <si>
    <t>476</t>
  </si>
  <si>
    <t>672</t>
  </si>
  <si>
    <t>(678)</t>
  </si>
  <si>
    <t>957</t>
  </si>
  <si>
    <t>130</t>
  </si>
  <si>
    <t>471</t>
  </si>
  <si>
    <t>461</t>
  </si>
  <si>
    <t>553</t>
  </si>
  <si>
    <t>1,024</t>
  </si>
  <si>
    <t>92</t>
  </si>
  <si>
    <t>(721)</t>
  </si>
  <si>
    <t>1,233</t>
  </si>
  <si>
    <t>237</t>
  </si>
  <si>
    <t>426</t>
  </si>
  <si>
    <t>442</t>
  </si>
  <si>
    <t>515</t>
  </si>
  <si>
    <t>1,010</t>
  </si>
  <si>
    <t>165</t>
  </si>
  <si>
    <t>326</t>
  </si>
  <si>
    <t>491</t>
  </si>
  <si>
    <t>(725)</t>
  </si>
  <si>
    <t>1,245</t>
  </si>
  <si>
    <t>264</t>
  </si>
  <si>
    <t>522</t>
  </si>
  <si>
    <t>159</t>
  </si>
  <si>
    <t>456</t>
  </si>
  <si>
    <t>664</t>
  </si>
  <si>
    <t>1,186</t>
  </si>
  <si>
    <t>429</t>
  </si>
  <si>
    <t>612</t>
  </si>
  <si>
    <t>(712)</t>
  </si>
  <si>
    <t>1,287</t>
  </si>
  <si>
    <t>381</t>
  </si>
  <si>
    <t>272</t>
  </si>
  <si>
    <t>765</t>
  </si>
  <si>
    <t>484</t>
  </si>
  <si>
    <t>527</t>
  </si>
  <si>
    <t>798</t>
  </si>
  <si>
    <t>1,563</t>
  </si>
  <si>
    <t>100</t>
  </si>
  <si>
    <t>440</t>
  </si>
  <si>
    <t>638</t>
  </si>
  <si>
    <t>(632)</t>
  </si>
  <si>
    <t>349</t>
  </si>
  <si>
    <t>285</t>
  </si>
  <si>
    <t>494</t>
  </si>
  <si>
    <t>88</t>
  </si>
  <si>
    <t>831</t>
  </si>
  <si>
    <t>1,590</t>
  </si>
  <si>
    <t>408</t>
  </si>
  <si>
    <t>629</t>
  </si>
  <si>
    <t>(634)</t>
  </si>
  <si>
    <t>1,574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</si>
  <si>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</si>
  <si>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</si>
  <si>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</si>
  <si>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</si>
  <si>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</si>
  <si>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</si>
  <si>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</si>
  <si>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</si>
  <si>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</si>
  <si>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</si>
  <si>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</si>
  <si>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</si>
  <si>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</si>
  <si>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</si>
  <si>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</si>
  <si>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</si>
  <si>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</si>
  <si>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</si>
  <si>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</si>
  <si>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</si>
  <si>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</si>
  <si>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</si>
  <si>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</si>
  <si>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</si>
  <si>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(38)</t>
  </si>
  <si>
    <t>(16)</t>
  </si>
  <si>
    <t>(106)</t>
  </si>
  <si>
    <t>(39)</t>
  </si>
  <si>
    <t>(7)</t>
  </si>
  <si>
    <t>(34)</t>
  </si>
  <si>
    <t>(18)</t>
  </si>
  <si>
    <t>(59)</t>
  </si>
  <si>
    <t>(73)</t>
  </si>
  <si>
    <t>(67)</t>
  </si>
  <si>
    <t>115</t>
  </si>
  <si>
    <t>(207)</t>
  </si>
  <si>
    <t>(209)</t>
  </si>
  <si>
    <t>(120)</t>
  </si>
  <si>
    <t>278</t>
  </si>
  <si>
    <t>182</t>
  </si>
  <si>
    <t>(391)</t>
  </si>
  <si>
    <t>(396)</t>
  </si>
  <si>
    <t>406</t>
  </si>
  <si>
    <t>452</t>
  </si>
  <si>
    <t>(13)</t>
  </si>
  <si>
    <t>(149)</t>
  </si>
  <si>
    <t>(165)</t>
  </si>
  <si>
    <t>(663)</t>
  </si>
  <si>
    <t>653</t>
  </si>
  <si>
    <t>(217)</t>
  </si>
  <si>
    <t>(215)</t>
  </si>
  <si>
    <t>(48)</t>
  </si>
  <si>
    <t>(450)</t>
  </si>
  <si>
    <t>269</t>
  </si>
  <si>
    <t>113</t>
  </si>
  <si>
    <t>(87)</t>
  </si>
  <si>
    <t>240</t>
  </si>
  <si>
    <t>209</t>
  </si>
  <si>
    <t>382</t>
  </si>
  <si>
    <t>(47)</t>
  </si>
  <si>
    <t>Quarter</t>
  </si>
  <si>
    <t>Filing Date</t>
  </si>
  <si>
    <t>Period of Report</t>
  </si>
  <si>
    <t>Income Statement</t>
  </si>
  <si>
    <t>Balance Sheet</t>
  </si>
  <si>
    <t>Cash &amp; Cash Equiv</t>
  </si>
  <si>
    <t>Restricted cash</t>
  </si>
  <si>
    <t>AR</t>
  </si>
  <si>
    <t>Unbilled Receivables</t>
  </si>
  <si>
    <t>Inventories</t>
  </si>
  <si>
    <t>Prepaid expenses</t>
  </si>
  <si>
    <t>Other current assets</t>
  </si>
  <si>
    <t>Current Assets</t>
  </si>
  <si>
    <t>Non-current Assets</t>
  </si>
  <si>
    <t>Operating lease-of-use assets</t>
  </si>
  <si>
    <t>Intangible assets</t>
  </si>
  <si>
    <t>Other assets</t>
  </si>
  <si>
    <t>Liabilities &amp; Stockholders' Equity</t>
  </si>
  <si>
    <t>Accounts payable</t>
  </si>
  <si>
    <t>Accrued expenses</t>
  </si>
  <si>
    <t>Accrued compensation</t>
  </si>
  <si>
    <t>Accrued interest</t>
  </si>
  <si>
    <t>Billings in excess of costs and earnings on uncompleted contracts</t>
  </si>
  <si>
    <t>Current portion of operating lease liabilities</t>
  </si>
  <si>
    <t>Other current liabilities</t>
  </si>
  <si>
    <t>Current liabilities of discontinued operations</t>
  </si>
  <si>
    <t>Non-current Liabilities</t>
  </si>
  <si>
    <t>Long-term debt</t>
  </si>
  <si>
    <t>Operating lease liabilities, net of current portion</t>
  </si>
  <si>
    <t>Other long-term liabilities</t>
  </si>
  <si>
    <t>Long-term liabilities of discountinued operations</t>
  </si>
  <si>
    <t>Total liabilities</t>
  </si>
  <si>
    <t>Commitemnets and contingencies</t>
  </si>
  <si>
    <t>Redeemable noncontrolling interst</t>
  </si>
  <si>
    <t>Stockholders' equity</t>
  </si>
  <si>
    <t>Preferred stock</t>
  </si>
  <si>
    <t>Common stock</t>
  </si>
  <si>
    <t>Additional paid-in capital</t>
  </si>
  <si>
    <t>Accumulated other comprehensive loss</t>
  </si>
  <si>
    <t>Accumulated deficit</t>
  </si>
  <si>
    <t>Total stockholders' equity</t>
  </si>
  <si>
    <t>Total liabilities &amp; stockholders' equity</t>
  </si>
  <si>
    <t>Service Revenues</t>
  </si>
  <si>
    <t>Product Revenues</t>
  </si>
  <si>
    <t>Total Revenues</t>
  </si>
  <si>
    <t>Cost of Service Rev</t>
  </si>
  <si>
    <t>Cost of Product Rev</t>
  </si>
  <si>
    <t>Total costs</t>
  </si>
  <si>
    <t>Gross profit</t>
  </si>
  <si>
    <t>SG&amp;A</t>
  </si>
  <si>
    <t>Merger and acquisitions related items</t>
  </si>
  <si>
    <t>R&amp;D</t>
  </si>
  <si>
    <t>Restructuring and other expenses and other</t>
  </si>
  <si>
    <t>Interest expense</t>
  </si>
  <si>
    <t>Other income</t>
  </si>
  <si>
    <t>Income from continuing operations before income taxes</t>
  </si>
  <si>
    <t>Provision (benefit) for income taxes from continuing operations</t>
  </si>
  <si>
    <t xml:space="preserve">Income from continuing operations  </t>
  </si>
  <si>
    <t>Other expense</t>
  </si>
  <si>
    <t>Continued operations</t>
  </si>
  <si>
    <t xml:space="preserve">Discontinued operations </t>
  </si>
  <si>
    <t>Income (loss) from operations of discontinued component</t>
  </si>
  <si>
    <t>Income tax expense (benefit)</t>
  </si>
  <si>
    <t>Income (loss) from discontinued operations</t>
  </si>
  <si>
    <t>Net Profits</t>
  </si>
  <si>
    <t>Net income</t>
  </si>
  <si>
    <t>-</t>
  </si>
  <si>
    <t xml:space="preserve">Less: Net income (loss) attributable </t>
  </si>
  <si>
    <t>Net Income attributalbe to Kratos</t>
  </si>
  <si>
    <t>Cash Flow</t>
  </si>
  <si>
    <t>Kratos Governement Solutions</t>
  </si>
  <si>
    <t>Unmanned Systems</t>
  </si>
  <si>
    <t>Total Unmanned Systems</t>
  </si>
  <si>
    <t>Total Revenue</t>
  </si>
  <si>
    <t>Rev by Customer</t>
  </si>
  <si>
    <t>U.S. Government</t>
  </si>
  <si>
    <t>International</t>
  </si>
  <si>
    <t>U.S. Commercial and other customers</t>
  </si>
  <si>
    <t>Total Kratos Government Solutions</t>
  </si>
  <si>
    <t>Kratos Government Solutions</t>
  </si>
  <si>
    <t>Unmanned Systems Customers</t>
  </si>
  <si>
    <t>Kratos Government Solutions Customers</t>
  </si>
  <si>
    <t>Umanned Systems</t>
  </si>
  <si>
    <t>Total</t>
  </si>
  <si>
    <t>CapEx</t>
  </si>
  <si>
    <t>FCF</t>
  </si>
  <si>
    <t>Shares - Basic</t>
  </si>
  <si>
    <t>Shares - Diluted</t>
  </si>
  <si>
    <t>EPS - Basic</t>
  </si>
  <si>
    <t>EPS - Diluted</t>
  </si>
  <si>
    <t xml:space="preserve">Current assets of discontinued operations </t>
  </si>
  <si>
    <t>Impairment of Goodwill</t>
  </si>
  <si>
    <t>Loss on extinguishment of debt</t>
  </si>
  <si>
    <t>Public Safety &amp; Security</t>
  </si>
  <si>
    <t>Service Revenue</t>
  </si>
  <si>
    <t>Product Sales</t>
  </si>
  <si>
    <t>Total Public &amp; Safety Revenue</t>
  </si>
  <si>
    <t xml:space="preserve"> </t>
  </si>
  <si>
    <t>Revenue Mix - Divisions</t>
  </si>
  <si>
    <t>Revenue Mix - Type</t>
  </si>
  <si>
    <t>Depreciation &amp; Amortization</t>
  </si>
  <si>
    <t>Total depreciation and amortization</t>
  </si>
  <si>
    <t>Corporate activities</t>
  </si>
  <si>
    <t>Total operating income</t>
  </si>
  <si>
    <t>Service % of Revenue</t>
  </si>
  <si>
    <t>Product % of Revenue</t>
  </si>
  <si>
    <t>Deferred income tax liability</t>
  </si>
  <si>
    <t>Current portion of capital lease obligations</t>
  </si>
  <si>
    <t>Current portion of long-term debt</t>
  </si>
  <si>
    <t>Line of Credit</t>
  </si>
  <si>
    <t>Non-current assets of discontinued operations</t>
  </si>
  <si>
    <t>Ratios</t>
  </si>
  <si>
    <t>Market Price</t>
  </si>
  <si>
    <t>Profit Margin</t>
  </si>
  <si>
    <t>Net Margin</t>
  </si>
  <si>
    <t>Operating Margin</t>
  </si>
  <si>
    <t>Year-Over-Year</t>
  </si>
  <si>
    <t>Revenue y/y</t>
  </si>
  <si>
    <t>Operating Income y/y</t>
  </si>
  <si>
    <t>Total Revenues y/y</t>
  </si>
  <si>
    <t>Net Income y/y</t>
  </si>
  <si>
    <t>Cash y/y</t>
  </si>
  <si>
    <t>Assets y/y</t>
  </si>
  <si>
    <t>Liabilities y/y</t>
  </si>
  <si>
    <t>Current Ratio</t>
  </si>
  <si>
    <t>Notes</t>
  </si>
  <si>
    <t>2010-2020</t>
  </si>
  <si>
    <t>2011-2021</t>
  </si>
  <si>
    <t>2012-2022</t>
  </si>
  <si>
    <t>Pros</t>
  </si>
  <si>
    <t>Unmanned section is creating more revenue every year</t>
  </si>
  <si>
    <t xml:space="preserve">Market Price </t>
  </si>
  <si>
    <t>Q322</t>
  </si>
  <si>
    <t>Q222</t>
  </si>
  <si>
    <t>Q122</t>
  </si>
  <si>
    <t>Q421</t>
  </si>
  <si>
    <t>Q321</t>
  </si>
  <si>
    <t>Q221</t>
  </si>
  <si>
    <t>Q121</t>
  </si>
  <si>
    <t>Q420</t>
  </si>
  <si>
    <t>Q320</t>
  </si>
  <si>
    <t>Q220</t>
  </si>
  <si>
    <t>Q120</t>
  </si>
  <si>
    <t>Q419</t>
  </si>
  <si>
    <t>Q319</t>
  </si>
  <si>
    <t>Q219</t>
  </si>
  <si>
    <t>Q119</t>
  </si>
  <si>
    <t>Q418</t>
  </si>
  <si>
    <t>Q318</t>
  </si>
  <si>
    <t>Q118</t>
  </si>
  <si>
    <t>Q218</t>
  </si>
  <si>
    <t>CFFO</t>
  </si>
  <si>
    <t>Revenue Breakdown *in Millions, USD</t>
  </si>
  <si>
    <t>Total Service Revenue</t>
  </si>
  <si>
    <t>Total Product Revenue</t>
  </si>
  <si>
    <t>Service %</t>
  </si>
  <si>
    <t>Product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</si>
</sst>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0" fillId="0" borderId="3" xfId="0" applyBorder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1" fillId="3" borderId="0" xfId="0" applyFont="1" applyFill="1"/>
    <xf numFmtId="0" fontId="1" fillId="0" borderId="0" xfId="0" applyFont="1"/>
    <xf numFmtId="10" fontId="0" fillId="0" borderId="0" xfId="0" applyNumberFormat="1"/>
    <xf numFmtId="10" fontId="0" fillId="0" borderId="2" xfId="0" applyNumberFormat="1" applyBorder="1"/>
    <xf numFmtId="0" fontId="1" fillId="0" borderId="3" xfId="0" applyFont="1" applyBorder="1"/>
    <xf numFmtId="10" fontId="3" fillId="2" borderId="0" xfId="0" applyNumberFormat="1" applyFont="1" applyFill="1"/>
    <xf numFmtId="0" fontId="6" fillId="3" borderId="0" xfId="0" applyFont="1" applyFill="1"/>
    <xf numFmtId="0" fontId="1" fillId="0" borderId="2" xfId="0" applyFont="1" applyBorder="1"/>
    <xf numFmtId="0" fontId="0" fillId="0" borderId="4" xfId="0" applyBorder="1"/>
    <xf numFmtId="44" fontId="0" fillId="0" borderId="4" xfId="0" applyNumberFormat="1" applyBorder="1"/>
    <xf numFmtId="0" fontId="8" fillId="3" borderId="0" xfId="1" applyFill="1"/>
    <xf numFmtId="0" fontId="9" fillId="0" borderId="0" xfId="1" applyFont="1"/>
    <xf numFmtId="14" fontId="0" fillId="0" borderId="0" xfId="0" applyNumberFormat="1"/>
    <xf numFmtId="14" fontId="0" fillId="0" borderId="2" xfId="0" applyNumberFormat="1" applyBorder="1"/>
    <xf numFmtId="0" fontId="0" fillId="0" borderId="0" xfId="0" applyFont="1"/>
    <xf numFmtId="4" fontId="0" fillId="0" borderId="0" xfId="0" applyNumberFormat="1" applyFont="1"/>
    <xf numFmtId="2" fontId="0" fillId="0" borderId="0" xfId="0" applyNumberFormat="1"/>
    <xf numFmtId="9" fontId="0" fillId="0" borderId="0" xfId="0" applyNumberFormat="1"/>
    <xf numFmtId="0" fontId="1" fillId="0" borderId="0" xfId="0" applyFont="1" applyBorder="1"/>
    <xf numFmtId="0" fontId="4" fillId="3" borderId="0" xfId="0" applyFont="1" applyFill="1" applyBorder="1"/>
    <xf numFmtId="0" fontId="10" fillId="3" borderId="0" xfId="1" applyFont="1" applyFill="1"/>
    <xf numFmtId="0" fontId="0" fillId="0" borderId="0" xfId="0" applyFont="1" applyBorder="1"/>
    <xf numFmtId="0" fontId="0" fillId="0" borderId="2" xfId="0" applyFont="1" applyBorder="1"/>
    <xf numFmtId="0" fontId="0" fillId="0" borderId="0" xfId="0" applyFill="1" applyBorder="1"/>
    <xf numFmtId="9" fontId="0" fillId="0" borderId="0" xfId="0" applyNumberFormat="1" applyFont="1" applyBorder="1"/>
    <xf numFmtId="9" fontId="0" fillId="0" borderId="0" xfId="0" applyNumberFormat="1" applyFont="1" applyFill="1" applyBorder="1"/>
    <xf numFmtId="9" fontId="1" fillId="0" borderId="0" xfId="0" applyNumberFormat="1" applyFont="1"/>
    <xf numFmtId="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0</xdr:row>
      <xdr:rowOff>0</xdr:rowOff>
    </xdr:from>
    <xdr:to>
      <xdr:col>30</xdr:col>
      <xdr:colOff>0</xdr:colOff>
      <xdr:row>195</xdr:row>
      <xdr:rowOff>141941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B19E42E-5F12-4A2E-B4D2-521688269165}"/>
            </a:ext>
          </a:extLst>
        </xdr:cNvPr>
        <xdr:cNvCxnSpPr/>
      </xdr:nvCxnSpPr>
      <xdr:spPr>
        <a:xfrm>
          <a:off x="26670000" y="0"/>
          <a:ext cx="0" cy="363817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5792</xdr:colOff>
      <xdr:row>87</xdr:row>
      <xdr:rowOff>130940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294040E-3838-42EB-B5C8-6C75CE886714}"/>
            </a:ext>
          </a:extLst>
        </xdr:cNvPr>
        <xdr:cNvCxnSpPr/>
      </xdr:nvCxnSpPr>
      <xdr:spPr>
        <a:xfrm>
          <a:off x="12565529" y="0"/>
          <a:ext cx="5792" cy="16200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7471</xdr:colOff>
      <xdr:row>0</xdr:row>
      <xdr:rowOff>0</xdr:rowOff>
    </xdr:from>
    <xdr:to>
      <xdr:col>26</xdr:col>
      <xdr:colOff>7471</xdr:colOff>
      <xdr:row>195</xdr:row>
      <xdr:rowOff>141941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A53A073-BAE3-441D-AF98-78FDA76ED011}"/>
            </a:ext>
          </a:extLst>
        </xdr:cNvPr>
        <xdr:cNvCxnSpPr/>
      </xdr:nvCxnSpPr>
      <xdr:spPr>
        <a:xfrm>
          <a:off x="23151353" y="0"/>
          <a:ext cx="0" cy="363817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195</xdr:row>
      <xdr:rowOff>141941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2A52A5D-E961-4815-AF5D-1643681BB657}"/>
            </a:ext>
          </a:extLst>
        </xdr:cNvPr>
        <xdr:cNvCxnSpPr/>
      </xdr:nvCxnSpPr>
      <xdr:spPr>
        <a:xfrm>
          <a:off x="19617765" y="0"/>
          <a:ext cx="0" cy="363817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0</xdr:row>
      <xdr:rowOff>0</xdr:rowOff>
    </xdr:from>
    <xdr:to>
      <xdr:col>18</xdr:col>
      <xdr:colOff>0</xdr:colOff>
      <xdr:row>195</xdr:row>
      <xdr:rowOff>141941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7FD144B9-6B6A-43AA-859F-49666636A519}"/>
            </a:ext>
          </a:extLst>
        </xdr:cNvPr>
        <xdr:cNvCxnSpPr/>
      </xdr:nvCxnSpPr>
      <xdr:spPr>
        <a:xfrm>
          <a:off x="16091647" y="0"/>
          <a:ext cx="0" cy="363817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Q@21" TargetMode="External"/><Relationship Id="rId1" Type="http://schemas.openxmlformats.org/officeDocument/2006/relationships/hyperlink" Target="https://www.kratosdefense.com/about/divisions/unmanned-system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10" sqref="D10"/>
    </sheetView>
  </sheetViews>
  <sheetFormatPr defaultRowHeight="14.5" x14ac:dyDescent="0.35"/>
  <cols>
    <col min="1" max="1" width="3.7265625" customWidth="1"/>
    <col min="2" max="2" width="42.1796875" customWidth="1"/>
    <col min="4" max="4" width="53.1796875" customWidth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E6AD-D54E-4CFB-88A5-2F91EDB736EA}">
  <dimension ref="B1:AX179"/>
  <sheetViews>
    <sheetView tabSelected="1" zoomScale="85" zoomScaleNormal="85" workbookViewId="0">
      <pane xSplit="2" ySplit="4" topLeftCell="U89" activePane="bottomRight" state="frozen"/>
      <selection pane="topRight" activeCell="C1" sqref="C1"/>
      <selection pane="bottomLeft" activeCell="A5" sqref="A5"/>
      <selection pane="bottomRight" activeCell="AE123" sqref="AE123"/>
    </sheetView>
  </sheetViews>
  <sheetFormatPr defaultRowHeight="14.5" x14ac:dyDescent="0.35"/>
  <cols>
    <col min="2" max="2" width="38" customWidth="1"/>
    <col min="3" max="48" width="12.6328125" customWidth="1"/>
  </cols>
  <sheetData>
    <row r="1" spans="2:48" x14ac:dyDescent="0.35">
      <c r="B1" t="s">
        <v>966</v>
      </c>
      <c r="K1" t="s">
        <v>1115</v>
      </c>
      <c r="L1" t="s">
        <v>1116</v>
      </c>
      <c r="M1" t="s">
        <v>1114</v>
      </c>
      <c r="N1" t="s">
        <v>1113</v>
      </c>
      <c r="O1" t="s">
        <v>1112</v>
      </c>
      <c r="P1" t="s">
        <v>1111</v>
      </c>
      <c r="Q1" t="s">
        <v>1110</v>
      </c>
      <c r="R1" t="s">
        <v>1109</v>
      </c>
      <c r="S1" t="s">
        <v>1108</v>
      </c>
      <c r="T1" t="s">
        <v>1107</v>
      </c>
      <c r="U1" t="s">
        <v>1106</v>
      </c>
      <c r="V1" t="s">
        <v>1105</v>
      </c>
      <c r="W1" t="s">
        <v>1104</v>
      </c>
      <c r="X1" s="21" t="s">
        <v>1103</v>
      </c>
      <c r="Y1" t="s">
        <v>1102</v>
      </c>
      <c r="Z1" t="s">
        <v>1101</v>
      </c>
      <c r="AA1" t="s">
        <v>1100</v>
      </c>
      <c r="AB1" t="s">
        <v>1099</v>
      </c>
      <c r="AC1" t="s">
        <v>1098</v>
      </c>
      <c r="AE1" s="11"/>
    </row>
    <row r="2" spans="2:48" x14ac:dyDescent="0.35">
      <c r="B2" t="s">
        <v>967</v>
      </c>
      <c r="AA2" s="22">
        <v>44686</v>
      </c>
      <c r="AB2" s="22">
        <v>44777</v>
      </c>
      <c r="AC2" s="22">
        <v>44868</v>
      </c>
    </row>
    <row r="3" spans="2:48" s="2" customFormat="1" x14ac:dyDescent="0.35">
      <c r="B3" s="2" t="s">
        <v>968</v>
      </c>
      <c r="AA3" s="23">
        <v>110390</v>
      </c>
      <c r="AB3" s="23">
        <v>44738</v>
      </c>
      <c r="AC3" s="23">
        <v>44829</v>
      </c>
      <c r="AH3" s="2">
        <v>2010</v>
      </c>
      <c r="AI3" s="2">
        <f>AH3+1</f>
        <v>2011</v>
      </c>
      <c r="AJ3" s="2">
        <f t="shared" ref="AJ3:AV3" si="0">AI3+1</f>
        <v>2012</v>
      </c>
      <c r="AK3" s="2">
        <f t="shared" si="0"/>
        <v>2013</v>
      </c>
      <c r="AL3" s="2">
        <f t="shared" si="0"/>
        <v>2014</v>
      </c>
      <c r="AM3" s="2">
        <f t="shared" si="0"/>
        <v>2015</v>
      </c>
      <c r="AN3" s="2">
        <f t="shared" si="0"/>
        <v>2016</v>
      </c>
      <c r="AO3" s="2">
        <f t="shared" si="0"/>
        <v>2017</v>
      </c>
      <c r="AP3" s="2">
        <f t="shared" si="0"/>
        <v>2018</v>
      </c>
      <c r="AQ3" s="2">
        <f t="shared" si="0"/>
        <v>2019</v>
      </c>
      <c r="AR3" s="2">
        <f t="shared" si="0"/>
        <v>2020</v>
      </c>
      <c r="AS3" s="2">
        <f t="shared" si="0"/>
        <v>2021</v>
      </c>
      <c r="AT3" s="2">
        <f t="shared" si="0"/>
        <v>2022</v>
      </c>
      <c r="AU3" s="2">
        <f t="shared" si="0"/>
        <v>2023</v>
      </c>
      <c r="AV3" s="2">
        <f t="shared" si="0"/>
        <v>2024</v>
      </c>
    </row>
    <row r="4" spans="2:48" s="18" customFormat="1" ht="15" thickBot="1" x14ac:dyDescent="0.4">
      <c r="B4" s="18" t="s">
        <v>1078</v>
      </c>
      <c r="AH4" s="19">
        <f>Summary!F3*Summary!F9</f>
        <v>11.571</v>
      </c>
      <c r="AI4" s="19">
        <f>Summary!G3*Summary!G9</f>
        <v>10.472</v>
      </c>
      <c r="AJ4" s="19">
        <f>Summary!H3*Summary!H9</f>
        <v>5.6119999999999992</v>
      </c>
      <c r="AK4" s="19">
        <f>Summary!I3*Summary!I9</f>
        <v>6.370000000000001</v>
      </c>
      <c r="AL4" s="19">
        <f>Summary!J3*Summary!J9</f>
        <v>7.1550000000000002</v>
      </c>
      <c r="AM4" s="19">
        <f>Summary!K3*Summary!K9</f>
        <v>5.2360000000000007</v>
      </c>
      <c r="AN4" s="19">
        <f>Summary!L3*Summary!L9</f>
        <v>5.1479999999999997</v>
      </c>
      <c r="AO4" s="19">
        <f>Summary!M3*Summary!M9</f>
        <v>10.368</v>
      </c>
      <c r="AP4" s="19">
        <f>Summary!N3*Summary!N9</f>
        <v>10.925999999999998</v>
      </c>
      <c r="AQ4" s="19">
        <f>Summary!O3*Summary!O9</f>
        <v>18.827999999999999</v>
      </c>
      <c r="AR4" s="19">
        <f>Summary!P3*Summary!P9</f>
        <v>18.285</v>
      </c>
      <c r="AS4" s="19">
        <f>Summary!Q3*Summary!Q9</f>
        <v>31.588000000000001</v>
      </c>
      <c r="AT4" s="19">
        <f>Summary!R3*Summary!R9</f>
        <v>14.16</v>
      </c>
      <c r="AU4" s="19"/>
      <c r="AV4" s="19"/>
    </row>
    <row r="6" spans="2:48" s="5" customFormat="1" x14ac:dyDescent="0.35">
      <c r="B6" s="5" t="s">
        <v>1118</v>
      </c>
    </row>
    <row r="7" spans="2:48" s="8" customFormat="1" x14ac:dyDescent="0.35">
      <c r="B7" s="7" t="s">
        <v>1036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2:48" x14ac:dyDescent="0.35">
      <c r="B8" t="s">
        <v>1060</v>
      </c>
      <c r="X8">
        <v>56.7</v>
      </c>
      <c r="Y8">
        <v>50.5</v>
      </c>
      <c r="AB8">
        <v>77.2</v>
      </c>
      <c r="AC8">
        <v>87.3</v>
      </c>
      <c r="AH8">
        <v>248.5</v>
      </c>
      <c r="AI8">
        <v>238.8</v>
      </c>
      <c r="AJ8">
        <v>264</v>
      </c>
      <c r="AK8">
        <v>233.9</v>
      </c>
      <c r="AL8">
        <v>207.4</v>
      </c>
      <c r="AM8">
        <v>209.5</v>
      </c>
      <c r="AN8">
        <v>221</v>
      </c>
      <c r="AO8">
        <v>197.8</v>
      </c>
      <c r="AP8">
        <v>200.7</v>
      </c>
      <c r="AQ8">
        <v>272.60000000000002</v>
      </c>
      <c r="AR8">
        <v>248.7</v>
      </c>
      <c r="AS8">
        <v>214.5</v>
      </c>
      <c r="AT8">
        <v>320</v>
      </c>
    </row>
    <row r="9" spans="2:48" s="2" customFormat="1" x14ac:dyDescent="0.35">
      <c r="B9" s="2" t="s">
        <v>1061</v>
      </c>
      <c r="X9" s="2">
        <v>88.1</v>
      </c>
      <c r="Y9" s="2">
        <v>88.8</v>
      </c>
      <c r="AB9" s="2">
        <v>90.6</v>
      </c>
      <c r="AC9" s="2">
        <v>91.3</v>
      </c>
      <c r="AH9" s="2">
        <v>123.7</v>
      </c>
      <c r="AI9" s="2">
        <v>362.9</v>
      </c>
      <c r="AJ9" s="2">
        <v>519.20000000000005</v>
      </c>
      <c r="AK9" s="2">
        <v>278.89999999999998</v>
      </c>
      <c r="AL9" s="2">
        <v>277.7</v>
      </c>
      <c r="AM9" s="2">
        <v>236.6</v>
      </c>
      <c r="AN9" s="2">
        <v>244.8</v>
      </c>
      <c r="AO9" s="2">
        <v>283.8</v>
      </c>
      <c r="AP9" s="2">
        <v>284.39999999999998</v>
      </c>
      <c r="AQ9" s="2">
        <v>283.5</v>
      </c>
      <c r="AR9" s="2">
        <v>312</v>
      </c>
      <c r="AS9" s="2">
        <v>365.1</v>
      </c>
      <c r="AT9" s="2">
        <v>356.6</v>
      </c>
    </row>
    <row r="10" spans="2:48" s="11" customFormat="1" x14ac:dyDescent="0.35">
      <c r="B10" s="11" t="s">
        <v>1044</v>
      </c>
      <c r="D10" s="11">
        <f t="shared" ref="D10:AB10" si="1">SUM(D8:D9)</f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 t="shared" si="1"/>
        <v>0</v>
      </c>
      <c r="I10" s="11">
        <f t="shared" si="1"/>
        <v>0</v>
      </c>
      <c r="J10" s="11">
        <f t="shared" si="1"/>
        <v>0</v>
      </c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144.80000000000001</v>
      </c>
      <c r="Y10" s="11">
        <f t="shared" si="1"/>
        <v>139.30000000000001</v>
      </c>
      <c r="Z10" s="11">
        <f t="shared" si="1"/>
        <v>0</v>
      </c>
      <c r="AA10" s="11">
        <f t="shared" si="1"/>
        <v>0</v>
      </c>
      <c r="AB10" s="11">
        <f t="shared" si="1"/>
        <v>167.8</v>
      </c>
      <c r="AC10" s="11">
        <f>SUM(AC8:AC9)</f>
        <v>178.6</v>
      </c>
      <c r="AH10" s="11">
        <f>SUM(AH8:AH9)</f>
        <v>372.2</v>
      </c>
      <c r="AI10" s="11">
        <f>SUM(AI8:AI9)</f>
        <v>601.70000000000005</v>
      </c>
      <c r="AJ10" s="11">
        <f>SUM(AJ8:AJ9)</f>
        <v>783.2</v>
      </c>
      <c r="AK10" s="11">
        <f>SUM(AK8:AK9)</f>
        <v>512.79999999999995</v>
      </c>
      <c r="AL10" s="11">
        <f>SUM(AL8:AL9)</f>
        <v>485.1</v>
      </c>
      <c r="AM10" s="11">
        <f t="shared" ref="AM10:AO10" si="2">SUM(AM8:AM9)</f>
        <v>446.1</v>
      </c>
      <c r="AN10" s="11">
        <f t="shared" si="2"/>
        <v>465.8</v>
      </c>
      <c r="AO10" s="11">
        <f t="shared" si="2"/>
        <v>481.6</v>
      </c>
      <c r="AP10" s="11">
        <f>SUM(AP8:AP9)</f>
        <v>485.09999999999997</v>
      </c>
      <c r="AQ10" s="11">
        <f>SUM(AQ8:AQ9)</f>
        <v>556.1</v>
      </c>
      <c r="AR10" s="11">
        <f>SUM(AR8:AR9)</f>
        <v>560.70000000000005</v>
      </c>
      <c r="AS10" s="11">
        <f>SUM(AS8:AS9)</f>
        <v>579.6</v>
      </c>
      <c r="AT10" s="11">
        <f>SUM(AT8:AT9)</f>
        <v>676.6</v>
      </c>
    </row>
    <row r="11" spans="2:48" s="37" customFormat="1" x14ac:dyDescent="0.35">
      <c r="B11" s="37" t="s">
        <v>1121</v>
      </c>
      <c r="AH11" s="37">
        <f>AH8/AH10</f>
        <v>0.66765180010746916</v>
      </c>
      <c r="AI11" s="37">
        <f t="shared" ref="AI11:AT11" si="3">AI8/AI10</f>
        <v>0.3968755193618082</v>
      </c>
      <c r="AJ11" s="37">
        <f t="shared" si="3"/>
        <v>0.33707865168539325</v>
      </c>
      <c r="AK11" s="37">
        <f t="shared" si="3"/>
        <v>0.45612324492979722</v>
      </c>
      <c r="AL11" s="37">
        <f t="shared" si="3"/>
        <v>0.42754071325499898</v>
      </c>
      <c r="AM11" s="37">
        <f t="shared" si="3"/>
        <v>0.46962564447433308</v>
      </c>
      <c r="AN11" s="37">
        <f t="shared" si="3"/>
        <v>0.47445255474452552</v>
      </c>
      <c r="AO11" s="37">
        <f t="shared" si="3"/>
        <v>0.4107142857142857</v>
      </c>
      <c r="AP11" s="37">
        <f t="shared" si="3"/>
        <v>0.4137291280148423</v>
      </c>
      <c r="AQ11" s="37">
        <f t="shared" si="3"/>
        <v>0.49019960438770005</v>
      </c>
      <c r="AR11" s="37">
        <f t="shared" si="3"/>
        <v>0.44355270197966823</v>
      </c>
      <c r="AS11" s="37">
        <f t="shared" si="3"/>
        <v>0.37008281573498963</v>
      </c>
      <c r="AT11" s="37">
        <f t="shared" si="3"/>
        <v>0.47295300029559562</v>
      </c>
    </row>
    <row r="12" spans="2:48" s="37" customFormat="1" x14ac:dyDescent="0.35">
      <c r="B12" s="37" t="s">
        <v>1122</v>
      </c>
      <c r="AH12" s="37">
        <f>AH9/AH10</f>
        <v>0.33234819989253089</v>
      </c>
      <c r="AI12" s="37">
        <f t="shared" ref="AI12:AT12" si="4">AI9/AI10</f>
        <v>0.60312448063819168</v>
      </c>
      <c r="AJ12" s="37">
        <f t="shared" si="4"/>
        <v>0.66292134831460681</v>
      </c>
      <c r="AK12" s="37">
        <f t="shared" si="4"/>
        <v>0.54387675507020283</v>
      </c>
      <c r="AL12" s="37">
        <f t="shared" si="4"/>
        <v>0.57245928674500102</v>
      </c>
      <c r="AM12" s="37">
        <f t="shared" si="4"/>
        <v>0.53037435552566681</v>
      </c>
      <c r="AN12" s="37">
        <f t="shared" si="4"/>
        <v>0.52554744525547448</v>
      </c>
      <c r="AO12" s="37">
        <f t="shared" si="4"/>
        <v>0.5892857142857143</v>
      </c>
      <c r="AP12" s="37">
        <f t="shared" si="4"/>
        <v>0.5862708719851577</v>
      </c>
      <c r="AQ12" s="37">
        <f t="shared" si="4"/>
        <v>0.50980039561229995</v>
      </c>
      <c r="AR12" s="37">
        <f t="shared" si="4"/>
        <v>0.55644729802033166</v>
      </c>
      <c r="AS12" s="37">
        <f t="shared" si="4"/>
        <v>0.62991718426501042</v>
      </c>
      <c r="AT12" s="37">
        <f t="shared" si="4"/>
        <v>0.52704699970440438</v>
      </c>
    </row>
    <row r="13" spans="2:48" s="8" customFormat="1" x14ac:dyDescent="0.35">
      <c r="B13" s="7" t="s">
        <v>1059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2:48" x14ac:dyDescent="0.35">
      <c r="B14" t="s">
        <v>1060</v>
      </c>
      <c r="X14">
        <v>0</v>
      </c>
      <c r="Y14">
        <v>0</v>
      </c>
      <c r="AB14">
        <v>0</v>
      </c>
      <c r="AC14">
        <v>0</v>
      </c>
      <c r="AH14">
        <v>36.299999999999997</v>
      </c>
      <c r="AI14">
        <v>112.2</v>
      </c>
      <c r="AJ14">
        <v>186</v>
      </c>
      <c r="AK14">
        <v>209.7</v>
      </c>
      <c r="AL14">
        <v>196.4</v>
      </c>
      <c r="AM14">
        <v>144.69999999999999</v>
      </c>
      <c r="AN14">
        <v>127.1</v>
      </c>
      <c r="AO14">
        <v>149.9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2:48" s="2" customFormat="1" x14ac:dyDescent="0.35">
      <c r="B15" s="2" t="s">
        <v>1061</v>
      </c>
      <c r="X15" s="2">
        <v>0</v>
      </c>
      <c r="Y15" s="2">
        <v>0</v>
      </c>
      <c r="AB15" s="2">
        <v>0</v>
      </c>
      <c r="AC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</row>
    <row r="16" spans="2:48" s="11" customFormat="1" x14ac:dyDescent="0.35">
      <c r="B16" s="11" t="s">
        <v>1062</v>
      </c>
      <c r="D16" s="11">
        <f t="shared" ref="D16:AB16" si="5">SUM(D14:D15)</f>
        <v>0</v>
      </c>
      <c r="E16" s="11">
        <f t="shared" si="5"/>
        <v>0</v>
      </c>
      <c r="F16" s="11">
        <f t="shared" si="5"/>
        <v>0</v>
      </c>
      <c r="G16" s="11">
        <f t="shared" si="5"/>
        <v>0</v>
      </c>
      <c r="H16" s="11">
        <f t="shared" si="5"/>
        <v>0</v>
      </c>
      <c r="I16" s="11">
        <f t="shared" si="5"/>
        <v>0</v>
      </c>
      <c r="J16" s="11">
        <f t="shared" si="5"/>
        <v>0</v>
      </c>
      <c r="K16" s="11">
        <f t="shared" si="5"/>
        <v>0</v>
      </c>
      <c r="L16" s="11">
        <f t="shared" si="5"/>
        <v>0</v>
      </c>
      <c r="M16" s="11">
        <f t="shared" si="5"/>
        <v>0</v>
      </c>
      <c r="N16" s="11">
        <f t="shared" si="5"/>
        <v>0</v>
      </c>
      <c r="O16" s="11">
        <f t="shared" si="5"/>
        <v>0</v>
      </c>
      <c r="P16" s="11">
        <f t="shared" si="5"/>
        <v>0</v>
      </c>
      <c r="Q16" s="11">
        <f t="shared" si="5"/>
        <v>0</v>
      </c>
      <c r="R16" s="11">
        <f t="shared" si="5"/>
        <v>0</v>
      </c>
      <c r="S16" s="11">
        <f t="shared" si="5"/>
        <v>0</v>
      </c>
      <c r="T16" s="11">
        <f t="shared" si="5"/>
        <v>0</v>
      </c>
      <c r="U16" s="11">
        <f t="shared" si="5"/>
        <v>0</v>
      </c>
      <c r="V16" s="11">
        <f t="shared" si="5"/>
        <v>0</v>
      </c>
      <c r="W16" s="11">
        <f t="shared" si="5"/>
        <v>0</v>
      </c>
      <c r="X16" s="11">
        <f t="shared" si="5"/>
        <v>0</v>
      </c>
      <c r="Y16" s="11">
        <f t="shared" si="5"/>
        <v>0</v>
      </c>
      <c r="Z16" s="11">
        <f t="shared" si="5"/>
        <v>0</v>
      </c>
      <c r="AA16" s="11">
        <f t="shared" si="5"/>
        <v>0</v>
      </c>
      <c r="AB16" s="11">
        <f t="shared" si="5"/>
        <v>0</v>
      </c>
      <c r="AC16" s="11">
        <f>SUM(AC14:AC15)</f>
        <v>0</v>
      </c>
      <c r="AH16" s="11">
        <f t="shared" ref="AH16:AR16" si="6">SUM(AH14:AH15)</f>
        <v>36.299999999999997</v>
      </c>
      <c r="AI16" s="11">
        <f t="shared" si="6"/>
        <v>112.2</v>
      </c>
      <c r="AJ16" s="11">
        <f t="shared" si="6"/>
        <v>186</v>
      </c>
      <c r="AK16" s="11">
        <f t="shared" si="6"/>
        <v>209.7</v>
      </c>
      <c r="AL16" s="11">
        <f t="shared" si="6"/>
        <v>196.4</v>
      </c>
      <c r="AM16" s="11">
        <f t="shared" si="6"/>
        <v>144.69999999999999</v>
      </c>
      <c r="AN16" s="11">
        <f t="shared" si="6"/>
        <v>127.1</v>
      </c>
      <c r="AO16" s="11">
        <f t="shared" si="6"/>
        <v>149.9</v>
      </c>
      <c r="AP16" s="11">
        <f t="shared" si="6"/>
        <v>0</v>
      </c>
      <c r="AQ16" s="11">
        <f t="shared" si="6"/>
        <v>0</v>
      </c>
      <c r="AR16" s="11">
        <f t="shared" si="6"/>
        <v>0</v>
      </c>
      <c r="AS16" s="11">
        <f>SUM(AS14:AS15)</f>
        <v>0</v>
      </c>
      <c r="AT16" s="11">
        <f>SUM(AT14:AT15)</f>
        <v>0</v>
      </c>
    </row>
    <row r="17" spans="2:46" s="36" customFormat="1" x14ac:dyDescent="0.35">
      <c r="B17" s="37" t="s">
        <v>1121</v>
      </c>
      <c r="AH17" s="36">
        <f>AH14/AH16</f>
        <v>1</v>
      </c>
      <c r="AI17" s="36">
        <f t="shared" ref="AI17:AT17" si="7">AI14/AI16</f>
        <v>1</v>
      </c>
      <c r="AJ17" s="36">
        <f t="shared" si="7"/>
        <v>1</v>
      </c>
      <c r="AK17" s="36">
        <f t="shared" si="7"/>
        <v>1</v>
      </c>
      <c r="AL17" s="36">
        <f t="shared" si="7"/>
        <v>1</v>
      </c>
      <c r="AM17" s="36">
        <f t="shared" si="7"/>
        <v>1</v>
      </c>
      <c r="AN17" s="36">
        <f t="shared" si="7"/>
        <v>1</v>
      </c>
      <c r="AO17" s="36">
        <f t="shared" si="7"/>
        <v>1</v>
      </c>
      <c r="AP17" s="36" t="e">
        <f t="shared" si="7"/>
        <v>#DIV/0!</v>
      </c>
      <c r="AQ17" s="36" t="e">
        <f t="shared" si="7"/>
        <v>#DIV/0!</v>
      </c>
      <c r="AR17" s="36" t="e">
        <f t="shared" si="7"/>
        <v>#DIV/0!</v>
      </c>
      <c r="AS17" s="36" t="e">
        <f t="shared" si="7"/>
        <v>#DIV/0!</v>
      </c>
      <c r="AT17" s="36" t="e">
        <f t="shared" si="7"/>
        <v>#DIV/0!</v>
      </c>
    </row>
    <row r="18" spans="2:46" s="36" customFormat="1" x14ac:dyDescent="0.35">
      <c r="B18" s="37" t="s">
        <v>1122</v>
      </c>
      <c r="AH18" s="36">
        <f>AH15/AH16</f>
        <v>0</v>
      </c>
      <c r="AI18" s="36">
        <f t="shared" ref="AI18:AT18" si="8">AI15/AI16</f>
        <v>0</v>
      </c>
      <c r="AJ18" s="36">
        <f t="shared" si="8"/>
        <v>0</v>
      </c>
      <c r="AK18" s="36">
        <f t="shared" si="8"/>
        <v>0</v>
      </c>
      <c r="AL18" s="36">
        <f t="shared" si="8"/>
        <v>0</v>
      </c>
      <c r="AM18" s="36">
        <f t="shared" si="8"/>
        <v>0</v>
      </c>
      <c r="AN18" s="36">
        <f t="shared" si="8"/>
        <v>0</v>
      </c>
      <c r="AO18" s="36">
        <f t="shared" si="8"/>
        <v>0</v>
      </c>
      <c r="AP18" s="36" t="e">
        <f t="shared" si="8"/>
        <v>#DIV/0!</v>
      </c>
      <c r="AQ18" s="36" t="e">
        <f t="shared" si="8"/>
        <v>#DIV/0!</v>
      </c>
      <c r="AR18" s="36" t="e">
        <f t="shared" si="8"/>
        <v>#DIV/0!</v>
      </c>
      <c r="AS18" s="36" t="e">
        <f t="shared" si="8"/>
        <v>#DIV/0!</v>
      </c>
      <c r="AT18" s="36" t="e">
        <f t="shared" si="8"/>
        <v>#DIV/0!</v>
      </c>
    </row>
    <row r="19" spans="2:46" s="8" customFormat="1" x14ac:dyDescent="0.35">
      <c r="B19" s="30" t="s">
        <v>1037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2:46" x14ac:dyDescent="0.35">
      <c r="B20" t="s">
        <v>1060</v>
      </c>
      <c r="X20">
        <v>1.3</v>
      </c>
      <c r="Y20">
        <v>1.1000000000000001</v>
      </c>
      <c r="AB20">
        <v>1.6</v>
      </c>
      <c r="AC20">
        <v>1.3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4.9000000000000004</v>
      </c>
      <c r="AT20">
        <v>5.2</v>
      </c>
    </row>
    <row r="21" spans="2:46" s="2" customFormat="1" x14ac:dyDescent="0.35">
      <c r="B21" s="2" t="s">
        <v>1061</v>
      </c>
      <c r="X21" s="2">
        <v>59</v>
      </c>
      <c r="Y21" s="2">
        <v>60.2</v>
      </c>
      <c r="AB21" s="2">
        <v>54.8</v>
      </c>
      <c r="AC21" s="2">
        <v>48.7</v>
      </c>
      <c r="AH21" s="2">
        <v>0</v>
      </c>
      <c r="AI21" s="2">
        <v>0</v>
      </c>
      <c r="AJ21" s="2">
        <v>0</v>
      </c>
      <c r="AK21" s="2">
        <v>121.6</v>
      </c>
      <c r="AL21" s="2">
        <v>81.5</v>
      </c>
      <c r="AM21" s="2">
        <v>66.3</v>
      </c>
      <c r="AN21" s="2">
        <v>75.8</v>
      </c>
      <c r="AO21" s="2">
        <v>121.7</v>
      </c>
      <c r="AP21" s="2">
        <v>132.9</v>
      </c>
      <c r="AQ21" s="2">
        <v>161.4</v>
      </c>
      <c r="AR21" s="2">
        <v>187</v>
      </c>
      <c r="AS21" s="2">
        <v>227</v>
      </c>
      <c r="AT21" s="2">
        <v>216.5</v>
      </c>
    </row>
    <row r="22" spans="2:46" s="28" customFormat="1" x14ac:dyDescent="0.35">
      <c r="B22" s="28" t="s">
        <v>1038</v>
      </c>
      <c r="D22" s="28">
        <f>SUM(D20:D21)</f>
        <v>0</v>
      </c>
      <c r="E22" s="28">
        <f>SUM(E20:E21)</f>
        <v>0</v>
      </c>
      <c r="F22" s="28">
        <f>SUM(F20:F21)</f>
        <v>0</v>
      </c>
      <c r="G22" s="28">
        <f>SUM(G20:G21)</f>
        <v>0</v>
      </c>
      <c r="H22" s="28">
        <f>SUM(H20:H21)</f>
        <v>0</v>
      </c>
      <c r="I22" s="28">
        <f>SUM(I20:I21)</f>
        <v>0</v>
      </c>
      <c r="J22" s="28">
        <f>SUM(J20:J21)</f>
        <v>0</v>
      </c>
      <c r="K22" s="28">
        <f>SUM(K20:K21)</f>
        <v>0</v>
      </c>
      <c r="L22" s="28">
        <f>SUM(L20:L21)</f>
        <v>0</v>
      </c>
      <c r="M22" s="28">
        <f>SUM(M20:M21)</f>
        <v>0</v>
      </c>
      <c r="N22" s="28">
        <f>SUM(N20:N21)</f>
        <v>0</v>
      </c>
      <c r="O22" s="28">
        <f>SUM(O20:O21)</f>
        <v>0</v>
      </c>
      <c r="P22" s="28">
        <f>SUM(P20:P21)</f>
        <v>0</v>
      </c>
      <c r="Q22" s="28">
        <f>SUM(Q20:Q21)</f>
        <v>0</v>
      </c>
      <c r="R22" s="28">
        <f>SUM(R20:R21)</f>
        <v>0</v>
      </c>
      <c r="S22" s="28">
        <f>SUM(S20:S21)</f>
        <v>0</v>
      </c>
      <c r="T22" s="28">
        <f>SUM(T20:T21)</f>
        <v>0</v>
      </c>
      <c r="U22" s="28">
        <f>SUM(U20:U21)</f>
        <v>0</v>
      </c>
      <c r="V22" s="28">
        <f>SUM(V20:V21)</f>
        <v>0</v>
      </c>
      <c r="W22" s="28">
        <f>SUM(W20:W21)</f>
        <v>0</v>
      </c>
      <c r="X22" s="28">
        <f>SUM(X20:X21)</f>
        <v>60.3</v>
      </c>
      <c r="Y22" s="28">
        <f>SUM(Y20:Y21)</f>
        <v>61.300000000000004</v>
      </c>
      <c r="Z22" s="28">
        <f>SUM(Z20:Z21)</f>
        <v>0</v>
      </c>
      <c r="AA22" s="28">
        <f>SUM(AA20:AA21)</f>
        <v>0</v>
      </c>
      <c r="AB22" s="28">
        <f>SUM(AB20:AB21)</f>
        <v>56.4</v>
      </c>
      <c r="AC22" s="28">
        <f>SUM(AC20:AC21)</f>
        <v>50</v>
      </c>
      <c r="AH22" s="28">
        <f>SUM(AH20:AH21)</f>
        <v>0</v>
      </c>
      <c r="AI22" s="28">
        <f>SUM(AI20:AI21)</f>
        <v>0</v>
      </c>
      <c r="AJ22" s="28">
        <f>SUM(AJ20:AJ21)</f>
        <v>0</v>
      </c>
      <c r="AK22" s="28">
        <f>SUM(AK20:AK21)</f>
        <v>121.6</v>
      </c>
      <c r="AL22" s="28">
        <f>SUM(AL20:AL21)</f>
        <v>81.5</v>
      </c>
      <c r="AM22" s="28">
        <v>66.3</v>
      </c>
      <c r="AN22" s="28">
        <v>75.8</v>
      </c>
      <c r="AO22" s="28">
        <v>121.7</v>
      </c>
      <c r="AP22" s="28">
        <f>SUM(AP20:AP21)</f>
        <v>132.9</v>
      </c>
      <c r="AQ22" s="28">
        <f>SUM(AQ20:AQ21)</f>
        <v>161.4</v>
      </c>
      <c r="AR22" s="28">
        <f>SUM(AR20:AR21)</f>
        <v>187</v>
      </c>
      <c r="AS22" s="28">
        <f>SUM(AS20:AS21)</f>
        <v>231.9</v>
      </c>
      <c r="AT22" s="28">
        <f>SUM(AT20:AT21)</f>
        <v>221.7</v>
      </c>
    </row>
    <row r="23" spans="2:46" s="34" customFormat="1" x14ac:dyDescent="0.35">
      <c r="B23" s="34" t="s">
        <v>1121</v>
      </c>
      <c r="AH23" s="34" t="e">
        <f>AH20/AH22</f>
        <v>#DIV/0!</v>
      </c>
      <c r="AI23" s="34" t="e">
        <f t="shared" ref="AI23:AS23" si="9">AI20/AI22</f>
        <v>#DIV/0!</v>
      </c>
      <c r="AJ23" s="34" t="e">
        <f t="shared" si="9"/>
        <v>#DIV/0!</v>
      </c>
      <c r="AK23" s="34">
        <f t="shared" si="9"/>
        <v>0</v>
      </c>
      <c r="AL23" s="34">
        <f t="shared" si="9"/>
        <v>0</v>
      </c>
      <c r="AM23" s="34">
        <f t="shared" si="9"/>
        <v>0</v>
      </c>
      <c r="AN23" s="34">
        <f t="shared" si="9"/>
        <v>0</v>
      </c>
      <c r="AO23" s="34">
        <f t="shared" si="9"/>
        <v>0</v>
      </c>
      <c r="AP23" s="34">
        <f t="shared" si="9"/>
        <v>0</v>
      </c>
      <c r="AQ23" s="34">
        <f t="shared" si="9"/>
        <v>0</v>
      </c>
      <c r="AR23" s="34">
        <f t="shared" si="9"/>
        <v>0</v>
      </c>
      <c r="AS23" s="34">
        <f t="shared" si="9"/>
        <v>2.1129797326433809E-2</v>
      </c>
      <c r="AT23" s="34">
        <f>AT20/AT22</f>
        <v>2.3455119530897611E-2</v>
      </c>
    </row>
    <row r="24" spans="2:46" s="34" customFormat="1" x14ac:dyDescent="0.35">
      <c r="B24" s="35" t="s">
        <v>1122</v>
      </c>
      <c r="AH24" s="34" t="e">
        <f>AH21/AH22</f>
        <v>#DIV/0!</v>
      </c>
      <c r="AI24" s="34" t="e">
        <f t="shared" ref="AI24:AS24" si="10">AI21/AI22</f>
        <v>#DIV/0!</v>
      </c>
      <c r="AJ24" s="34" t="e">
        <f t="shared" si="10"/>
        <v>#DIV/0!</v>
      </c>
      <c r="AK24" s="34">
        <f t="shared" si="10"/>
        <v>1</v>
      </c>
      <c r="AL24" s="34">
        <f t="shared" si="10"/>
        <v>1</v>
      </c>
      <c r="AM24" s="34">
        <f t="shared" si="10"/>
        <v>1</v>
      </c>
      <c r="AN24" s="34">
        <f t="shared" si="10"/>
        <v>1</v>
      </c>
      <c r="AO24" s="34">
        <f t="shared" si="10"/>
        <v>1</v>
      </c>
      <c r="AP24" s="34">
        <f t="shared" si="10"/>
        <v>1</v>
      </c>
      <c r="AQ24" s="34">
        <f t="shared" si="10"/>
        <v>1</v>
      </c>
      <c r="AR24" s="34">
        <f t="shared" si="10"/>
        <v>1</v>
      </c>
      <c r="AS24" s="34">
        <f t="shared" si="10"/>
        <v>0.97887020267356617</v>
      </c>
      <c r="AT24" s="34">
        <f>AT21/AT22</f>
        <v>0.97654488046910248</v>
      </c>
    </row>
    <row r="25" spans="2:46" s="29" customFormat="1" x14ac:dyDescent="0.35">
      <c r="B25" s="29" t="s">
        <v>1039</v>
      </c>
    </row>
    <row r="26" spans="2:46" s="31" customFormat="1" x14ac:dyDescent="0.35">
      <c r="B26" s="31" t="s">
        <v>1119</v>
      </c>
      <c r="AH26" s="31">
        <f>AH8+AH14+AH20</f>
        <v>284.8</v>
      </c>
      <c r="AI26" s="31">
        <f t="shared" ref="AI26:AS26" si="11">AI8+AI14+AI20</f>
        <v>351</v>
      </c>
      <c r="AJ26" s="31">
        <f t="shared" si="11"/>
        <v>450</v>
      </c>
      <c r="AK26" s="31">
        <f t="shared" si="11"/>
        <v>443.6</v>
      </c>
      <c r="AL26" s="31">
        <f t="shared" si="11"/>
        <v>403.8</v>
      </c>
      <c r="AM26" s="31">
        <f t="shared" si="11"/>
        <v>354.2</v>
      </c>
      <c r="AN26" s="31">
        <f t="shared" si="11"/>
        <v>348.1</v>
      </c>
      <c r="AO26" s="31">
        <f t="shared" si="11"/>
        <v>347.70000000000005</v>
      </c>
      <c r="AP26" s="31">
        <f t="shared" si="11"/>
        <v>200.7</v>
      </c>
      <c r="AQ26" s="31">
        <f t="shared" si="11"/>
        <v>272.60000000000002</v>
      </c>
      <c r="AR26" s="31">
        <f t="shared" si="11"/>
        <v>248.7</v>
      </c>
      <c r="AS26" s="31">
        <f t="shared" si="11"/>
        <v>219.4</v>
      </c>
      <c r="AT26" s="31">
        <f>AT8+AT14+AT20</f>
        <v>325.2</v>
      </c>
    </row>
    <row r="27" spans="2:46" s="32" customFormat="1" x14ac:dyDescent="0.35">
      <c r="B27" s="32" t="s">
        <v>1120</v>
      </c>
      <c r="AH27" s="32">
        <f>+AH21+AH15+AH9</f>
        <v>123.7</v>
      </c>
      <c r="AI27" s="32">
        <f t="shared" ref="AI27:AS27" si="12">+AI21+AI15+AI9</f>
        <v>362.9</v>
      </c>
      <c r="AJ27" s="32">
        <f t="shared" si="12"/>
        <v>519.20000000000005</v>
      </c>
      <c r="AK27" s="32">
        <f t="shared" si="12"/>
        <v>400.5</v>
      </c>
      <c r="AL27" s="32">
        <f t="shared" si="12"/>
        <v>359.2</v>
      </c>
      <c r="AM27" s="32">
        <f t="shared" si="12"/>
        <v>302.89999999999998</v>
      </c>
      <c r="AN27" s="32">
        <f t="shared" si="12"/>
        <v>320.60000000000002</v>
      </c>
      <c r="AO27" s="32">
        <f t="shared" si="12"/>
        <v>405.5</v>
      </c>
      <c r="AP27" s="32">
        <f t="shared" si="12"/>
        <v>417.29999999999995</v>
      </c>
      <c r="AQ27" s="32">
        <f t="shared" si="12"/>
        <v>444.9</v>
      </c>
      <c r="AR27" s="32">
        <f t="shared" si="12"/>
        <v>499</v>
      </c>
      <c r="AS27" s="32">
        <f t="shared" si="12"/>
        <v>592.1</v>
      </c>
      <c r="AT27" s="32">
        <f>+AT21+AT15+AT9</f>
        <v>573.1</v>
      </c>
    </row>
    <row r="28" spans="2:46" s="28" customFormat="1" x14ac:dyDescent="0.35">
      <c r="B28" s="28" t="s">
        <v>1039</v>
      </c>
      <c r="AH28" s="28">
        <f>SUM(AH26:AH27)</f>
        <v>408.5</v>
      </c>
      <c r="AI28" s="28">
        <f t="shared" ref="AI28:AS28" si="13">SUM(AI26:AI27)</f>
        <v>713.9</v>
      </c>
      <c r="AJ28" s="28">
        <f t="shared" si="13"/>
        <v>969.2</v>
      </c>
      <c r="AK28" s="28">
        <f t="shared" si="13"/>
        <v>844.1</v>
      </c>
      <c r="AL28" s="28">
        <f t="shared" si="13"/>
        <v>763</v>
      </c>
      <c r="AM28" s="28">
        <f t="shared" si="13"/>
        <v>657.09999999999991</v>
      </c>
      <c r="AN28" s="28">
        <f t="shared" si="13"/>
        <v>668.7</v>
      </c>
      <c r="AO28" s="28">
        <f t="shared" si="13"/>
        <v>753.2</v>
      </c>
      <c r="AP28" s="28">
        <f t="shared" si="13"/>
        <v>618</v>
      </c>
      <c r="AQ28" s="28">
        <f t="shared" si="13"/>
        <v>717.5</v>
      </c>
      <c r="AR28" s="28">
        <f t="shared" si="13"/>
        <v>747.7</v>
      </c>
      <c r="AS28" s="28">
        <f t="shared" si="13"/>
        <v>811.5</v>
      </c>
      <c r="AT28" s="28">
        <f>SUM(AT26:AT27)</f>
        <v>898.3</v>
      </c>
    </row>
    <row r="29" spans="2:46" s="34" customFormat="1" x14ac:dyDescent="0.35">
      <c r="B29" s="34" t="s">
        <v>1121</v>
      </c>
      <c r="AH29" s="34">
        <f>AH26/AH28</f>
        <v>0.69718482252141989</v>
      </c>
      <c r="AI29" s="34">
        <f t="shared" ref="AI29:AS29" si="14">AI26/AI28</f>
        <v>0.49166549936965964</v>
      </c>
      <c r="AJ29" s="34">
        <f t="shared" si="14"/>
        <v>0.46430045398266612</v>
      </c>
      <c r="AK29" s="34">
        <f t="shared" si="14"/>
        <v>0.52553015045610707</v>
      </c>
      <c r="AL29" s="34">
        <f t="shared" si="14"/>
        <v>0.52922673656618613</v>
      </c>
      <c r="AM29" s="34">
        <f t="shared" si="14"/>
        <v>0.53903515446659567</v>
      </c>
      <c r="AN29" s="34">
        <f t="shared" si="14"/>
        <v>0.52056228503065649</v>
      </c>
      <c r="AO29" s="34">
        <f t="shared" si="14"/>
        <v>0.4616303770578864</v>
      </c>
      <c r="AP29" s="34">
        <f t="shared" si="14"/>
        <v>0.32475728155339806</v>
      </c>
      <c r="AQ29" s="34">
        <f t="shared" si="14"/>
        <v>0.37993031358885021</v>
      </c>
      <c r="AR29" s="34">
        <f t="shared" si="14"/>
        <v>0.33262003477330476</v>
      </c>
      <c r="AS29" s="34">
        <f t="shared" si="14"/>
        <v>0.27036352433764632</v>
      </c>
      <c r="AT29" s="34">
        <f>AT26/AT28</f>
        <v>0.36201714349326508</v>
      </c>
    </row>
    <row r="30" spans="2:46" s="34" customFormat="1" x14ac:dyDescent="0.35">
      <c r="B30" s="34" t="s">
        <v>1122</v>
      </c>
      <c r="AH30" s="34">
        <f>AH27/AH28</f>
        <v>0.30281517747858017</v>
      </c>
      <c r="AI30" s="34">
        <f t="shared" ref="AI30:AS30" si="15">AI27/AI28</f>
        <v>0.50833450063034036</v>
      </c>
      <c r="AJ30" s="34">
        <f t="shared" si="15"/>
        <v>0.53569954601733394</v>
      </c>
      <c r="AK30" s="34">
        <f t="shared" si="15"/>
        <v>0.47446984954389287</v>
      </c>
      <c r="AL30" s="34">
        <f t="shared" si="15"/>
        <v>0.47077326343381387</v>
      </c>
      <c r="AM30" s="34">
        <f t="shared" si="15"/>
        <v>0.46096484553340439</v>
      </c>
      <c r="AN30" s="34">
        <f t="shared" si="15"/>
        <v>0.47943771496934351</v>
      </c>
      <c r="AO30" s="34">
        <f t="shared" si="15"/>
        <v>0.53836962294211366</v>
      </c>
      <c r="AP30" s="34">
        <f t="shared" si="15"/>
        <v>0.67524271844660189</v>
      </c>
      <c r="AQ30" s="34">
        <f t="shared" si="15"/>
        <v>0.62006968641114979</v>
      </c>
      <c r="AR30" s="34">
        <f t="shared" si="15"/>
        <v>0.66737996522669518</v>
      </c>
      <c r="AS30" s="34">
        <f t="shared" si="15"/>
        <v>0.72963647566235368</v>
      </c>
      <c r="AT30" s="34">
        <f>AT27/AT28</f>
        <v>0.63798285650673503</v>
      </c>
    </row>
    <row r="31" spans="2:46" s="10" customFormat="1" x14ac:dyDescent="0.35">
      <c r="B31" s="7" t="s">
        <v>1066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2:46" s="11" customFormat="1" x14ac:dyDescent="0.35">
      <c r="B32" t="s">
        <v>1036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>
        <v>4.5</v>
      </c>
      <c r="Y32">
        <v>4.3</v>
      </c>
      <c r="Z32"/>
      <c r="AA32"/>
      <c r="AB32">
        <v>5</v>
      </c>
      <c r="AC32">
        <v>7</v>
      </c>
      <c r="AD32"/>
      <c r="AE32"/>
      <c r="AF32"/>
      <c r="AG32"/>
      <c r="AH32">
        <v>12.3</v>
      </c>
      <c r="AI32">
        <v>45.7</v>
      </c>
      <c r="AJ32">
        <v>54.5</v>
      </c>
      <c r="AK32">
        <v>22.6</v>
      </c>
      <c r="AL32">
        <v>23.1</v>
      </c>
      <c r="AM32">
        <v>18.2</v>
      </c>
      <c r="AN32">
        <v>14.9</v>
      </c>
      <c r="AO32">
        <v>14.3</v>
      </c>
      <c r="AP32">
        <v>13.2</v>
      </c>
      <c r="AQ32">
        <v>18.2</v>
      </c>
      <c r="AR32">
        <v>17.899999999999999</v>
      </c>
      <c r="AS32">
        <v>17.399999999999999</v>
      </c>
      <c r="AT32">
        <v>22.7</v>
      </c>
    </row>
    <row r="33" spans="2:46" s="11" customFormat="1" x14ac:dyDescent="0.35">
      <c r="B33" t="s">
        <v>1059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>
        <v>0</v>
      </c>
      <c r="Y33">
        <v>0</v>
      </c>
      <c r="Z33"/>
      <c r="AA33"/>
      <c r="AB33">
        <v>0</v>
      </c>
      <c r="AC33">
        <v>0</v>
      </c>
      <c r="AD33"/>
      <c r="AE33"/>
      <c r="AF33"/>
      <c r="AG33"/>
      <c r="AH33">
        <v>0.6</v>
      </c>
      <c r="AI33">
        <v>2.2999999999999998</v>
      </c>
      <c r="AJ33">
        <v>3.5</v>
      </c>
      <c r="AK33">
        <v>3.5</v>
      </c>
      <c r="AL33">
        <v>2</v>
      </c>
      <c r="AM33">
        <v>0.6</v>
      </c>
      <c r="AN33">
        <v>0.5</v>
      </c>
      <c r="AO33">
        <v>0.4</v>
      </c>
      <c r="AP33">
        <v>0</v>
      </c>
      <c r="AQ33" t="s">
        <v>1032</v>
      </c>
      <c r="AR33" t="s">
        <v>1032</v>
      </c>
      <c r="AS33" t="s">
        <v>1032</v>
      </c>
      <c r="AT33">
        <v>0</v>
      </c>
    </row>
    <row r="34" spans="2:46" s="17" customFormat="1" x14ac:dyDescent="0.35">
      <c r="B34" s="2" t="s">
        <v>1037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>
        <v>2.5</v>
      </c>
      <c r="Y34" s="2">
        <v>1.8</v>
      </c>
      <c r="Z34" s="2"/>
      <c r="AA34" s="2"/>
      <c r="AB34" s="2">
        <v>1.9</v>
      </c>
      <c r="AC34" s="2">
        <v>1.9</v>
      </c>
      <c r="AD34" s="2"/>
      <c r="AE34" s="2"/>
      <c r="AF34" s="2"/>
      <c r="AG34" s="2"/>
      <c r="AH34" s="2">
        <v>0</v>
      </c>
      <c r="AI34" s="2">
        <v>0</v>
      </c>
      <c r="AJ34" s="2">
        <v>0</v>
      </c>
      <c r="AK34" s="2">
        <v>20.3</v>
      </c>
      <c r="AL34" s="2">
        <v>7.3</v>
      </c>
      <c r="AM34" s="2">
        <v>6.7</v>
      </c>
      <c r="AN34" s="2">
        <v>7.4</v>
      </c>
      <c r="AO34" s="2">
        <v>7.8</v>
      </c>
      <c r="AP34" s="2">
        <v>4.7</v>
      </c>
      <c r="AQ34" s="2">
        <v>5.2</v>
      </c>
      <c r="AR34" s="2">
        <v>6.7</v>
      </c>
      <c r="AS34" s="2">
        <v>8.3000000000000007</v>
      </c>
      <c r="AT34" s="2">
        <v>7.8</v>
      </c>
    </row>
    <row r="35" spans="2:46" s="11" customFormat="1" x14ac:dyDescent="0.35">
      <c r="B35" t="s">
        <v>1067</v>
      </c>
      <c r="C35"/>
      <c r="D35">
        <f t="shared" ref="D35:AB35" si="16">SUM(D32:D34)</f>
        <v>0</v>
      </c>
      <c r="E35">
        <f t="shared" si="16"/>
        <v>0</v>
      </c>
      <c r="F35">
        <f t="shared" si="16"/>
        <v>0</v>
      </c>
      <c r="G35">
        <f t="shared" si="16"/>
        <v>0</v>
      </c>
      <c r="H35">
        <f t="shared" si="16"/>
        <v>0</v>
      </c>
      <c r="I35">
        <f t="shared" si="16"/>
        <v>0</v>
      </c>
      <c r="J35">
        <f t="shared" si="16"/>
        <v>0</v>
      </c>
      <c r="K35">
        <f t="shared" si="16"/>
        <v>0</v>
      </c>
      <c r="L35">
        <f t="shared" si="16"/>
        <v>0</v>
      </c>
      <c r="M35">
        <f t="shared" si="16"/>
        <v>0</v>
      </c>
      <c r="N35">
        <f t="shared" si="16"/>
        <v>0</v>
      </c>
      <c r="O35">
        <f t="shared" si="16"/>
        <v>0</v>
      </c>
      <c r="P35">
        <f t="shared" si="16"/>
        <v>0</v>
      </c>
      <c r="Q35">
        <f t="shared" si="16"/>
        <v>0</v>
      </c>
      <c r="R35">
        <f t="shared" si="16"/>
        <v>0</v>
      </c>
      <c r="S35">
        <f t="shared" si="16"/>
        <v>0</v>
      </c>
      <c r="T35">
        <f t="shared" si="16"/>
        <v>0</v>
      </c>
      <c r="U35">
        <f t="shared" si="16"/>
        <v>0</v>
      </c>
      <c r="V35">
        <f t="shared" si="16"/>
        <v>0</v>
      </c>
      <c r="W35">
        <f t="shared" si="16"/>
        <v>0</v>
      </c>
      <c r="X35">
        <f t="shared" si="16"/>
        <v>7</v>
      </c>
      <c r="Y35">
        <f t="shared" si="16"/>
        <v>6.1</v>
      </c>
      <c r="Z35">
        <f t="shared" si="16"/>
        <v>0</v>
      </c>
      <c r="AA35">
        <f t="shared" si="16"/>
        <v>0</v>
      </c>
      <c r="AB35">
        <f t="shared" si="16"/>
        <v>6.9</v>
      </c>
      <c r="AC35">
        <f>SUM(AC32:AC34)</f>
        <v>8.9</v>
      </c>
      <c r="AD35"/>
      <c r="AE35"/>
      <c r="AF35"/>
      <c r="AG35"/>
      <c r="AH35">
        <f t="shared" ref="AH35:AR35" si="17">SUM(AH32:AH34)</f>
        <v>12.9</v>
      </c>
      <c r="AI35">
        <f t="shared" si="17"/>
        <v>48</v>
      </c>
      <c r="AJ35">
        <f t="shared" si="17"/>
        <v>58</v>
      </c>
      <c r="AK35">
        <f t="shared" si="17"/>
        <v>46.400000000000006</v>
      </c>
      <c r="AL35">
        <f t="shared" si="17"/>
        <v>32.4</v>
      </c>
      <c r="AM35">
        <f t="shared" si="17"/>
        <v>25.5</v>
      </c>
      <c r="AN35">
        <f t="shared" si="17"/>
        <v>22.8</v>
      </c>
      <c r="AO35">
        <f t="shared" si="17"/>
        <v>22.5</v>
      </c>
      <c r="AP35">
        <f t="shared" si="17"/>
        <v>17.899999999999999</v>
      </c>
      <c r="AQ35">
        <f t="shared" si="17"/>
        <v>23.4</v>
      </c>
      <c r="AR35">
        <f t="shared" si="17"/>
        <v>24.599999999999998</v>
      </c>
      <c r="AS35">
        <f>SUM(AS32:AS34)</f>
        <v>25.7</v>
      </c>
      <c r="AT35">
        <f>SUM(AT32:AT34)</f>
        <v>30.5</v>
      </c>
    </row>
    <row r="36" spans="2:46" s="16" customFormat="1" x14ac:dyDescent="0.35">
      <c r="B36" s="7" t="s">
        <v>376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2:46" s="11" customFormat="1" x14ac:dyDescent="0.35">
      <c r="B37" t="s">
        <v>1036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>
        <v>5.9</v>
      </c>
      <c r="Y37">
        <v>14.6</v>
      </c>
      <c r="Z37"/>
      <c r="AA37"/>
      <c r="AB37">
        <v>9.5</v>
      </c>
      <c r="AC37">
        <v>3.3</v>
      </c>
      <c r="AD37"/>
      <c r="AE37"/>
      <c r="AF37"/>
      <c r="AG37"/>
      <c r="AH37">
        <v>25.1</v>
      </c>
      <c r="AI37">
        <v>35.4</v>
      </c>
      <c r="AJ37">
        <v>-41.5</v>
      </c>
      <c r="AK37">
        <v>30.5</v>
      </c>
      <c r="AL37">
        <v>24.4</v>
      </c>
      <c r="AM37">
        <v>16.100000000000001</v>
      </c>
      <c r="AN37">
        <v>17.3</v>
      </c>
      <c r="AO37">
        <v>1.7</v>
      </c>
      <c r="AP37">
        <v>35.5</v>
      </c>
      <c r="AQ37">
        <v>45.2</v>
      </c>
      <c r="AR37">
        <v>43.6</v>
      </c>
      <c r="AS37">
        <v>42.3</v>
      </c>
      <c r="AT37">
        <v>27.2</v>
      </c>
    </row>
    <row r="38" spans="2:46" s="11" customFormat="1" x14ac:dyDescent="0.35">
      <c r="B38" t="s">
        <v>1059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>
        <v>0</v>
      </c>
      <c r="Y38">
        <v>0</v>
      </c>
      <c r="Z38"/>
      <c r="AA38"/>
      <c r="AB38">
        <v>0</v>
      </c>
      <c r="AC38">
        <v>0</v>
      </c>
      <c r="AD38"/>
      <c r="AE38"/>
      <c r="AF38"/>
      <c r="AG38"/>
      <c r="AH38">
        <v>1.8</v>
      </c>
      <c r="AI38">
        <v>9.9</v>
      </c>
      <c r="AJ38">
        <v>-2.5</v>
      </c>
      <c r="AK38">
        <v>7.8</v>
      </c>
      <c r="AL38">
        <v>-4.9000000000000004</v>
      </c>
      <c r="AM38">
        <v>2.6</v>
      </c>
      <c r="AN38">
        <v>-3</v>
      </c>
      <c r="AO38">
        <v>3.8</v>
      </c>
      <c r="AP38">
        <v>0</v>
      </c>
      <c r="AQ38" t="s">
        <v>1032</v>
      </c>
      <c r="AR38" t="s">
        <v>1032</v>
      </c>
      <c r="AS38" t="s">
        <v>1032</v>
      </c>
      <c r="AT38">
        <v>0</v>
      </c>
    </row>
    <row r="39" spans="2:46" s="11" customFormat="1" x14ac:dyDescent="0.35">
      <c r="B39" t="s">
        <v>1037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>
        <v>4.0999999999999996</v>
      </c>
      <c r="Y39">
        <v>2.6</v>
      </c>
      <c r="Z39"/>
      <c r="AA39"/>
      <c r="AB39">
        <v>-5</v>
      </c>
      <c r="AC39">
        <v>-0.1</v>
      </c>
      <c r="AD39"/>
      <c r="AE39"/>
      <c r="AF39"/>
      <c r="AG39"/>
      <c r="AH39">
        <v>0</v>
      </c>
      <c r="AI39">
        <v>0</v>
      </c>
      <c r="AJ39">
        <v>0</v>
      </c>
      <c r="AK39">
        <v>-17.2</v>
      </c>
      <c r="AL39">
        <v>-9.8000000000000007</v>
      </c>
      <c r="AM39">
        <v>-16.2</v>
      </c>
      <c r="AN39">
        <v>-27.7</v>
      </c>
      <c r="AO39">
        <v>-3</v>
      </c>
      <c r="AP39">
        <v>5.0999999999999996</v>
      </c>
      <c r="AQ39">
        <v>6.1</v>
      </c>
      <c r="AR39">
        <v>8.6999999999999993</v>
      </c>
      <c r="AS39">
        <v>13.2</v>
      </c>
      <c r="AT39">
        <v>-2.8</v>
      </c>
    </row>
    <row r="40" spans="2:46" s="17" customFormat="1" x14ac:dyDescent="0.35">
      <c r="B40" s="2" t="s">
        <v>1068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>
        <v>-6.7</v>
      </c>
      <c r="Y40" s="2">
        <v>-6.7</v>
      </c>
      <c r="Z40" s="2"/>
      <c r="AA40" s="2"/>
      <c r="AB40" s="2">
        <v>-6.4</v>
      </c>
      <c r="AC40" s="2">
        <v>-6.8</v>
      </c>
      <c r="AD40" s="2"/>
      <c r="AE40" s="2"/>
      <c r="AF40" s="2"/>
      <c r="AG40" s="2"/>
      <c r="AH40" s="2">
        <v>-3.8</v>
      </c>
      <c r="AI40" s="2">
        <v>-15.8</v>
      </c>
      <c r="AJ40" s="2">
        <v>-5.7</v>
      </c>
      <c r="AK40" s="2">
        <v>-2.9</v>
      </c>
      <c r="AL40" s="2">
        <v>-4.4000000000000004</v>
      </c>
      <c r="AM40" s="2">
        <v>-7</v>
      </c>
      <c r="AN40" s="2">
        <v>-5.2</v>
      </c>
      <c r="AO40" s="2">
        <v>-8.3000000000000007</v>
      </c>
      <c r="AP40" s="2">
        <v>-10.1</v>
      </c>
      <c r="AQ40" s="2">
        <v>-13.3</v>
      </c>
      <c r="AR40" s="2">
        <v>-23</v>
      </c>
      <c r="AS40" s="2">
        <v>-27.6</v>
      </c>
      <c r="AT40" s="2">
        <v>-27</v>
      </c>
    </row>
    <row r="41" spans="2:46" s="11" customFormat="1" x14ac:dyDescent="0.35">
      <c r="B41" t="s">
        <v>1069</v>
      </c>
      <c r="C41"/>
      <c r="D41">
        <f t="shared" ref="D41:AB41" si="18">SUM(D37:D40)</f>
        <v>0</v>
      </c>
      <c r="E41">
        <f t="shared" si="18"/>
        <v>0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si="18"/>
        <v>0</v>
      </c>
      <c r="J41">
        <f t="shared" si="18"/>
        <v>0</v>
      </c>
      <c r="K41">
        <f t="shared" si="18"/>
        <v>0</v>
      </c>
      <c r="L41">
        <f t="shared" si="18"/>
        <v>0</v>
      </c>
      <c r="M41">
        <f t="shared" si="18"/>
        <v>0</v>
      </c>
      <c r="N41">
        <f t="shared" si="18"/>
        <v>0</v>
      </c>
      <c r="O41">
        <f t="shared" si="18"/>
        <v>0</v>
      </c>
      <c r="P41">
        <f t="shared" si="18"/>
        <v>0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8"/>
        <v>0</v>
      </c>
      <c r="V41">
        <f t="shared" si="18"/>
        <v>0</v>
      </c>
      <c r="W41">
        <f t="shared" si="18"/>
        <v>0</v>
      </c>
      <c r="X41">
        <f t="shared" si="18"/>
        <v>3.3</v>
      </c>
      <c r="Y41">
        <f t="shared" si="18"/>
        <v>10.5</v>
      </c>
      <c r="Z41">
        <f t="shared" si="18"/>
        <v>0</v>
      </c>
      <c r="AA41">
        <f t="shared" si="18"/>
        <v>0</v>
      </c>
      <c r="AB41">
        <f t="shared" si="18"/>
        <v>-1.9000000000000004</v>
      </c>
      <c r="AC41">
        <f>SUM(AC37:AC40)</f>
        <v>-3.6</v>
      </c>
      <c r="AD41"/>
      <c r="AE41"/>
      <c r="AF41"/>
      <c r="AG41"/>
      <c r="AH41" s="11">
        <f t="shared" ref="AH41:AR41" si="19">SUM(AH37:AH40)</f>
        <v>23.1</v>
      </c>
      <c r="AI41" s="11">
        <f t="shared" si="19"/>
        <v>29.499999999999996</v>
      </c>
      <c r="AJ41" s="11">
        <f t="shared" si="19"/>
        <v>-49.7</v>
      </c>
      <c r="AK41" s="11">
        <f t="shared" si="19"/>
        <v>18.2</v>
      </c>
      <c r="AL41" s="11">
        <f t="shared" si="19"/>
        <v>5.2999999999999989</v>
      </c>
      <c r="AM41" s="11">
        <f t="shared" si="19"/>
        <v>-4.4999999999999964</v>
      </c>
      <c r="AN41" s="11">
        <f t="shared" si="19"/>
        <v>-18.599999999999998</v>
      </c>
      <c r="AO41" s="11">
        <f t="shared" si="19"/>
        <v>-5.8000000000000007</v>
      </c>
      <c r="AP41" s="11">
        <f t="shared" si="19"/>
        <v>30.5</v>
      </c>
      <c r="AQ41" s="11">
        <f t="shared" si="19"/>
        <v>38</v>
      </c>
      <c r="AR41" s="11">
        <f t="shared" si="19"/>
        <v>29.299999999999997</v>
      </c>
      <c r="AS41" s="11">
        <f>SUM(AS37:AS40)</f>
        <v>27.9</v>
      </c>
      <c r="AT41" s="11">
        <f>SUM(AT37:AT40)</f>
        <v>-2.6000000000000014</v>
      </c>
    </row>
    <row r="43" spans="2:46" s="8" customFormat="1" x14ac:dyDescent="0.35">
      <c r="B43" s="10" t="s">
        <v>1040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2:46" s="8" customFormat="1" x14ac:dyDescent="0.35">
      <c r="B44" s="7" t="s">
        <v>1047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2:46" x14ac:dyDescent="0.35">
      <c r="B45" t="s">
        <v>1041</v>
      </c>
      <c r="X45">
        <v>91.8</v>
      </c>
      <c r="Y45">
        <v>86.4</v>
      </c>
      <c r="AB45">
        <v>104.2</v>
      </c>
      <c r="AC45">
        <v>114.6</v>
      </c>
      <c r="AH45" t="s">
        <v>1032</v>
      </c>
      <c r="AI45" t="s">
        <v>1032</v>
      </c>
      <c r="AJ45" t="s">
        <v>1032</v>
      </c>
      <c r="AK45" t="s">
        <v>1032</v>
      </c>
      <c r="AL45" t="s">
        <v>1032</v>
      </c>
      <c r="AM45" t="s">
        <v>1032</v>
      </c>
      <c r="AN45" t="s">
        <v>1032</v>
      </c>
      <c r="AO45" t="s">
        <v>1032</v>
      </c>
      <c r="AP45">
        <v>333.5</v>
      </c>
      <c r="AQ45">
        <v>368.6</v>
      </c>
      <c r="AR45">
        <v>375.9</v>
      </c>
      <c r="AS45">
        <v>359.7</v>
      </c>
      <c r="AT45">
        <v>420.4</v>
      </c>
    </row>
    <row r="46" spans="2:46" x14ac:dyDescent="0.35">
      <c r="B46" t="s">
        <v>1042</v>
      </c>
      <c r="X46">
        <v>35.799999999999997</v>
      </c>
      <c r="Y46">
        <v>34.9</v>
      </c>
      <c r="AB46">
        <v>36.1</v>
      </c>
      <c r="AC46">
        <v>39.799999999999997</v>
      </c>
      <c r="AH46" t="s">
        <v>1032</v>
      </c>
      <c r="AI46" t="s">
        <v>1032</v>
      </c>
      <c r="AJ46" t="s">
        <v>1032</v>
      </c>
      <c r="AK46" t="s">
        <v>1032</v>
      </c>
      <c r="AL46" t="s">
        <v>1032</v>
      </c>
      <c r="AM46" t="s">
        <v>1032</v>
      </c>
      <c r="AN46" t="s">
        <v>1032</v>
      </c>
      <c r="AO46" t="s">
        <v>1032</v>
      </c>
      <c r="AP46">
        <v>96</v>
      </c>
      <c r="AQ46">
        <v>111.4</v>
      </c>
      <c r="AR46">
        <v>123.8</v>
      </c>
      <c r="AS46">
        <v>151.5</v>
      </c>
      <c r="AT46">
        <v>157.5</v>
      </c>
    </row>
    <row r="47" spans="2:46" s="2" customFormat="1" x14ac:dyDescent="0.35">
      <c r="B47" s="2" t="s">
        <v>1043</v>
      </c>
      <c r="X47" s="2">
        <v>17.2</v>
      </c>
      <c r="Y47" s="2">
        <v>18</v>
      </c>
      <c r="AB47" s="2">
        <v>27.5</v>
      </c>
      <c r="AC47" s="2">
        <v>24.2</v>
      </c>
      <c r="AH47" s="2" t="s">
        <v>1032</v>
      </c>
      <c r="AI47" s="2" t="s">
        <v>1032</v>
      </c>
      <c r="AJ47" s="2" t="s">
        <v>1032</v>
      </c>
      <c r="AK47" s="2" t="s">
        <v>1032</v>
      </c>
      <c r="AL47" s="2" t="s">
        <v>1032</v>
      </c>
      <c r="AM47" s="2" t="s">
        <v>1032</v>
      </c>
      <c r="AN47" s="2" t="s">
        <v>1032</v>
      </c>
      <c r="AO47" s="2" t="s">
        <v>1032</v>
      </c>
      <c r="AP47" s="2">
        <v>55.6</v>
      </c>
      <c r="AQ47" s="2">
        <v>76.099999999999994</v>
      </c>
      <c r="AR47" s="2">
        <v>61</v>
      </c>
      <c r="AS47" s="2">
        <v>68.400000000000006</v>
      </c>
      <c r="AT47" s="2">
        <v>98.7</v>
      </c>
    </row>
    <row r="48" spans="2:46" s="11" customFormat="1" x14ac:dyDescent="0.35">
      <c r="B48" s="11" t="s">
        <v>1044</v>
      </c>
      <c r="D48" s="11">
        <f t="shared" ref="D48:AB48" si="20">SUM(D45:D47)</f>
        <v>0</v>
      </c>
      <c r="E48" s="11">
        <f t="shared" si="20"/>
        <v>0</v>
      </c>
      <c r="F48" s="11">
        <f t="shared" si="20"/>
        <v>0</v>
      </c>
      <c r="G48" s="11">
        <f t="shared" si="20"/>
        <v>0</v>
      </c>
      <c r="H48" s="11">
        <f t="shared" si="20"/>
        <v>0</v>
      </c>
      <c r="I48" s="11">
        <f t="shared" si="20"/>
        <v>0</v>
      </c>
      <c r="J48" s="11">
        <f t="shared" si="20"/>
        <v>0</v>
      </c>
      <c r="K48" s="11">
        <f t="shared" si="20"/>
        <v>0</v>
      </c>
      <c r="L48" s="11">
        <f t="shared" si="20"/>
        <v>0</v>
      </c>
      <c r="M48" s="11">
        <f t="shared" si="20"/>
        <v>0</v>
      </c>
      <c r="N48" s="11">
        <f t="shared" si="20"/>
        <v>0</v>
      </c>
      <c r="O48" s="11">
        <f t="shared" si="20"/>
        <v>0</v>
      </c>
      <c r="P48" s="11">
        <f t="shared" si="20"/>
        <v>0</v>
      </c>
      <c r="Q48" s="11">
        <f t="shared" si="20"/>
        <v>0</v>
      </c>
      <c r="R48" s="11">
        <f t="shared" si="20"/>
        <v>0</v>
      </c>
      <c r="S48" s="11">
        <f t="shared" si="20"/>
        <v>0</v>
      </c>
      <c r="T48" s="11">
        <f t="shared" si="20"/>
        <v>0</v>
      </c>
      <c r="U48" s="11">
        <f t="shared" si="20"/>
        <v>0</v>
      </c>
      <c r="V48" s="11">
        <f t="shared" si="20"/>
        <v>0</v>
      </c>
      <c r="W48" s="11">
        <f t="shared" si="20"/>
        <v>0</v>
      </c>
      <c r="X48" s="11">
        <f t="shared" si="20"/>
        <v>144.79999999999998</v>
      </c>
      <c r="Y48" s="11">
        <f t="shared" si="20"/>
        <v>139.30000000000001</v>
      </c>
      <c r="Z48" s="11">
        <f t="shared" si="20"/>
        <v>0</v>
      </c>
      <c r="AA48" s="11">
        <f t="shared" si="20"/>
        <v>0</v>
      </c>
      <c r="AB48" s="11">
        <f t="shared" si="20"/>
        <v>167.8</v>
      </c>
      <c r="AC48" s="11">
        <f>SUM(AC45:AC47)</f>
        <v>178.59999999999997</v>
      </c>
      <c r="AH48" s="11">
        <f>AH10</f>
        <v>372.2</v>
      </c>
      <c r="AI48" s="11">
        <f>AI10</f>
        <v>601.70000000000005</v>
      </c>
      <c r="AJ48" s="11">
        <f>AJ10</f>
        <v>783.2</v>
      </c>
      <c r="AK48" s="11">
        <f>AK10</f>
        <v>512.79999999999995</v>
      </c>
      <c r="AL48" s="11">
        <f>AL10</f>
        <v>485.1</v>
      </c>
      <c r="AM48" s="11">
        <f>AM10</f>
        <v>446.1</v>
      </c>
      <c r="AN48" s="11">
        <f>AN10</f>
        <v>465.8</v>
      </c>
      <c r="AO48" s="11">
        <f>AO10</f>
        <v>481.6</v>
      </c>
      <c r="AP48" s="11">
        <f t="shared" ref="AP48:AR48" si="21">SUM(AP45:AP47)</f>
        <v>485.1</v>
      </c>
      <c r="AQ48" s="11">
        <f t="shared" si="21"/>
        <v>556.1</v>
      </c>
      <c r="AR48" s="11">
        <f t="shared" si="21"/>
        <v>560.70000000000005</v>
      </c>
      <c r="AS48" s="11">
        <f>SUM(AS45:AS47)</f>
        <v>579.6</v>
      </c>
      <c r="AT48" s="11">
        <f>SUM(AT45:AT47)</f>
        <v>676.6</v>
      </c>
    </row>
    <row r="49" spans="2:46" s="8" customFormat="1" x14ac:dyDescent="0.35">
      <c r="B49" s="7" t="s">
        <v>1046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2:46" x14ac:dyDescent="0.35">
      <c r="B50" t="s">
        <v>1041</v>
      </c>
      <c r="X50">
        <v>54.4</v>
      </c>
      <c r="Y50">
        <v>57.3</v>
      </c>
      <c r="AB50">
        <v>51.9</v>
      </c>
      <c r="AC50">
        <v>43.5</v>
      </c>
      <c r="AH50" t="s">
        <v>1032</v>
      </c>
      <c r="AI50" t="s">
        <v>1032</v>
      </c>
      <c r="AJ50" t="s">
        <v>1032</v>
      </c>
      <c r="AK50" t="s">
        <v>1032</v>
      </c>
      <c r="AL50" t="s">
        <v>1032</v>
      </c>
      <c r="AM50" t="s">
        <v>1032</v>
      </c>
      <c r="AN50" t="s">
        <v>1032</v>
      </c>
      <c r="AO50" t="s">
        <v>1032</v>
      </c>
      <c r="AP50">
        <v>113.5</v>
      </c>
      <c r="AQ50">
        <v>138.80000000000001</v>
      </c>
      <c r="AR50">
        <v>170.5</v>
      </c>
      <c r="AS50">
        <v>211.4</v>
      </c>
      <c r="AT50" s="33">
        <v>203.3</v>
      </c>
    </row>
    <row r="51" spans="2:46" x14ac:dyDescent="0.35">
      <c r="B51" t="s">
        <v>1042</v>
      </c>
      <c r="X51">
        <v>5.5</v>
      </c>
      <c r="Y51">
        <v>3.6</v>
      </c>
      <c r="AB51">
        <v>3.6</v>
      </c>
      <c r="AC51">
        <v>5.9</v>
      </c>
      <c r="AH51" t="s">
        <v>1032</v>
      </c>
      <c r="AI51" t="s">
        <v>1032</v>
      </c>
      <c r="AJ51" t="s">
        <v>1032</v>
      </c>
      <c r="AK51" t="s">
        <v>1032</v>
      </c>
      <c r="AL51" t="s">
        <v>1032</v>
      </c>
      <c r="AM51" t="s">
        <v>1032</v>
      </c>
      <c r="AN51" t="s">
        <v>1032</v>
      </c>
      <c r="AO51" t="s">
        <v>1032</v>
      </c>
      <c r="AP51">
        <v>18.3</v>
      </c>
      <c r="AQ51">
        <v>21.1</v>
      </c>
      <c r="AR51">
        <v>15.7</v>
      </c>
      <c r="AS51">
        <v>18.3</v>
      </c>
      <c r="AT51" s="33">
        <v>15.6</v>
      </c>
    </row>
    <row r="52" spans="2:46" s="2" customFormat="1" x14ac:dyDescent="0.35">
      <c r="B52" s="2" t="s">
        <v>1043</v>
      </c>
      <c r="X52" s="2">
        <v>0.4</v>
      </c>
      <c r="Y52" s="2">
        <v>0.4</v>
      </c>
      <c r="AB52" s="2">
        <v>0.9</v>
      </c>
      <c r="AC52" s="2">
        <v>0.6</v>
      </c>
      <c r="AH52" s="2" t="s">
        <v>1032</v>
      </c>
      <c r="AI52" s="2" t="s">
        <v>1032</v>
      </c>
      <c r="AJ52" s="2" t="s">
        <v>1032</v>
      </c>
      <c r="AK52" s="2" t="s">
        <v>1032</v>
      </c>
      <c r="AL52" s="2" t="s">
        <v>1032</v>
      </c>
      <c r="AM52" s="2" t="s">
        <v>1032</v>
      </c>
      <c r="AN52" s="2" t="s">
        <v>1032</v>
      </c>
      <c r="AO52" s="2" t="s">
        <v>1032</v>
      </c>
      <c r="AP52" s="2">
        <v>1.1000000000000001</v>
      </c>
      <c r="AQ52" s="2">
        <v>1.5</v>
      </c>
      <c r="AR52" s="2">
        <v>0.8</v>
      </c>
      <c r="AS52" s="2">
        <v>2.2000000000000002</v>
      </c>
      <c r="AT52" s="2">
        <v>2.8</v>
      </c>
    </row>
    <row r="53" spans="2:46" s="14" customFormat="1" x14ac:dyDescent="0.35">
      <c r="B53" s="14" t="s">
        <v>1038</v>
      </c>
      <c r="D53" s="14">
        <f t="shared" ref="D53:AB53" si="22">SUM(D50:D52)</f>
        <v>0</v>
      </c>
      <c r="E53" s="14">
        <f t="shared" si="22"/>
        <v>0</v>
      </c>
      <c r="F53" s="14">
        <f t="shared" si="22"/>
        <v>0</v>
      </c>
      <c r="G53" s="14">
        <f t="shared" si="22"/>
        <v>0</v>
      </c>
      <c r="H53" s="14">
        <f t="shared" si="22"/>
        <v>0</v>
      </c>
      <c r="I53" s="14">
        <f t="shared" si="22"/>
        <v>0</v>
      </c>
      <c r="J53" s="14">
        <f t="shared" si="22"/>
        <v>0</v>
      </c>
      <c r="K53" s="14">
        <f t="shared" si="22"/>
        <v>0</v>
      </c>
      <c r="L53" s="14">
        <f t="shared" si="22"/>
        <v>0</v>
      </c>
      <c r="M53" s="14">
        <f t="shared" si="22"/>
        <v>0</v>
      </c>
      <c r="N53" s="14">
        <f t="shared" si="22"/>
        <v>0</v>
      </c>
      <c r="O53" s="14">
        <f t="shared" si="22"/>
        <v>0</v>
      </c>
      <c r="P53" s="14">
        <f t="shared" si="22"/>
        <v>0</v>
      </c>
      <c r="Q53" s="14">
        <f t="shared" si="22"/>
        <v>0</v>
      </c>
      <c r="R53" s="14">
        <f t="shared" si="22"/>
        <v>0</v>
      </c>
      <c r="S53" s="14">
        <f t="shared" si="22"/>
        <v>0</v>
      </c>
      <c r="T53" s="14">
        <f t="shared" si="22"/>
        <v>0</v>
      </c>
      <c r="U53" s="14">
        <f t="shared" si="22"/>
        <v>0</v>
      </c>
      <c r="V53" s="14">
        <f t="shared" si="22"/>
        <v>0</v>
      </c>
      <c r="W53" s="14">
        <f t="shared" si="22"/>
        <v>0</v>
      </c>
      <c r="X53" s="14">
        <f t="shared" si="22"/>
        <v>60.3</v>
      </c>
      <c r="Y53" s="14">
        <f t="shared" si="22"/>
        <v>61.3</v>
      </c>
      <c r="Z53" s="14">
        <f t="shared" si="22"/>
        <v>0</v>
      </c>
      <c r="AA53" s="14">
        <f t="shared" si="22"/>
        <v>0</v>
      </c>
      <c r="AB53" s="14">
        <f t="shared" si="22"/>
        <v>56.4</v>
      </c>
      <c r="AC53" s="14">
        <f>SUM(AC50:AC52)</f>
        <v>50</v>
      </c>
      <c r="AH53" s="14">
        <f>AH22</f>
        <v>0</v>
      </c>
      <c r="AI53" s="14">
        <f>AI22</f>
        <v>0</v>
      </c>
      <c r="AJ53" s="14">
        <f>AJ22</f>
        <v>0</v>
      </c>
      <c r="AK53" s="14">
        <f>AK22</f>
        <v>121.6</v>
      </c>
      <c r="AL53" s="14">
        <f>AL22</f>
        <v>81.5</v>
      </c>
      <c r="AM53" s="14">
        <f>AM22</f>
        <v>66.3</v>
      </c>
      <c r="AN53" s="14">
        <f>AN22</f>
        <v>75.8</v>
      </c>
      <c r="AO53" s="14">
        <f>AO22</f>
        <v>121.7</v>
      </c>
      <c r="AP53" s="14">
        <f t="shared" ref="AP53:AQ53" si="23">SUM(AP50:AP52)</f>
        <v>132.9</v>
      </c>
      <c r="AQ53" s="14">
        <f t="shared" si="23"/>
        <v>161.4</v>
      </c>
      <c r="AR53" s="14">
        <f>SUM(AR50:AR52)</f>
        <v>187</v>
      </c>
      <c r="AS53" s="14">
        <f>SUM(AS50:AS52)</f>
        <v>231.9</v>
      </c>
      <c r="AT53" s="14">
        <f>SUM(AT50:AT52)</f>
        <v>221.70000000000002</v>
      </c>
    </row>
    <row r="54" spans="2:46" s="11" customFormat="1" x14ac:dyDescent="0.35">
      <c r="B54" s="11" t="s">
        <v>1010</v>
      </c>
      <c r="D54" s="11">
        <f t="shared" ref="D54:AB54" si="24">D53+D48</f>
        <v>0</v>
      </c>
      <c r="E54" s="11">
        <f t="shared" si="24"/>
        <v>0</v>
      </c>
      <c r="F54" s="11">
        <f t="shared" si="24"/>
        <v>0</v>
      </c>
      <c r="G54" s="11">
        <f t="shared" si="24"/>
        <v>0</v>
      </c>
      <c r="H54" s="11">
        <f t="shared" si="24"/>
        <v>0</v>
      </c>
      <c r="I54" s="11">
        <f t="shared" si="24"/>
        <v>0</v>
      </c>
      <c r="J54" s="11">
        <f t="shared" si="24"/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205.09999999999997</v>
      </c>
      <c r="Y54" s="11">
        <f t="shared" si="24"/>
        <v>200.60000000000002</v>
      </c>
      <c r="Z54" s="11">
        <f t="shared" si="24"/>
        <v>0</v>
      </c>
      <c r="AA54" s="11">
        <f t="shared" si="24"/>
        <v>0</v>
      </c>
      <c r="AB54" s="11">
        <f t="shared" si="24"/>
        <v>224.20000000000002</v>
      </c>
      <c r="AC54" s="11">
        <f>AC53+AC48</f>
        <v>228.59999999999997</v>
      </c>
      <c r="AH54" s="11" t="e">
        <f>#REF!</f>
        <v>#REF!</v>
      </c>
      <c r="AI54" s="11" t="e">
        <f>#REF!</f>
        <v>#REF!</v>
      </c>
      <c r="AJ54" s="11" t="e">
        <f>#REF!</f>
        <v>#REF!</v>
      </c>
      <c r="AK54" s="11" t="e">
        <f>#REF!</f>
        <v>#REF!</v>
      </c>
      <c r="AL54" s="11" t="e">
        <f>#REF!</f>
        <v>#REF!</v>
      </c>
      <c r="AM54" s="11" t="e">
        <f>#REF!</f>
        <v>#REF!</v>
      </c>
      <c r="AN54" s="11" t="e">
        <f>#REF!</f>
        <v>#REF!</v>
      </c>
      <c r="AO54" s="11" t="e">
        <f>#REF!</f>
        <v>#REF!</v>
      </c>
      <c r="AP54" s="11">
        <f t="shared" ref="AP54:AR54" si="25">AP53+AP48</f>
        <v>618</v>
      </c>
      <c r="AQ54" s="11">
        <f t="shared" si="25"/>
        <v>717.5</v>
      </c>
      <c r="AR54" s="11">
        <f t="shared" si="25"/>
        <v>747.7</v>
      </c>
      <c r="AS54" s="11">
        <f>AS53+AS48</f>
        <v>811.5</v>
      </c>
      <c r="AT54" s="11">
        <f>AT53+AT48</f>
        <v>898.30000000000007</v>
      </c>
    </row>
    <row r="55" spans="2:46" x14ac:dyDescent="0.35">
      <c r="B55" s="11" t="s">
        <v>1085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I55" s="12" t="e">
        <f>AI54/AH54-1</f>
        <v>#REF!</v>
      </c>
      <c r="AJ55" s="12" t="e">
        <f t="shared" ref="AJ55:AT55" si="26">AJ54/AI54-1</f>
        <v>#REF!</v>
      </c>
      <c r="AK55" s="12" t="e">
        <f t="shared" si="26"/>
        <v>#REF!</v>
      </c>
      <c r="AL55" s="12" t="e">
        <f t="shared" si="26"/>
        <v>#REF!</v>
      </c>
      <c r="AM55" s="12" t="e">
        <f t="shared" si="26"/>
        <v>#REF!</v>
      </c>
      <c r="AN55" s="12" t="e">
        <f t="shared" si="26"/>
        <v>#REF!</v>
      </c>
      <c r="AO55" s="12" t="e">
        <f t="shared" si="26"/>
        <v>#REF!</v>
      </c>
      <c r="AP55" s="12" t="e">
        <f t="shared" si="26"/>
        <v>#REF!</v>
      </c>
      <c r="AQ55" s="12">
        <f t="shared" si="26"/>
        <v>0.16100323624595458</v>
      </c>
      <c r="AR55" s="12">
        <f t="shared" si="26"/>
        <v>4.2090592334494747E-2</v>
      </c>
      <c r="AS55" s="12">
        <f t="shared" si="26"/>
        <v>8.532834024341307E-2</v>
      </c>
      <c r="AT55" s="12">
        <f t="shared" si="26"/>
        <v>0.10696241528034522</v>
      </c>
    </row>
    <row r="56" spans="2:46" s="4" customFormat="1" x14ac:dyDescent="0.35">
      <c r="B56" s="5" t="s">
        <v>1064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2:46" x14ac:dyDescent="0.35">
      <c r="B57" t="s">
        <v>1045</v>
      </c>
      <c r="D57" s="12" t="e">
        <f>D10/#REF!</f>
        <v>#REF!</v>
      </c>
      <c r="E57" s="12" t="e">
        <f>E10/#REF!</f>
        <v>#REF!</v>
      </c>
      <c r="F57" s="12" t="e">
        <f>F10/#REF!</f>
        <v>#REF!</v>
      </c>
      <c r="G57" s="12" t="e">
        <f>G10/#REF!</f>
        <v>#REF!</v>
      </c>
      <c r="H57" s="12" t="e">
        <f>H10/#REF!</f>
        <v>#REF!</v>
      </c>
      <c r="I57" s="12" t="e">
        <f>I10/#REF!</f>
        <v>#REF!</v>
      </c>
      <c r="J57" s="12" t="e">
        <f>J10/#REF!</f>
        <v>#REF!</v>
      </c>
      <c r="K57" s="12" t="e">
        <f>K10/#REF!</f>
        <v>#REF!</v>
      </c>
      <c r="L57" s="12" t="e">
        <f>L10/#REF!</f>
        <v>#REF!</v>
      </c>
      <c r="M57" s="12" t="e">
        <f>M10/#REF!</f>
        <v>#REF!</v>
      </c>
      <c r="N57" s="12" t="e">
        <f>N10/#REF!</f>
        <v>#REF!</v>
      </c>
      <c r="O57" s="12" t="e">
        <f>O10/#REF!</f>
        <v>#REF!</v>
      </c>
      <c r="P57" s="12" t="e">
        <f>P10/#REF!</f>
        <v>#REF!</v>
      </c>
      <c r="Q57" s="12" t="e">
        <f>Q10/#REF!</f>
        <v>#REF!</v>
      </c>
      <c r="R57" s="12" t="e">
        <f>R10/#REF!</f>
        <v>#REF!</v>
      </c>
      <c r="S57" s="12" t="e">
        <f>S10/#REF!</f>
        <v>#REF!</v>
      </c>
      <c r="T57" s="12" t="e">
        <f>T10/#REF!</f>
        <v>#REF!</v>
      </c>
      <c r="U57" s="12" t="e">
        <f>U10/#REF!</f>
        <v>#REF!</v>
      </c>
      <c r="V57" s="12" t="e">
        <f>V10/#REF!</f>
        <v>#REF!</v>
      </c>
      <c r="W57" s="12" t="e">
        <f>W10/#REF!</f>
        <v>#REF!</v>
      </c>
      <c r="X57" s="12" t="e">
        <f>X10/#REF!</f>
        <v>#REF!</v>
      </c>
      <c r="Y57" s="12" t="e">
        <f>Y10/#REF!</f>
        <v>#REF!</v>
      </c>
      <c r="Z57" s="12" t="e">
        <f>Z10/#REF!</f>
        <v>#REF!</v>
      </c>
      <c r="AA57" s="12" t="e">
        <f>AA10/#REF!</f>
        <v>#REF!</v>
      </c>
      <c r="AB57" s="12" t="e">
        <f>AB10/#REF!</f>
        <v>#REF!</v>
      </c>
      <c r="AC57" s="12" t="e">
        <f>AC10/#REF!</f>
        <v>#REF!</v>
      </c>
      <c r="AH57" s="12" t="e">
        <f>AH10/AH54</f>
        <v>#REF!</v>
      </c>
      <c r="AI57" s="12" t="e">
        <f t="shared" ref="AI57:AR57" si="27">AI10/AI54</f>
        <v>#REF!</v>
      </c>
      <c r="AJ57" s="12" t="e">
        <f t="shared" si="27"/>
        <v>#REF!</v>
      </c>
      <c r="AK57" s="12" t="e">
        <f t="shared" si="27"/>
        <v>#REF!</v>
      </c>
      <c r="AL57" s="12" t="e">
        <f t="shared" si="27"/>
        <v>#REF!</v>
      </c>
      <c r="AM57" s="12" t="e">
        <f t="shared" si="27"/>
        <v>#REF!</v>
      </c>
      <c r="AN57" s="12" t="e">
        <f t="shared" si="27"/>
        <v>#REF!</v>
      </c>
      <c r="AO57" s="12" t="e">
        <f t="shared" si="27"/>
        <v>#REF!</v>
      </c>
      <c r="AP57" s="12">
        <f t="shared" si="27"/>
        <v>0.78495145631067953</v>
      </c>
      <c r="AQ57" s="12">
        <f t="shared" si="27"/>
        <v>0.77505226480836242</v>
      </c>
      <c r="AR57" s="12">
        <f t="shared" si="27"/>
        <v>0.74989969238999599</v>
      </c>
      <c r="AS57" s="12">
        <f>AS10/AS54</f>
        <v>0.71423290203327172</v>
      </c>
      <c r="AT57" s="12">
        <f>AT10/AT54</f>
        <v>0.75320048981409327</v>
      </c>
    </row>
    <row r="58" spans="2:46" x14ac:dyDescent="0.35">
      <c r="B58" t="s">
        <v>1059</v>
      </c>
      <c r="D58" s="12" t="e">
        <f>D16/#REF!</f>
        <v>#REF!</v>
      </c>
      <c r="E58" s="12" t="e">
        <f>E16/#REF!</f>
        <v>#REF!</v>
      </c>
      <c r="F58" s="12" t="e">
        <f>F16/#REF!</f>
        <v>#REF!</v>
      </c>
      <c r="G58" s="12" t="e">
        <f>G16/#REF!</f>
        <v>#REF!</v>
      </c>
      <c r="H58" s="12" t="e">
        <f>H16/#REF!</f>
        <v>#REF!</v>
      </c>
      <c r="I58" s="12" t="e">
        <f>I16/#REF!</f>
        <v>#REF!</v>
      </c>
      <c r="J58" s="12" t="e">
        <f>J16/#REF!</f>
        <v>#REF!</v>
      </c>
      <c r="K58" s="12" t="e">
        <f>K16/#REF!</f>
        <v>#REF!</v>
      </c>
      <c r="L58" s="12" t="e">
        <f>L16/#REF!</f>
        <v>#REF!</v>
      </c>
      <c r="M58" s="12" t="e">
        <f>M16/#REF!</f>
        <v>#REF!</v>
      </c>
      <c r="N58" s="12" t="e">
        <f>N16/#REF!</f>
        <v>#REF!</v>
      </c>
      <c r="O58" s="12" t="e">
        <f>O16/#REF!</f>
        <v>#REF!</v>
      </c>
      <c r="P58" s="12" t="e">
        <f>P16/#REF!</f>
        <v>#REF!</v>
      </c>
      <c r="Q58" s="12" t="e">
        <f>Q16/#REF!</f>
        <v>#REF!</v>
      </c>
      <c r="R58" s="12" t="e">
        <f>R16/#REF!</f>
        <v>#REF!</v>
      </c>
      <c r="S58" s="12" t="e">
        <f>S16/#REF!</f>
        <v>#REF!</v>
      </c>
      <c r="T58" s="12" t="e">
        <f>T16/#REF!</f>
        <v>#REF!</v>
      </c>
      <c r="U58" s="12" t="e">
        <f>U16/#REF!</f>
        <v>#REF!</v>
      </c>
      <c r="V58" s="12" t="e">
        <f>V16/#REF!</f>
        <v>#REF!</v>
      </c>
      <c r="W58" s="12" t="e">
        <f>W16/#REF!</f>
        <v>#REF!</v>
      </c>
      <c r="X58" s="12" t="e">
        <f>X16/#REF!</f>
        <v>#REF!</v>
      </c>
      <c r="Y58" s="12" t="e">
        <f>Y16/#REF!</f>
        <v>#REF!</v>
      </c>
      <c r="Z58" s="12" t="e">
        <f>Z16/#REF!</f>
        <v>#REF!</v>
      </c>
      <c r="AA58" s="12" t="e">
        <f>AA16/#REF!</f>
        <v>#REF!</v>
      </c>
      <c r="AB58" s="12" t="e">
        <f>AB16/#REF!</f>
        <v>#REF!</v>
      </c>
      <c r="AC58" s="12" t="e">
        <f>AC16/#REF!</f>
        <v>#REF!</v>
      </c>
      <c r="AH58" s="12" t="e">
        <f>AH16/AH54</f>
        <v>#REF!</v>
      </c>
      <c r="AI58" s="12" t="e">
        <f t="shared" ref="AI58:AR58" si="28">AI16/AI54</f>
        <v>#REF!</v>
      </c>
      <c r="AJ58" s="12" t="e">
        <f t="shared" si="28"/>
        <v>#REF!</v>
      </c>
      <c r="AK58" s="12" t="e">
        <f t="shared" si="28"/>
        <v>#REF!</v>
      </c>
      <c r="AL58" s="12" t="e">
        <f t="shared" si="28"/>
        <v>#REF!</v>
      </c>
      <c r="AM58" s="12" t="e">
        <f t="shared" si="28"/>
        <v>#REF!</v>
      </c>
      <c r="AN58" s="12" t="e">
        <f t="shared" si="28"/>
        <v>#REF!</v>
      </c>
      <c r="AO58" s="12" t="e">
        <f t="shared" si="28"/>
        <v>#REF!</v>
      </c>
      <c r="AP58" s="12">
        <f t="shared" si="28"/>
        <v>0</v>
      </c>
      <c r="AQ58" s="12">
        <f t="shared" si="28"/>
        <v>0</v>
      </c>
      <c r="AR58" s="12">
        <f t="shared" si="28"/>
        <v>0</v>
      </c>
      <c r="AS58" s="12">
        <f>AS16/AS54</f>
        <v>0</v>
      </c>
      <c r="AT58" s="12">
        <f>AT16/AT54</f>
        <v>0</v>
      </c>
    </row>
    <row r="59" spans="2:46" s="2" customFormat="1" x14ac:dyDescent="0.35">
      <c r="B59" s="2" t="s">
        <v>1048</v>
      </c>
      <c r="D59" s="13" t="e">
        <f>D22/#REF!</f>
        <v>#REF!</v>
      </c>
      <c r="E59" s="13" t="e">
        <f>E22/#REF!</f>
        <v>#REF!</v>
      </c>
      <c r="F59" s="13" t="e">
        <f>F22/#REF!</f>
        <v>#REF!</v>
      </c>
      <c r="G59" s="13" t="e">
        <f>G22/#REF!</f>
        <v>#REF!</v>
      </c>
      <c r="H59" s="13" t="e">
        <f>H22/#REF!</f>
        <v>#REF!</v>
      </c>
      <c r="I59" s="13" t="e">
        <f>I22/#REF!</f>
        <v>#REF!</v>
      </c>
      <c r="J59" s="13" t="e">
        <f>J22/#REF!</f>
        <v>#REF!</v>
      </c>
      <c r="K59" s="13" t="e">
        <f>K22/#REF!</f>
        <v>#REF!</v>
      </c>
      <c r="L59" s="13" t="e">
        <f>L22/#REF!</f>
        <v>#REF!</v>
      </c>
      <c r="M59" s="13" t="e">
        <f>M22/#REF!</f>
        <v>#REF!</v>
      </c>
      <c r="N59" s="13" t="e">
        <f>N22/#REF!</f>
        <v>#REF!</v>
      </c>
      <c r="O59" s="13" t="e">
        <f>O22/#REF!</f>
        <v>#REF!</v>
      </c>
      <c r="P59" s="13" t="e">
        <f>P22/#REF!</f>
        <v>#REF!</v>
      </c>
      <c r="Q59" s="13" t="e">
        <f>Q22/#REF!</f>
        <v>#REF!</v>
      </c>
      <c r="R59" s="13" t="e">
        <f>R22/#REF!</f>
        <v>#REF!</v>
      </c>
      <c r="S59" s="13" t="e">
        <f>S22/#REF!</f>
        <v>#REF!</v>
      </c>
      <c r="T59" s="13" t="e">
        <f>T22/#REF!</f>
        <v>#REF!</v>
      </c>
      <c r="U59" s="13" t="e">
        <f>U22/#REF!</f>
        <v>#REF!</v>
      </c>
      <c r="V59" s="13" t="e">
        <f>V22/#REF!</f>
        <v>#REF!</v>
      </c>
      <c r="W59" s="13" t="e">
        <f>W22/#REF!</f>
        <v>#REF!</v>
      </c>
      <c r="X59" s="13" t="e">
        <f>X22/#REF!</f>
        <v>#REF!</v>
      </c>
      <c r="Y59" s="13" t="e">
        <f>Y22/#REF!</f>
        <v>#REF!</v>
      </c>
      <c r="Z59" s="13" t="e">
        <f>Z22/#REF!</f>
        <v>#REF!</v>
      </c>
      <c r="AA59" s="13" t="e">
        <f>AA22/#REF!</f>
        <v>#REF!</v>
      </c>
      <c r="AB59" s="13" t="e">
        <f>AB22/#REF!</f>
        <v>#REF!</v>
      </c>
      <c r="AC59" s="13" t="e">
        <f>AC22/#REF!</f>
        <v>#REF!</v>
      </c>
      <c r="AH59" s="13" t="e">
        <f>AH22/AH54</f>
        <v>#REF!</v>
      </c>
      <c r="AI59" s="13" t="e">
        <f t="shared" ref="AI59:AR59" si="29">AI22/AI54</f>
        <v>#REF!</v>
      </c>
      <c r="AJ59" s="13" t="e">
        <f t="shared" si="29"/>
        <v>#REF!</v>
      </c>
      <c r="AK59" s="13" t="e">
        <f t="shared" si="29"/>
        <v>#REF!</v>
      </c>
      <c r="AL59" s="13" t="e">
        <f t="shared" si="29"/>
        <v>#REF!</v>
      </c>
      <c r="AM59" s="13" t="e">
        <f t="shared" si="29"/>
        <v>#REF!</v>
      </c>
      <c r="AN59" s="13" t="e">
        <f t="shared" si="29"/>
        <v>#REF!</v>
      </c>
      <c r="AO59" s="13" t="e">
        <f t="shared" si="29"/>
        <v>#REF!</v>
      </c>
      <c r="AP59" s="13">
        <f t="shared" si="29"/>
        <v>0.21504854368932039</v>
      </c>
      <c r="AQ59" s="13">
        <f t="shared" si="29"/>
        <v>0.22494773519163763</v>
      </c>
      <c r="AR59" s="13">
        <f t="shared" si="29"/>
        <v>0.25010030761000401</v>
      </c>
      <c r="AS59" s="13">
        <f>AS22/AS54</f>
        <v>0.28576709796672828</v>
      </c>
      <c r="AT59" s="13">
        <f>AT22/AT54</f>
        <v>0.24679951018590668</v>
      </c>
    </row>
    <row r="60" spans="2:46" x14ac:dyDescent="0.35">
      <c r="B60" t="s">
        <v>1049</v>
      </c>
      <c r="D60" s="12" t="e">
        <f t="shared" ref="D60:AB60" si="30">SUM(D57:D59)</f>
        <v>#REF!</v>
      </c>
      <c r="E60" s="12" t="e">
        <f t="shared" si="30"/>
        <v>#REF!</v>
      </c>
      <c r="F60" s="12" t="e">
        <f t="shared" si="30"/>
        <v>#REF!</v>
      </c>
      <c r="G60" s="12" t="e">
        <f t="shared" si="30"/>
        <v>#REF!</v>
      </c>
      <c r="H60" s="12" t="e">
        <f t="shared" si="30"/>
        <v>#REF!</v>
      </c>
      <c r="I60" s="12" t="e">
        <f t="shared" si="30"/>
        <v>#REF!</v>
      </c>
      <c r="J60" s="12" t="e">
        <f t="shared" si="30"/>
        <v>#REF!</v>
      </c>
      <c r="K60" s="12" t="e">
        <f t="shared" si="30"/>
        <v>#REF!</v>
      </c>
      <c r="L60" s="12" t="e">
        <f t="shared" si="30"/>
        <v>#REF!</v>
      </c>
      <c r="M60" s="12" t="e">
        <f t="shared" si="30"/>
        <v>#REF!</v>
      </c>
      <c r="N60" s="12" t="e">
        <f t="shared" si="30"/>
        <v>#REF!</v>
      </c>
      <c r="O60" s="12" t="e">
        <f t="shared" si="30"/>
        <v>#REF!</v>
      </c>
      <c r="P60" s="12" t="e">
        <f t="shared" si="30"/>
        <v>#REF!</v>
      </c>
      <c r="Q60" s="12" t="e">
        <f t="shared" si="30"/>
        <v>#REF!</v>
      </c>
      <c r="R60" s="12" t="e">
        <f t="shared" si="30"/>
        <v>#REF!</v>
      </c>
      <c r="S60" s="12" t="e">
        <f t="shared" si="30"/>
        <v>#REF!</v>
      </c>
      <c r="T60" s="12" t="e">
        <f t="shared" si="30"/>
        <v>#REF!</v>
      </c>
      <c r="U60" s="12" t="e">
        <f t="shared" si="30"/>
        <v>#REF!</v>
      </c>
      <c r="V60" s="12" t="e">
        <f t="shared" si="30"/>
        <v>#REF!</v>
      </c>
      <c r="W60" s="12" t="e">
        <f t="shared" si="30"/>
        <v>#REF!</v>
      </c>
      <c r="X60" s="12" t="e">
        <f t="shared" si="30"/>
        <v>#REF!</v>
      </c>
      <c r="Y60" s="12" t="e">
        <f t="shared" si="30"/>
        <v>#REF!</v>
      </c>
      <c r="Z60" s="12" t="e">
        <f t="shared" si="30"/>
        <v>#REF!</v>
      </c>
      <c r="AA60" s="12" t="e">
        <f t="shared" si="30"/>
        <v>#REF!</v>
      </c>
      <c r="AB60" s="12" t="e">
        <f t="shared" si="30"/>
        <v>#REF!</v>
      </c>
      <c r="AC60" s="12" t="e">
        <f t="shared" ref="AC60" si="31">SUM(AC57:AC59)</f>
        <v>#REF!</v>
      </c>
      <c r="AH60" s="12" t="e">
        <f t="shared" ref="AH60:AN60" si="32">SUM(AH57:AH59)</f>
        <v>#REF!</v>
      </c>
      <c r="AI60" s="12" t="e">
        <f t="shared" si="32"/>
        <v>#REF!</v>
      </c>
      <c r="AJ60" s="12" t="e">
        <f t="shared" si="32"/>
        <v>#REF!</v>
      </c>
      <c r="AK60" s="12" t="e">
        <f t="shared" si="32"/>
        <v>#REF!</v>
      </c>
      <c r="AL60" s="12" t="e">
        <f t="shared" si="32"/>
        <v>#REF!</v>
      </c>
      <c r="AM60" s="12" t="e">
        <f t="shared" si="32"/>
        <v>#REF!</v>
      </c>
      <c r="AN60" s="12" t="e">
        <f t="shared" si="32"/>
        <v>#REF!</v>
      </c>
      <c r="AO60" s="12" t="e">
        <f>SUM(AO57:AO59)</f>
        <v>#REF!</v>
      </c>
      <c r="AP60" s="12">
        <f t="shared" ref="AP60:AS60" si="33">SUM(AP57:AP59)</f>
        <v>0.99999999999999989</v>
      </c>
      <c r="AQ60" s="12">
        <f t="shared" si="33"/>
        <v>1</v>
      </c>
      <c r="AR60" s="12">
        <f t="shared" si="33"/>
        <v>1</v>
      </c>
      <c r="AS60" s="12">
        <f t="shared" si="33"/>
        <v>1</v>
      </c>
      <c r="AT60" s="12">
        <f t="shared" ref="AT60" si="34">SUM(AT57:AT59)</f>
        <v>1</v>
      </c>
    </row>
    <row r="61" spans="2:46" x14ac:dyDescent="0.35"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</row>
    <row r="62" spans="2:46" s="4" customFormat="1" x14ac:dyDescent="0.35">
      <c r="B62" s="5" t="s">
        <v>1065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</row>
    <row r="63" spans="2:46" x14ac:dyDescent="0.35">
      <c r="B63" t="s">
        <v>1070</v>
      </c>
      <c r="D63" s="12" t="e">
        <f>(D8+D14+D20)/#REF!</f>
        <v>#REF!</v>
      </c>
      <c r="E63" s="12" t="e">
        <f>(E8+E14+E20)/#REF!</f>
        <v>#REF!</v>
      </c>
      <c r="F63" s="12" t="e">
        <f>(F8+F14+F20)/#REF!</f>
        <v>#REF!</v>
      </c>
      <c r="G63" s="12" t="e">
        <f>(G8+G14+G20)/#REF!</f>
        <v>#REF!</v>
      </c>
      <c r="H63" s="12" t="e">
        <f>(H8+H14+H20)/#REF!</f>
        <v>#REF!</v>
      </c>
      <c r="I63" s="12" t="e">
        <f>(I8+I14+I20)/#REF!</f>
        <v>#REF!</v>
      </c>
      <c r="J63" s="12" t="e">
        <f>(J8+J14+J20)/#REF!</f>
        <v>#REF!</v>
      </c>
      <c r="K63" s="12" t="e">
        <f>(K8+K14+K20)/#REF!</f>
        <v>#REF!</v>
      </c>
      <c r="L63" s="12" t="e">
        <f>(L8+L14+L20)/#REF!</f>
        <v>#REF!</v>
      </c>
      <c r="M63" s="12" t="e">
        <f>(M8+M14+M20)/#REF!</f>
        <v>#REF!</v>
      </c>
      <c r="N63" s="12" t="e">
        <f>(N8+N14+N20)/#REF!</f>
        <v>#REF!</v>
      </c>
      <c r="O63" s="12" t="e">
        <f>(O8+O14+O20)/#REF!</f>
        <v>#REF!</v>
      </c>
      <c r="P63" s="12" t="e">
        <f>(P8+P14+P20)/#REF!</f>
        <v>#REF!</v>
      </c>
      <c r="Q63" s="12" t="e">
        <f>(Q8+Q14+Q20)/#REF!</f>
        <v>#REF!</v>
      </c>
      <c r="R63" s="12" t="e">
        <f>(R8+R14+R20)/#REF!</f>
        <v>#REF!</v>
      </c>
      <c r="S63" s="12" t="e">
        <f>(S8+S14+S20)/#REF!</f>
        <v>#REF!</v>
      </c>
      <c r="T63" s="12" t="e">
        <f>(T8+T14+T20)/#REF!</f>
        <v>#REF!</v>
      </c>
      <c r="U63" s="12" t="e">
        <f>(U8+U14+U20)/#REF!</f>
        <v>#REF!</v>
      </c>
      <c r="V63" s="12" t="e">
        <f>(V8+V14+V20)/#REF!</f>
        <v>#REF!</v>
      </c>
      <c r="W63" s="12" t="e">
        <f>(W8+W14+W20)/#REF!</f>
        <v>#REF!</v>
      </c>
      <c r="X63" s="12" t="e">
        <f>(X8+X14+X20)/#REF!</f>
        <v>#REF!</v>
      </c>
      <c r="Y63" s="12" t="e">
        <f>(Y8+Y14+Y20)/#REF!</f>
        <v>#REF!</v>
      </c>
      <c r="Z63" s="12" t="e">
        <f>(Z8+Z14+Z20)/#REF!</f>
        <v>#REF!</v>
      </c>
      <c r="AA63" s="12" t="e">
        <f>(AA8+AA14+AA20)/#REF!</f>
        <v>#REF!</v>
      </c>
      <c r="AB63" s="12" t="e">
        <f>(AB8+AB14+AB20)/#REF!</f>
        <v>#REF!</v>
      </c>
      <c r="AC63" s="12" t="e">
        <f>(AC8+AC14+AC20)/#REF!</f>
        <v>#REF!</v>
      </c>
      <c r="AH63" s="12" t="e">
        <f>(AH8+AH14+AH20)/#REF!</f>
        <v>#REF!</v>
      </c>
      <c r="AI63" s="12" t="e">
        <f>(AI8+AI14+AI20)/#REF!</f>
        <v>#REF!</v>
      </c>
      <c r="AJ63" s="12" t="e">
        <f>(AJ8+AJ14+AJ20)/#REF!</f>
        <v>#REF!</v>
      </c>
      <c r="AK63" s="12" t="e">
        <f>(AK8+AK14+AK20)/#REF!</f>
        <v>#REF!</v>
      </c>
      <c r="AL63" s="12" t="e">
        <f>(AL8+AL14+AL20)/#REF!</f>
        <v>#REF!</v>
      </c>
      <c r="AM63" s="12" t="e">
        <f>(AM8+AM14+AM20)/#REF!</f>
        <v>#REF!</v>
      </c>
      <c r="AN63" s="12" t="e">
        <f>(AN8+AN14+AN20)/#REF!</f>
        <v>#REF!</v>
      </c>
      <c r="AO63" s="12" t="e">
        <f>(AO8+AO14+AO20)/#REF!</f>
        <v>#REF!</v>
      </c>
      <c r="AP63" s="12" t="e">
        <f>(AP8+AP14+AP20)/#REF!</f>
        <v>#REF!</v>
      </c>
      <c r="AQ63" s="12" t="e">
        <f>(AQ8+AQ14+AQ20)/#REF!</f>
        <v>#REF!</v>
      </c>
      <c r="AR63" s="12" t="e">
        <f>(AR8+AR14+AR20)/#REF!</f>
        <v>#REF!</v>
      </c>
      <c r="AS63" s="12" t="e">
        <f>(AS8+AS14+AS20)/#REF!</f>
        <v>#REF!</v>
      </c>
    </row>
    <row r="64" spans="2:46" s="2" customFormat="1" x14ac:dyDescent="0.35">
      <c r="B64" s="2" t="s">
        <v>1071</v>
      </c>
      <c r="D64" s="13" t="e">
        <f>(D21+D15+D9)/#REF!</f>
        <v>#REF!</v>
      </c>
      <c r="E64" s="13" t="e">
        <f>(E21+E15+E9)/#REF!</f>
        <v>#REF!</v>
      </c>
      <c r="F64" s="13" t="e">
        <f>(F21+F15+F9)/#REF!</f>
        <v>#REF!</v>
      </c>
      <c r="G64" s="13" t="e">
        <f>(G21+G15+G9)/#REF!</f>
        <v>#REF!</v>
      </c>
      <c r="H64" s="13" t="e">
        <f>(H21+H15+H9)/#REF!</f>
        <v>#REF!</v>
      </c>
      <c r="I64" s="13" t="e">
        <f>(I21+I15+I9)/#REF!</f>
        <v>#REF!</v>
      </c>
      <c r="J64" s="13" t="e">
        <f>(J21+J15+J9)/#REF!</f>
        <v>#REF!</v>
      </c>
      <c r="K64" s="13" t="e">
        <f>(K21+K15+K9)/#REF!</f>
        <v>#REF!</v>
      </c>
      <c r="L64" s="13" t="e">
        <f>(L21+L15+L9)/#REF!</f>
        <v>#REF!</v>
      </c>
      <c r="M64" s="13" t="e">
        <f>(M21+M15+M9)/#REF!</f>
        <v>#REF!</v>
      </c>
      <c r="N64" s="13" t="e">
        <f>(N21+N15+N9)/#REF!</f>
        <v>#REF!</v>
      </c>
      <c r="O64" s="13" t="e">
        <f>(O21+O15+O9)/#REF!</f>
        <v>#REF!</v>
      </c>
      <c r="P64" s="13" t="e">
        <f>(P21+P15+P9)/#REF!</f>
        <v>#REF!</v>
      </c>
      <c r="Q64" s="13" t="e">
        <f>(Q21+Q15+Q9)/#REF!</f>
        <v>#REF!</v>
      </c>
      <c r="R64" s="13" t="e">
        <f>(R21+R15+R9)/#REF!</f>
        <v>#REF!</v>
      </c>
      <c r="S64" s="13" t="e">
        <f>(S21+S15+S9)/#REF!</f>
        <v>#REF!</v>
      </c>
      <c r="T64" s="13" t="e">
        <f>(T21+T15+T9)/#REF!</f>
        <v>#REF!</v>
      </c>
      <c r="U64" s="13" t="e">
        <f>(U21+U15+U9)/#REF!</f>
        <v>#REF!</v>
      </c>
      <c r="V64" s="13" t="e">
        <f>(V21+V15+V9)/#REF!</f>
        <v>#REF!</v>
      </c>
      <c r="W64" s="13" t="e">
        <f>(W21+W15+W9)/#REF!</f>
        <v>#REF!</v>
      </c>
      <c r="X64" s="13" t="e">
        <f>(X21+X15+X9)/#REF!</f>
        <v>#REF!</v>
      </c>
      <c r="Y64" s="13" t="e">
        <f>(Y21+Y15+Y9)/#REF!</f>
        <v>#REF!</v>
      </c>
      <c r="Z64" s="13" t="e">
        <f>(Z21+Z15+Z9)/#REF!</f>
        <v>#REF!</v>
      </c>
      <c r="AA64" s="13" t="e">
        <f>(AA21+AA15+AA9)/#REF!</f>
        <v>#REF!</v>
      </c>
      <c r="AB64" s="13" t="e">
        <f>(AB21+AB15+AB9)/#REF!</f>
        <v>#REF!</v>
      </c>
      <c r="AC64" s="13" t="e">
        <f>(AC21+AC15+AC9)/#REF!</f>
        <v>#REF!</v>
      </c>
      <c r="AH64" s="13" t="e">
        <f>(AH21+AH15+AH9)/#REF!</f>
        <v>#REF!</v>
      </c>
      <c r="AI64" s="13" t="e">
        <f>(AI21+AI15+AI9)/#REF!</f>
        <v>#REF!</v>
      </c>
      <c r="AJ64" s="13" t="e">
        <f>(AJ21+AJ15+AJ9)/#REF!</f>
        <v>#REF!</v>
      </c>
      <c r="AK64" s="13" t="e">
        <f>(AK21+AK15+AK9)/#REF!</f>
        <v>#REF!</v>
      </c>
      <c r="AL64" s="13" t="e">
        <f>(AL21+AL15+AL9)/#REF!</f>
        <v>#REF!</v>
      </c>
      <c r="AM64" s="13" t="e">
        <f>(AM21+AM15+AM9)/#REF!</f>
        <v>#REF!</v>
      </c>
      <c r="AN64" s="13" t="e">
        <f>(AN21+AN15+AN9)/#REF!</f>
        <v>#REF!</v>
      </c>
      <c r="AO64" s="13" t="e">
        <f>(AO21+AO15+AO9)/#REF!</f>
        <v>#REF!</v>
      </c>
      <c r="AP64" s="13" t="e">
        <f>(AP21+AP15+AP9)/#REF!</f>
        <v>#REF!</v>
      </c>
      <c r="AQ64" s="13" t="e">
        <f>(AQ21+AQ15+AQ9)/#REF!</f>
        <v>#REF!</v>
      </c>
      <c r="AR64" s="13" t="e">
        <f>(AR21+AR15+AR9)/#REF!</f>
        <v>#REF!</v>
      </c>
      <c r="AS64" s="13" t="e">
        <f>(AS21+AS15+AS9)/#REF!</f>
        <v>#REF!</v>
      </c>
    </row>
    <row r="65" spans="2:48" x14ac:dyDescent="0.35">
      <c r="B65" t="s">
        <v>1049</v>
      </c>
      <c r="D65" s="12" t="e">
        <f t="shared" ref="D65:AB65" si="35">SUM(D63:D64)</f>
        <v>#REF!</v>
      </c>
      <c r="E65" s="12" t="e">
        <f t="shared" si="35"/>
        <v>#REF!</v>
      </c>
      <c r="F65" s="12" t="e">
        <f t="shared" si="35"/>
        <v>#REF!</v>
      </c>
      <c r="G65" s="12" t="e">
        <f t="shared" si="35"/>
        <v>#REF!</v>
      </c>
      <c r="H65" s="12" t="e">
        <f t="shared" si="35"/>
        <v>#REF!</v>
      </c>
      <c r="I65" s="12" t="e">
        <f t="shared" si="35"/>
        <v>#REF!</v>
      </c>
      <c r="J65" s="12" t="e">
        <f t="shared" si="35"/>
        <v>#REF!</v>
      </c>
      <c r="K65" s="12" t="e">
        <f t="shared" si="35"/>
        <v>#REF!</v>
      </c>
      <c r="L65" s="12" t="e">
        <f t="shared" si="35"/>
        <v>#REF!</v>
      </c>
      <c r="M65" s="12" t="e">
        <f t="shared" si="35"/>
        <v>#REF!</v>
      </c>
      <c r="N65" s="12" t="e">
        <f t="shared" si="35"/>
        <v>#REF!</v>
      </c>
      <c r="O65" s="12" t="e">
        <f t="shared" si="35"/>
        <v>#REF!</v>
      </c>
      <c r="P65" s="12" t="e">
        <f t="shared" si="35"/>
        <v>#REF!</v>
      </c>
      <c r="Q65" s="12" t="e">
        <f t="shared" si="35"/>
        <v>#REF!</v>
      </c>
      <c r="R65" s="12" t="e">
        <f t="shared" si="35"/>
        <v>#REF!</v>
      </c>
      <c r="S65" s="12" t="e">
        <f t="shared" si="35"/>
        <v>#REF!</v>
      </c>
      <c r="T65" s="12" t="e">
        <f t="shared" si="35"/>
        <v>#REF!</v>
      </c>
      <c r="U65" s="12" t="e">
        <f t="shared" si="35"/>
        <v>#REF!</v>
      </c>
      <c r="V65" s="12" t="e">
        <f t="shared" si="35"/>
        <v>#REF!</v>
      </c>
      <c r="W65" s="12" t="e">
        <f t="shared" si="35"/>
        <v>#REF!</v>
      </c>
      <c r="X65" s="12" t="e">
        <f t="shared" si="35"/>
        <v>#REF!</v>
      </c>
      <c r="Y65" s="12" t="e">
        <f t="shared" si="35"/>
        <v>#REF!</v>
      </c>
      <c r="Z65" s="12" t="e">
        <f t="shared" si="35"/>
        <v>#REF!</v>
      </c>
      <c r="AA65" s="12" t="e">
        <f t="shared" si="35"/>
        <v>#REF!</v>
      </c>
      <c r="AB65" s="12" t="e">
        <f t="shared" si="35"/>
        <v>#REF!</v>
      </c>
      <c r="AC65" s="12" t="e">
        <f t="shared" ref="AC65" si="36">SUM(AC63:AC64)</f>
        <v>#REF!</v>
      </c>
      <c r="AH65" s="12" t="e">
        <f t="shared" ref="AH65:AR65" si="37">SUM(AH63:AH64)</f>
        <v>#REF!</v>
      </c>
      <c r="AI65" s="12" t="e">
        <f t="shared" si="37"/>
        <v>#REF!</v>
      </c>
      <c r="AJ65" s="12" t="e">
        <f t="shared" si="37"/>
        <v>#REF!</v>
      </c>
      <c r="AK65" s="12" t="e">
        <f t="shared" si="37"/>
        <v>#REF!</v>
      </c>
      <c r="AL65" s="12" t="e">
        <f t="shared" si="37"/>
        <v>#REF!</v>
      </c>
      <c r="AM65" s="12" t="e">
        <f t="shared" si="37"/>
        <v>#REF!</v>
      </c>
      <c r="AN65" s="12" t="e">
        <f t="shared" si="37"/>
        <v>#REF!</v>
      </c>
      <c r="AO65" s="12" t="e">
        <f t="shared" si="37"/>
        <v>#REF!</v>
      </c>
      <c r="AP65" s="12" t="e">
        <f t="shared" si="37"/>
        <v>#REF!</v>
      </c>
      <c r="AQ65" s="12" t="e">
        <f t="shared" si="37"/>
        <v>#REF!</v>
      </c>
      <c r="AR65" s="12" t="e">
        <f t="shared" si="37"/>
        <v>#REF!</v>
      </c>
      <c r="AS65" s="12" t="e">
        <f>SUM(AS63:AS64)</f>
        <v>#REF!</v>
      </c>
    </row>
    <row r="67" spans="2:48" s="3" customFormat="1" x14ac:dyDescent="0.35">
      <c r="B67" s="5" t="s">
        <v>969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2:48" x14ac:dyDescent="0.35">
      <c r="B68" t="s">
        <v>1008</v>
      </c>
      <c r="X68">
        <v>58</v>
      </c>
      <c r="Y68">
        <v>51.6</v>
      </c>
      <c r="AB68">
        <v>78.8</v>
      </c>
      <c r="AC68">
        <v>88.6</v>
      </c>
      <c r="AD68">
        <f>AT68-AC68-AB68-AA68</f>
        <v>157.80000000000001</v>
      </c>
      <c r="AH68">
        <v>284.8</v>
      </c>
      <c r="AI68">
        <v>351</v>
      </c>
      <c r="AJ68">
        <v>450</v>
      </c>
      <c r="AK68">
        <v>443.6</v>
      </c>
      <c r="AL68">
        <v>390.8</v>
      </c>
      <c r="AM68">
        <v>354.2</v>
      </c>
      <c r="AN68">
        <v>221.3</v>
      </c>
      <c r="AO68">
        <v>197.8</v>
      </c>
      <c r="AP68">
        <v>200.7</v>
      </c>
      <c r="AQ68">
        <v>272.60000000000002</v>
      </c>
      <c r="AR68">
        <v>248.7</v>
      </c>
      <c r="AS68">
        <v>219.4</v>
      </c>
      <c r="AT68">
        <v>325.2</v>
      </c>
    </row>
    <row r="69" spans="2:48" s="2" customFormat="1" x14ac:dyDescent="0.35">
      <c r="B69" s="2" t="s">
        <v>1009</v>
      </c>
      <c r="X69" s="2">
        <v>147.1</v>
      </c>
      <c r="Y69" s="2">
        <v>149</v>
      </c>
      <c r="AB69" s="2">
        <v>145.4</v>
      </c>
      <c r="AC69" s="2">
        <v>140</v>
      </c>
      <c r="AD69" s="2">
        <f>AT69-AC69-AB69-AA69</f>
        <v>287.70000000000005</v>
      </c>
      <c r="AH69" s="2">
        <v>123.7</v>
      </c>
      <c r="AI69" s="2">
        <v>362.9</v>
      </c>
      <c r="AJ69" s="2">
        <v>519.20000000000005</v>
      </c>
      <c r="AK69" s="2">
        <v>400.5</v>
      </c>
      <c r="AL69" s="2">
        <v>372.2</v>
      </c>
      <c r="AM69" s="2">
        <v>302.89999999999998</v>
      </c>
      <c r="AN69" s="2">
        <v>320.60000000000002</v>
      </c>
      <c r="AO69" s="2">
        <v>405.5</v>
      </c>
      <c r="AP69" s="2">
        <v>417.3</v>
      </c>
      <c r="AQ69" s="2">
        <v>444.9</v>
      </c>
      <c r="AR69" s="2">
        <v>499</v>
      </c>
      <c r="AS69" s="2">
        <v>592.1</v>
      </c>
      <c r="AT69" s="2">
        <v>573.1</v>
      </c>
    </row>
    <row r="70" spans="2:48" s="11" customFormat="1" x14ac:dyDescent="0.35">
      <c r="B70" s="11" t="s">
        <v>1010</v>
      </c>
      <c r="G70" s="11">
        <f t="shared" ref="G70:AB70" si="38">SUM(G68:G69)</f>
        <v>0</v>
      </c>
      <c r="H70" s="11">
        <f t="shared" si="38"/>
        <v>0</v>
      </c>
      <c r="I70" s="11">
        <f t="shared" si="38"/>
        <v>0</v>
      </c>
      <c r="J70" s="11">
        <f t="shared" si="38"/>
        <v>0</v>
      </c>
      <c r="K70" s="11">
        <f t="shared" si="38"/>
        <v>0</v>
      </c>
      <c r="L70" s="11">
        <f t="shared" si="38"/>
        <v>0</v>
      </c>
      <c r="M70" s="11">
        <f t="shared" si="38"/>
        <v>0</v>
      </c>
      <c r="N70" s="11">
        <f t="shared" si="38"/>
        <v>0</v>
      </c>
      <c r="O70" s="11">
        <f t="shared" si="38"/>
        <v>0</v>
      </c>
      <c r="P70" s="11">
        <f t="shared" si="38"/>
        <v>0</v>
      </c>
      <c r="Q70" s="11">
        <f t="shared" si="38"/>
        <v>0</v>
      </c>
      <c r="R70" s="11">
        <f t="shared" si="38"/>
        <v>0</v>
      </c>
      <c r="S70" s="11">
        <f t="shared" si="38"/>
        <v>0</v>
      </c>
      <c r="T70" s="11">
        <f t="shared" si="38"/>
        <v>0</v>
      </c>
      <c r="U70" s="11">
        <f t="shared" si="38"/>
        <v>0</v>
      </c>
      <c r="V70" s="11">
        <f t="shared" si="38"/>
        <v>0</v>
      </c>
      <c r="W70" s="11">
        <f t="shared" si="38"/>
        <v>0</v>
      </c>
      <c r="X70" s="11">
        <f t="shared" si="38"/>
        <v>205.1</v>
      </c>
      <c r="Y70" s="11">
        <f t="shared" si="38"/>
        <v>200.6</v>
      </c>
      <c r="Z70" s="11">
        <f t="shared" si="38"/>
        <v>0</v>
      </c>
      <c r="AA70" s="11">
        <f t="shared" si="38"/>
        <v>0</v>
      </c>
      <c r="AB70" s="11">
        <f t="shared" si="38"/>
        <v>224.2</v>
      </c>
      <c r="AC70" s="11">
        <f>SUM(AC68:AC69)</f>
        <v>228.6</v>
      </c>
      <c r="AD70" s="11">
        <f>SUM(AD68:AD69)</f>
        <v>445.50000000000006</v>
      </c>
      <c r="AH70" s="11">
        <f t="shared" ref="AH70" si="39">SUM(AH68:AH69)</f>
        <v>408.5</v>
      </c>
      <c r="AI70" s="11">
        <f t="shared" ref="AI70" si="40">SUM(AI68:AI69)</f>
        <v>713.9</v>
      </c>
      <c r="AJ70" s="11">
        <f t="shared" ref="AJ70" si="41">SUM(AJ68:AJ69)</f>
        <v>969.2</v>
      </c>
      <c r="AK70" s="11">
        <f t="shared" ref="AK70" si="42">SUM(AK68:AK69)</f>
        <v>844.1</v>
      </c>
      <c r="AL70" s="11">
        <f t="shared" ref="AL70" si="43">SUM(AL68:AL69)</f>
        <v>763</v>
      </c>
      <c r="AM70" s="11">
        <f t="shared" ref="AM70" si="44">SUM(AM68:AM69)</f>
        <v>657.09999999999991</v>
      </c>
      <c r="AN70" s="11">
        <f t="shared" ref="AN70" si="45">SUM(AN68:AN69)</f>
        <v>541.90000000000009</v>
      </c>
      <c r="AO70" s="11">
        <f t="shared" ref="AO70" si="46">SUM(AO68:AO69)</f>
        <v>603.29999999999995</v>
      </c>
      <c r="AP70" s="11">
        <f t="shared" ref="AP70" si="47">SUM(AP68:AP69)</f>
        <v>618</v>
      </c>
      <c r="AQ70" s="11">
        <f t="shared" ref="AQ70" si="48">SUM(AQ68:AQ69)</f>
        <v>717.5</v>
      </c>
      <c r="AR70" s="11">
        <f t="shared" ref="AR70" si="49">SUM(AR68:AR69)</f>
        <v>747.7</v>
      </c>
      <c r="AS70" s="11">
        <f t="shared" ref="AS70" si="50">SUM(AS68:AS69)</f>
        <v>811.5</v>
      </c>
      <c r="AT70" s="11">
        <f t="shared" ref="AT70" si="51">SUM(AT68:AT69)</f>
        <v>898.3</v>
      </c>
      <c r="AU70" s="11">
        <f t="shared" ref="AU70" si="52">SUM(AU68:AU69)</f>
        <v>0</v>
      </c>
      <c r="AV70" s="11">
        <f t="shared" ref="AV70" si="53">SUM(AV68:AV69)</f>
        <v>0</v>
      </c>
    </row>
    <row r="71" spans="2:48" x14ac:dyDescent="0.35">
      <c r="B71" t="s">
        <v>1011</v>
      </c>
      <c r="X71">
        <v>41.3</v>
      </c>
      <c r="Y71">
        <v>35.5</v>
      </c>
      <c r="AB71">
        <v>56.2</v>
      </c>
      <c r="AC71">
        <v>65.099999999999994</v>
      </c>
      <c r="AD71">
        <f>AT71-AC71-AB71-AA71</f>
        <v>117.7</v>
      </c>
      <c r="AH71">
        <v>221.2</v>
      </c>
      <c r="AI71">
        <v>260.7</v>
      </c>
      <c r="AJ71">
        <v>350.8</v>
      </c>
      <c r="AK71">
        <v>335.2</v>
      </c>
      <c r="AL71">
        <v>304.60000000000002</v>
      </c>
      <c r="AM71">
        <v>266.5</v>
      </c>
      <c r="AN71">
        <v>162.1</v>
      </c>
      <c r="AO71">
        <v>138.6</v>
      </c>
      <c r="AP71">
        <v>137.80000000000001</v>
      </c>
      <c r="AQ71">
        <v>192</v>
      </c>
      <c r="AR71">
        <v>182.5</v>
      </c>
      <c r="AS71">
        <v>156.19999999999999</v>
      </c>
      <c r="AT71">
        <v>239</v>
      </c>
    </row>
    <row r="72" spans="2:48" s="2" customFormat="1" x14ac:dyDescent="0.35">
      <c r="B72" s="2" t="s">
        <v>1012</v>
      </c>
      <c r="X72" s="2">
        <v>111.8</v>
      </c>
      <c r="Y72" s="2">
        <v>104.5</v>
      </c>
      <c r="AB72" s="2">
        <v>110.2</v>
      </c>
      <c r="AC72" s="2">
        <v>108.6</v>
      </c>
      <c r="AD72">
        <f>AT72-AC72-AB72-AA72</f>
        <v>214.50000000000006</v>
      </c>
      <c r="AH72" s="2">
        <v>103</v>
      </c>
      <c r="AI72" s="2">
        <v>262</v>
      </c>
      <c r="AJ72" s="2">
        <v>361.2</v>
      </c>
      <c r="AK72" s="2">
        <v>304.39999999999998</v>
      </c>
      <c r="AL72" s="2">
        <v>279</v>
      </c>
      <c r="AM72" s="2">
        <v>228.8</v>
      </c>
      <c r="AN72" s="2">
        <v>259.3</v>
      </c>
      <c r="AO72" s="2">
        <v>307.10000000000002</v>
      </c>
      <c r="AP72" s="2">
        <v>310.5</v>
      </c>
      <c r="AQ72" s="2">
        <v>335.5</v>
      </c>
      <c r="AR72" s="2">
        <v>362</v>
      </c>
      <c r="AS72" s="2">
        <v>430.2</v>
      </c>
      <c r="AT72" s="2">
        <v>433.3</v>
      </c>
    </row>
    <row r="73" spans="2:48" s="14" customFormat="1" x14ac:dyDescent="0.35">
      <c r="B73" s="14" t="s">
        <v>1013</v>
      </c>
      <c r="G73" s="14">
        <f t="shared" ref="G73:AB73" si="54">SUM(G71:G72)</f>
        <v>0</v>
      </c>
      <c r="H73" s="14">
        <f t="shared" si="54"/>
        <v>0</v>
      </c>
      <c r="I73" s="14">
        <f t="shared" si="54"/>
        <v>0</v>
      </c>
      <c r="J73" s="14">
        <f t="shared" si="54"/>
        <v>0</v>
      </c>
      <c r="K73" s="14">
        <f t="shared" si="54"/>
        <v>0</v>
      </c>
      <c r="L73" s="14">
        <f t="shared" si="54"/>
        <v>0</v>
      </c>
      <c r="M73" s="14">
        <f t="shared" si="54"/>
        <v>0</v>
      </c>
      <c r="N73" s="14">
        <f t="shared" si="54"/>
        <v>0</v>
      </c>
      <c r="O73" s="14">
        <f t="shared" si="54"/>
        <v>0</v>
      </c>
      <c r="P73" s="14">
        <f t="shared" si="54"/>
        <v>0</v>
      </c>
      <c r="Q73" s="14">
        <f t="shared" si="54"/>
        <v>0</v>
      </c>
      <c r="R73" s="14">
        <f t="shared" si="54"/>
        <v>0</v>
      </c>
      <c r="S73" s="14">
        <f t="shared" si="54"/>
        <v>0</v>
      </c>
      <c r="T73" s="14">
        <f t="shared" si="54"/>
        <v>0</v>
      </c>
      <c r="U73" s="14">
        <f t="shared" si="54"/>
        <v>0</v>
      </c>
      <c r="V73" s="14">
        <f t="shared" si="54"/>
        <v>0</v>
      </c>
      <c r="W73" s="14">
        <f t="shared" si="54"/>
        <v>0</v>
      </c>
      <c r="X73" s="14">
        <f t="shared" si="54"/>
        <v>153.1</v>
      </c>
      <c r="Y73" s="14">
        <f t="shared" si="54"/>
        <v>140</v>
      </c>
      <c r="Z73" s="14">
        <f t="shared" si="54"/>
        <v>0</v>
      </c>
      <c r="AA73" s="14">
        <f t="shared" si="54"/>
        <v>0</v>
      </c>
      <c r="AB73" s="14">
        <f t="shared" si="54"/>
        <v>166.4</v>
      </c>
      <c r="AC73" s="14">
        <f>SUM(AC71:AC72)</f>
        <v>173.7</v>
      </c>
      <c r="AD73" s="14">
        <f>SUM(AD71:AD72)</f>
        <v>332.20000000000005</v>
      </c>
      <c r="AH73" s="14">
        <f t="shared" ref="AH73" si="55">SUM(AH71:AH72)</f>
        <v>324.2</v>
      </c>
      <c r="AI73" s="14">
        <f t="shared" ref="AI73" si="56">SUM(AI71:AI72)</f>
        <v>522.70000000000005</v>
      </c>
      <c r="AJ73" s="14">
        <f t="shared" ref="AJ73" si="57">SUM(AJ71:AJ72)</f>
        <v>712</v>
      </c>
      <c r="AK73" s="14">
        <f t="shared" ref="AK73" si="58">SUM(AK71:AK72)</f>
        <v>639.59999999999991</v>
      </c>
      <c r="AL73" s="14">
        <f t="shared" ref="AL73" si="59">SUM(AL71:AL72)</f>
        <v>583.6</v>
      </c>
      <c r="AM73" s="14">
        <f t="shared" ref="AM73" si="60">SUM(AM71:AM72)</f>
        <v>495.3</v>
      </c>
      <c r="AN73" s="14">
        <f t="shared" ref="AN73" si="61">SUM(AN71:AN72)</f>
        <v>421.4</v>
      </c>
      <c r="AO73" s="14">
        <f t="shared" ref="AO73" si="62">SUM(AO71:AO72)</f>
        <v>445.70000000000005</v>
      </c>
      <c r="AP73" s="14">
        <f t="shared" ref="AP73" si="63">SUM(AP71:AP72)</f>
        <v>448.3</v>
      </c>
      <c r="AQ73" s="14">
        <f t="shared" ref="AQ73" si="64">SUM(AQ71:AQ72)</f>
        <v>527.5</v>
      </c>
      <c r="AR73" s="14">
        <f t="shared" ref="AR73" si="65">SUM(AR71:AR72)</f>
        <v>544.5</v>
      </c>
      <c r="AS73" s="14">
        <f t="shared" ref="AS73" si="66">SUM(AS71:AS72)</f>
        <v>586.4</v>
      </c>
      <c r="AT73" s="14">
        <f t="shared" ref="AT73" si="67">SUM(AT71:AT72)</f>
        <v>672.3</v>
      </c>
      <c r="AU73" s="14">
        <f t="shared" ref="AU73" si="68">SUM(AU71:AU72)</f>
        <v>0</v>
      </c>
      <c r="AV73" s="14">
        <f t="shared" ref="AV73" si="69">SUM(AV71:AV72)</f>
        <v>0</v>
      </c>
    </row>
    <row r="74" spans="2:48" s="11" customFormat="1" x14ac:dyDescent="0.35">
      <c r="B74" s="11" t="s">
        <v>1014</v>
      </c>
      <c r="G74" s="11">
        <f t="shared" ref="G74:AB74" si="70">G70-G73</f>
        <v>0</v>
      </c>
      <c r="H74" s="11">
        <f t="shared" si="70"/>
        <v>0</v>
      </c>
      <c r="I74" s="11">
        <f t="shared" si="70"/>
        <v>0</v>
      </c>
      <c r="J74" s="11">
        <f t="shared" si="70"/>
        <v>0</v>
      </c>
      <c r="K74" s="11">
        <f t="shared" si="70"/>
        <v>0</v>
      </c>
      <c r="L74" s="11">
        <f t="shared" si="70"/>
        <v>0</v>
      </c>
      <c r="M74" s="11">
        <f t="shared" si="70"/>
        <v>0</v>
      </c>
      <c r="N74" s="11">
        <f t="shared" si="70"/>
        <v>0</v>
      </c>
      <c r="O74" s="11">
        <f t="shared" si="70"/>
        <v>0</v>
      </c>
      <c r="P74" s="11">
        <f t="shared" si="70"/>
        <v>0</v>
      </c>
      <c r="Q74" s="11">
        <f t="shared" si="70"/>
        <v>0</v>
      </c>
      <c r="R74" s="11">
        <f t="shared" si="70"/>
        <v>0</v>
      </c>
      <c r="S74" s="11">
        <f t="shared" si="70"/>
        <v>0</v>
      </c>
      <c r="T74" s="11">
        <f t="shared" si="70"/>
        <v>0</v>
      </c>
      <c r="U74" s="11">
        <f t="shared" si="70"/>
        <v>0</v>
      </c>
      <c r="V74" s="11">
        <f t="shared" si="70"/>
        <v>0</v>
      </c>
      <c r="W74" s="11">
        <f t="shared" si="70"/>
        <v>0</v>
      </c>
      <c r="X74" s="11">
        <f t="shared" si="70"/>
        <v>52</v>
      </c>
      <c r="Y74" s="11">
        <f t="shared" si="70"/>
        <v>60.599999999999994</v>
      </c>
      <c r="Z74" s="11">
        <f t="shared" si="70"/>
        <v>0</v>
      </c>
      <c r="AA74" s="11">
        <f t="shared" si="70"/>
        <v>0</v>
      </c>
      <c r="AB74" s="11">
        <f t="shared" si="70"/>
        <v>57.799999999999983</v>
      </c>
      <c r="AC74" s="11">
        <f>AC70-AC73</f>
        <v>54.900000000000006</v>
      </c>
      <c r="AD74" s="11">
        <f>AD70-AD73</f>
        <v>113.30000000000001</v>
      </c>
      <c r="AH74" s="11">
        <f t="shared" ref="AH74" si="71">AH70-AH73</f>
        <v>84.300000000000011</v>
      </c>
      <c r="AI74" s="11">
        <f t="shared" ref="AI74" si="72">AI70-AI73</f>
        <v>191.19999999999993</v>
      </c>
      <c r="AJ74" s="11">
        <f t="shared" ref="AJ74" si="73">AJ70-AJ73</f>
        <v>257.20000000000005</v>
      </c>
      <c r="AK74" s="11">
        <f t="shared" ref="AK74" si="74">AK70-AK73</f>
        <v>204.50000000000011</v>
      </c>
      <c r="AL74" s="11">
        <f t="shared" ref="AL74" si="75">AL70-AL73</f>
        <v>179.39999999999998</v>
      </c>
      <c r="AM74" s="11">
        <f t="shared" ref="AM74" si="76">AM70-AM73</f>
        <v>161.7999999999999</v>
      </c>
      <c r="AN74" s="11">
        <f t="shared" ref="AN74" si="77">AN70-AN73</f>
        <v>120.50000000000011</v>
      </c>
      <c r="AO74" s="11">
        <f t="shared" ref="AO74" si="78">AO70-AO73</f>
        <v>157.59999999999991</v>
      </c>
      <c r="AP74" s="11">
        <f t="shared" ref="AP74" si="79">AP70-AP73</f>
        <v>169.7</v>
      </c>
      <c r="AQ74" s="11">
        <f t="shared" ref="AQ74" si="80">AQ70-AQ73</f>
        <v>190</v>
      </c>
      <c r="AR74" s="11">
        <f t="shared" ref="AR74" si="81">AR70-AR73</f>
        <v>203.20000000000005</v>
      </c>
      <c r="AS74" s="11">
        <f t="shared" ref="AS74" si="82">AS70-AS73</f>
        <v>225.10000000000002</v>
      </c>
      <c r="AT74" s="11">
        <f t="shared" ref="AT74" si="83">AT70-AT73</f>
        <v>226</v>
      </c>
      <c r="AU74" s="11">
        <f t="shared" ref="AU74" si="84">AU70-AU73</f>
        <v>0</v>
      </c>
      <c r="AV74" s="11">
        <f t="shared" ref="AV74" si="85">AV70-AV73</f>
        <v>0</v>
      </c>
    </row>
    <row r="75" spans="2:48" s="8" customFormat="1" x14ac:dyDescent="0.35">
      <c r="B75" s="7" t="s">
        <v>364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2:48" x14ac:dyDescent="0.35">
      <c r="B76" t="s">
        <v>1015</v>
      </c>
      <c r="X76">
        <v>38.200000000000003</v>
      </c>
      <c r="Y76">
        <v>41.8</v>
      </c>
      <c r="AB76">
        <v>44.5</v>
      </c>
      <c r="AC76">
        <v>48.5</v>
      </c>
      <c r="AD76">
        <f>AT76-AC76-AB76-AA76</f>
        <v>89.5</v>
      </c>
      <c r="AH76">
        <v>57.3</v>
      </c>
      <c r="AI76">
        <v>140.6</v>
      </c>
      <c r="AJ76">
        <v>193.1</v>
      </c>
      <c r="AK76">
        <v>172.8</v>
      </c>
      <c r="AL76">
        <v>153.6</v>
      </c>
      <c r="AM76">
        <v>150.69999999999999</v>
      </c>
      <c r="AN76">
        <v>114.6</v>
      </c>
      <c r="AO76">
        <v>127.3</v>
      </c>
      <c r="AP76">
        <v>119.8</v>
      </c>
      <c r="AQ76">
        <v>130.80000000000001</v>
      </c>
      <c r="AR76">
        <v>144.5</v>
      </c>
      <c r="AS76">
        <v>160.19999999999999</v>
      </c>
      <c r="AT76">
        <v>182.5</v>
      </c>
    </row>
    <row r="77" spans="2:48" x14ac:dyDescent="0.35">
      <c r="B77" t="s">
        <v>1016</v>
      </c>
      <c r="X77">
        <v>0.1</v>
      </c>
      <c r="Y77">
        <v>0.3</v>
      </c>
      <c r="AB77">
        <v>0.1</v>
      </c>
      <c r="AC77">
        <v>0.2</v>
      </c>
      <c r="AD77">
        <f>AT77-AC77-AB77-AA77</f>
        <v>0.39999999999999991</v>
      </c>
      <c r="AH77">
        <v>3.1</v>
      </c>
      <c r="AI77">
        <v>12.5</v>
      </c>
      <c r="AJ77">
        <v>-2.7</v>
      </c>
      <c r="AK77">
        <v>-3.8</v>
      </c>
      <c r="AL77">
        <v>0.2</v>
      </c>
      <c r="AM77">
        <v>0.1</v>
      </c>
      <c r="AN77">
        <v>0</v>
      </c>
      <c r="AO77">
        <v>0</v>
      </c>
      <c r="AP77">
        <v>0</v>
      </c>
      <c r="AQ77">
        <v>2.2999999999999998</v>
      </c>
      <c r="AR77">
        <v>1.7</v>
      </c>
      <c r="AS77">
        <v>1.8</v>
      </c>
      <c r="AT77">
        <v>0.7</v>
      </c>
    </row>
    <row r="78" spans="2:48" x14ac:dyDescent="0.35">
      <c r="B78" t="s">
        <v>1017</v>
      </c>
      <c r="X78">
        <v>10.199999999999999</v>
      </c>
      <c r="Y78">
        <v>8</v>
      </c>
      <c r="AB78">
        <v>9.1999999999999993</v>
      </c>
      <c r="AC78">
        <v>9.6</v>
      </c>
      <c r="AD78">
        <f>AT78-AC78-AB78-AA78</f>
        <v>19.8</v>
      </c>
      <c r="AH78">
        <v>2.2000000000000002</v>
      </c>
      <c r="AI78">
        <v>8.6</v>
      </c>
      <c r="AJ78">
        <v>17.8</v>
      </c>
      <c r="AK78">
        <v>19.7</v>
      </c>
      <c r="AL78">
        <v>18.600000000000001</v>
      </c>
      <c r="AM78">
        <v>16.2</v>
      </c>
      <c r="AN78">
        <v>13.9</v>
      </c>
      <c r="AO78">
        <v>17.8</v>
      </c>
      <c r="AP78">
        <v>15.6</v>
      </c>
      <c r="AQ78">
        <v>18</v>
      </c>
      <c r="AR78">
        <v>27</v>
      </c>
      <c r="AS78">
        <v>35.200000000000003</v>
      </c>
      <c r="AT78">
        <v>38.6</v>
      </c>
    </row>
    <row r="79" spans="2:48" x14ac:dyDescent="0.35">
      <c r="B79" t="s">
        <v>1057</v>
      </c>
      <c r="X79">
        <v>0</v>
      </c>
      <c r="Y79">
        <v>0</v>
      </c>
      <c r="AB79">
        <v>0</v>
      </c>
      <c r="AC79">
        <v>0</v>
      </c>
      <c r="AD79">
        <f>AT79-AC79-AB79-AA79</f>
        <v>0</v>
      </c>
      <c r="AH79">
        <v>0</v>
      </c>
      <c r="AI79">
        <v>0</v>
      </c>
      <c r="AJ79">
        <v>96.6</v>
      </c>
      <c r="AK79">
        <v>0</v>
      </c>
      <c r="AL79">
        <v>0</v>
      </c>
      <c r="AM79">
        <v>0</v>
      </c>
      <c r="AN79">
        <v>0</v>
      </c>
      <c r="AO79">
        <v>24.2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2:48" s="2" customFormat="1" x14ac:dyDescent="0.35">
      <c r="B80" s="2" t="s">
        <v>1018</v>
      </c>
      <c r="X80" s="2">
        <v>0.2</v>
      </c>
      <c r="Y80" s="2">
        <v>0</v>
      </c>
      <c r="AB80" s="2">
        <v>5.9</v>
      </c>
      <c r="AC80" s="2">
        <v>0.2</v>
      </c>
      <c r="AD80" s="2">
        <f>AT80-AC80-AB80-AA80</f>
        <v>0.69999999999999929</v>
      </c>
      <c r="AH80" s="2">
        <v>-1.4</v>
      </c>
      <c r="AI80" s="2">
        <v>0</v>
      </c>
      <c r="AJ80" s="2">
        <v>2.1</v>
      </c>
      <c r="AK80" s="2">
        <v>-2.4</v>
      </c>
      <c r="AL80" s="2">
        <v>1.7</v>
      </c>
      <c r="AM80" s="2">
        <v>-0.7</v>
      </c>
      <c r="AN80" s="2">
        <v>10</v>
      </c>
      <c r="AO80" s="2">
        <v>0.3</v>
      </c>
      <c r="AP80" s="2">
        <v>3.8</v>
      </c>
      <c r="AQ80" s="2">
        <v>0.9</v>
      </c>
      <c r="AR80" s="2">
        <v>0.7</v>
      </c>
      <c r="AS80" s="2">
        <v>0</v>
      </c>
      <c r="AT80" s="2">
        <v>6.8</v>
      </c>
    </row>
    <row r="81" spans="2:48" s="11" customFormat="1" x14ac:dyDescent="0.35">
      <c r="B81" s="11" t="s">
        <v>376</v>
      </c>
      <c r="G81" s="11">
        <f t="shared" ref="G81:AB81" si="86">G74-SUM(G76:G80)</f>
        <v>0</v>
      </c>
      <c r="H81" s="11">
        <f t="shared" si="86"/>
        <v>0</v>
      </c>
      <c r="I81" s="11">
        <f t="shared" si="86"/>
        <v>0</v>
      </c>
      <c r="J81" s="11">
        <f t="shared" si="86"/>
        <v>0</v>
      </c>
      <c r="K81" s="11">
        <f t="shared" si="86"/>
        <v>0</v>
      </c>
      <c r="L81" s="11">
        <f t="shared" si="86"/>
        <v>0</v>
      </c>
      <c r="M81" s="11">
        <f t="shared" si="86"/>
        <v>0</v>
      </c>
      <c r="N81" s="11">
        <f t="shared" si="86"/>
        <v>0</v>
      </c>
      <c r="O81" s="11">
        <f t="shared" si="86"/>
        <v>0</v>
      </c>
      <c r="P81" s="11">
        <f t="shared" si="86"/>
        <v>0</v>
      </c>
      <c r="Q81" s="11">
        <f t="shared" si="86"/>
        <v>0</v>
      </c>
      <c r="R81" s="11">
        <f t="shared" si="86"/>
        <v>0</v>
      </c>
      <c r="S81" s="11">
        <f t="shared" si="86"/>
        <v>0</v>
      </c>
      <c r="T81" s="11">
        <f t="shared" si="86"/>
        <v>0</v>
      </c>
      <c r="U81" s="11">
        <f t="shared" si="86"/>
        <v>0</v>
      </c>
      <c r="V81" s="11">
        <f t="shared" si="86"/>
        <v>0</v>
      </c>
      <c r="W81" s="11">
        <f t="shared" si="86"/>
        <v>0</v>
      </c>
      <c r="X81" s="11">
        <f t="shared" si="86"/>
        <v>3.2999999999999972</v>
      </c>
      <c r="Y81" s="11">
        <f t="shared" si="86"/>
        <v>10.5</v>
      </c>
      <c r="Z81" s="11">
        <f t="shared" si="86"/>
        <v>0</v>
      </c>
      <c r="AA81" s="11">
        <f t="shared" si="86"/>
        <v>0</v>
      </c>
      <c r="AB81" s="11">
        <f t="shared" si="86"/>
        <v>-1.9000000000000128</v>
      </c>
      <c r="AC81" s="11">
        <f t="shared" ref="AC81:AD81" si="87">AC74-SUM(AC76:AC80)</f>
        <v>-3.6000000000000014</v>
      </c>
      <c r="AD81" s="11">
        <f t="shared" si="87"/>
        <v>2.9000000000000057</v>
      </c>
      <c r="AH81" s="11">
        <f t="shared" ref="AH81" si="88">AH74-SUM(AH76:AH80)</f>
        <v>23.100000000000009</v>
      </c>
      <c r="AI81" s="11">
        <f t="shared" ref="AI81" si="89">AI74-SUM(AI76:AI80)</f>
        <v>29.499999999999943</v>
      </c>
      <c r="AJ81" s="11">
        <f t="shared" ref="AJ81" si="90">AJ74-SUM(AJ76:AJ80)</f>
        <v>-49.699999999999989</v>
      </c>
      <c r="AK81" s="11">
        <f t="shared" ref="AK81" si="91">AK74-SUM(AK76:AK80)</f>
        <v>18.200000000000131</v>
      </c>
      <c r="AL81" s="11">
        <f t="shared" ref="AL81" si="92">AL74-SUM(AL76:AL80)</f>
        <v>5.3000000000000114</v>
      </c>
      <c r="AM81" s="11">
        <f t="shared" ref="AM81" si="93">AM74-SUM(AM76:AM80)</f>
        <v>-4.5000000000000853</v>
      </c>
      <c r="AN81" s="11">
        <f t="shared" ref="AN81" si="94">AN74-SUM(AN76:AN80)</f>
        <v>-17.999999999999886</v>
      </c>
      <c r="AO81" s="11">
        <f t="shared" ref="AO81" si="95">AO74-SUM(AO76:AO80)</f>
        <v>-12.000000000000085</v>
      </c>
      <c r="AP81" s="11">
        <f t="shared" ref="AP81" si="96">AP74-SUM(AP76:AP80)</f>
        <v>30.499999999999972</v>
      </c>
      <c r="AQ81" s="11">
        <f t="shared" ref="AQ81" si="97">AQ74-SUM(AQ76:AQ80)</f>
        <v>37.999999999999972</v>
      </c>
      <c r="AR81" s="11">
        <f t="shared" ref="AR81" si="98">AR74-SUM(AR76:AR80)</f>
        <v>29.300000000000068</v>
      </c>
      <c r="AS81" s="11">
        <f t="shared" ref="AS81" si="99">AS74-SUM(AS76:AS80)</f>
        <v>27.900000000000034</v>
      </c>
      <c r="AT81" s="11">
        <f t="shared" ref="AT81" si="100">AT74-SUM(AT76:AT80)</f>
        <v>-2.5999999999999943</v>
      </c>
      <c r="AU81" s="11">
        <f t="shared" ref="AU81" si="101">AU74-SUM(AU76:AU80)</f>
        <v>0</v>
      </c>
      <c r="AV81" s="11">
        <f t="shared" ref="AV81" si="102">AV74-SUM(AV76:AV80)</f>
        <v>0</v>
      </c>
    </row>
    <row r="82" spans="2:48" s="8" customFormat="1" x14ac:dyDescent="0.35">
      <c r="B82" s="7" t="s">
        <v>1024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2:48" x14ac:dyDescent="0.35">
      <c r="B83" t="s">
        <v>1019</v>
      </c>
      <c r="X83">
        <v>-5.7</v>
      </c>
      <c r="Y83">
        <v>-5.9</v>
      </c>
      <c r="AB83">
        <v>-2.9</v>
      </c>
      <c r="AC83">
        <v>-4.0999999999999996</v>
      </c>
      <c r="AD83">
        <f>AT83-AC83-AB83-AA83</f>
        <v>-10.7</v>
      </c>
      <c r="AH83">
        <v>-22.3</v>
      </c>
      <c r="AI83">
        <v>-51.1</v>
      </c>
      <c r="AJ83">
        <v>-66.099999999999994</v>
      </c>
      <c r="AK83">
        <v>-46.2</v>
      </c>
      <c r="AL83">
        <v>-39.200000000000003</v>
      </c>
      <c r="AM83">
        <v>-36</v>
      </c>
      <c r="AN83">
        <v>-34.700000000000003</v>
      </c>
      <c r="AO83">
        <v>-28.6</v>
      </c>
      <c r="AP83">
        <v>-20.8</v>
      </c>
      <c r="AQ83">
        <v>-21.6</v>
      </c>
      <c r="AR83">
        <v>-22.8</v>
      </c>
      <c r="AS83">
        <v>-23.4</v>
      </c>
      <c r="AT83">
        <v>-17.7</v>
      </c>
    </row>
    <row r="84" spans="2:48" x14ac:dyDescent="0.35">
      <c r="B84" t="s">
        <v>1058</v>
      </c>
      <c r="X84">
        <v>0</v>
      </c>
      <c r="Y84">
        <v>0</v>
      </c>
      <c r="AB84">
        <v>0</v>
      </c>
      <c r="AC84">
        <v>0</v>
      </c>
      <c r="AD84">
        <f>AT84-AC84-AB84-AA84</f>
        <v>-13</v>
      </c>
      <c r="AH84">
        <v>0</v>
      </c>
      <c r="AI84">
        <v>0</v>
      </c>
      <c r="AJ84">
        <v>0</v>
      </c>
      <c r="AK84">
        <v>0</v>
      </c>
      <c r="AL84">
        <v>-39.1</v>
      </c>
      <c r="AM84">
        <v>-3.4</v>
      </c>
      <c r="AN84">
        <v>0.2</v>
      </c>
      <c r="AO84">
        <v>-17.3</v>
      </c>
      <c r="AP84" t="s">
        <v>1032</v>
      </c>
      <c r="AQ84" t="s">
        <v>1032</v>
      </c>
      <c r="AR84" t="s">
        <v>1032</v>
      </c>
      <c r="AS84" t="s">
        <v>1032</v>
      </c>
      <c r="AT84">
        <v>-13</v>
      </c>
    </row>
    <row r="85" spans="2:48" x14ac:dyDescent="0.35">
      <c r="B85" t="s">
        <v>1020</v>
      </c>
      <c r="X85">
        <v>0</v>
      </c>
      <c r="Y85">
        <v>0</v>
      </c>
      <c r="AB85">
        <v>0</v>
      </c>
      <c r="AC85">
        <v>-1.1000000000000001</v>
      </c>
      <c r="AD85">
        <f>AT85-AC85-AB85-AA85</f>
        <v>1.7000000000000002</v>
      </c>
      <c r="AH85">
        <v>1.1000000000000001</v>
      </c>
      <c r="AI85">
        <v>0</v>
      </c>
      <c r="AJ85">
        <v>1.3</v>
      </c>
      <c r="AK85">
        <v>-0.4</v>
      </c>
      <c r="AL85">
        <v>1.2</v>
      </c>
      <c r="AM85">
        <v>-0.7</v>
      </c>
      <c r="AN85">
        <v>0.7</v>
      </c>
      <c r="AO85">
        <v>0.8</v>
      </c>
      <c r="AP85">
        <v>-1</v>
      </c>
      <c r="AQ85">
        <v>-0.7</v>
      </c>
      <c r="AR85">
        <v>0.3</v>
      </c>
      <c r="AS85">
        <v>-0.1</v>
      </c>
      <c r="AT85">
        <v>0.6</v>
      </c>
    </row>
    <row r="86" spans="2:48" s="8" customFormat="1" x14ac:dyDescent="0.35">
      <c r="B86" s="7" t="s">
        <v>1025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2:48" x14ac:dyDescent="0.35">
      <c r="B87" t="s">
        <v>1021</v>
      </c>
      <c r="X87">
        <v>-2.4</v>
      </c>
      <c r="Y87">
        <v>4.5999999999999996</v>
      </c>
      <c r="AB87">
        <v>-4.8</v>
      </c>
      <c r="AC87">
        <v>-8.8000000000000007</v>
      </c>
      <c r="AD87">
        <f>AT87-AC87-AB87-AA87</f>
        <v>-19.099999999999987</v>
      </c>
      <c r="AH87">
        <f>AH81+SUM(AH83:AH85)</f>
        <v>1.9000000000000092</v>
      </c>
      <c r="AI87">
        <f t="shared" ref="AI87:AR87" si="103">AI81+SUM(AI83:AI85)</f>
        <v>-21.600000000000058</v>
      </c>
      <c r="AJ87">
        <f t="shared" si="103"/>
        <v>-114.49999999999999</v>
      </c>
      <c r="AK87">
        <f t="shared" si="103"/>
        <v>-28.399999999999871</v>
      </c>
      <c r="AL87">
        <f t="shared" si="103"/>
        <v>-71.8</v>
      </c>
      <c r="AM87">
        <f t="shared" si="103"/>
        <v>-44.600000000000087</v>
      </c>
      <c r="AN87">
        <f t="shared" si="103"/>
        <v>-51.799999999999883</v>
      </c>
      <c r="AO87">
        <f t="shared" si="103"/>
        <v>-57.100000000000094</v>
      </c>
      <c r="AP87">
        <f t="shared" si="103"/>
        <v>8.6999999999999709</v>
      </c>
      <c r="AQ87">
        <f t="shared" si="103"/>
        <v>15.699999999999971</v>
      </c>
      <c r="AR87">
        <f t="shared" si="103"/>
        <v>6.8000000000000682</v>
      </c>
      <c r="AS87">
        <f>AS81+SUM(AS83:AS85)</f>
        <v>4.4000000000000341</v>
      </c>
      <c r="AT87">
        <f>AT81+SUM(AT83:AT85)</f>
        <v>-32.699999999999989</v>
      </c>
    </row>
    <row r="88" spans="2:48" s="2" customFormat="1" x14ac:dyDescent="0.35">
      <c r="B88" s="2" t="s">
        <v>1022</v>
      </c>
      <c r="X88" s="2">
        <v>-3.6</v>
      </c>
      <c r="Y88" s="2">
        <v>5.7</v>
      </c>
      <c r="AB88" s="2">
        <v>0.5</v>
      </c>
      <c r="AC88" s="2">
        <v>-0.8</v>
      </c>
      <c r="AD88" s="2">
        <f>AT88-AC88-AB88-AA88</f>
        <v>1.7000000000000002</v>
      </c>
      <c r="AH88" s="2">
        <v>-12.7</v>
      </c>
      <c r="AI88" s="2">
        <v>1.9</v>
      </c>
      <c r="AJ88" s="2">
        <v>-1.6</v>
      </c>
      <c r="AK88" s="2">
        <v>1.1000000000000001</v>
      </c>
      <c r="AL88" s="2">
        <v>3.9</v>
      </c>
      <c r="AM88" s="2">
        <v>-11.4</v>
      </c>
      <c r="AN88" s="2">
        <v>5.8</v>
      </c>
      <c r="AO88" s="2">
        <v>-10.199999999999999</v>
      </c>
      <c r="AP88" s="2">
        <v>4.5999999999999996</v>
      </c>
      <c r="AQ88" s="2">
        <v>4.8</v>
      </c>
      <c r="AR88" s="2">
        <v>-73.5</v>
      </c>
      <c r="AS88" s="2">
        <v>3.9</v>
      </c>
      <c r="AT88" s="2">
        <v>1.4</v>
      </c>
    </row>
    <row r="89" spans="2:48" s="11" customFormat="1" x14ac:dyDescent="0.35">
      <c r="B89" s="11" t="s">
        <v>1023</v>
      </c>
      <c r="D89" s="11">
        <f t="shared" ref="D89:AB89" si="104">D87-D88</f>
        <v>0</v>
      </c>
      <c r="E89" s="11">
        <f t="shared" si="104"/>
        <v>0</v>
      </c>
      <c r="F89" s="11">
        <f t="shared" si="104"/>
        <v>0</v>
      </c>
      <c r="G89" s="11">
        <f t="shared" si="104"/>
        <v>0</v>
      </c>
      <c r="H89" s="11">
        <f t="shared" si="104"/>
        <v>0</v>
      </c>
      <c r="I89" s="11">
        <f t="shared" si="104"/>
        <v>0</v>
      </c>
      <c r="J89" s="11">
        <f t="shared" si="104"/>
        <v>0</v>
      </c>
      <c r="K89" s="11">
        <f t="shared" si="104"/>
        <v>0</v>
      </c>
      <c r="L89" s="11">
        <f t="shared" si="104"/>
        <v>0</v>
      </c>
      <c r="M89" s="11">
        <f t="shared" si="104"/>
        <v>0</v>
      </c>
      <c r="N89" s="11">
        <f t="shared" si="104"/>
        <v>0</v>
      </c>
      <c r="O89" s="11">
        <f t="shared" si="104"/>
        <v>0</v>
      </c>
      <c r="P89" s="11">
        <f t="shared" si="104"/>
        <v>0</v>
      </c>
      <c r="Q89" s="11">
        <f t="shared" si="104"/>
        <v>0</v>
      </c>
      <c r="R89" s="11">
        <f t="shared" si="104"/>
        <v>0</v>
      </c>
      <c r="S89" s="11">
        <f t="shared" si="104"/>
        <v>0</v>
      </c>
      <c r="T89" s="11">
        <f t="shared" si="104"/>
        <v>0</v>
      </c>
      <c r="U89" s="11">
        <f t="shared" si="104"/>
        <v>0</v>
      </c>
      <c r="V89" s="11">
        <f t="shared" si="104"/>
        <v>0</v>
      </c>
      <c r="W89" s="11">
        <f t="shared" si="104"/>
        <v>0</v>
      </c>
      <c r="X89" s="11">
        <f t="shared" si="104"/>
        <v>1.2000000000000002</v>
      </c>
      <c r="Y89" s="11">
        <f t="shared" si="104"/>
        <v>-1.1000000000000005</v>
      </c>
      <c r="Z89" s="11">
        <f t="shared" si="104"/>
        <v>0</v>
      </c>
      <c r="AA89" s="11">
        <f t="shared" si="104"/>
        <v>0</v>
      </c>
      <c r="AB89" s="11">
        <f t="shared" si="104"/>
        <v>-5.3</v>
      </c>
      <c r="AC89" s="11">
        <f t="shared" ref="AC89:AD89" si="105">AC87-AC88</f>
        <v>-8</v>
      </c>
      <c r="AD89" s="11">
        <f t="shared" si="105"/>
        <v>-20.799999999999986</v>
      </c>
      <c r="AH89" s="11">
        <f t="shared" ref="AH89:AR89" si="106">AH87-AH88</f>
        <v>14.600000000000009</v>
      </c>
      <c r="AI89" s="11">
        <f t="shared" si="106"/>
        <v>-23.500000000000057</v>
      </c>
      <c r="AJ89" s="11">
        <f t="shared" si="106"/>
        <v>-112.89999999999999</v>
      </c>
      <c r="AK89" s="11">
        <f t="shared" si="106"/>
        <v>-29.499999999999872</v>
      </c>
      <c r="AL89" s="11">
        <f t="shared" si="106"/>
        <v>-75.7</v>
      </c>
      <c r="AM89" s="11">
        <f t="shared" si="106"/>
        <v>-33.200000000000088</v>
      </c>
      <c r="AN89" s="11">
        <f t="shared" si="106"/>
        <v>-57.599999999999881</v>
      </c>
      <c r="AO89" s="11">
        <f t="shared" si="106"/>
        <v>-46.900000000000091</v>
      </c>
      <c r="AP89" s="11">
        <f t="shared" si="106"/>
        <v>4.0999999999999712</v>
      </c>
      <c r="AQ89" s="11">
        <f t="shared" si="106"/>
        <v>10.89999999999997</v>
      </c>
      <c r="AR89" s="11">
        <f t="shared" si="106"/>
        <v>80.300000000000068</v>
      </c>
      <c r="AS89" s="11">
        <f>AS87-AS88</f>
        <v>0.50000000000003419</v>
      </c>
      <c r="AT89" s="11">
        <f t="shared" ref="AT89:AV89" si="107">AT87-AT88</f>
        <v>-34.099999999999987</v>
      </c>
      <c r="AU89" s="11">
        <f t="shared" si="107"/>
        <v>0</v>
      </c>
      <c r="AV89" s="11">
        <f t="shared" si="107"/>
        <v>0</v>
      </c>
    </row>
    <row r="90" spans="2:48" s="8" customFormat="1" x14ac:dyDescent="0.35">
      <c r="B90" s="7" t="s">
        <v>1026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2:48" x14ac:dyDescent="0.35">
      <c r="B91" t="s">
        <v>1027</v>
      </c>
      <c r="X91">
        <v>-0.4</v>
      </c>
      <c r="Y91">
        <v>-1</v>
      </c>
      <c r="AB91">
        <v>0</v>
      </c>
      <c r="AC91">
        <v>0</v>
      </c>
      <c r="AD91">
        <f>AT91-AC91-AB91-AA91</f>
        <v>-0.3</v>
      </c>
      <c r="AH91">
        <v>-0.1</v>
      </c>
      <c r="AI91">
        <v>-0.7</v>
      </c>
      <c r="AJ91">
        <v>-1.5</v>
      </c>
      <c r="AK91">
        <v>-8.8000000000000007</v>
      </c>
      <c r="AL91">
        <v>-1.1000000000000001</v>
      </c>
      <c r="AM91">
        <v>75.5</v>
      </c>
      <c r="AN91">
        <v>-0.6</v>
      </c>
      <c r="AO91">
        <v>6.3</v>
      </c>
      <c r="AP91">
        <v>-9.4</v>
      </c>
      <c r="AQ91">
        <v>1.9</v>
      </c>
      <c r="AR91">
        <v>-1.2</v>
      </c>
      <c r="AS91">
        <v>-2.2999999999999998</v>
      </c>
      <c r="AT91">
        <v>-0.3</v>
      </c>
    </row>
    <row r="92" spans="2:48" s="2" customFormat="1" x14ac:dyDescent="0.35">
      <c r="B92" s="2" t="s">
        <v>1028</v>
      </c>
      <c r="X92" s="2">
        <v>0.1</v>
      </c>
      <c r="Y92" s="2">
        <v>0.2</v>
      </c>
      <c r="AB92" s="2">
        <v>0.9</v>
      </c>
      <c r="AC92" s="2">
        <v>0</v>
      </c>
      <c r="AD92" s="2">
        <f>AT92-AC92-AB92-AA92</f>
        <v>-2.1</v>
      </c>
      <c r="AH92" s="2">
        <v>0</v>
      </c>
      <c r="AI92" s="2">
        <v>0</v>
      </c>
      <c r="AJ92" s="2">
        <v>0</v>
      </c>
      <c r="AK92" s="2">
        <v>-1.1000000000000001</v>
      </c>
      <c r="AL92" s="2">
        <v>1.2</v>
      </c>
      <c r="AM92" s="2">
        <v>22.5</v>
      </c>
      <c r="AN92" s="2">
        <v>2.2999999999999998</v>
      </c>
      <c r="AO92" s="2">
        <v>2.1</v>
      </c>
      <c r="AP92" s="2">
        <v>-1.8</v>
      </c>
      <c r="AQ92" s="2">
        <v>0.2</v>
      </c>
      <c r="AR92" s="2">
        <v>-0.3</v>
      </c>
      <c r="AS92" s="2">
        <v>-0.2</v>
      </c>
      <c r="AT92" s="2">
        <v>-1.2</v>
      </c>
    </row>
    <row r="93" spans="2:48" s="11" customFormat="1" x14ac:dyDescent="0.35">
      <c r="B93" s="11" t="s">
        <v>1029</v>
      </c>
      <c r="D93" s="11">
        <f t="shared" ref="D93:X93" si="108">D91+D92</f>
        <v>0</v>
      </c>
      <c r="E93" s="11">
        <f t="shared" si="108"/>
        <v>0</v>
      </c>
      <c r="F93" s="11">
        <f t="shared" si="108"/>
        <v>0</v>
      </c>
      <c r="G93" s="11">
        <f t="shared" si="108"/>
        <v>0</v>
      </c>
      <c r="H93" s="11">
        <f t="shared" si="108"/>
        <v>0</v>
      </c>
      <c r="I93" s="11">
        <f t="shared" si="108"/>
        <v>0</v>
      </c>
      <c r="J93" s="11">
        <f t="shared" si="108"/>
        <v>0</v>
      </c>
      <c r="K93" s="11">
        <f t="shared" si="108"/>
        <v>0</v>
      </c>
      <c r="L93" s="11">
        <f t="shared" si="108"/>
        <v>0</v>
      </c>
      <c r="M93" s="11">
        <f t="shared" si="108"/>
        <v>0</v>
      </c>
      <c r="N93" s="11">
        <f t="shared" si="108"/>
        <v>0</v>
      </c>
      <c r="O93" s="11">
        <f t="shared" si="108"/>
        <v>0</v>
      </c>
      <c r="P93" s="11">
        <f t="shared" si="108"/>
        <v>0</v>
      </c>
      <c r="Q93" s="11">
        <f t="shared" si="108"/>
        <v>0</v>
      </c>
      <c r="R93" s="11">
        <f t="shared" si="108"/>
        <v>0</v>
      </c>
      <c r="S93" s="11">
        <f t="shared" si="108"/>
        <v>0</v>
      </c>
      <c r="T93" s="11">
        <f t="shared" si="108"/>
        <v>0</v>
      </c>
      <c r="U93" s="11">
        <f t="shared" si="108"/>
        <v>0</v>
      </c>
      <c r="V93" s="11">
        <f t="shared" si="108"/>
        <v>0</v>
      </c>
      <c r="W93" s="11">
        <f t="shared" si="108"/>
        <v>0</v>
      </c>
      <c r="X93" s="11">
        <f t="shared" si="108"/>
        <v>-0.30000000000000004</v>
      </c>
      <c r="Y93" s="11">
        <f>Y91+Y92</f>
        <v>-0.8</v>
      </c>
      <c r="Z93" s="11">
        <f t="shared" ref="Z93:AD93" si="109">Z91+Z92</f>
        <v>0</v>
      </c>
      <c r="AA93" s="11">
        <f t="shared" si="109"/>
        <v>0</v>
      </c>
      <c r="AB93" s="11">
        <f t="shared" si="109"/>
        <v>0.9</v>
      </c>
      <c r="AC93" s="11">
        <f t="shared" si="109"/>
        <v>0</v>
      </c>
      <c r="AD93" s="11">
        <f t="shared" si="109"/>
        <v>-2.4</v>
      </c>
      <c r="AH93" s="11">
        <f t="shared" ref="AH93:AR93" si="110">AH91-AH92</f>
        <v>-0.1</v>
      </c>
      <c r="AI93" s="11">
        <f t="shared" si="110"/>
        <v>-0.7</v>
      </c>
      <c r="AJ93" s="11">
        <f t="shared" si="110"/>
        <v>-1.5</v>
      </c>
      <c r="AK93" s="11">
        <f t="shared" si="110"/>
        <v>-7.7000000000000011</v>
      </c>
      <c r="AL93" s="11">
        <f t="shared" si="110"/>
        <v>-2.2999999999999998</v>
      </c>
      <c r="AM93" s="11">
        <f t="shared" si="110"/>
        <v>53</v>
      </c>
      <c r="AN93" s="11">
        <f t="shared" si="110"/>
        <v>-2.9</v>
      </c>
      <c r="AO93" s="11">
        <f t="shared" si="110"/>
        <v>4.1999999999999993</v>
      </c>
      <c r="AP93" s="11">
        <f t="shared" si="110"/>
        <v>-7.6000000000000005</v>
      </c>
      <c r="AQ93" s="11">
        <f t="shared" si="110"/>
        <v>1.7</v>
      </c>
      <c r="AR93" s="11">
        <f t="shared" si="110"/>
        <v>-0.89999999999999991</v>
      </c>
      <c r="AS93" s="11">
        <f>AS91-AS92</f>
        <v>-2.0999999999999996</v>
      </c>
      <c r="AT93" s="11">
        <f t="shared" ref="AT93:AV93" si="111">AT91-AT92</f>
        <v>0.89999999999999991</v>
      </c>
      <c r="AU93" s="11">
        <f t="shared" si="111"/>
        <v>0</v>
      </c>
      <c r="AV93" s="11">
        <f t="shared" si="111"/>
        <v>0</v>
      </c>
    </row>
    <row r="94" spans="2:48" s="8" customFormat="1" x14ac:dyDescent="0.35">
      <c r="B94" s="7" t="s">
        <v>1030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2:48" x14ac:dyDescent="0.35">
      <c r="B95" t="s">
        <v>1031</v>
      </c>
      <c r="X95">
        <v>0.9</v>
      </c>
      <c r="Y95">
        <v>-1.9</v>
      </c>
      <c r="AB95">
        <v>-4.4000000000000004</v>
      </c>
      <c r="AC95">
        <f t="shared" ref="AC95" si="112">AC89+AC93</f>
        <v>-8</v>
      </c>
      <c r="AD95">
        <f>AT95-AC95-AB95-AA95</f>
        <v>-20.800000000000004</v>
      </c>
      <c r="AH95">
        <f t="shared" ref="AH95:AN95" si="113">AH89+AH93</f>
        <v>14.500000000000009</v>
      </c>
      <c r="AI95">
        <f t="shared" si="113"/>
        <v>-24.200000000000056</v>
      </c>
      <c r="AJ95">
        <f t="shared" si="113"/>
        <v>-114.39999999999999</v>
      </c>
      <c r="AK95">
        <f t="shared" si="113"/>
        <v>-37.199999999999875</v>
      </c>
      <c r="AL95">
        <f t="shared" si="113"/>
        <v>-78</v>
      </c>
      <c r="AM95">
        <f t="shared" si="113"/>
        <v>19.799999999999912</v>
      </c>
      <c r="AN95">
        <f t="shared" si="113"/>
        <v>-60.499999999999879</v>
      </c>
      <c r="AO95">
        <f>AO89+AO93</f>
        <v>-42.700000000000088</v>
      </c>
      <c r="AP95">
        <f t="shared" ref="AP95:AS95" si="114">AP89+AP93</f>
        <v>-3.5000000000000293</v>
      </c>
      <c r="AQ95">
        <f t="shared" si="114"/>
        <v>12.599999999999969</v>
      </c>
      <c r="AR95">
        <f t="shared" si="114"/>
        <v>79.400000000000063</v>
      </c>
      <c r="AS95">
        <f t="shared" si="114"/>
        <v>-1.5999999999999654</v>
      </c>
      <c r="AT95">
        <v>-33.200000000000003</v>
      </c>
    </row>
    <row r="96" spans="2:48" s="2" customFormat="1" x14ac:dyDescent="0.35">
      <c r="B96" s="2" t="s">
        <v>1033</v>
      </c>
      <c r="X96" s="2">
        <v>-0.2</v>
      </c>
      <c r="Y96" s="2">
        <v>0.5</v>
      </c>
      <c r="AB96" s="2">
        <v>0.3</v>
      </c>
      <c r="AC96" s="2">
        <v>0</v>
      </c>
      <c r="AD96" s="2">
        <f>AT96-AC96-AB96-AA96</f>
        <v>3.4000000000000004</v>
      </c>
      <c r="AM96" s="2">
        <v>0</v>
      </c>
      <c r="AN96" s="2">
        <v>0</v>
      </c>
      <c r="AO96" s="2">
        <v>0</v>
      </c>
      <c r="AP96" s="2">
        <v>0</v>
      </c>
      <c r="AQ96" s="2">
        <v>0.1</v>
      </c>
      <c r="AR96" s="2">
        <v>-0.2</v>
      </c>
      <c r="AS96" s="2">
        <v>0.4</v>
      </c>
      <c r="AT96" s="2">
        <v>3.7</v>
      </c>
    </row>
    <row r="97" spans="2:48" s="11" customFormat="1" x14ac:dyDescent="0.35">
      <c r="B97" s="11" t="s">
        <v>1034</v>
      </c>
      <c r="R97" s="11">
        <f t="shared" ref="R97:W97" si="115">R95-R96</f>
        <v>0</v>
      </c>
      <c r="S97" s="11">
        <f t="shared" si="115"/>
        <v>0</v>
      </c>
      <c r="T97" s="11">
        <f t="shared" si="115"/>
        <v>0</v>
      </c>
      <c r="U97" s="11">
        <f t="shared" si="115"/>
        <v>0</v>
      </c>
      <c r="V97" s="11">
        <f t="shared" si="115"/>
        <v>0</v>
      </c>
      <c r="W97" s="11">
        <f t="shared" si="115"/>
        <v>0</v>
      </c>
      <c r="X97" s="11">
        <f t="shared" ref="X97:AB97" si="116">X95-X96</f>
        <v>1.1000000000000001</v>
      </c>
      <c r="Y97" s="11">
        <f t="shared" si="116"/>
        <v>-2.4</v>
      </c>
      <c r="Z97" s="11">
        <f t="shared" si="116"/>
        <v>0</v>
      </c>
      <c r="AA97" s="11">
        <f t="shared" si="116"/>
        <v>0</v>
      </c>
      <c r="AB97" s="11">
        <f t="shared" si="116"/>
        <v>-4.7</v>
      </c>
      <c r="AC97" s="11">
        <f t="shared" ref="AC97:AD97" si="117">AC95-AC96</f>
        <v>-8</v>
      </c>
      <c r="AD97" s="11">
        <f t="shared" si="117"/>
        <v>-24.200000000000003</v>
      </c>
      <c r="AH97" s="11">
        <f t="shared" ref="AH97:AR97" si="118">AH95-AH96</f>
        <v>14.500000000000009</v>
      </c>
      <c r="AI97" s="11">
        <f t="shared" si="118"/>
        <v>-24.200000000000056</v>
      </c>
      <c r="AJ97" s="11">
        <f t="shared" si="118"/>
        <v>-114.39999999999999</v>
      </c>
      <c r="AK97" s="11">
        <f t="shared" si="118"/>
        <v>-37.199999999999875</v>
      </c>
      <c r="AL97" s="11">
        <f t="shared" si="118"/>
        <v>-78</v>
      </c>
      <c r="AM97" s="11">
        <f t="shared" si="118"/>
        <v>19.799999999999912</v>
      </c>
      <c r="AN97" s="11">
        <f t="shared" si="118"/>
        <v>-60.499999999999879</v>
      </c>
      <c r="AO97" s="11">
        <f t="shared" si="118"/>
        <v>-42.700000000000088</v>
      </c>
      <c r="AP97" s="11">
        <f t="shared" si="118"/>
        <v>-3.5000000000000293</v>
      </c>
      <c r="AQ97" s="11">
        <f t="shared" si="118"/>
        <v>12.49999999999997</v>
      </c>
      <c r="AR97" s="11">
        <f t="shared" si="118"/>
        <v>79.600000000000065</v>
      </c>
      <c r="AS97" s="11">
        <f>AS95-AS96</f>
        <v>-1.9999999999999654</v>
      </c>
      <c r="AT97" s="11">
        <f>AT95-AT96</f>
        <v>-36.900000000000006</v>
      </c>
      <c r="AU97" s="11">
        <f t="shared" ref="AU97:AV97" si="119">AU95-AU96</f>
        <v>0</v>
      </c>
      <c r="AV97" s="11">
        <f t="shared" si="119"/>
        <v>0</v>
      </c>
    </row>
    <row r="98" spans="2:48" s="24" customFormat="1" x14ac:dyDescent="0.35">
      <c r="B98" s="24" t="s">
        <v>1054</v>
      </c>
      <c r="D98" s="25" t="e">
        <f t="shared" ref="D98:AB98" si="120">D97/D100</f>
        <v>#DIV/0!</v>
      </c>
      <c r="E98" s="25" t="e">
        <f t="shared" si="120"/>
        <v>#DIV/0!</v>
      </c>
      <c r="F98" s="25" t="e">
        <f t="shared" si="120"/>
        <v>#DIV/0!</v>
      </c>
      <c r="G98" s="25" t="e">
        <f t="shared" si="120"/>
        <v>#DIV/0!</v>
      </c>
      <c r="H98" s="25" t="e">
        <f t="shared" si="120"/>
        <v>#DIV/0!</v>
      </c>
      <c r="I98" s="25" t="e">
        <f t="shared" si="120"/>
        <v>#DIV/0!</v>
      </c>
      <c r="J98" s="25" t="e">
        <f t="shared" si="120"/>
        <v>#DIV/0!</v>
      </c>
      <c r="K98" s="25" t="e">
        <f t="shared" si="120"/>
        <v>#DIV/0!</v>
      </c>
      <c r="L98" s="25" t="e">
        <f t="shared" si="120"/>
        <v>#DIV/0!</v>
      </c>
      <c r="M98" s="25" t="e">
        <f t="shared" si="120"/>
        <v>#DIV/0!</v>
      </c>
      <c r="N98" s="25" t="e">
        <f t="shared" si="120"/>
        <v>#DIV/0!</v>
      </c>
      <c r="O98" s="25" t="e">
        <f t="shared" si="120"/>
        <v>#DIV/0!</v>
      </c>
      <c r="P98" s="25" t="e">
        <f t="shared" si="120"/>
        <v>#DIV/0!</v>
      </c>
      <c r="Q98" s="25" t="e">
        <f t="shared" si="120"/>
        <v>#DIV/0!</v>
      </c>
      <c r="R98" s="25" t="e">
        <f t="shared" si="120"/>
        <v>#DIV/0!</v>
      </c>
      <c r="S98" s="25" t="e">
        <f t="shared" si="120"/>
        <v>#DIV/0!</v>
      </c>
      <c r="T98" s="25" t="e">
        <f t="shared" si="120"/>
        <v>#DIV/0!</v>
      </c>
      <c r="U98" s="25" t="e">
        <f t="shared" si="120"/>
        <v>#DIV/0!</v>
      </c>
      <c r="V98" s="25" t="e">
        <f t="shared" si="120"/>
        <v>#DIV/0!</v>
      </c>
      <c r="W98" s="25" t="e">
        <f t="shared" si="120"/>
        <v>#DIV/0!</v>
      </c>
      <c r="X98" s="25">
        <f t="shared" si="120"/>
        <v>8.8211708099438652E-3</v>
      </c>
      <c r="Y98" s="25">
        <f t="shared" si="120"/>
        <v>-1.9215372297838269E-2</v>
      </c>
      <c r="Z98" s="25" t="e">
        <f t="shared" si="120"/>
        <v>#DIV/0!</v>
      </c>
      <c r="AA98" s="25" t="e">
        <f t="shared" si="120"/>
        <v>#DIV/0!</v>
      </c>
      <c r="AB98" s="25">
        <f t="shared" si="120"/>
        <v>-3.7183544303797465E-2</v>
      </c>
      <c r="AC98" s="25">
        <f t="shared" ref="AC98" si="121">AC97/AC100</f>
        <v>-6.2893081761006289E-2</v>
      </c>
      <c r="AH98" s="25">
        <f t="shared" ref="AH98" si="122">AH97/AH100</f>
        <v>0.87349397590361488</v>
      </c>
      <c r="AI98" s="25">
        <f t="shared" ref="AI98" si="123">AI97/AI100</f>
        <v>-0.88321167883211893</v>
      </c>
      <c r="AJ98" s="25">
        <f t="shared" ref="AJ98" si="124">AJ97/AJ100</f>
        <v>-2.4392324093816629</v>
      </c>
      <c r="AK98" s="25">
        <f t="shared" ref="AK98" si="125">AK97/AK100</f>
        <v>-0.65492957746478653</v>
      </c>
      <c r="AL98" s="25">
        <f t="shared" ref="AL98" si="126">AL97/AL100</f>
        <v>-1.3541666666666667</v>
      </c>
      <c r="AM98" s="25">
        <f t="shared" ref="AM98" si="127">AM97/AM100</f>
        <v>0.33730834752981109</v>
      </c>
      <c r="AN98" s="25">
        <f t="shared" ref="AN98" si="128">AN97/AN100</f>
        <v>-0.98694942903751848</v>
      </c>
      <c r="AO98" s="25">
        <f t="shared" ref="AO98:AQ98" si="129">AO97/AO100</f>
        <v>-0.4770949720670401</v>
      </c>
      <c r="AP98" s="25">
        <f t="shared" si="129"/>
        <v>-3.3718689788054236E-2</v>
      </c>
      <c r="AQ98" s="25">
        <f t="shared" si="129"/>
        <v>0.1179245283018865</v>
      </c>
      <c r="AR98" s="25">
        <f>AR97/AR100</f>
        <v>0.68917748917748978</v>
      </c>
      <c r="AS98" s="25">
        <f t="shared" ref="AS98:AT98" si="130">AS97/AS100</f>
        <v>-1.6051364365970829E-2</v>
      </c>
      <c r="AT98" s="25">
        <f t="shared" si="130"/>
        <v>-0.29123914759273878</v>
      </c>
      <c r="AU98" s="25"/>
      <c r="AV98" s="25"/>
    </row>
    <row r="99" spans="2:48" s="24" customFormat="1" x14ac:dyDescent="0.35">
      <c r="B99" s="24" t="s">
        <v>1055</v>
      </c>
      <c r="D99" s="25" t="e">
        <f t="shared" ref="D99:AB99" si="131">D97/D101</f>
        <v>#DIV/0!</v>
      </c>
      <c r="E99" s="25" t="e">
        <f t="shared" si="131"/>
        <v>#DIV/0!</v>
      </c>
      <c r="F99" s="25" t="e">
        <f t="shared" si="131"/>
        <v>#DIV/0!</v>
      </c>
      <c r="G99" s="25" t="e">
        <f t="shared" si="131"/>
        <v>#DIV/0!</v>
      </c>
      <c r="H99" s="25" t="e">
        <f t="shared" si="131"/>
        <v>#DIV/0!</v>
      </c>
      <c r="I99" s="25" t="e">
        <f t="shared" si="131"/>
        <v>#DIV/0!</v>
      </c>
      <c r="J99" s="25" t="e">
        <f t="shared" si="131"/>
        <v>#DIV/0!</v>
      </c>
      <c r="K99" s="25" t="e">
        <f t="shared" si="131"/>
        <v>#DIV/0!</v>
      </c>
      <c r="L99" s="25" t="e">
        <f t="shared" si="131"/>
        <v>#DIV/0!</v>
      </c>
      <c r="M99" s="25" t="e">
        <f t="shared" si="131"/>
        <v>#DIV/0!</v>
      </c>
      <c r="N99" s="25" t="e">
        <f t="shared" si="131"/>
        <v>#DIV/0!</v>
      </c>
      <c r="O99" s="25" t="e">
        <f t="shared" si="131"/>
        <v>#DIV/0!</v>
      </c>
      <c r="P99" s="25" t="e">
        <f t="shared" si="131"/>
        <v>#DIV/0!</v>
      </c>
      <c r="Q99" s="25" t="e">
        <f t="shared" si="131"/>
        <v>#DIV/0!</v>
      </c>
      <c r="R99" s="25" t="e">
        <f t="shared" si="131"/>
        <v>#DIV/0!</v>
      </c>
      <c r="S99" s="25" t="e">
        <f t="shared" si="131"/>
        <v>#DIV/0!</v>
      </c>
      <c r="T99" s="25" t="e">
        <f t="shared" si="131"/>
        <v>#DIV/0!</v>
      </c>
      <c r="U99" s="25" t="e">
        <f t="shared" si="131"/>
        <v>#DIV/0!</v>
      </c>
      <c r="V99" s="25" t="e">
        <f t="shared" si="131"/>
        <v>#DIV/0!</v>
      </c>
      <c r="W99" s="25" t="e">
        <f t="shared" si="131"/>
        <v>#DIV/0!</v>
      </c>
      <c r="X99" s="25">
        <f t="shared" si="131"/>
        <v>8.6139389193422081E-3</v>
      </c>
      <c r="Y99" s="25">
        <f t="shared" si="131"/>
        <v>-1.9215372297838269E-2</v>
      </c>
      <c r="Z99" s="25" t="e">
        <f t="shared" si="131"/>
        <v>#DIV/0!</v>
      </c>
      <c r="AA99" s="25" t="e">
        <f t="shared" si="131"/>
        <v>#DIV/0!</v>
      </c>
      <c r="AB99" s="25">
        <f t="shared" si="131"/>
        <v>-3.7183544303797465E-2</v>
      </c>
      <c r="AC99" s="25">
        <f t="shared" ref="AC99" si="132">AC97/AC101</f>
        <v>-6.2893081761006289E-2</v>
      </c>
      <c r="AH99" s="25">
        <f t="shared" ref="AH99:AN99" si="133">AH97/AH101</f>
        <v>0.85798816568047398</v>
      </c>
      <c r="AI99" s="25">
        <f t="shared" si="133"/>
        <v>-0.88321167883211893</v>
      </c>
      <c r="AJ99" s="25">
        <f t="shared" si="133"/>
        <v>-2.4392324093816629</v>
      </c>
      <c r="AK99" s="25">
        <f t="shared" si="133"/>
        <v>-0.65492957746478653</v>
      </c>
      <c r="AL99" s="25">
        <f t="shared" si="133"/>
        <v>-1.3541666666666667</v>
      </c>
      <c r="AM99" s="25">
        <f t="shared" si="133"/>
        <v>0.33730834752981109</v>
      </c>
      <c r="AN99" s="25">
        <f t="shared" si="133"/>
        <v>-0.98694942903751848</v>
      </c>
      <c r="AO99" s="25">
        <f t="shared" ref="AO99:AQ99" si="134">AO97/AO101</f>
        <v>-0.4770949720670401</v>
      </c>
      <c r="AP99" s="25">
        <f t="shared" si="134"/>
        <v>-3.2987747408105839E-2</v>
      </c>
      <c r="AQ99" s="25">
        <f t="shared" si="134"/>
        <v>0.11446886446886419</v>
      </c>
      <c r="AR99" s="25">
        <f>AR97/AR101</f>
        <v>0.67059814658803762</v>
      </c>
      <c r="AS99" s="25">
        <f t="shared" ref="AS99:AT99" si="135">AS97/AS101</f>
        <v>-1.5624999999999729E-2</v>
      </c>
      <c r="AT99" s="25">
        <f t="shared" si="135"/>
        <v>-0.29123914759273878</v>
      </c>
      <c r="AU99" s="25"/>
      <c r="AV99" s="25"/>
    </row>
    <row r="100" spans="2:48" s="11" customFormat="1" x14ac:dyDescent="0.35">
      <c r="B100" t="s">
        <v>1052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>
        <v>124.7</v>
      </c>
      <c r="Y100">
        <v>124.9</v>
      </c>
      <c r="Z100"/>
      <c r="AA100"/>
      <c r="AB100">
        <v>126.4</v>
      </c>
      <c r="AC100" s="11">
        <v>127.2</v>
      </c>
      <c r="AD100"/>
      <c r="AE100"/>
      <c r="AF100"/>
      <c r="AG100"/>
      <c r="AH100" s="11">
        <v>16.600000000000001</v>
      </c>
      <c r="AI100" s="11">
        <v>27.4</v>
      </c>
      <c r="AJ100" s="11">
        <v>46.9</v>
      </c>
      <c r="AK100" s="11">
        <v>56.8</v>
      </c>
      <c r="AL100" s="11">
        <v>57.6</v>
      </c>
      <c r="AM100" s="11">
        <v>58.7</v>
      </c>
      <c r="AN100">
        <v>61.3</v>
      </c>
      <c r="AO100">
        <v>89.5</v>
      </c>
      <c r="AP100">
        <v>103.8</v>
      </c>
      <c r="AQ100">
        <v>106</v>
      </c>
      <c r="AR100">
        <v>115.5</v>
      </c>
      <c r="AS100" s="24">
        <v>124.6</v>
      </c>
      <c r="AT100" s="24">
        <v>126.7</v>
      </c>
    </row>
    <row r="101" spans="2:48" x14ac:dyDescent="0.35">
      <c r="B101" t="s">
        <v>1053</v>
      </c>
      <c r="X101">
        <v>127.7</v>
      </c>
      <c r="Y101">
        <v>124.9</v>
      </c>
      <c r="AB101">
        <v>126.4</v>
      </c>
      <c r="AC101">
        <v>127.2</v>
      </c>
      <c r="AH101">
        <v>16.899999999999999</v>
      </c>
      <c r="AI101">
        <v>27.4</v>
      </c>
      <c r="AJ101">
        <v>46.9</v>
      </c>
      <c r="AK101">
        <v>56.8</v>
      </c>
      <c r="AL101">
        <v>57.6</v>
      </c>
      <c r="AM101">
        <v>58.7</v>
      </c>
      <c r="AN101">
        <v>61.3</v>
      </c>
      <c r="AO101">
        <v>89.5</v>
      </c>
      <c r="AP101">
        <v>106.1</v>
      </c>
      <c r="AQ101">
        <v>109.2</v>
      </c>
      <c r="AR101">
        <v>118.7</v>
      </c>
      <c r="AS101">
        <v>128</v>
      </c>
      <c r="AT101">
        <v>126.7</v>
      </c>
    </row>
    <row r="102" spans="2:48" s="4" customFormat="1" x14ac:dyDescent="0.35">
      <c r="B102" s="5" t="s">
        <v>970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 t="s">
        <v>1063</v>
      </c>
      <c r="AC102" s="5"/>
      <c r="AD102" s="5"/>
      <c r="AE102" s="5"/>
      <c r="AF102" s="5"/>
      <c r="AG102" s="5"/>
      <c r="AO102" s="4" t="s">
        <v>1063</v>
      </c>
    </row>
    <row r="103" spans="2:48" s="9" customFormat="1" x14ac:dyDescent="0.35">
      <c r="B103" s="7" t="s">
        <v>978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2:48" x14ac:dyDescent="0.35">
      <c r="B104" t="s">
        <v>971</v>
      </c>
      <c r="Z104">
        <f>AS104</f>
        <v>349.4</v>
      </c>
      <c r="AB104">
        <v>142.4</v>
      </c>
      <c r="AC104">
        <v>125.2</v>
      </c>
      <c r="AH104">
        <v>10.8</v>
      </c>
      <c r="AI104">
        <v>69.599999999999994</v>
      </c>
      <c r="AJ104">
        <v>49</v>
      </c>
      <c r="AK104">
        <v>55.7</v>
      </c>
      <c r="AL104">
        <v>33.5</v>
      </c>
      <c r="AM104">
        <v>28.5</v>
      </c>
      <c r="AN104">
        <v>69.099999999999994</v>
      </c>
      <c r="AO104">
        <v>130.5</v>
      </c>
      <c r="AP104">
        <v>182.7</v>
      </c>
      <c r="AQ104">
        <v>172.6</v>
      </c>
      <c r="AR104">
        <v>380.8</v>
      </c>
      <c r="AS104">
        <v>349.4</v>
      </c>
      <c r="AT104">
        <v>81.3</v>
      </c>
    </row>
    <row r="105" spans="2:48" x14ac:dyDescent="0.35">
      <c r="B105" t="s">
        <v>972</v>
      </c>
      <c r="Z105" t="str">
        <f t="shared" ref="Z105:Z151" si="136">AS105</f>
        <v>-</v>
      </c>
      <c r="AB105">
        <v>0</v>
      </c>
      <c r="AC105">
        <v>0</v>
      </c>
      <c r="AH105">
        <v>8.5</v>
      </c>
      <c r="AI105">
        <v>1.1000000000000001</v>
      </c>
      <c r="AJ105">
        <v>5.5</v>
      </c>
      <c r="AK105">
        <v>5</v>
      </c>
      <c r="AL105">
        <v>5.4</v>
      </c>
      <c r="AM105">
        <v>0.7</v>
      </c>
      <c r="AN105">
        <v>0.5</v>
      </c>
      <c r="AO105">
        <v>0.4</v>
      </c>
      <c r="AP105">
        <v>0.3</v>
      </c>
      <c r="AQ105">
        <v>0</v>
      </c>
      <c r="AR105">
        <v>0.7</v>
      </c>
      <c r="AS105" t="s">
        <v>1032</v>
      </c>
      <c r="AT105">
        <v>0</v>
      </c>
    </row>
    <row r="106" spans="2:48" x14ac:dyDescent="0.35">
      <c r="B106" t="s">
        <v>973</v>
      </c>
      <c r="Z106">
        <f t="shared" si="136"/>
        <v>93.9</v>
      </c>
      <c r="AB106">
        <v>100.6</v>
      </c>
      <c r="AC106">
        <v>83.7</v>
      </c>
      <c r="AH106">
        <v>125.8</v>
      </c>
      <c r="AI106">
        <v>245.3</v>
      </c>
      <c r="AJ106">
        <v>271.89999999999998</v>
      </c>
      <c r="AK106">
        <v>265.8</v>
      </c>
      <c r="AL106">
        <v>217.5</v>
      </c>
      <c r="AM106">
        <v>206.8</v>
      </c>
      <c r="AN106">
        <v>229.4</v>
      </c>
      <c r="AO106">
        <v>74.2</v>
      </c>
      <c r="AP106">
        <v>64.599999999999994</v>
      </c>
      <c r="AQ106">
        <v>85</v>
      </c>
      <c r="AR106">
        <v>95.3</v>
      </c>
      <c r="AS106">
        <v>93.9</v>
      </c>
      <c r="AT106">
        <v>105.7</v>
      </c>
    </row>
    <row r="107" spans="2:48" x14ac:dyDescent="0.35">
      <c r="B107" t="s">
        <v>974</v>
      </c>
      <c r="Z107">
        <f t="shared" si="136"/>
        <v>190.8</v>
      </c>
      <c r="AB107">
        <v>214.4</v>
      </c>
      <c r="AC107">
        <v>218.5</v>
      </c>
      <c r="AH107">
        <v>25.9</v>
      </c>
      <c r="AI107">
        <v>76.599999999999994</v>
      </c>
      <c r="AJ107">
        <v>94.3</v>
      </c>
      <c r="AK107">
        <v>74.599999999999994</v>
      </c>
      <c r="AL107">
        <v>47.4</v>
      </c>
      <c r="AM107">
        <v>55.6</v>
      </c>
      <c r="AN107">
        <v>55.4</v>
      </c>
      <c r="AO107">
        <v>138.1</v>
      </c>
      <c r="AP107">
        <v>172.8</v>
      </c>
      <c r="AQ107">
        <v>179.4</v>
      </c>
      <c r="AR107">
        <v>177</v>
      </c>
      <c r="AS107">
        <v>190.8</v>
      </c>
      <c r="AT107">
        <v>222.8</v>
      </c>
    </row>
    <row r="108" spans="2:48" x14ac:dyDescent="0.35">
      <c r="B108" t="s">
        <v>975</v>
      </c>
      <c r="Z108">
        <f t="shared" si="136"/>
        <v>91.7</v>
      </c>
      <c r="AB108">
        <v>118.2</v>
      </c>
      <c r="AC108">
        <v>120.3</v>
      </c>
      <c r="AH108">
        <v>2.7</v>
      </c>
      <c r="AI108">
        <v>2.9</v>
      </c>
      <c r="AJ108">
        <v>3.7</v>
      </c>
      <c r="AK108">
        <v>2.1</v>
      </c>
      <c r="AL108">
        <v>1.7</v>
      </c>
      <c r="AM108">
        <v>4.5999999999999996</v>
      </c>
      <c r="AN108">
        <v>4.5999999999999996</v>
      </c>
      <c r="AO108">
        <v>49</v>
      </c>
      <c r="AP108">
        <v>46.8</v>
      </c>
      <c r="AQ108">
        <v>61.1</v>
      </c>
      <c r="AR108">
        <v>81.2</v>
      </c>
      <c r="AS108">
        <v>91.7</v>
      </c>
      <c r="AT108">
        <v>125.5</v>
      </c>
    </row>
    <row r="109" spans="2:48" x14ac:dyDescent="0.35">
      <c r="B109" t="s">
        <v>976</v>
      </c>
      <c r="Z109">
        <f t="shared" si="136"/>
        <v>9.8000000000000007</v>
      </c>
      <c r="AB109">
        <v>12.2</v>
      </c>
      <c r="AC109">
        <v>13.6</v>
      </c>
      <c r="AH109">
        <v>7.1</v>
      </c>
      <c r="AI109">
        <v>12.7</v>
      </c>
      <c r="AJ109">
        <v>17.399999999999999</v>
      </c>
      <c r="AK109">
        <v>10.4</v>
      </c>
      <c r="AL109">
        <v>7.1</v>
      </c>
      <c r="AM109">
        <v>10.6</v>
      </c>
      <c r="AN109">
        <v>8.9</v>
      </c>
      <c r="AO109">
        <v>11.1</v>
      </c>
      <c r="AP109">
        <v>8.9</v>
      </c>
      <c r="AQ109">
        <v>9.4</v>
      </c>
      <c r="AR109">
        <v>12</v>
      </c>
      <c r="AS109">
        <v>9.8000000000000007</v>
      </c>
      <c r="AT109">
        <v>11.6</v>
      </c>
    </row>
    <row r="110" spans="2:48" x14ac:dyDescent="0.35">
      <c r="B110" t="s">
        <v>977</v>
      </c>
      <c r="Z110">
        <f t="shared" si="136"/>
        <v>22.5</v>
      </c>
      <c r="AB110">
        <v>36.5</v>
      </c>
      <c r="AC110">
        <v>40</v>
      </c>
      <c r="AH110">
        <v>2.9</v>
      </c>
      <c r="AI110">
        <v>3.1</v>
      </c>
      <c r="AJ110">
        <v>7</v>
      </c>
      <c r="AK110">
        <v>16.7</v>
      </c>
      <c r="AL110">
        <v>6.8</v>
      </c>
      <c r="AM110">
        <v>13.6</v>
      </c>
      <c r="AN110">
        <v>5.2</v>
      </c>
      <c r="AO110">
        <v>9.5</v>
      </c>
      <c r="AP110">
        <v>10.3</v>
      </c>
      <c r="AQ110">
        <v>11.4</v>
      </c>
      <c r="AR110">
        <v>17.8</v>
      </c>
      <c r="AS110">
        <v>22.5</v>
      </c>
      <c r="AT110">
        <v>35.4</v>
      </c>
    </row>
    <row r="111" spans="2:48" s="2" customFormat="1" x14ac:dyDescent="0.35">
      <c r="B111" s="2" t="s">
        <v>1056</v>
      </c>
      <c r="Z111" s="2">
        <f t="shared" si="136"/>
        <v>0</v>
      </c>
      <c r="AB111" s="2">
        <v>0</v>
      </c>
      <c r="AC111" s="2">
        <v>0</v>
      </c>
      <c r="AH111" s="2">
        <v>0.5</v>
      </c>
      <c r="AI111" s="2">
        <v>9.6999999999999993</v>
      </c>
      <c r="AJ111" s="2">
        <v>6.6</v>
      </c>
      <c r="AK111" s="2">
        <v>0</v>
      </c>
      <c r="AL111" s="2">
        <v>53.8</v>
      </c>
      <c r="AM111" s="2">
        <v>0</v>
      </c>
      <c r="AN111" s="2">
        <v>0</v>
      </c>
      <c r="AO111" s="2">
        <v>58.6</v>
      </c>
      <c r="AP111" s="2">
        <v>8.3000000000000007</v>
      </c>
      <c r="AQ111" s="2">
        <v>3.3</v>
      </c>
      <c r="AR111" s="2">
        <v>0</v>
      </c>
      <c r="AT111" s="2">
        <v>0</v>
      </c>
    </row>
    <row r="112" spans="2:48" x14ac:dyDescent="0.35">
      <c r="B112" t="s">
        <v>694</v>
      </c>
      <c r="C112">
        <f t="shared" ref="C112:AB112" si="137">SUM(C104:C111)</f>
        <v>0</v>
      </c>
      <c r="D112">
        <f t="shared" si="137"/>
        <v>0</v>
      </c>
      <c r="E112">
        <f t="shared" si="137"/>
        <v>0</v>
      </c>
      <c r="F112">
        <f t="shared" si="137"/>
        <v>0</v>
      </c>
      <c r="G112">
        <f t="shared" si="137"/>
        <v>0</v>
      </c>
      <c r="H112">
        <f t="shared" si="137"/>
        <v>0</v>
      </c>
      <c r="I112">
        <f t="shared" si="137"/>
        <v>0</v>
      </c>
      <c r="J112">
        <f t="shared" si="137"/>
        <v>0</v>
      </c>
      <c r="K112">
        <f t="shared" si="137"/>
        <v>0</v>
      </c>
      <c r="L112">
        <f t="shared" si="137"/>
        <v>0</v>
      </c>
      <c r="M112">
        <f t="shared" si="137"/>
        <v>0</v>
      </c>
      <c r="N112">
        <f t="shared" si="137"/>
        <v>0</v>
      </c>
      <c r="O112">
        <f t="shared" si="137"/>
        <v>0</v>
      </c>
      <c r="P112">
        <f t="shared" si="137"/>
        <v>0</v>
      </c>
      <c r="Q112">
        <f t="shared" si="137"/>
        <v>0</v>
      </c>
      <c r="R112">
        <f t="shared" si="137"/>
        <v>0</v>
      </c>
      <c r="S112">
        <f t="shared" si="137"/>
        <v>0</v>
      </c>
      <c r="T112">
        <f t="shared" si="137"/>
        <v>0</v>
      </c>
      <c r="U112">
        <f t="shared" si="137"/>
        <v>0</v>
      </c>
      <c r="V112">
        <f t="shared" si="137"/>
        <v>0</v>
      </c>
      <c r="W112">
        <f t="shared" si="137"/>
        <v>0</v>
      </c>
      <c r="X112">
        <f t="shared" si="137"/>
        <v>0</v>
      </c>
      <c r="Y112">
        <f t="shared" si="137"/>
        <v>0</v>
      </c>
      <c r="Z112">
        <f t="shared" si="136"/>
        <v>758.09999999999991</v>
      </c>
      <c r="AA112">
        <f t="shared" si="137"/>
        <v>0</v>
      </c>
      <c r="AB112">
        <f t="shared" si="137"/>
        <v>624.30000000000007</v>
      </c>
      <c r="AC112">
        <f>SUM(AC104:AC111)</f>
        <v>601.29999999999995</v>
      </c>
      <c r="AH112">
        <f>SUM(AH104:AH111)</f>
        <v>184.2</v>
      </c>
      <c r="AI112">
        <f>SUM(AI104:AI111)</f>
        <v>421</v>
      </c>
      <c r="AJ112">
        <f>SUM(AJ104:AJ111)</f>
        <v>455.4</v>
      </c>
      <c r="AK112">
        <f>SUM(AK104:AK111)</f>
        <v>430.3</v>
      </c>
      <c r="AL112">
        <f>SUM(AL104:AL111)</f>
        <v>373.2</v>
      </c>
      <c r="AM112">
        <f t="shared" ref="AM112" si="138">SUM(AM104:AM110)</f>
        <v>320.40000000000009</v>
      </c>
      <c r="AN112">
        <f>SUM(AN104:AN111)</f>
        <v>373.09999999999997</v>
      </c>
      <c r="AO112">
        <f>SUM(AO104:AO111)</f>
        <v>471.40000000000009</v>
      </c>
      <c r="AP112">
        <f>SUM(AP104:AP111)</f>
        <v>494.7</v>
      </c>
      <c r="AQ112">
        <f>SUM(AQ104:AQ111)</f>
        <v>522.19999999999993</v>
      </c>
      <c r="AR112">
        <f>SUM(AR104:AR111)</f>
        <v>764.8</v>
      </c>
      <c r="AS112">
        <f t="shared" ref="AS112" si="139">SUM(AS104:AS110)</f>
        <v>758.09999999999991</v>
      </c>
      <c r="AT112">
        <f>SUM(AT104:AT111)</f>
        <v>582.29999999999995</v>
      </c>
      <c r="AU112">
        <f t="shared" ref="AU112" si="140">SUM(AU104:AU110)</f>
        <v>0</v>
      </c>
      <c r="AV112">
        <f t="shared" ref="AV112" si="141">SUM(AV104:AV110)</f>
        <v>0</v>
      </c>
    </row>
    <row r="113" spans="2:48" s="8" customFormat="1" x14ac:dyDescent="0.35">
      <c r="B113" s="7" t="s">
        <v>979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AA113" s="7"/>
      <c r="AB113" s="7"/>
      <c r="AC113" s="7"/>
      <c r="AD113" s="7"/>
      <c r="AE113" s="7"/>
      <c r="AF113" s="7"/>
      <c r="AG113" s="7"/>
    </row>
    <row r="114" spans="2:48" x14ac:dyDescent="0.35">
      <c r="B114" t="s">
        <v>695</v>
      </c>
      <c r="Z114">
        <f t="shared" si="136"/>
        <v>168.3</v>
      </c>
      <c r="AB114">
        <v>212.2</v>
      </c>
      <c r="AC114">
        <v>217.9</v>
      </c>
      <c r="AH114">
        <v>28.4</v>
      </c>
      <c r="AI114">
        <v>72.5</v>
      </c>
      <c r="AJ114">
        <v>85.6</v>
      </c>
      <c r="AK114">
        <v>84.8</v>
      </c>
      <c r="AL114">
        <v>61.6</v>
      </c>
      <c r="AM114">
        <v>56.2</v>
      </c>
      <c r="AN114">
        <v>49.8</v>
      </c>
      <c r="AO114">
        <v>58</v>
      </c>
      <c r="AP114">
        <v>67.099999999999994</v>
      </c>
      <c r="AQ114">
        <v>116.9</v>
      </c>
      <c r="AR114">
        <v>143.80000000000001</v>
      </c>
      <c r="AS114">
        <v>168.3</v>
      </c>
      <c r="AT114">
        <v>213.1</v>
      </c>
    </row>
    <row r="115" spans="2:48" x14ac:dyDescent="0.35">
      <c r="B115" t="s">
        <v>980</v>
      </c>
      <c r="Z115">
        <f t="shared" si="136"/>
        <v>38.5</v>
      </c>
      <c r="AB115">
        <v>38.1</v>
      </c>
      <c r="AC115">
        <v>41.7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425.7</v>
      </c>
      <c r="AP115">
        <v>0</v>
      </c>
      <c r="AQ115">
        <v>42.1</v>
      </c>
      <c r="AR115">
        <v>42.9</v>
      </c>
      <c r="AS115">
        <v>38.5</v>
      </c>
      <c r="AT115">
        <v>47.4</v>
      </c>
    </row>
    <row r="116" spans="2:48" x14ac:dyDescent="0.35">
      <c r="B116" t="s">
        <v>696</v>
      </c>
      <c r="Z116">
        <f t="shared" si="136"/>
        <v>493.9</v>
      </c>
      <c r="AB116">
        <v>551.9</v>
      </c>
      <c r="AC116">
        <v>551.79999999999995</v>
      </c>
      <c r="AH116">
        <v>226.4</v>
      </c>
      <c r="AI116">
        <v>571.6</v>
      </c>
      <c r="AJ116">
        <v>596.5</v>
      </c>
      <c r="AK116">
        <v>596.4</v>
      </c>
      <c r="AL116">
        <v>483.4</v>
      </c>
      <c r="AM116">
        <v>483.4</v>
      </c>
      <c r="AN116">
        <v>485.4</v>
      </c>
      <c r="AO116">
        <v>22</v>
      </c>
      <c r="AP116">
        <v>425.7</v>
      </c>
      <c r="AQ116">
        <v>455.6</v>
      </c>
      <c r="AR116">
        <v>483.9</v>
      </c>
      <c r="AS116">
        <v>493.9</v>
      </c>
      <c r="AT116">
        <v>558.20000000000005</v>
      </c>
    </row>
    <row r="117" spans="2:48" x14ac:dyDescent="0.35">
      <c r="B117" t="s">
        <v>981</v>
      </c>
      <c r="Z117">
        <f t="shared" si="136"/>
        <v>43.2</v>
      </c>
      <c r="AB117">
        <v>64.900000000000006</v>
      </c>
      <c r="AC117">
        <v>61.9</v>
      </c>
      <c r="AH117">
        <v>89.1</v>
      </c>
      <c r="AI117">
        <v>124.6</v>
      </c>
      <c r="AJ117">
        <v>106.1</v>
      </c>
      <c r="AK117">
        <v>69.900000000000006</v>
      </c>
      <c r="AL117">
        <v>49.5</v>
      </c>
      <c r="AM117">
        <v>36.5</v>
      </c>
      <c r="AN117">
        <v>32.6</v>
      </c>
      <c r="AO117">
        <v>8.1</v>
      </c>
      <c r="AP117">
        <v>16.100000000000001</v>
      </c>
      <c r="AQ117">
        <v>39.5</v>
      </c>
      <c r="AR117">
        <v>43</v>
      </c>
      <c r="AS117">
        <v>43.2</v>
      </c>
      <c r="AT117">
        <v>55.2</v>
      </c>
    </row>
    <row r="118" spans="2:48" x14ac:dyDescent="0.35">
      <c r="B118" t="s">
        <v>982</v>
      </c>
      <c r="Z118">
        <f t="shared" si="136"/>
        <v>87.5</v>
      </c>
      <c r="AB118">
        <v>91.9</v>
      </c>
      <c r="AC118">
        <v>93.5</v>
      </c>
      <c r="AH118">
        <v>8</v>
      </c>
      <c r="AI118">
        <v>23.9</v>
      </c>
      <c r="AJ118">
        <v>39.6</v>
      </c>
      <c r="AK118">
        <v>35.200000000000003</v>
      </c>
      <c r="AL118">
        <v>26.5</v>
      </c>
      <c r="AM118">
        <v>6.8</v>
      </c>
      <c r="AN118">
        <v>7.7</v>
      </c>
      <c r="AO118">
        <v>38.799999999999997</v>
      </c>
      <c r="AP118">
        <v>6.5</v>
      </c>
      <c r="AQ118">
        <v>9.6999999999999993</v>
      </c>
      <c r="AR118">
        <v>84.4</v>
      </c>
      <c r="AS118">
        <v>87.5</v>
      </c>
      <c r="AT118">
        <v>95</v>
      </c>
    </row>
    <row r="119" spans="2:48" s="2" customFormat="1" x14ac:dyDescent="0.35">
      <c r="B119" s="2" t="s">
        <v>1076</v>
      </c>
      <c r="Z119" s="2">
        <f t="shared" si="136"/>
        <v>0</v>
      </c>
      <c r="AB119" s="2">
        <v>0</v>
      </c>
      <c r="AC119" s="2">
        <v>0</v>
      </c>
      <c r="AH119" s="2">
        <v>0</v>
      </c>
      <c r="AI119" s="2">
        <v>2.4</v>
      </c>
      <c r="AJ119" s="2">
        <v>0.8</v>
      </c>
      <c r="AK119" s="2">
        <v>0</v>
      </c>
      <c r="AL119" s="2">
        <v>137</v>
      </c>
      <c r="AM119" s="2">
        <v>0</v>
      </c>
      <c r="AN119" s="2">
        <v>0</v>
      </c>
      <c r="AO119" s="2">
        <v>0</v>
      </c>
      <c r="AQ119" s="2">
        <v>0</v>
      </c>
      <c r="AR119" s="2">
        <v>0</v>
      </c>
      <c r="AS119" s="2">
        <v>0</v>
      </c>
      <c r="AT119" s="2">
        <v>0</v>
      </c>
    </row>
    <row r="120" spans="2:48" x14ac:dyDescent="0.35">
      <c r="B120" t="s">
        <v>704</v>
      </c>
      <c r="C120">
        <f t="shared" ref="C120:AB120" si="142">SUM(C114:C119)+C112</f>
        <v>0</v>
      </c>
      <c r="D120">
        <f t="shared" si="142"/>
        <v>0</v>
      </c>
      <c r="E120">
        <f t="shared" si="142"/>
        <v>0</v>
      </c>
      <c r="F120">
        <f t="shared" si="142"/>
        <v>0</v>
      </c>
      <c r="G120">
        <f t="shared" si="142"/>
        <v>0</v>
      </c>
      <c r="H120">
        <f t="shared" si="142"/>
        <v>0</v>
      </c>
      <c r="I120">
        <f t="shared" si="142"/>
        <v>0</v>
      </c>
      <c r="J120">
        <f t="shared" si="142"/>
        <v>0</v>
      </c>
      <c r="K120">
        <f t="shared" si="142"/>
        <v>0</v>
      </c>
      <c r="L120">
        <f t="shared" si="142"/>
        <v>0</v>
      </c>
      <c r="M120">
        <f t="shared" si="142"/>
        <v>0</v>
      </c>
      <c r="N120">
        <f t="shared" si="142"/>
        <v>0</v>
      </c>
      <c r="O120">
        <f t="shared" si="142"/>
        <v>0</v>
      </c>
      <c r="P120">
        <f t="shared" si="142"/>
        <v>0</v>
      </c>
      <c r="Q120">
        <f t="shared" si="142"/>
        <v>0</v>
      </c>
      <c r="R120">
        <f t="shared" si="142"/>
        <v>0</v>
      </c>
      <c r="S120">
        <f t="shared" si="142"/>
        <v>0</v>
      </c>
      <c r="T120">
        <f t="shared" si="142"/>
        <v>0</v>
      </c>
      <c r="U120">
        <f t="shared" si="142"/>
        <v>0</v>
      </c>
      <c r="V120">
        <f t="shared" si="142"/>
        <v>0</v>
      </c>
      <c r="W120">
        <f t="shared" si="142"/>
        <v>0</v>
      </c>
      <c r="X120">
        <f t="shared" si="142"/>
        <v>0</v>
      </c>
      <c r="Y120">
        <f t="shared" si="142"/>
        <v>0</v>
      </c>
      <c r="Z120">
        <f t="shared" si="136"/>
        <v>1589.4999999999998</v>
      </c>
      <c r="AA120">
        <f t="shared" si="142"/>
        <v>0</v>
      </c>
      <c r="AB120">
        <f t="shared" si="142"/>
        <v>1583.3</v>
      </c>
      <c r="AC120">
        <f>SUM(AC114:AC119)+AC112</f>
        <v>1568.1</v>
      </c>
      <c r="AH120">
        <f t="shared" ref="AH120:AI120" si="143">SUM(AH112:AH119)</f>
        <v>536.1</v>
      </c>
      <c r="AI120">
        <f t="shared" si="143"/>
        <v>1216</v>
      </c>
      <c r="AJ120">
        <f>SUM(AJ112:AJ119)</f>
        <v>1283.9999999999998</v>
      </c>
      <c r="AK120">
        <f>SUM(AK112:AK119)</f>
        <v>1216.6000000000001</v>
      </c>
      <c r="AL120">
        <f>SUM(AL112:AL119)</f>
        <v>1131.2</v>
      </c>
      <c r="AM120">
        <f t="shared" ref="AM120:AV120" si="144">SUM(AM112:AM119)</f>
        <v>903.3</v>
      </c>
      <c r="AN120">
        <f t="shared" si="144"/>
        <v>948.6</v>
      </c>
      <c r="AO120">
        <f t="shared" si="144"/>
        <v>1024.0000000000002</v>
      </c>
      <c r="AP120">
        <f t="shared" si="144"/>
        <v>1010.1</v>
      </c>
      <c r="AQ120">
        <f t="shared" si="144"/>
        <v>1186</v>
      </c>
      <c r="AR120">
        <f t="shared" si="144"/>
        <v>1562.8</v>
      </c>
      <c r="AS120">
        <f t="shared" si="144"/>
        <v>1589.4999999999998</v>
      </c>
      <c r="AT120">
        <f t="shared" si="144"/>
        <v>1551.2</v>
      </c>
      <c r="AU120">
        <f t="shared" si="144"/>
        <v>0</v>
      </c>
      <c r="AV120">
        <f t="shared" si="144"/>
        <v>0</v>
      </c>
    </row>
    <row r="121" spans="2:48" s="8" customFormat="1" x14ac:dyDescent="0.35">
      <c r="B121" s="7" t="s">
        <v>983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AA121" s="7"/>
      <c r="AB121" s="7"/>
      <c r="AC121" s="7"/>
      <c r="AD121" s="7"/>
      <c r="AE121" s="7"/>
      <c r="AF121" s="7"/>
      <c r="AG121" s="7"/>
    </row>
    <row r="122" spans="2:48" x14ac:dyDescent="0.35">
      <c r="B122" t="s">
        <v>984</v>
      </c>
      <c r="Z122">
        <f t="shared" si="136"/>
        <v>50.4</v>
      </c>
      <c r="AB122">
        <v>58.2</v>
      </c>
      <c r="AC122">
        <v>53.5</v>
      </c>
      <c r="AH122">
        <v>45.6</v>
      </c>
      <c r="AI122">
        <v>48.8</v>
      </c>
      <c r="AJ122">
        <v>83.6</v>
      </c>
      <c r="AK122">
        <v>61.9</v>
      </c>
      <c r="AL122">
        <v>44.6</v>
      </c>
      <c r="AM122">
        <v>48.3</v>
      </c>
      <c r="AN122">
        <v>52.7</v>
      </c>
      <c r="AO122">
        <v>34.700000000000003</v>
      </c>
      <c r="AP122">
        <v>46.6</v>
      </c>
      <c r="AQ122">
        <v>53.8</v>
      </c>
      <c r="AR122">
        <v>55.4</v>
      </c>
      <c r="AS122">
        <v>50.4</v>
      </c>
      <c r="AT122">
        <v>57.3</v>
      </c>
    </row>
    <row r="123" spans="2:48" x14ac:dyDescent="0.35">
      <c r="B123" t="s">
        <v>985</v>
      </c>
      <c r="Z123">
        <f t="shared" si="136"/>
        <v>27.2</v>
      </c>
      <c r="AB123">
        <v>36</v>
      </c>
      <c r="AC123">
        <v>29.5</v>
      </c>
      <c r="AH123">
        <v>21.4</v>
      </c>
      <c r="AI123">
        <v>50.7</v>
      </c>
      <c r="AJ123">
        <v>46.4</v>
      </c>
      <c r="AK123">
        <v>46.2</v>
      </c>
      <c r="AL123">
        <v>32.4</v>
      </c>
      <c r="AM123">
        <v>33.1</v>
      </c>
      <c r="AN123">
        <v>50</v>
      </c>
      <c r="AO123">
        <v>40.9</v>
      </c>
      <c r="AP123">
        <v>38.1</v>
      </c>
      <c r="AQ123">
        <v>32.700000000000003</v>
      </c>
      <c r="AR123">
        <v>34.700000000000003</v>
      </c>
      <c r="AS123">
        <v>27.2</v>
      </c>
      <c r="AT123">
        <v>33.799999999999997</v>
      </c>
    </row>
    <row r="124" spans="2:48" x14ac:dyDescent="0.35">
      <c r="B124" t="s">
        <v>986</v>
      </c>
      <c r="Z124">
        <f t="shared" si="136"/>
        <v>47.3</v>
      </c>
      <c r="AB124">
        <v>50.1</v>
      </c>
      <c r="AC124">
        <v>54.5</v>
      </c>
      <c r="AH124">
        <v>21.7</v>
      </c>
      <c r="AI124">
        <v>39.799999999999997</v>
      </c>
      <c r="AJ124">
        <v>47.8</v>
      </c>
      <c r="AK124">
        <v>44.9</v>
      </c>
      <c r="AL124">
        <v>41.1</v>
      </c>
      <c r="AM124">
        <v>36.799999999999997</v>
      </c>
      <c r="AN124">
        <v>39.1</v>
      </c>
      <c r="AO124">
        <v>30.2</v>
      </c>
      <c r="AP124">
        <v>33.5</v>
      </c>
      <c r="AQ124">
        <v>37.1</v>
      </c>
      <c r="AR124">
        <v>48.1</v>
      </c>
      <c r="AS124">
        <v>47.3</v>
      </c>
      <c r="AT124">
        <v>52.2</v>
      </c>
    </row>
    <row r="125" spans="2:48" x14ac:dyDescent="0.35">
      <c r="B125" t="s">
        <v>987</v>
      </c>
      <c r="Z125">
        <f t="shared" si="136"/>
        <v>1.5</v>
      </c>
      <c r="AB125">
        <v>0.3</v>
      </c>
      <c r="AC125">
        <v>0.3</v>
      </c>
      <c r="AH125">
        <v>0</v>
      </c>
      <c r="AI125">
        <v>5.0999999999999996</v>
      </c>
      <c r="AJ125">
        <v>6.3</v>
      </c>
      <c r="AK125">
        <v>5.2</v>
      </c>
      <c r="AL125">
        <v>5.6</v>
      </c>
      <c r="AM125">
        <v>3.9</v>
      </c>
      <c r="AN125">
        <v>3.6</v>
      </c>
      <c r="AO125">
        <v>1.7</v>
      </c>
      <c r="AP125">
        <v>1.6</v>
      </c>
      <c r="AQ125">
        <v>1.6</v>
      </c>
      <c r="AR125">
        <v>1.5</v>
      </c>
      <c r="AS125">
        <v>1.5</v>
      </c>
      <c r="AT125">
        <v>1.5</v>
      </c>
    </row>
    <row r="126" spans="2:48" x14ac:dyDescent="0.35">
      <c r="B126" t="s">
        <v>988</v>
      </c>
      <c r="Z126">
        <f t="shared" si="136"/>
        <v>58.1</v>
      </c>
      <c r="AB126">
        <v>59.2</v>
      </c>
      <c r="AC126">
        <v>48.9</v>
      </c>
      <c r="AH126">
        <v>17.2</v>
      </c>
      <c r="AI126">
        <v>36.200000000000003</v>
      </c>
      <c r="AJ126">
        <v>43.7</v>
      </c>
      <c r="AK126">
        <v>52.5</v>
      </c>
      <c r="AL126">
        <v>49.6</v>
      </c>
      <c r="AM126">
        <v>42.3</v>
      </c>
      <c r="AN126">
        <v>41.8</v>
      </c>
      <c r="AO126">
        <v>42.8</v>
      </c>
      <c r="AP126">
        <v>34.9</v>
      </c>
      <c r="AQ126">
        <v>34.299999999999997</v>
      </c>
      <c r="AR126">
        <v>34</v>
      </c>
      <c r="AS126">
        <v>58.1</v>
      </c>
      <c r="AT126">
        <v>62.1</v>
      </c>
    </row>
    <row r="127" spans="2:48" x14ac:dyDescent="0.35">
      <c r="B127" t="s">
        <v>1072</v>
      </c>
      <c r="Z127">
        <f t="shared" si="136"/>
        <v>0</v>
      </c>
      <c r="AB127">
        <v>0</v>
      </c>
      <c r="AC127">
        <v>0</v>
      </c>
      <c r="AH127">
        <v>0</v>
      </c>
      <c r="AI127">
        <v>8.5</v>
      </c>
      <c r="AJ127">
        <v>28.9</v>
      </c>
      <c r="AK127">
        <v>28.4</v>
      </c>
      <c r="AL127">
        <v>30.3</v>
      </c>
      <c r="AM127">
        <v>0</v>
      </c>
      <c r="AN127">
        <v>0</v>
      </c>
      <c r="AO127">
        <v>0</v>
      </c>
      <c r="AP127">
        <v>0</v>
      </c>
      <c r="AQ127">
        <v>0</v>
      </c>
      <c r="AS127">
        <v>0</v>
      </c>
      <c r="AT127">
        <v>0</v>
      </c>
    </row>
    <row r="128" spans="2:48" x14ac:dyDescent="0.35">
      <c r="B128" t="s">
        <v>989</v>
      </c>
      <c r="Z128">
        <f t="shared" si="136"/>
        <v>10.1</v>
      </c>
      <c r="AB128">
        <v>10.6</v>
      </c>
      <c r="AC128">
        <v>10.7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6.7</v>
      </c>
      <c r="AO128" t="s">
        <v>1032</v>
      </c>
      <c r="AP128" t="s">
        <v>1032</v>
      </c>
      <c r="AQ128">
        <v>9.9</v>
      </c>
      <c r="AR128">
        <v>8.9</v>
      </c>
      <c r="AS128">
        <v>10.1</v>
      </c>
      <c r="AT128">
        <v>10.8</v>
      </c>
    </row>
    <row r="129" spans="2:48" x14ac:dyDescent="0.35">
      <c r="B129" t="s">
        <v>990</v>
      </c>
      <c r="Z129">
        <f t="shared" si="136"/>
        <v>25.7</v>
      </c>
      <c r="AB129">
        <v>12.5</v>
      </c>
      <c r="AC129">
        <v>15.2</v>
      </c>
      <c r="AH129">
        <f>1.7+8.1</f>
        <v>9.7999999999999989</v>
      </c>
      <c r="AI129">
        <v>16.8</v>
      </c>
      <c r="AJ129">
        <v>15.9</v>
      </c>
      <c r="AK129">
        <v>8.1</v>
      </c>
      <c r="AL129">
        <v>6.8</v>
      </c>
      <c r="AM129">
        <v>5.0999999999999996</v>
      </c>
      <c r="AN129">
        <v>1</v>
      </c>
      <c r="AO129">
        <v>9.4</v>
      </c>
      <c r="AP129">
        <v>4.7</v>
      </c>
      <c r="AQ129">
        <v>10</v>
      </c>
      <c r="AR129">
        <v>11.9</v>
      </c>
      <c r="AS129">
        <v>25.7</v>
      </c>
      <c r="AT129">
        <v>15.6</v>
      </c>
    </row>
    <row r="130" spans="2:48" x14ac:dyDescent="0.35">
      <c r="B130" t="s">
        <v>1074</v>
      </c>
      <c r="Z130">
        <f t="shared" si="136"/>
        <v>0</v>
      </c>
      <c r="AB130">
        <v>0</v>
      </c>
      <c r="AC130">
        <v>0</v>
      </c>
      <c r="AH130">
        <v>0</v>
      </c>
      <c r="AI130">
        <v>1</v>
      </c>
      <c r="AJ130">
        <v>1</v>
      </c>
      <c r="AK130">
        <v>1</v>
      </c>
      <c r="AL130">
        <v>1</v>
      </c>
      <c r="AM130">
        <v>1</v>
      </c>
      <c r="AT130">
        <v>0</v>
      </c>
    </row>
    <row r="131" spans="2:48" x14ac:dyDescent="0.35">
      <c r="B131" t="s">
        <v>1073</v>
      </c>
      <c r="Z131">
        <f t="shared" si="136"/>
        <v>0</v>
      </c>
      <c r="AB131">
        <v>0</v>
      </c>
      <c r="AC131">
        <v>0</v>
      </c>
      <c r="AH131">
        <v>0.6</v>
      </c>
      <c r="AI131">
        <v>0.6</v>
      </c>
      <c r="AJ131">
        <v>0.5</v>
      </c>
      <c r="AK131">
        <v>0.3</v>
      </c>
      <c r="AL131">
        <v>0.1</v>
      </c>
      <c r="AM131">
        <v>0</v>
      </c>
      <c r="AT131">
        <v>0</v>
      </c>
    </row>
    <row r="132" spans="2:48" s="2" customFormat="1" x14ac:dyDescent="0.35">
      <c r="B132" s="2" t="s">
        <v>991</v>
      </c>
      <c r="Z132" s="2">
        <f t="shared" si="136"/>
        <v>0.8</v>
      </c>
      <c r="AB132" s="2">
        <v>0.9</v>
      </c>
      <c r="AC132" s="2">
        <v>0.9</v>
      </c>
      <c r="AH132" s="2">
        <v>2.1</v>
      </c>
      <c r="AI132" s="2">
        <v>6.3</v>
      </c>
      <c r="AJ132" s="2">
        <v>4.9000000000000004</v>
      </c>
      <c r="AK132" s="2">
        <v>2.5</v>
      </c>
      <c r="AL132" s="2">
        <v>14.6</v>
      </c>
      <c r="AM132" s="2">
        <v>1.9</v>
      </c>
      <c r="AN132" s="2">
        <v>1.6</v>
      </c>
      <c r="AO132" s="2">
        <v>29.2</v>
      </c>
      <c r="AP132" s="2">
        <v>5.3</v>
      </c>
      <c r="AQ132" s="2">
        <v>3.3</v>
      </c>
      <c r="AR132" s="2">
        <v>3.1</v>
      </c>
      <c r="AS132" s="2">
        <v>0.8</v>
      </c>
      <c r="AT132" s="2">
        <v>0.9</v>
      </c>
    </row>
    <row r="133" spans="2:48" x14ac:dyDescent="0.35">
      <c r="B133" t="s">
        <v>710</v>
      </c>
      <c r="S133">
        <f t="shared" ref="S133:AB133" si="145">SUM(S122:S132)</f>
        <v>0</v>
      </c>
      <c r="T133">
        <f t="shared" si="145"/>
        <v>0</v>
      </c>
      <c r="U133">
        <f t="shared" si="145"/>
        <v>0</v>
      </c>
      <c r="V133">
        <f t="shared" si="145"/>
        <v>0</v>
      </c>
      <c r="W133">
        <f t="shared" si="145"/>
        <v>0</v>
      </c>
      <c r="X133">
        <f t="shared" si="145"/>
        <v>0</v>
      </c>
      <c r="Y133">
        <f t="shared" si="145"/>
        <v>0</v>
      </c>
      <c r="Z133">
        <f t="shared" si="145"/>
        <v>221.1</v>
      </c>
      <c r="AA133">
        <f t="shared" si="145"/>
        <v>0</v>
      </c>
      <c r="AB133">
        <f t="shared" si="145"/>
        <v>227.8</v>
      </c>
      <c r="AC133">
        <f>SUM(AC122:AC132)</f>
        <v>213.5</v>
      </c>
      <c r="AH133">
        <f t="shared" ref="AH133:AV133" si="146">SUM(AH122:AH132)</f>
        <v>118.39999999999999</v>
      </c>
      <c r="AI133">
        <f t="shared" si="146"/>
        <v>213.80000000000004</v>
      </c>
      <c r="AJ133">
        <f t="shared" si="146"/>
        <v>278.99999999999994</v>
      </c>
      <c r="AK133">
        <f t="shared" si="146"/>
        <v>251</v>
      </c>
      <c r="AL133">
        <f t="shared" si="146"/>
        <v>226.1</v>
      </c>
      <c r="AM133">
        <f t="shared" si="146"/>
        <v>172.4</v>
      </c>
      <c r="AN133">
        <f t="shared" si="146"/>
        <v>196.49999999999997</v>
      </c>
      <c r="AO133">
        <f t="shared" si="146"/>
        <v>188.9</v>
      </c>
      <c r="AP133">
        <f t="shared" si="146"/>
        <v>164.7</v>
      </c>
      <c r="AQ133">
        <f t="shared" si="146"/>
        <v>182.70000000000002</v>
      </c>
      <c r="AR133">
        <f t="shared" si="146"/>
        <v>197.6</v>
      </c>
      <c r="AS133">
        <f t="shared" si="146"/>
        <v>221.1</v>
      </c>
      <c r="AT133">
        <f t="shared" si="146"/>
        <v>234.20000000000002</v>
      </c>
      <c r="AU133">
        <f t="shared" si="146"/>
        <v>0</v>
      </c>
      <c r="AV133">
        <f t="shared" si="146"/>
        <v>0</v>
      </c>
    </row>
    <row r="134" spans="2:48" s="8" customFormat="1" x14ac:dyDescent="0.35">
      <c r="B134" s="7" t="s">
        <v>992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AA134" s="7"/>
      <c r="AB134" s="7"/>
      <c r="AC134" s="7"/>
      <c r="AD134" s="7"/>
      <c r="AE134" s="7"/>
      <c r="AF134" s="7"/>
      <c r="AG134" s="7"/>
    </row>
    <row r="135" spans="2:48" x14ac:dyDescent="0.35">
      <c r="B135" t="s">
        <v>993</v>
      </c>
      <c r="Z135">
        <f t="shared" si="136"/>
        <v>296.7</v>
      </c>
      <c r="AB135">
        <v>293.8</v>
      </c>
      <c r="AC135">
        <v>292.60000000000002</v>
      </c>
      <c r="AH135">
        <v>225</v>
      </c>
      <c r="AI135">
        <v>630.79999999999995</v>
      </c>
      <c r="AJ135">
        <v>629.70000000000005</v>
      </c>
      <c r="AK135">
        <v>528.79999999999995</v>
      </c>
      <c r="AL135">
        <v>614.4</v>
      </c>
      <c r="AM135">
        <v>444.1</v>
      </c>
      <c r="AN135">
        <v>431</v>
      </c>
      <c r="AO135">
        <v>293.5</v>
      </c>
      <c r="AP135">
        <v>294.2</v>
      </c>
      <c r="AQ135">
        <v>295.10000000000002</v>
      </c>
      <c r="AR135">
        <v>301</v>
      </c>
      <c r="AS135">
        <v>296.7</v>
      </c>
      <c r="AT135">
        <v>250.2</v>
      </c>
    </row>
    <row r="136" spans="2:48" x14ac:dyDescent="0.35">
      <c r="B136" t="s">
        <v>1075</v>
      </c>
      <c r="Z136">
        <f t="shared" si="136"/>
        <v>0</v>
      </c>
      <c r="AB136">
        <v>0</v>
      </c>
      <c r="AC136">
        <v>0</v>
      </c>
      <c r="AH136">
        <v>0</v>
      </c>
      <c r="AI136">
        <v>22.8</v>
      </c>
      <c r="AJ136">
        <v>18.7</v>
      </c>
      <c r="AK136">
        <v>14.5</v>
      </c>
      <c r="AL136">
        <v>41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</row>
    <row r="137" spans="2:48" x14ac:dyDescent="0.35">
      <c r="B137" t="s">
        <v>994</v>
      </c>
      <c r="Z137">
        <f t="shared" si="136"/>
        <v>32.700000000000003</v>
      </c>
      <c r="AB137">
        <v>31.5</v>
      </c>
      <c r="AC137">
        <v>35.299999999999997</v>
      </c>
      <c r="AH137">
        <v>1.1000000000000001</v>
      </c>
      <c r="AI137">
        <v>0.7</v>
      </c>
      <c r="AJ137">
        <v>0.4</v>
      </c>
      <c r="AK137">
        <v>0.1</v>
      </c>
      <c r="AL137">
        <v>0.9</v>
      </c>
      <c r="AM137">
        <v>10.5</v>
      </c>
      <c r="AN137">
        <v>17.3</v>
      </c>
      <c r="AO137" t="s">
        <v>1032</v>
      </c>
      <c r="AP137" t="s">
        <v>1032</v>
      </c>
      <c r="AQ137">
        <v>37.6</v>
      </c>
      <c r="AR137">
        <v>38.6</v>
      </c>
      <c r="AS137">
        <v>32.700000000000003</v>
      </c>
      <c r="AT137">
        <v>40.799999999999997</v>
      </c>
    </row>
    <row r="138" spans="2:48" x14ac:dyDescent="0.35">
      <c r="B138" t="s">
        <v>1072</v>
      </c>
      <c r="Z138">
        <f t="shared" si="136"/>
        <v>0</v>
      </c>
      <c r="AB138">
        <v>0</v>
      </c>
      <c r="AC138">
        <v>0</v>
      </c>
      <c r="AH138">
        <v>11.7</v>
      </c>
      <c r="AI138">
        <v>2.5</v>
      </c>
      <c r="AJ138">
        <v>0</v>
      </c>
      <c r="AK138">
        <v>0.7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</row>
    <row r="139" spans="2:48" x14ac:dyDescent="0.35">
      <c r="B139" t="s">
        <v>995</v>
      </c>
      <c r="Z139">
        <f t="shared" si="136"/>
        <v>76.2</v>
      </c>
      <c r="AB139">
        <v>82.9</v>
      </c>
      <c r="AC139">
        <v>82.1</v>
      </c>
      <c r="AH139">
        <v>8.6</v>
      </c>
      <c r="AI139">
        <v>32.299999999999997</v>
      </c>
      <c r="AJ139">
        <v>31.8</v>
      </c>
      <c r="AK139">
        <v>25.5</v>
      </c>
      <c r="AL139">
        <v>24</v>
      </c>
      <c r="AM139">
        <v>18</v>
      </c>
      <c r="AN139">
        <v>23.7</v>
      </c>
      <c r="AO139">
        <v>24.1</v>
      </c>
      <c r="AP139">
        <v>25.5</v>
      </c>
      <c r="AQ139">
        <v>78.7</v>
      </c>
      <c r="AR139">
        <v>83</v>
      </c>
      <c r="AS139">
        <v>76.2</v>
      </c>
      <c r="AT139">
        <v>77.400000000000006</v>
      </c>
    </row>
    <row r="140" spans="2:48" s="2" customFormat="1" x14ac:dyDescent="0.35">
      <c r="B140" s="2" t="s">
        <v>996</v>
      </c>
      <c r="Z140" s="2">
        <f t="shared" si="136"/>
        <v>2.5</v>
      </c>
      <c r="AB140" s="2">
        <v>1.4</v>
      </c>
      <c r="AC140" s="2">
        <v>1.4</v>
      </c>
      <c r="AH140" s="2">
        <v>1.4</v>
      </c>
      <c r="AI140" s="2">
        <v>0.5</v>
      </c>
      <c r="AJ140" s="2">
        <v>0.3</v>
      </c>
      <c r="AK140" s="2">
        <v>0.2</v>
      </c>
      <c r="AL140" s="2">
        <v>0.5</v>
      </c>
      <c r="AM140" s="2">
        <v>4.0999999999999996</v>
      </c>
      <c r="AN140" s="2">
        <v>3.7</v>
      </c>
      <c r="AO140" s="2">
        <v>6</v>
      </c>
      <c r="AP140" s="2">
        <v>6.4</v>
      </c>
      <c r="AQ140" s="2">
        <v>2.8</v>
      </c>
      <c r="AR140" s="2">
        <v>2.5</v>
      </c>
      <c r="AS140" s="2">
        <v>2.5</v>
      </c>
      <c r="AT140" s="2">
        <v>1.4</v>
      </c>
    </row>
    <row r="141" spans="2:48" x14ac:dyDescent="0.35">
      <c r="B141" t="s">
        <v>997</v>
      </c>
      <c r="S141">
        <f t="shared" ref="S141:AB141" si="147">SUM(S135:S140)+S133</f>
        <v>0</v>
      </c>
      <c r="T141">
        <f t="shared" si="147"/>
        <v>0</v>
      </c>
      <c r="U141">
        <f t="shared" si="147"/>
        <v>0</v>
      </c>
      <c r="V141">
        <f t="shared" si="147"/>
        <v>0</v>
      </c>
      <c r="W141">
        <f t="shared" si="147"/>
        <v>0</v>
      </c>
      <c r="X141">
        <f t="shared" si="147"/>
        <v>0</v>
      </c>
      <c r="Y141">
        <f t="shared" si="147"/>
        <v>0</v>
      </c>
      <c r="Z141">
        <f t="shared" si="147"/>
        <v>629.19999999999993</v>
      </c>
      <c r="AA141">
        <f t="shared" si="147"/>
        <v>0</v>
      </c>
      <c r="AB141">
        <f t="shared" si="147"/>
        <v>637.40000000000009</v>
      </c>
      <c r="AC141">
        <f>SUM(AC135:AC140)+AC133</f>
        <v>624.9</v>
      </c>
      <c r="AH141">
        <f t="shared" ref="AH141:AV141" si="148">SUM(AH133:AH140)</f>
        <v>366.2</v>
      </c>
      <c r="AI141">
        <f t="shared" si="148"/>
        <v>903.4</v>
      </c>
      <c r="AJ141">
        <f t="shared" si="148"/>
        <v>959.9</v>
      </c>
      <c r="AK141">
        <f t="shared" si="148"/>
        <v>820.80000000000007</v>
      </c>
      <c r="AL141">
        <f t="shared" si="148"/>
        <v>906.9</v>
      </c>
      <c r="AM141">
        <f t="shared" si="148"/>
        <v>649.1</v>
      </c>
      <c r="AN141">
        <f t="shared" si="148"/>
        <v>672.2</v>
      </c>
      <c r="AO141">
        <f t="shared" si="148"/>
        <v>512.5</v>
      </c>
      <c r="AP141">
        <f t="shared" si="148"/>
        <v>490.79999999999995</v>
      </c>
      <c r="AQ141">
        <f t="shared" si="148"/>
        <v>596.90000000000009</v>
      </c>
      <c r="AR141">
        <f t="shared" si="148"/>
        <v>622.70000000000005</v>
      </c>
      <c r="AS141">
        <f t="shared" si="148"/>
        <v>629.20000000000005</v>
      </c>
      <c r="AT141">
        <f t="shared" si="148"/>
        <v>603.99999999999989</v>
      </c>
      <c r="AU141">
        <f t="shared" si="148"/>
        <v>0</v>
      </c>
      <c r="AV141">
        <f t="shared" si="148"/>
        <v>0</v>
      </c>
    </row>
    <row r="142" spans="2:48" s="8" customFormat="1" x14ac:dyDescent="0.35">
      <c r="B142" s="7" t="s">
        <v>998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AA142" s="7"/>
      <c r="AB142" s="7"/>
      <c r="AC142" s="7"/>
      <c r="AD142" s="7"/>
      <c r="AE142" s="7"/>
      <c r="AF142" s="7"/>
      <c r="AG142" s="7"/>
    </row>
    <row r="143" spans="2:48" x14ac:dyDescent="0.35">
      <c r="B143" t="s">
        <v>999</v>
      </c>
      <c r="Z143">
        <f t="shared" si="136"/>
        <v>15.2</v>
      </c>
      <c r="AB143">
        <v>7.8</v>
      </c>
      <c r="AC143">
        <v>7.8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15</v>
      </c>
      <c r="AR143">
        <v>14.8</v>
      </c>
      <c r="AS143">
        <v>15.2</v>
      </c>
      <c r="AT143">
        <v>11.2</v>
      </c>
    </row>
    <row r="144" spans="2:48" s="8" customFormat="1" x14ac:dyDescent="0.35">
      <c r="B144" s="7" t="s">
        <v>1000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AA144" s="7"/>
      <c r="AB144" s="7"/>
      <c r="AC144" s="7"/>
      <c r="AD144" s="7"/>
      <c r="AE144" s="7"/>
      <c r="AF144" s="7"/>
      <c r="AG144" s="7"/>
    </row>
    <row r="145" spans="2:48" x14ac:dyDescent="0.35">
      <c r="B145" t="s">
        <v>1001</v>
      </c>
      <c r="Z145">
        <f t="shared" si="136"/>
        <v>0</v>
      </c>
      <c r="AB145">
        <v>0</v>
      </c>
      <c r="AC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</row>
    <row r="146" spans="2:48" x14ac:dyDescent="0.35">
      <c r="B146" t="s">
        <v>1002</v>
      </c>
      <c r="Z146">
        <f t="shared" si="136"/>
        <v>0</v>
      </c>
      <c r="AB146">
        <v>0</v>
      </c>
      <c r="AC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</row>
    <row r="147" spans="2:48" x14ac:dyDescent="0.35">
      <c r="B147" t="s">
        <v>1003</v>
      </c>
      <c r="Z147">
        <f t="shared" si="136"/>
        <v>1578.9</v>
      </c>
      <c r="AB147">
        <v>1593.1</v>
      </c>
      <c r="AC147">
        <v>1602.1</v>
      </c>
      <c r="AH147">
        <v>553.5</v>
      </c>
      <c r="AI147">
        <v>720.6</v>
      </c>
      <c r="AJ147">
        <v>847.1</v>
      </c>
      <c r="AK147">
        <v>856</v>
      </c>
      <c r="AL147">
        <v>863.4</v>
      </c>
      <c r="AM147">
        <v>873.2</v>
      </c>
      <c r="AN147">
        <v>956.2</v>
      </c>
      <c r="AO147">
        <v>1233.7</v>
      </c>
      <c r="AP147">
        <v>1244.5</v>
      </c>
      <c r="AQ147">
        <v>1286.5</v>
      </c>
      <c r="AR147">
        <v>1556.3</v>
      </c>
      <c r="AS147">
        <v>1578.9</v>
      </c>
      <c r="AT147">
        <v>1608.4</v>
      </c>
    </row>
    <row r="148" spans="2:48" x14ac:dyDescent="0.35">
      <c r="B148" t="s">
        <v>1004</v>
      </c>
      <c r="Z148">
        <f t="shared" si="136"/>
        <v>0.6</v>
      </c>
      <c r="AB148">
        <v>0</v>
      </c>
      <c r="AC148">
        <v>-3.7</v>
      </c>
      <c r="AH148">
        <v>0</v>
      </c>
      <c r="AI148">
        <v>-0.2</v>
      </c>
      <c r="AJ148">
        <v>-0.8</v>
      </c>
      <c r="AK148">
        <v>-0.8</v>
      </c>
      <c r="AL148">
        <v>-1.7</v>
      </c>
      <c r="AM148">
        <v>-1.4</v>
      </c>
      <c r="AN148">
        <v>-1.7</v>
      </c>
      <c r="AO148">
        <v>-1.4</v>
      </c>
      <c r="AP148">
        <v>-0.7</v>
      </c>
      <c r="AQ148">
        <v>-0.4</v>
      </c>
      <c r="AR148">
        <v>1.4</v>
      </c>
      <c r="AS148">
        <v>0.6</v>
      </c>
      <c r="AT148">
        <v>-0.8</v>
      </c>
    </row>
    <row r="149" spans="2:48" s="2" customFormat="1" x14ac:dyDescent="0.35">
      <c r="B149" s="2" t="s">
        <v>1005</v>
      </c>
      <c r="Z149" s="2">
        <f t="shared" si="136"/>
        <v>-634.4</v>
      </c>
      <c r="AB149" s="2">
        <v>-655</v>
      </c>
      <c r="AC149" s="2">
        <v>-663</v>
      </c>
      <c r="AH149" s="2">
        <v>-383.6</v>
      </c>
      <c r="AI149" s="2">
        <v>-407.8</v>
      </c>
      <c r="AJ149" s="2">
        <v>-522.20000000000005</v>
      </c>
      <c r="AK149" s="2">
        <v>-559.4</v>
      </c>
      <c r="AL149" s="2">
        <v>-637.4</v>
      </c>
      <c r="AM149" s="2">
        <v>-617.6</v>
      </c>
      <c r="AN149" s="2">
        <v>-678.1</v>
      </c>
      <c r="AO149" s="2">
        <v>-720.8</v>
      </c>
      <c r="AP149" s="2">
        <v>-724.5</v>
      </c>
      <c r="AQ149" s="2">
        <v>-712</v>
      </c>
      <c r="AR149" s="2">
        <v>-632.4</v>
      </c>
      <c r="AS149" s="2">
        <v>-634.4</v>
      </c>
      <c r="AT149" s="2">
        <v>-671.3</v>
      </c>
    </row>
    <row r="150" spans="2:48" s="6" customFormat="1" x14ac:dyDescent="0.35">
      <c r="B150" s="6" t="s">
        <v>1006</v>
      </c>
      <c r="C150" s="6">
        <f t="shared" ref="C150:AB150" si="149">SUM(C145:C149)</f>
        <v>0</v>
      </c>
      <c r="D150" s="6">
        <f t="shared" si="149"/>
        <v>0</v>
      </c>
      <c r="E150" s="6">
        <f t="shared" si="149"/>
        <v>0</v>
      </c>
      <c r="F150" s="6">
        <f t="shared" si="149"/>
        <v>0</v>
      </c>
      <c r="G150" s="6">
        <f t="shared" si="149"/>
        <v>0</v>
      </c>
      <c r="H150" s="6">
        <f t="shared" si="149"/>
        <v>0</v>
      </c>
      <c r="I150" s="6">
        <f t="shared" si="149"/>
        <v>0</v>
      </c>
      <c r="J150" s="6">
        <f t="shared" si="149"/>
        <v>0</v>
      </c>
      <c r="K150" s="6">
        <f t="shared" si="149"/>
        <v>0</v>
      </c>
      <c r="L150" s="6">
        <f t="shared" si="149"/>
        <v>0</v>
      </c>
      <c r="M150" s="6">
        <f t="shared" si="149"/>
        <v>0</v>
      </c>
      <c r="N150" s="6">
        <f t="shared" si="149"/>
        <v>0</v>
      </c>
      <c r="O150" s="6">
        <f t="shared" si="149"/>
        <v>0</v>
      </c>
      <c r="P150" s="6">
        <f t="shared" si="149"/>
        <v>0</v>
      </c>
      <c r="Q150" s="6">
        <f t="shared" si="149"/>
        <v>0</v>
      </c>
      <c r="R150" s="6">
        <f t="shared" si="149"/>
        <v>0</v>
      </c>
      <c r="S150" s="6">
        <f t="shared" si="149"/>
        <v>0</v>
      </c>
      <c r="T150" s="6">
        <f t="shared" si="149"/>
        <v>0</v>
      </c>
      <c r="U150" s="6">
        <f t="shared" si="149"/>
        <v>0</v>
      </c>
      <c r="V150" s="6">
        <f t="shared" si="149"/>
        <v>0</v>
      </c>
      <c r="W150" s="6">
        <f t="shared" si="149"/>
        <v>0</v>
      </c>
      <c r="X150" s="6">
        <f t="shared" si="149"/>
        <v>0</v>
      </c>
      <c r="Y150" s="6">
        <f t="shared" si="149"/>
        <v>0</v>
      </c>
      <c r="Z150" s="6">
        <f t="shared" si="136"/>
        <v>945.1</v>
      </c>
      <c r="AA150" s="6">
        <f t="shared" si="149"/>
        <v>0</v>
      </c>
      <c r="AB150" s="6">
        <f t="shared" si="149"/>
        <v>938.09999999999991</v>
      </c>
      <c r="AC150" s="6">
        <f>SUM(AC145:AC149)</f>
        <v>935.39999999999986</v>
      </c>
      <c r="AH150" s="6">
        <f t="shared" ref="AH150" si="150">SUM(AH145:AH149)</f>
        <v>169.89999999999998</v>
      </c>
      <c r="AI150" s="6">
        <f t="shared" ref="AI150" si="151">SUM(AI145:AI149)</f>
        <v>312.59999999999997</v>
      </c>
      <c r="AJ150" s="6">
        <f t="shared" ref="AJ150" si="152">SUM(AJ145:AJ149)</f>
        <v>324.10000000000002</v>
      </c>
      <c r="AK150" s="6">
        <f t="shared" ref="AK150" si="153">SUM(AK145:AK149)</f>
        <v>295.80000000000007</v>
      </c>
      <c r="AL150" s="6">
        <f t="shared" ref="AL150" si="154">SUM(AL145:AL149)</f>
        <v>224.29999999999995</v>
      </c>
      <c r="AM150" s="6">
        <f t="shared" ref="AM150" si="155">SUM(AM145:AM149)</f>
        <v>254.20000000000005</v>
      </c>
      <c r="AN150" s="6">
        <f t="shared" ref="AN150" si="156">SUM(AN145:AN149)</f>
        <v>276.39999999999998</v>
      </c>
      <c r="AO150" s="6">
        <f t="shared" ref="AO150" si="157">SUM(AO145:AO149)</f>
        <v>511.5</v>
      </c>
      <c r="AP150" s="6">
        <f t="shared" ref="AP150" si="158">SUM(AP145:AP149)</f>
        <v>519.29999999999995</v>
      </c>
      <c r="AQ150" s="6">
        <f t="shared" ref="AQ150" si="159">SUM(AQ145:AQ149)</f>
        <v>574.09999999999991</v>
      </c>
      <c r="AR150" s="6">
        <f t="shared" ref="AR150" si="160">SUM(AR145:AR149)</f>
        <v>925.30000000000007</v>
      </c>
      <c r="AS150" s="6">
        <f t="shared" ref="AS150" si="161">SUM(AS145:AS149)</f>
        <v>945.1</v>
      </c>
      <c r="AT150" s="6">
        <f t="shared" ref="AT150" si="162">SUM(AT145:AT149)</f>
        <v>936.30000000000018</v>
      </c>
      <c r="AU150" s="6">
        <f t="shared" ref="AU150" si="163">SUM(AU145:AU149)</f>
        <v>0</v>
      </c>
      <c r="AV150" s="6">
        <f t="shared" ref="AV150" si="164">SUM(AV145:AV149)</f>
        <v>0</v>
      </c>
    </row>
    <row r="151" spans="2:48" x14ac:dyDescent="0.35">
      <c r="B151" t="s">
        <v>1007</v>
      </c>
      <c r="C151">
        <f t="shared" ref="C151:AB151" si="165">C150+C141+C143</f>
        <v>0</v>
      </c>
      <c r="D151">
        <f t="shared" si="165"/>
        <v>0</v>
      </c>
      <c r="E151">
        <f t="shared" si="165"/>
        <v>0</v>
      </c>
      <c r="F151">
        <f t="shared" si="165"/>
        <v>0</v>
      </c>
      <c r="G151">
        <f t="shared" si="165"/>
        <v>0</v>
      </c>
      <c r="H151">
        <f t="shared" si="165"/>
        <v>0</v>
      </c>
      <c r="I151">
        <f t="shared" si="165"/>
        <v>0</v>
      </c>
      <c r="J151">
        <f t="shared" si="165"/>
        <v>0</v>
      </c>
      <c r="K151">
        <f t="shared" si="165"/>
        <v>0</v>
      </c>
      <c r="L151">
        <f t="shared" si="165"/>
        <v>0</v>
      </c>
      <c r="M151">
        <f t="shared" si="165"/>
        <v>0</v>
      </c>
      <c r="N151">
        <f t="shared" si="165"/>
        <v>0</v>
      </c>
      <c r="O151">
        <f t="shared" si="165"/>
        <v>0</v>
      </c>
      <c r="P151">
        <f t="shared" si="165"/>
        <v>0</v>
      </c>
      <c r="Q151">
        <f t="shared" si="165"/>
        <v>0</v>
      </c>
      <c r="R151">
        <f t="shared" si="165"/>
        <v>0</v>
      </c>
      <c r="S151">
        <f t="shared" si="165"/>
        <v>0</v>
      </c>
      <c r="T151">
        <f t="shared" si="165"/>
        <v>0</v>
      </c>
      <c r="U151">
        <f t="shared" si="165"/>
        <v>0</v>
      </c>
      <c r="V151">
        <f t="shared" si="165"/>
        <v>0</v>
      </c>
      <c r="W151">
        <f t="shared" si="165"/>
        <v>0</v>
      </c>
      <c r="X151">
        <f t="shared" si="165"/>
        <v>0</v>
      </c>
      <c r="Y151">
        <f t="shared" si="165"/>
        <v>0</v>
      </c>
      <c r="Z151">
        <f t="shared" si="136"/>
        <v>1589.5</v>
      </c>
      <c r="AA151">
        <f t="shared" si="165"/>
        <v>0</v>
      </c>
      <c r="AB151">
        <f t="shared" si="165"/>
        <v>1583.3</v>
      </c>
      <c r="AC151">
        <f>AC150+AC141+AC143</f>
        <v>1568.0999999999997</v>
      </c>
      <c r="AH151">
        <f t="shared" ref="AH151:AV151" si="166">AH150+AH143+AH141</f>
        <v>536.09999999999991</v>
      </c>
      <c r="AI151">
        <f t="shared" si="166"/>
        <v>1216</v>
      </c>
      <c r="AJ151">
        <f t="shared" si="166"/>
        <v>1284</v>
      </c>
      <c r="AK151">
        <f t="shared" si="166"/>
        <v>1116.6000000000001</v>
      </c>
      <c r="AL151">
        <f t="shared" si="166"/>
        <v>1131.1999999999998</v>
      </c>
      <c r="AM151">
        <f t="shared" si="166"/>
        <v>903.30000000000007</v>
      </c>
      <c r="AN151">
        <f t="shared" si="166"/>
        <v>948.6</v>
      </c>
      <c r="AO151">
        <f t="shared" si="166"/>
        <v>1024</v>
      </c>
      <c r="AP151">
        <f t="shared" si="166"/>
        <v>1010.0999999999999</v>
      </c>
      <c r="AQ151">
        <f t="shared" si="166"/>
        <v>1186</v>
      </c>
      <c r="AR151">
        <f t="shared" si="166"/>
        <v>1562.8000000000002</v>
      </c>
      <c r="AS151">
        <f t="shared" si="166"/>
        <v>1589.5</v>
      </c>
      <c r="AT151">
        <f t="shared" si="166"/>
        <v>1551.5</v>
      </c>
      <c r="AU151">
        <f t="shared" si="166"/>
        <v>0</v>
      </c>
      <c r="AV151">
        <f t="shared" si="166"/>
        <v>0</v>
      </c>
    </row>
    <row r="153" spans="2:48" s="4" customFormat="1" x14ac:dyDescent="0.35">
      <c r="B153" s="5" t="s">
        <v>1035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2:48" x14ac:dyDescent="0.35">
      <c r="B154" t="s">
        <v>1117</v>
      </c>
      <c r="X154">
        <v>22</v>
      </c>
      <c r="Y154">
        <v>34.6</v>
      </c>
      <c r="AB154">
        <v>-29.5</v>
      </c>
      <c r="AC154">
        <v>-32.299999999999997</v>
      </c>
      <c r="AH154">
        <v>28.3</v>
      </c>
      <c r="AI154">
        <v>5.2</v>
      </c>
      <c r="AJ154">
        <v>52.3</v>
      </c>
      <c r="AK154">
        <v>21.9</v>
      </c>
      <c r="AL154">
        <v>2.5</v>
      </c>
      <c r="AM154">
        <v>-29.7</v>
      </c>
      <c r="AN154">
        <v>-14.6</v>
      </c>
      <c r="AO154">
        <v>-26.9</v>
      </c>
      <c r="AP154">
        <v>18.100000000000001</v>
      </c>
      <c r="AQ154">
        <v>28.9</v>
      </c>
      <c r="AR154">
        <v>44.7</v>
      </c>
      <c r="AS154">
        <v>35.299999999999997</v>
      </c>
      <c r="AT154">
        <v>-25.6</v>
      </c>
    </row>
    <row r="155" spans="2:48" s="2" customFormat="1" x14ac:dyDescent="0.35">
      <c r="B155" s="2" t="s">
        <v>1050</v>
      </c>
      <c r="X155" s="2">
        <v>-20.5</v>
      </c>
      <c r="Y155" s="2">
        <v>-33.4</v>
      </c>
      <c r="AB155" s="2">
        <v>-21.9</v>
      </c>
      <c r="AC155" s="2">
        <v>-34.799999999999997</v>
      </c>
      <c r="AH155" s="2">
        <v>-2.2999999999999998</v>
      </c>
      <c r="AI155" s="2">
        <v>-7.5</v>
      </c>
      <c r="AJ155" s="2">
        <v>-16.600000000000001</v>
      </c>
      <c r="AK155" s="2">
        <v>-13.3</v>
      </c>
      <c r="AL155" s="2">
        <v>-11.6</v>
      </c>
      <c r="AM155" s="2">
        <v>-11.3</v>
      </c>
      <c r="AN155" s="2">
        <v>-9</v>
      </c>
      <c r="AO155" s="2">
        <v>-26.1</v>
      </c>
      <c r="AP155" s="2">
        <v>-22.6</v>
      </c>
      <c r="AQ155" s="2">
        <v>-26.3</v>
      </c>
      <c r="AR155" s="2">
        <v>-35.9</v>
      </c>
      <c r="AS155" s="2">
        <v>-46.5</v>
      </c>
      <c r="AT155" s="2">
        <v>-45.4</v>
      </c>
    </row>
    <row r="156" spans="2:48" x14ac:dyDescent="0.35">
      <c r="B156" t="s">
        <v>1051</v>
      </c>
      <c r="D156">
        <f t="shared" ref="D156:X156" si="167">SUM(D154:D155)</f>
        <v>0</v>
      </c>
      <c r="E156">
        <f t="shared" si="167"/>
        <v>0</v>
      </c>
      <c r="F156">
        <f t="shared" si="167"/>
        <v>0</v>
      </c>
      <c r="G156">
        <f t="shared" si="167"/>
        <v>0</v>
      </c>
      <c r="H156">
        <f t="shared" si="167"/>
        <v>0</v>
      </c>
      <c r="I156">
        <f t="shared" si="167"/>
        <v>0</v>
      </c>
      <c r="J156">
        <f t="shared" si="167"/>
        <v>0</v>
      </c>
      <c r="K156">
        <f t="shared" si="167"/>
        <v>0</v>
      </c>
      <c r="L156">
        <f t="shared" si="167"/>
        <v>0</v>
      </c>
      <c r="M156">
        <f t="shared" si="167"/>
        <v>0</v>
      </c>
      <c r="N156">
        <f t="shared" si="167"/>
        <v>0</v>
      </c>
      <c r="O156">
        <f t="shared" si="167"/>
        <v>0</v>
      </c>
      <c r="P156">
        <f t="shared" si="167"/>
        <v>0</v>
      </c>
      <c r="Q156">
        <f t="shared" si="167"/>
        <v>0</v>
      </c>
      <c r="R156">
        <f t="shared" si="167"/>
        <v>0</v>
      </c>
      <c r="S156">
        <f t="shared" si="167"/>
        <v>0</v>
      </c>
      <c r="T156">
        <f t="shared" si="167"/>
        <v>0</v>
      </c>
      <c r="U156">
        <f t="shared" si="167"/>
        <v>0</v>
      </c>
      <c r="V156">
        <f t="shared" si="167"/>
        <v>0</v>
      </c>
      <c r="W156">
        <f t="shared" si="167"/>
        <v>0</v>
      </c>
      <c r="X156">
        <f t="shared" si="167"/>
        <v>1.5</v>
      </c>
      <c r="Y156">
        <f>SUM(Y154:Y155)</f>
        <v>1.2000000000000028</v>
      </c>
      <c r="Z156">
        <f t="shared" ref="Z156:AC156" si="168">SUM(Z154:Z155)</f>
        <v>0</v>
      </c>
      <c r="AA156">
        <f t="shared" si="168"/>
        <v>0</v>
      </c>
      <c r="AB156">
        <f t="shared" si="168"/>
        <v>-51.4</v>
      </c>
      <c r="AC156">
        <f t="shared" si="168"/>
        <v>-67.099999999999994</v>
      </c>
      <c r="AH156">
        <f t="shared" ref="AH156:AQ156" si="169">SUM(AH154:AH155)</f>
        <v>26</v>
      </c>
      <c r="AI156">
        <f t="shared" si="169"/>
        <v>-2.2999999999999998</v>
      </c>
      <c r="AJ156">
        <f t="shared" si="169"/>
        <v>35.699999999999996</v>
      </c>
      <c r="AK156">
        <f t="shared" si="169"/>
        <v>8.5999999999999979</v>
      </c>
      <c r="AL156">
        <f t="shared" si="169"/>
        <v>-9.1</v>
      </c>
      <c r="AM156">
        <f t="shared" si="169"/>
        <v>-41</v>
      </c>
      <c r="AN156">
        <f t="shared" si="169"/>
        <v>-23.6</v>
      </c>
      <c r="AO156">
        <f t="shared" si="169"/>
        <v>-53</v>
      </c>
      <c r="AP156">
        <f t="shared" si="169"/>
        <v>-4.5</v>
      </c>
      <c r="AQ156">
        <f t="shared" si="169"/>
        <v>2.5999999999999979</v>
      </c>
      <c r="AR156">
        <f>SUM(AR154:AR155)</f>
        <v>8.8000000000000043</v>
      </c>
      <c r="AS156">
        <f>SUM(AS154:AS155)</f>
        <v>-11.200000000000003</v>
      </c>
      <c r="AT156">
        <f>SUM(AT154:AT155)</f>
        <v>-71</v>
      </c>
    </row>
    <row r="158" spans="2:48" s="4" customFormat="1" x14ac:dyDescent="0.35">
      <c r="B158" s="5" t="s">
        <v>1077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2:48" x14ac:dyDescent="0.35">
      <c r="B159" t="s">
        <v>1079</v>
      </c>
      <c r="AH159" s="12">
        <f>AH74/AH70</f>
        <v>0.20636474908200736</v>
      </c>
      <c r="AI159" s="12">
        <f t="shared" ref="AI159:AS159" si="170">AI74/AI70</f>
        <v>0.26782462529766066</v>
      </c>
      <c r="AJ159" s="12">
        <f t="shared" si="170"/>
        <v>0.26537350392075942</v>
      </c>
      <c r="AK159" s="12">
        <f t="shared" si="170"/>
        <v>0.24226987323776816</v>
      </c>
      <c r="AL159" s="12">
        <f t="shared" si="170"/>
        <v>0.23512450851900391</v>
      </c>
      <c r="AM159" s="12">
        <f t="shared" si="170"/>
        <v>0.24623345000760907</v>
      </c>
      <c r="AN159" s="12">
        <f t="shared" si="170"/>
        <v>0.2223657501384021</v>
      </c>
      <c r="AO159" s="12">
        <f t="shared" si="170"/>
        <v>0.26122990220454156</v>
      </c>
      <c r="AP159" s="12">
        <f t="shared" si="170"/>
        <v>0.27459546925566342</v>
      </c>
      <c r="AQ159" s="12">
        <f t="shared" si="170"/>
        <v>0.26480836236933797</v>
      </c>
      <c r="AR159" s="12">
        <f t="shared" si="170"/>
        <v>0.2717667513708707</v>
      </c>
      <c r="AS159" s="12">
        <f t="shared" si="170"/>
        <v>0.27738755391250774</v>
      </c>
      <c r="AT159" s="12">
        <f t="shared" ref="AT159" si="171">AT74/AT70</f>
        <v>0.2515863297339419</v>
      </c>
    </row>
    <row r="160" spans="2:48" x14ac:dyDescent="0.35">
      <c r="B160" t="s">
        <v>1081</v>
      </c>
      <c r="AH160" s="12">
        <f>AH81/AH70</f>
        <v>5.6548347613219113E-2</v>
      </c>
      <c r="AI160" s="12">
        <f t="shared" ref="AI160:AS160" si="172">AI81/AI70</f>
        <v>4.1322314049586702E-2</v>
      </c>
      <c r="AJ160" s="12">
        <f t="shared" si="172"/>
        <v>-5.1279405695418889E-2</v>
      </c>
      <c r="AK160" s="12">
        <f t="shared" si="172"/>
        <v>2.1561426371283176E-2</v>
      </c>
      <c r="AL160" s="12">
        <f t="shared" si="172"/>
        <v>6.9462647444298968E-3</v>
      </c>
      <c r="AM160" s="12">
        <f t="shared" si="172"/>
        <v>-6.848272713437964E-3</v>
      </c>
      <c r="AN160" s="12">
        <f t="shared" si="172"/>
        <v>-3.3216460601586791E-2</v>
      </c>
      <c r="AO160" s="12">
        <f t="shared" si="172"/>
        <v>-1.9890601690701285E-2</v>
      </c>
      <c r="AP160" s="12">
        <f t="shared" si="172"/>
        <v>4.9352750809061444E-2</v>
      </c>
      <c r="AQ160" s="12">
        <f t="shared" si="172"/>
        <v>5.2961672473867558E-2</v>
      </c>
      <c r="AR160" s="12">
        <f t="shared" si="172"/>
        <v>3.9186839641567564E-2</v>
      </c>
      <c r="AS160" s="12">
        <f t="shared" si="172"/>
        <v>3.4380776340110948E-2</v>
      </c>
      <c r="AT160" s="12">
        <f t="shared" ref="AT160" si="173">AT81/AT70</f>
        <v>-2.8943560057887057E-3</v>
      </c>
    </row>
    <row r="161" spans="2:50" x14ac:dyDescent="0.35">
      <c r="B161" t="s">
        <v>1080</v>
      </c>
      <c r="AH161" s="12">
        <f>AH97/AH70</f>
        <v>3.5495716034271749E-2</v>
      </c>
      <c r="AI161" s="12">
        <f t="shared" ref="AI161:AS161" si="174">AI97/AI70</f>
        <v>-3.3898305084745846E-2</v>
      </c>
      <c r="AJ161" s="12">
        <f t="shared" si="174"/>
        <v>-0.11803549319025999</v>
      </c>
      <c r="AK161" s="12">
        <f t="shared" si="174"/>
        <v>-4.407060774789702E-2</v>
      </c>
      <c r="AL161" s="12">
        <f t="shared" si="174"/>
        <v>-0.10222804718217562</v>
      </c>
      <c r="AM161" s="12">
        <f t="shared" si="174"/>
        <v>3.0132399939126336E-2</v>
      </c>
      <c r="AN161" s="12">
        <f t="shared" si="174"/>
        <v>-0.11164421479977832</v>
      </c>
      <c r="AO161" s="12">
        <f t="shared" si="174"/>
        <v>-7.0777391016078384E-2</v>
      </c>
      <c r="AP161" s="12">
        <f t="shared" si="174"/>
        <v>-5.6634304207120213E-3</v>
      </c>
      <c r="AQ161" s="12">
        <f t="shared" si="174"/>
        <v>1.7421602787456403E-2</v>
      </c>
      <c r="AR161" s="12">
        <f t="shared" si="174"/>
        <v>0.10645981008425848</v>
      </c>
      <c r="AS161" s="12">
        <f t="shared" si="174"/>
        <v>-2.4645717806530687E-3</v>
      </c>
      <c r="AT161" s="12">
        <f t="shared" ref="AT161" si="175">AT97/AT70</f>
        <v>-4.1077591005232117E-2</v>
      </c>
    </row>
    <row r="163" spans="2:50" s="3" customFormat="1" x14ac:dyDescent="0.35">
      <c r="B163" s="5" t="s">
        <v>1082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V163" s="5" t="s">
        <v>1092</v>
      </c>
      <c r="AW163" s="5" t="s">
        <v>1093</v>
      </c>
      <c r="AX163" s="5" t="s">
        <v>1094</v>
      </c>
    </row>
    <row r="164" spans="2:50" s="27" customFormat="1" x14ac:dyDescent="0.35">
      <c r="B164" s="27" t="s">
        <v>1083</v>
      </c>
      <c r="AH164" s="27" t="s">
        <v>1032</v>
      </c>
      <c r="AI164" s="27">
        <f>AI70/AH70-1</f>
        <v>0.74761321909424727</v>
      </c>
      <c r="AJ164" s="27">
        <f t="shared" ref="AJ164:AT164" si="176">AJ70/AI70-1</f>
        <v>0.35761311107998339</v>
      </c>
      <c r="AK164" s="27">
        <f t="shared" si="176"/>
        <v>-0.12907552620718121</v>
      </c>
      <c r="AL164" s="27">
        <f t="shared" si="176"/>
        <v>-9.6078663665442487E-2</v>
      </c>
      <c r="AM164" s="27">
        <f t="shared" si="176"/>
        <v>-0.13879423328964624</v>
      </c>
      <c r="AN164" s="27">
        <f t="shared" si="176"/>
        <v>-0.17531578146400828</v>
      </c>
      <c r="AO164" s="27">
        <f t="shared" si="176"/>
        <v>0.11330503782985768</v>
      </c>
      <c r="AP164" s="27">
        <f t="shared" si="176"/>
        <v>2.4365987071109041E-2</v>
      </c>
      <c r="AQ164" s="27">
        <f t="shared" si="176"/>
        <v>0.16100323624595458</v>
      </c>
      <c r="AR164" s="27">
        <f t="shared" si="176"/>
        <v>4.2090592334494747E-2</v>
      </c>
      <c r="AS164" s="27">
        <f t="shared" si="176"/>
        <v>8.532834024341307E-2</v>
      </c>
      <c r="AT164" s="27">
        <f t="shared" si="176"/>
        <v>0.106962415280345</v>
      </c>
      <c r="AV164" s="27">
        <f>AR70/AH70-1</f>
        <v>0.8303549571603428</v>
      </c>
      <c r="AW164" s="27">
        <f>AS70/AI70-1</f>
        <v>0.13671382546575161</v>
      </c>
    </row>
    <row r="165" spans="2:50" s="27" customFormat="1" x14ac:dyDescent="0.35">
      <c r="B165" s="27" t="s">
        <v>1084</v>
      </c>
      <c r="AH165" s="27" t="s">
        <v>1032</v>
      </c>
      <c r="AI165" s="27">
        <f>AI81/AH81-1</f>
        <v>0.27705627705627411</v>
      </c>
      <c r="AJ165" s="27">
        <f t="shared" ref="AJ165:AT165" si="177">AJ81/AI81-1</f>
        <v>-2.6847457627118674</v>
      </c>
      <c r="AK165" s="27">
        <f t="shared" si="177"/>
        <v>-1.3661971830985942</v>
      </c>
      <c r="AL165" s="27">
        <f t="shared" si="177"/>
        <v>-0.70879120879121027</v>
      </c>
      <c r="AM165" s="27">
        <f t="shared" si="177"/>
        <v>-1.8490566037735992</v>
      </c>
      <c r="AN165" s="27">
        <f t="shared" si="177"/>
        <v>2.9999999999998987</v>
      </c>
      <c r="AO165" s="27">
        <f t="shared" si="177"/>
        <v>-0.33333333333332438</v>
      </c>
      <c r="AP165" s="27">
        <f t="shared" si="177"/>
        <v>-3.5416666666666461</v>
      </c>
      <c r="AQ165" s="27">
        <f t="shared" si="177"/>
        <v>0.24590163934426257</v>
      </c>
      <c r="AR165" s="27">
        <f t="shared" si="177"/>
        <v>-0.22894736842105023</v>
      </c>
      <c r="AS165" s="27">
        <f t="shared" si="177"/>
        <v>-4.7781569965871351E-2</v>
      </c>
      <c r="AT165" s="27">
        <f t="shared" si="177"/>
        <v>-1.0931899641577059</v>
      </c>
    </row>
    <row r="166" spans="2:50" s="27" customFormat="1" x14ac:dyDescent="0.35">
      <c r="B166" s="27" t="s">
        <v>1086</v>
      </c>
      <c r="AH166" s="27" t="s">
        <v>1032</v>
      </c>
      <c r="AI166" s="27">
        <f>AI97/AH97-1</f>
        <v>-2.6689655172413822</v>
      </c>
      <c r="AJ166" s="27">
        <f t="shared" ref="AJ166:AT166" si="178">AJ97/AI97-1</f>
        <v>3.727272727272716</v>
      </c>
      <c r="AK166" s="27">
        <f t="shared" si="178"/>
        <v>-0.6748251748251759</v>
      </c>
      <c r="AL166" s="27">
        <f t="shared" si="178"/>
        <v>1.0967741935483941</v>
      </c>
      <c r="AM166" s="27">
        <f t="shared" si="178"/>
        <v>-1.2538461538461527</v>
      </c>
      <c r="AN166" s="27">
        <f t="shared" si="178"/>
        <v>-4.0555555555555625</v>
      </c>
      <c r="AO166" s="27">
        <f t="shared" si="178"/>
        <v>-0.29421487603305496</v>
      </c>
      <c r="AP166" s="27">
        <f t="shared" si="178"/>
        <v>-0.91803278688524537</v>
      </c>
      <c r="AQ166" s="27">
        <f t="shared" si="178"/>
        <v>-4.571428571428533</v>
      </c>
      <c r="AR166" s="27">
        <f t="shared" si="178"/>
        <v>5.3680000000000208</v>
      </c>
      <c r="AS166" s="27">
        <f t="shared" si="178"/>
        <v>-1.0251256281407031</v>
      </c>
      <c r="AT166" s="27">
        <f t="shared" si="178"/>
        <v>17.450000000000323</v>
      </c>
    </row>
    <row r="167" spans="2:50" s="27" customFormat="1" x14ac:dyDescent="0.35"/>
    <row r="168" spans="2:50" s="27" customFormat="1" x14ac:dyDescent="0.35">
      <c r="B168" s="27" t="s">
        <v>1087</v>
      </c>
      <c r="AI168" s="27">
        <f>AI104/AH104-1</f>
        <v>5.4444444444444438</v>
      </c>
      <c r="AJ168" s="27">
        <f t="shared" ref="AJ168:AT168" si="179">AJ104/AI104-1</f>
        <v>-0.29597701149425282</v>
      </c>
      <c r="AK168" s="27">
        <f t="shared" si="179"/>
        <v>0.13673469387755111</v>
      </c>
      <c r="AL168" s="27">
        <f t="shared" si="179"/>
        <v>-0.3985637342908438</v>
      </c>
      <c r="AM168" s="27">
        <f t="shared" si="179"/>
        <v>-0.14925373134328357</v>
      </c>
      <c r="AN168" s="27">
        <f t="shared" si="179"/>
        <v>1.4245614035087719</v>
      </c>
      <c r="AO168" s="27">
        <f t="shared" si="179"/>
        <v>0.88856729377713473</v>
      </c>
      <c r="AP168" s="27">
        <f t="shared" si="179"/>
        <v>0.39999999999999991</v>
      </c>
      <c r="AQ168" s="27">
        <f t="shared" si="179"/>
        <v>-5.5281882868089771E-2</v>
      </c>
      <c r="AR168" s="27">
        <f t="shared" si="179"/>
        <v>1.2062572421784474</v>
      </c>
      <c r="AS168" s="27">
        <f t="shared" si="179"/>
        <v>-8.2457983193277351E-2</v>
      </c>
      <c r="AT168" s="27">
        <f t="shared" si="179"/>
        <v>-0.76731539782484259</v>
      </c>
    </row>
    <row r="169" spans="2:50" s="27" customFormat="1" x14ac:dyDescent="0.35">
      <c r="B169" s="27" t="s">
        <v>1088</v>
      </c>
      <c r="AI169" s="27">
        <f>AI120/AH120-1</f>
        <v>1.2682335385189329</v>
      </c>
      <c r="AJ169" s="27">
        <f t="shared" ref="AJ169:AT169" si="180">AJ120/AI120-1</f>
        <v>5.592105263157876E-2</v>
      </c>
      <c r="AK169" s="27">
        <f t="shared" si="180"/>
        <v>-5.2492211838006009E-2</v>
      </c>
      <c r="AL169" s="27">
        <f t="shared" si="180"/>
        <v>-7.0195627157652596E-2</v>
      </c>
      <c r="AM169" s="27">
        <f t="shared" si="180"/>
        <v>-0.20146746817538908</v>
      </c>
      <c r="AN169" s="27">
        <f t="shared" si="180"/>
        <v>5.0149452009299322E-2</v>
      </c>
      <c r="AO169" s="27">
        <f t="shared" si="180"/>
        <v>7.9485557663925954E-2</v>
      </c>
      <c r="AP169" s="27">
        <f t="shared" si="180"/>
        <v>-1.35742187500002E-2</v>
      </c>
      <c r="AQ169" s="27">
        <f t="shared" si="180"/>
        <v>0.17414117414117403</v>
      </c>
      <c r="AR169" s="27">
        <f t="shared" si="180"/>
        <v>0.31770657672849922</v>
      </c>
      <c r="AS169" s="27">
        <f t="shared" si="180"/>
        <v>1.7084719733811093E-2</v>
      </c>
      <c r="AT169" s="27">
        <f t="shared" si="180"/>
        <v>-2.4095627555835053E-2</v>
      </c>
    </row>
    <row r="170" spans="2:50" s="27" customFormat="1" x14ac:dyDescent="0.35">
      <c r="B170" s="27" t="s">
        <v>1089</v>
      </c>
      <c r="AI170" s="27">
        <f>AI141/AH141-1</f>
        <v>1.466957946477335</v>
      </c>
      <c r="AJ170" s="27">
        <f t="shared" ref="AJ170:AT170" si="181">AJ141/AI141-1</f>
        <v>6.2541509851671506E-2</v>
      </c>
      <c r="AK170" s="27">
        <f t="shared" si="181"/>
        <v>-0.14491092822168972</v>
      </c>
      <c r="AL170" s="27">
        <f t="shared" si="181"/>
        <v>0.10489766081871332</v>
      </c>
      <c r="AM170" s="27">
        <f t="shared" si="181"/>
        <v>-0.2842650788400044</v>
      </c>
      <c r="AN170" s="27">
        <f t="shared" si="181"/>
        <v>3.5587736866430575E-2</v>
      </c>
      <c r="AO170" s="27">
        <f t="shared" si="181"/>
        <v>-0.23757810175543004</v>
      </c>
      <c r="AP170" s="27">
        <f t="shared" si="181"/>
        <v>-4.2341463414634184E-2</v>
      </c>
      <c r="AQ170" s="27">
        <f t="shared" si="181"/>
        <v>0.21617766911165481</v>
      </c>
      <c r="AR170" s="27">
        <f t="shared" si="181"/>
        <v>4.3223320489194084E-2</v>
      </c>
      <c r="AS170" s="27">
        <f t="shared" si="181"/>
        <v>1.0438413361169019E-2</v>
      </c>
      <c r="AT170" s="27">
        <f t="shared" si="181"/>
        <v>-4.0050858232676623E-2</v>
      </c>
    </row>
    <row r="172" spans="2:50" s="26" customFormat="1" x14ac:dyDescent="0.35">
      <c r="B172" s="26" t="s">
        <v>1090</v>
      </c>
      <c r="AH172" s="26">
        <f>AH112/AH133</f>
        <v>1.5557432432432432</v>
      </c>
      <c r="AI172" s="26">
        <f t="shared" ref="AI172:AS172" si="182">AI112/AI133</f>
        <v>1.9691300280636106</v>
      </c>
      <c r="AJ172" s="26">
        <f t="shared" si="182"/>
        <v>1.6322580645161293</v>
      </c>
      <c r="AK172" s="26">
        <f t="shared" si="182"/>
        <v>1.7143426294820718</v>
      </c>
      <c r="AL172" s="26">
        <f t="shared" si="182"/>
        <v>1.6505970809376382</v>
      </c>
      <c r="AM172" s="26">
        <f t="shared" si="182"/>
        <v>1.8584686774942001</v>
      </c>
      <c r="AN172" s="26">
        <f t="shared" si="182"/>
        <v>1.8987277353689569</v>
      </c>
      <c r="AO172" s="26">
        <f t="shared" si="182"/>
        <v>2.4955002646903126</v>
      </c>
      <c r="AP172" s="26">
        <f t="shared" si="182"/>
        <v>3.0036429872495449</v>
      </c>
      <c r="AQ172" s="26">
        <f t="shared" si="182"/>
        <v>2.8582375478927196</v>
      </c>
      <c r="AR172" s="26">
        <f t="shared" si="182"/>
        <v>3.8704453441295543</v>
      </c>
      <c r="AS172" s="26">
        <f t="shared" si="182"/>
        <v>3.4287652645861599</v>
      </c>
      <c r="AT172" s="26">
        <f t="shared" ref="AT172" si="183">AT112/AT133</f>
        <v>2.4863364645602046</v>
      </c>
    </row>
    <row r="177" spans="2:33" x14ac:dyDescent="0.35">
      <c r="B177" t="s">
        <v>1091</v>
      </c>
    </row>
    <row r="178" spans="2:33" x14ac:dyDescent="0.35">
      <c r="B178" s="11" t="s">
        <v>1095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spans="2:33" x14ac:dyDescent="0.35">
      <c r="B179" t="s">
        <v>1096</v>
      </c>
    </row>
  </sheetData>
  <hyperlinks>
    <hyperlink ref="B19" r:id="rId1" xr:uid="{E5D2F41D-205B-46F2-8A6F-41E204AD4044}"/>
    <hyperlink ref="X1" r:id="rId2" display="Q@21" xr:uid="{E962F4B5-6B9F-4B35-8038-29AF000902D0}"/>
  </hyperlinks>
  <pageMargins left="0.7" right="0.7" top="0.75" bottom="0.75" header="0.3" footer="0.3"/>
  <pageSetup orientation="portrait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"/>
  <sheetViews>
    <sheetView workbookViewId="0">
      <selection activeCell="M31" sqref="M31"/>
    </sheetView>
  </sheetViews>
  <sheetFormatPr defaultRowHeight="14.5" x14ac:dyDescent="0.35"/>
  <cols>
    <col min="1" max="1" width="36.7265625" customWidth="1"/>
  </cols>
  <sheetData>
    <row r="1" spans="1:25" x14ac:dyDescent="0.35"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5">
      <c r="A2" s="1" t="s">
        <v>360</v>
      </c>
      <c r="B2" t="s">
        <v>119</v>
      </c>
      <c r="C2" t="s">
        <v>404</v>
      </c>
      <c r="D2" t="s">
        <v>415</v>
      </c>
      <c r="E2" t="s">
        <v>158</v>
      </c>
      <c r="F2" t="s">
        <v>62</v>
      </c>
      <c r="G2" t="s">
        <v>459</v>
      </c>
      <c r="H2" t="s">
        <v>475</v>
      </c>
      <c r="I2" t="s">
        <v>485</v>
      </c>
      <c r="J2" t="s">
        <v>56</v>
      </c>
      <c r="K2" t="s">
        <v>73</v>
      </c>
      <c r="L2" t="s">
        <v>93</v>
      </c>
      <c r="M2" t="s">
        <v>113</v>
      </c>
      <c r="N2" t="s">
        <v>132</v>
      </c>
      <c r="O2" t="s">
        <v>152</v>
      </c>
      <c r="P2" t="s">
        <v>171</v>
      </c>
      <c r="Q2" t="s">
        <v>190</v>
      </c>
      <c r="R2" t="s">
        <v>208</v>
      </c>
      <c r="S2" t="s">
        <v>226</v>
      </c>
      <c r="T2" t="s">
        <v>244</v>
      </c>
      <c r="U2" t="s">
        <v>260</v>
      </c>
      <c r="V2" t="s">
        <v>278</v>
      </c>
      <c r="W2" t="s">
        <v>291</v>
      </c>
      <c r="X2" t="s">
        <v>308</v>
      </c>
      <c r="Y2" t="s">
        <v>327</v>
      </c>
    </row>
    <row r="3" spans="1:25" x14ac:dyDescent="0.35">
      <c r="A3" s="1" t="s">
        <v>361</v>
      </c>
      <c r="B3" t="s">
        <v>149</v>
      </c>
      <c r="C3" t="s">
        <v>119</v>
      </c>
      <c r="D3" t="s">
        <v>416</v>
      </c>
      <c r="E3" t="s">
        <v>430</v>
      </c>
      <c r="F3" t="s">
        <v>445</v>
      </c>
      <c r="G3" t="s">
        <v>460</v>
      </c>
      <c r="H3" t="s">
        <v>160</v>
      </c>
      <c r="I3" t="s">
        <v>486</v>
      </c>
      <c r="J3" t="s">
        <v>494</v>
      </c>
      <c r="K3" t="s">
        <v>460</v>
      </c>
      <c r="L3" t="s">
        <v>515</v>
      </c>
      <c r="M3" t="s">
        <v>529</v>
      </c>
      <c r="N3" t="s">
        <v>178</v>
      </c>
      <c r="O3" t="s">
        <v>549</v>
      </c>
      <c r="P3" t="s">
        <v>562</v>
      </c>
      <c r="Q3" t="s">
        <v>576</v>
      </c>
      <c r="R3" t="s">
        <v>588</v>
      </c>
      <c r="S3" t="s">
        <v>600</v>
      </c>
      <c r="T3" t="s">
        <v>613</v>
      </c>
      <c r="U3" t="s">
        <v>625</v>
      </c>
      <c r="V3" t="s">
        <v>637</v>
      </c>
      <c r="W3" t="s">
        <v>647</v>
      </c>
      <c r="X3" t="s">
        <v>662</v>
      </c>
      <c r="Y3" t="s">
        <v>676</v>
      </c>
    </row>
    <row r="4" spans="1:25" x14ac:dyDescent="0.35">
      <c r="A4" s="1" t="s">
        <v>362</v>
      </c>
      <c r="B4" t="s">
        <v>388</v>
      </c>
      <c r="C4" t="s">
        <v>391</v>
      </c>
      <c r="D4" t="s">
        <v>305</v>
      </c>
      <c r="E4" t="s">
        <v>137</v>
      </c>
      <c r="F4" t="s">
        <v>154</v>
      </c>
      <c r="G4" t="s">
        <v>461</v>
      </c>
      <c r="H4" t="s">
        <v>476</v>
      </c>
      <c r="I4" t="s">
        <v>476</v>
      </c>
      <c r="J4" t="s">
        <v>419</v>
      </c>
      <c r="K4" t="s">
        <v>426</v>
      </c>
      <c r="L4" t="s">
        <v>173</v>
      </c>
      <c r="M4" t="s">
        <v>418</v>
      </c>
      <c r="N4" t="s">
        <v>476</v>
      </c>
      <c r="O4" t="s">
        <v>550</v>
      </c>
      <c r="P4" t="s">
        <v>563</v>
      </c>
      <c r="Q4" t="s">
        <v>577</v>
      </c>
      <c r="R4" t="s">
        <v>195</v>
      </c>
      <c r="S4" t="s">
        <v>460</v>
      </c>
      <c r="T4" t="s">
        <v>614</v>
      </c>
      <c r="U4" t="s">
        <v>626</v>
      </c>
      <c r="V4" t="s">
        <v>139</v>
      </c>
      <c r="W4" t="s">
        <v>648</v>
      </c>
      <c r="X4" t="s">
        <v>663</v>
      </c>
      <c r="Y4" t="s">
        <v>677</v>
      </c>
    </row>
    <row r="5" spans="1:25" x14ac:dyDescent="0.35">
      <c r="A5" s="1" t="s">
        <v>363</v>
      </c>
      <c r="B5" t="s">
        <v>389</v>
      </c>
      <c r="C5" t="s">
        <v>405</v>
      </c>
      <c r="D5" t="s">
        <v>417</v>
      </c>
      <c r="E5" t="s">
        <v>431</v>
      </c>
      <c r="F5" t="s">
        <v>446</v>
      </c>
      <c r="G5" t="s">
        <v>462</v>
      </c>
      <c r="H5" t="s">
        <v>477</v>
      </c>
      <c r="I5" t="s">
        <v>487</v>
      </c>
      <c r="J5" t="s">
        <v>495</v>
      </c>
      <c r="K5" t="s">
        <v>495</v>
      </c>
      <c r="L5" t="s">
        <v>516</v>
      </c>
      <c r="M5" t="s">
        <v>530</v>
      </c>
      <c r="N5" t="s">
        <v>540</v>
      </c>
      <c r="O5" t="s">
        <v>551</v>
      </c>
      <c r="P5" t="s">
        <v>564</v>
      </c>
      <c r="Q5" t="s">
        <v>578</v>
      </c>
      <c r="R5" t="s">
        <v>589</v>
      </c>
      <c r="S5" t="s">
        <v>601</v>
      </c>
      <c r="T5" t="s">
        <v>615</v>
      </c>
      <c r="U5" t="s">
        <v>627</v>
      </c>
      <c r="V5" t="s">
        <v>638</v>
      </c>
      <c r="W5" t="s">
        <v>649</v>
      </c>
      <c r="X5" t="s">
        <v>664</v>
      </c>
      <c r="Y5" t="s">
        <v>678</v>
      </c>
    </row>
    <row r="6" spans="1:25" x14ac:dyDescent="0.35">
      <c r="A6" s="1" t="s">
        <v>364</v>
      </c>
      <c r="B6" t="s">
        <v>134</v>
      </c>
      <c r="C6" t="s">
        <v>79</v>
      </c>
      <c r="D6" t="s">
        <v>418</v>
      </c>
      <c r="E6" t="s">
        <v>432</v>
      </c>
      <c r="F6" t="s">
        <v>433</v>
      </c>
      <c r="G6" t="s">
        <v>192</v>
      </c>
      <c r="H6" t="s">
        <v>100</v>
      </c>
      <c r="I6" t="s">
        <v>461</v>
      </c>
      <c r="J6" t="s">
        <v>496</v>
      </c>
      <c r="K6" t="s">
        <v>505</v>
      </c>
      <c r="L6" t="s">
        <v>517</v>
      </c>
      <c r="M6" t="s">
        <v>531</v>
      </c>
      <c r="N6" t="s">
        <v>242</v>
      </c>
      <c r="O6" t="s">
        <v>460</v>
      </c>
      <c r="P6" t="s">
        <v>565</v>
      </c>
      <c r="Q6" t="s">
        <v>579</v>
      </c>
      <c r="R6" t="s">
        <v>590</v>
      </c>
      <c r="S6" t="s">
        <v>139</v>
      </c>
      <c r="T6" t="s">
        <v>432</v>
      </c>
      <c r="U6" t="s">
        <v>628</v>
      </c>
      <c r="V6" t="s">
        <v>445</v>
      </c>
      <c r="W6" t="s">
        <v>650</v>
      </c>
      <c r="X6" t="s">
        <v>665</v>
      </c>
      <c r="Y6" t="s">
        <v>679</v>
      </c>
    </row>
    <row r="7" spans="1:25" x14ac:dyDescent="0.35">
      <c r="A7" s="1" t="s">
        <v>365</v>
      </c>
      <c r="B7" t="s">
        <v>50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  <c r="J7" t="s">
        <v>50</v>
      </c>
      <c r="K7" t="s">
        <v>50</v>
      </c>
      <c r="L7" t="s">
        <v>390</v>
      </c>
      <c r="M7" t="s">
        <v>532</v>
      </c>
      <c r="N7" t="s">
        <v>532</v>
      </c>
      <c r="O7" t="s">
        <v>90</v>
      </c>
      <c r="P7" t="s">
        <v>279</v>
      </c>
      <c r="Q7" t="s">
        <v>229</v>
      </c>
      <c r="R7" t="s">
        <v>408</v>
      </c>
      <c r="S7" t="s">
        <v>602</v>
      </c>
      <c r="T7" t="s">
        <v>469</v>
      </c>
      <c r="U7" t="s">
        <v>279</v>
      </c>
      <c r="V7" t="s">
        <v>602</v>
      </c>
      <c r="W7" t="s">
        <v>279</v>
      </c>
      <c r="X7" t="s">
        <v>149</v>
      </c>
      <c r="Y7" t="s">
        <v>99</v>
      </c>
    </row>
    <row r="8" spans="1:25" x14ac:dyDescent="0.35">
      <c r="A8" s="1" t="s">
        <v>366</v>
      </c>
      <c r="B8" t="s">
        <v>110</v>
      </c>
      <c r="C8" t="s">
        <v>406</v>
      </c>
      <c r="D8" t="s">
        <v>419</v>
      </c>
      <c r="E8" t="s">
        <v>433</v>
      </c>
      <c r="F8" t="s">
        <v>447</v>
      </c>
      <c r="G8" t="s">
        <v>463</v>
      </c>
      <c r="H8" t="s">
        <v>100</v>
      </c>
      <c r="I8" t="s">
        <v>488</v>
      </c>
      <c r="J8" t="s">
        <v>421</v>
      </c>
      <c r="K8" t="s">
        <v>419</v>
      </c>
      <c r="L8" t="s">
        <v>119</v>
      </c>
      <c r="M8" t="s">
        <v>192</v>
      </c>
      <c r="N8" t="s">
        <v>421</v>
      </c>
      <c r="O8" t="s">
        <v>552</v>
      </c>
      <c r="P8" t="s">
        <v>566</v>
      </c>
      <c r="Q8" t="s">
        <v>566</v>
      </c>
      <c r="R8" t="s">
        <v>591</v>
      </c>
      <c r="S8" t="s">
        <v>517</v>
      </c>
      <c r="T8" t="s">
        <v>616</v>
      </c>
      <c r="U8" t="s">
        <v>629</v>
      </c>
      <c r="V8" t="s">
        <v>639</v>
      </c>
      <c r="W8" t="s">
        <v>651</v>
      </c>
      <c r="X8" t="s">
        <v>666</v>
      </c>
      <c r="Y8" t="s">
        <v>680</v>
      </c>
    </row>
    <row r="9" spans="1:25" x14ac:dyDescent="0.35">
      <c r="A9" s="1" t="s">
        <v>367</v>
      </c>
      <c r="B9" t="s">
        <v>50</v>
      </c>
      <c r="C9" t="s">
        <v>406</v>
      </c>
      <c r="D9" t="s">
        <v>419</v>
      </c>
      <c r="E9" t="s">
        <v>433</v>
      </c>
      <c r="F9" t="s">
        <v>50</v>
      </c>
      <c r="G9" t="s">
        <v>192</v>
      </c>
      <c r="H9" t="s">
        <v>50</v>
      </c>
      <c r="I9" t="s">
        <v>50</v>
      </c>
      <c r="J9" t="s">
        <v>421</v>
      </c>
      <c r="K9" t="s">
        <v>419</v>
      </c>
      <c r="L9" t="s">
        <v>518</v>
      </c>
      <c r="M9" t="s">
        <v>463</v>
      </c>
      <c r="N9" t="s">
        <v>154</v>
      </c>
      <c r="O9" t="s">
        <v>433</v>
      </c>
      <c r="P9" t="s">
        <v>567</v>
      </c>
      <c r="Q9" t="s">
        <v>416</v>
      </c>
      <c r="R9" t="s">
        <v>592</v>
      </c>
      <c r="S9" t="s">
        <v>432</v>
      </c>
      <c r="T9" t="s">
        <v>275</v>
      </c>
      <c r="U9" t="s">
        <v>629</v>
      </c>
      <c r="V9" t="s">
        <v>640</v>
      </c>
      <c r="W9" t="s">
        <v>652</v>
      </c>
      <c r="X9" t="s">
        <v>50</v>
      </c>
      <c r="Y9" t="s">
        <v>50</v>
      </c>
    </row>
    <row r="10" spans="1:25" x14ac:dyDescent="0.35">
      <c r="A10" s="1" t="s">
        <v>368</v>
      </c>
      <c r="B10" t="s">
        <v>50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50</v>
      </c>
      <c r="S10" t="s">
        <v>50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50</v>
      </c>
    </row>
    <row r="11" spans="1:25" x14ac:dyDescent="0.35">
      <c r="A11" s="1" t="s">
        <v>369</v>
      </c>
      <c r="B11" t="s">
        <v>390</v>
      </c>
      <c r="C11" t="s">
        <v>403</v>
      </c>
      <c r="D11" t="s">
        <v>394</v>
      </c>
      <c r="E11" t="s">
        <v>99</v>
      </c>
      <c r="F11" t="s">
        <v>448</v>
      </c>
      <c r="G11" t="s">
        <v>394</v>
      </c>
      <c r="H11" t="s">
        <v>50</v>
      </c>
      <c r="I11" t="s">
        <v>328</v>
      </c>
      <c r="J11" t="s">
        <v>466</v>
      </c>
      <c r="K11" t="s">
        <v>403</v>
      </c>
      <c r="L11" t="s">
        <v>519</v>
      </c>
      <c r="M11" t="s">
        <v>533</v>
      </c>
      <c r="N11" t="s">
        <v>61</v>
      </c>
      <c r="O11" t="s">
        <v>394</v>
      </c>
      <c r="P11" t="s">
        <v>568</v>
      </c>
      <c r="Q11" t="s">
        <v>580</v>
      </c>
      <c r="R11" t="s">
        <v>406</v>
      </c>
      <c r="S11" t="s">
        <v>403</v>
      </c>
      <c r="T11" t="s">
        <v>559</v>
      </c>
      <c r="U11" t="s">
        <v>50</v>
      </c>
      <c r="V11" t="s">
        <v>75</v>
      </c>
      <c r="W11" t="s">
        <v>403</v>
      </c>
      <c r="X11" t="s">
        <v>50</v>
      </c>
      <c r="Y11" t="s">
        <v>50</v>
      </c>
    </row>
    <row r="12" spans="1:25" x14ac:dyDescent="0.35">
      <c r="A12" s="1" t="s">
        <v>370</v>
      </c>
      <c r="B12" t="s">
        <v>391</v>
      </c>
      <c r="C12" t="s">
        <v>407</v>
      </c>
      <c r="D12" t="s">
        <v>420</v>
      </c>
      <c r="E12" t="s">
        <v>434</v>
      </c>
      <c r="F12" t="s">
        <v>449</v>
      </c>
      <c r="G12" t="s">
        <v>464</v>
      </c>
      <c r="H12" t="s">
        <v>478</v>
      </c>
      <c r="I12" t="s">
        <v>489</v>
      </c>
      <c r="J12" t="s">
        <v>497</v>
      </c>
      <c r="K12" t="s">
        <v>506</v>
      </c>
      <c r="L12" t="s">
        <v>520</v>
      </c>
      <c r="M12" t="s">
        <v>534</v>
      </c>
      <c r="N12" t="s">
        <v>541</v>
      </c>
      <c r="O12" t="s">
        <v>553</v>
      </c>
      <c r="P12" t="s">
        <v>569</v>
      </c>
      <c r="Q12" t="s">
        <v>581</v>
      </c>
      <c r="R12" t="s">
        <v>593</v>
      </c>
      <c r="S12" t="s">
        <v>603</v>
      </c>
      <c r="T12" t="s">
        <v>617</v>
      </c>
      <c r="U12" t="s">
        <v>630</v>
      </c>
      <c r="V12" t="s">
        <v>641</v>
      </c>
      <c r="W12" t="s">
        <v>653</v>
      </c>
      <c r="X12" t="s">
        <v>667</v>
      </c>
      <c r="Y12" t="s">
        <v>681</v>
      </c>
    </row>
    <row r="13" spans="1:25" x14ac:dyDescent="0.35">
      <c r="A13" s="1" t="s">
        <v>371</v>
      </c>
      <c r="B13" t="s">
        <v>50</v>
      </c>
      <c r="C13" t="s">
        <v>50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 t="s">
        <v>50</v>
      </c>
      <c r="M13" t="s">
        <v>424</v>
      </c>
      <c r="N13" t="s">
        <v>424</v>
      </c>
      <c r="O13" t="s">
        <v>424</v>
      </c>
      <c r="P13" t="s">
        <v>424</v>
      </c>
      <c r="Q13" t="s">
        <v>424</v>
      </c>
      <c r="R13" t="s">
        <v>424</v>
      </c>
      <c r="S13" t="s">
        <v>50</v>
      </c>
      <c r="T13" t="s">
        <v>50</v>
      </c>
      <c r="U13" t="s">
        <v>390</v>
      </c>
      <c r="V13" t="s">
        <v>390</v>
      </c>
      <c r="W13" t="s">
        <v>532</v>
      </c>
      <c r="X13" t="s">
        <v>390</v>
      </c>
      <c r="Y13" t="s">
        <v>424</v>
      </c>
    </row>
    <row r="14" spans="1:25" x14ac:dyDescent="0.35">
      <c r="A14" s="1" t="s">
        <v>372</v>
      </c>
      <c r="B14" t="s">
        <v>50</v>
      </c>
      <c r="C14" t="s">
        <v>50</v>
      </c>
      <c r="D14" t="s">
        <v>50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  <c r="J14" t="s">
        <v>50</v>
      </c>
      <c r="K14" t="s">
        <v>50</v>
      </c>
      <c r="L14" t="s">
        <v>50</v>
      </c>
      <c r="M14" t="s">
        <v>397</v>
      </c>
      <c r="N14" t="s">
        <v>466</v>
      </c>
      <c r="O14" t="s">
        <v>554</v>
      </c>
      <c r="P14" t="s">
        <v>137</v>
      </c>
      <c r="Q14" t="s">
        <v>418</v>
      </c>
      <c r="R14" t="s">
        <v>594</v>
      </c>
      <c r="S14" t="s">
        <v>533</v>
      </c>
      <c r="T14" t="s">
        <v>99</v>
      </c>
      <c r="U14" t="s">
        <v>448</v>
      </c>
      <c r="V14" t="s">
        <v>466</v>
      </c>
      <c r="W14" t="s">
        <v>654</v>
      </c>
      <c r="X14" t="s">
        <v>654</v>
      </c>
      <c r="Y14" t="s">
        <v>654</v>
      </c>
    </row>
    <row r="15" spans="1:25" x14ac:dyDescent="0.35">
      <c r="A15" s="1" t="s">
        <v>373</v>
      </c>
      <c r="B15" t="s">
        <v>390</v>
      </c>
      <c r="C15" t="s">
        <v>403</v>
      </c>
      <c r="D15" t="s">
        <v>394</v>
      </c>
      <c r="E15" t="s">
        <v>79</v>
      </c>
      <c r="F15" t="s">
        <v>90</v>
      </c>
      <c r="G15" t="s">
        <v>90</v>
      </c>
      <c r="H15" t="s">
        <v>53</v>
      </c>
      <c r="I15" t="s">
        <v>95</v>
      </c>
      <c r="J15" t="s">
        <v>53</v>
      </c>
      <c r="K15" t="s">
        <v>75</v>
      </c>
      <c r="L15" t="s">
        <v>95</v>
      </c>
      <c r="M15" t="s">
        <v>90</v>
      </c>
      <c r="N15" t="s">
        <v>110</v>
      </c>
      <c r="O15" t="s">
        <v>154</v>
      </c>
      <c r="P15" t="s">
        <v>173</v>
      </c>
      <c r="Q15" t="s">
        <v>192</v>
      </c>
      <c r="R15" t="s">
        <v>210</v>
      </c>
      <c r="S15" t="s">
        <v>228</v>
      </c>
      <c r="T15" t="s">
        <v>79</v>
      </c>
      <c r="U15" t="s">
        <v>79</v>
      </c>
      <c r="V15" t="s">
        <v>279</v>
      </c>
      <c r="W15" t="s">
        <v>99</v>
      </c>
      <c r="X15" t="s">
        <v>310</v>
      </c>
      <c r="Y15" t="s">
        <v>99</v>
      </c>
    </row>
    <row r="16" spans="1:25" x14ac:dyDescent="0.35">
      <c r="A16" s="1" t="s">
        <v>374</v>
      </c>
      <c r="B16" t="s">
        <v>392</v>
      </c>
      <c r="C16" t="s">
        <v>408</v>
      </c>
      <c r="D16" t="s">
        <v>421</v>
      </c>
      <c r="E16" t="s">
        <v>435</v>
      </c>
      <c r="F16" t="s">
        <v>450</v>
      </c>
      <c r="G16" t="s">
        <v>279</v>
      </c>
      <c r="H16" t="s">
        <v>397</v>
      </c>
      <c r="I16" t="s">
        <v>129</v>
      </c>
      <c r="J16" t="s">
        <v>498</v>
      </c>
      <c r="K16" t="s">
        <v>507</v>
      </c>
      <c r="L16" t="s">
        <v>521</v>
      </c>
      <c r="M16" t="s">
        <v>535</v>
      </c>
      <c r="N16" t="s">
        <v>542</v>
      </c>
      <c r="O16" t="s">
        <v>100</v>
      </c>
      <c r="P16" t="s">
        <v>95</v>
      </c>
      <c r="Q16" t="s">
        <v>582</v>
      </c>
      <c r="R16" t="s">
        <v>406</v>
      </c>
      <c r="S16" t="s">
        <v>604</v>
      </c>
      <c r="T16" t="s">
        <v>400</v>
      </c>
      <c r="U16" t="s">
        <v>390</v>
      </c>
      <c r="V16" t="s">
        <v>391</v>
      </c>
      <c r="W16" t="s">
        <v>655</v>
      </c>
      <c r="X16" t="s">
        <v>418</v>
      </c>
      <c r="Y16" t="s">
        <v>682</v>
      </c>
    </row>
    <row r="17" spans="1:25" x14ac:dyDescent="0.35">
      <c r="A17" s="1" t="s">
        <v>375</v>
      </c>
      <c r="B17" t="s">
        <v>393</v>
      </c>
      <c r="C17" t="s">
        <v>409</v>
      </c>
      <c r="D17" t="s">
        <v>422</v>
      </c>
      <c r="E17" t="s">
        <v>436</v>
      </c>
      <c r="F17" t="s">
        <v>451</v>
      </c>
      <c r="G17" t="s">
        <v>465</v>
      </c>
      <c r="H17" t="s">
        <v>479</v>
      </c>
      <c r="I17" t="s">
        <v>490</v>
      </c>
      <c r="J17" t="s">
        <v>499</v>
      </c>
      <c r="K17" t="s">
        <v>508</v>
      </c>
      <c r="L17" t="s">
        <v>522</v>
      </c>
      <c r="M17" t="s">
        <v>536</v>
      </c>
      <c r="N17" t="s">
        <v>543</v>
      </c>
      <c r="O17" t="s">
        <v>555</v>
      </c>
      <c r="P17" t="s">
        <v>570</v>
      </c>
      <c r="Q17" t="s">
        <v>583</v>
      </c>
      <c r="R17" t="s">
        <v>595</v>
      </c>
      <c r="S17" t="s">
        <v>605</v>
      </c>
      <c r="T17" t="s">
        <v>618</v>
      </c>
      <c r="U17" t="s">
        <v>631</v>
      </c>
      <c r="V17" t="s">
        <v>642</v>
      </c>
      <c r="W17" t="s">
        <v>656</v>
      </c>
      <c r="X17" t="s">
        <v>668</v>
      </c>
      <c r="Y17" t="s">
        <v>683</v>
      </c>
    </row>
    <row r="18" spans="1:25" x14ac:dyDescent="0.35">
      <c r="A18" s="1" t="s">
        <v>376</v>
      </c>
      <c r="B18" t="s">
        <v>394</v>
      </c>
      <c r="C18" t="s">
        <v>279</v>
      </c>
      <c r="D18" t="s">
        <v>119</v>
      </c>
      <c r="E18" t="s">
        <v>437</v>
      </c>
      <c r="F18" t="s">
        <v>452</v>
      </c>
      <c r="G18" t="s">
        <v>466</v>
      </c>
      <c r="H18" t="s">
        <v>53</v>
      </c>
      <c r="I18" t="s">
        <v>129</v>
      </c>
      <c r="J18" t="s">
        <v>345</v>
      </c>
      <c r="K18" t="s">
        <v>509</v>
      </c>
      <c r="L18" t="s">
        <v>523</v>
      </c>
      <c r="M18" t="s">
        <v>511</v>
      </c>
      <c r="N18" t="s">
        <v>79</v>
      </c>
      <c r="O18" t="s">
        <v>556</v>
      </c>
      <c r="P18" t="s">
        <v>558</v>
      </c>
      <c r="Q18" t="s">
        <v>426</v>
      </c>
      <c r="R18" t="s">
        <v>229</v>
      </c>
      <c r="S18" t="s">
        <v>606</v>
      </c>
      <c r="T18" t="s">
        <v>619</v>
      </c>
      <c r="U18" t="s">
        <v>632</v>
      </c>
      <c r="V18" t="s">
        <v>643</v>
      </c>
      <c r="W18" t="s">
        <v>542</v>
      </c>
      <c r="X18" t="s">
        <v>448</v>
      </c>
      <c r="Y18" t="s">
        <v>556</v>
      </c>
    </row>
    <row r="19" spans="1:25" x14ac:dyDescent="0.35">
      <c r="A19" s="1" t="s">
        <v>377</v>
      </c>
      <c r="B19" t="s">
        <v>395</v>
      </c>
      <c r="C19" t="s">
        <v>410</v>
      </c>
      <c r="D19" t="s">
        <v>423</v>
      </c>
      <c r="E19" t="s">
        <v>438</v>
      </c>
      <c r="F19" t="s">
        <v>453</v>
      </c>
      <c r="G19" t="s">
        <v>467</v>
      </c>
      <c r="H19" t="s">
        <v>480</v>
      </c>
      <c r="I19" t="s">
        <v>490</v>
      </c>
      <c r="J19" t="s">
        <v>500</v>
      </c>
      <c r="K19" t="s">
        <v>510</v>
      </c>
      <c r="L19" t="s">
        <v>524</v>
      </c>
      <c r="M19" t="s">
        <v>537</v>
      </c>
      <c r="N19" t="s">
        <v>544</v>
      </c>
      <c r="O19" t="s">
        <v>557</v>
      </c>
      <c r="P19" t="s">
        <v>571</v>
      </c>
      <c r="Q19" t="s">
        <v>584</v>
      </c>
      <c r="R19" t="s">
        <v>596</v>
      </c>
      <c r="S19" t="s">
        <v>607</v>
      </c>
      <c r="T19" t="s">
        <v>620</v>
      </c>
      <c r="U19" t="s">
        <v>633</v>
      </c>
      <c r="V19" t="s">
        <v>644</v>
      </c>
      <c r="W19" t="s">
        <v>657</v>
      </c>
      <c r="X19" t="s">
        <v>669</v>
      </c>
      <c r="Y19" t="s">
        <v>684</v>
      </c>
    </row>
    <row r="20" spans="1:25" x14ac:dyDescent="0.35">
      <c r="A20" s="1" t="s">
        <v>378</v>
      </c>
      <c r="B20" t="s">
        <v>396</v>
      </c>
      <c r="C20" t="s">
        <v>396</v>
      </c>
      <c r="D20" t="s">
        <v>424</v>
      </c>
      <c r="E20" t="s">
        <v>61</v>
      </c>
      <c r="F20" t="s">
        <v>390</v>
      </c>
      <c r="G20" t="s">
        <v>468</v>
      </c>
      <c r="H20" t="s">
        <v>328</v>
      </c>
      <c r="I20" t="s">
        <v>471</v>
      </c>
      <c r="J20" t="s">
        <v>396</v>
      </c>
      <c r="K20" t="s">
        <v>328</v>
      </c>
      <c r="L20" t="s">
        <v>525</v>
      </c>
      <c r="M20" t="s">
        <v>525</v>
      </c>
      <c r="N20" t="s">
        <v>535</v>
      </c>
      <c r="O20" t="s">
        <v>558</v>
      </c>
      <c r="P20" t="s">
        <v>572</v>
      </c>
      <c r="Q20" t="s">
        <v>442</v>
      </c>
      <c r="R20" t="s">
        <v>597</v>
      </c>
      <c r="S20" t="s">
        <v>608</v>
      </c>
      <c r="T20" t="s">
        <v>621</v>
      </c>
      <c r="U20" t="s">
        <v>609</v>
      </c>
      <c r="V20" t="s">
        <v>559</v>
      </c>
      <c r="W20" t="s">
        <v>559</v>
      </c>
      <c r="X20" t="s">
        <v>670</v>
      </c>
      <c r="Y20" t="s">
        <v>155</v>
      </c>
    </row>
    <row r="21" spans="1:25" x14ac:dyDescent="0.35">
      <c r="A21" s="1" t="s">
        <v>379</v>
      </c>
      <c r="B21" t="s">
        <v>397</v>
      </c>
      <c r="C21" t="s">
        <v>129</v>
      </c>
      <c r="D21" t="s">
        <v>119</v>
      </c>
      <c r="E21" t="s">
        <v>439</v>
      </c>
      <c r="F21" t="s">
        <v>454</v>
      </c>
      <c r="G21" t="s">
        <v>469</v>
      </c>
      <c r="H21" t="s">
        <v>400</v>
      </c>
      <c r="I21" t="s">
        <v>129</v>
      </c>
      <c r="J21" t="s">
        <v>501</v>
      </c>
      <c r="K21" t="s">
        <v>511</v>
      </c>
      <c r="L21" t="s">
        <v>526</v>
      </c>
      <c r="M21" t="s">
        <v>193</v>
      </c>
      <c r="N21" t="s">
        <v>532</v>
      </c>
      <c r="O21" t="s">
        <v>559</v>
      </c>
      <c r="P21" t="s">
        <v>573</v>
      </c>
      <c r="Q21" t="s">
        <v>585</v>
      </c>
      <c r="R21" t="s">
        <v>437</v>
      </c>
      <c r="S21" t="s">
        <v>609</v>
      </c>
      <c r="T21" t="s">
        <v>622</v>
      </c>
      <c r="U21" t="s">
        <v>634</v>
      </c>
      <c r="V21" t="s">
        <v>90</v>
      </c>
      <c r="W21" t="s">
        <v>602</v>
      </c>
      <c r="X21" t="s">
        <v>53</v>
      </c>
      <c r="Y21" t="s">
        <v>75</v>
      </c>
    </row>
    <row r="22" spans="1:25" x14ac:dyDescent="0.35">
      <c r="A22" s="1" t="s">
        <v>380</v>
      </c>
      <c r="B22" t="s">
        <v>398</v>
      </c>
      <c r="C22" t="s">
        <v>411</v>
      </c>
      <c r="D22" t="s">
        <v>425</v>
      </c>
      <c r="E22" t="s">
        <v>440</v>
      </c>
      <c r="F22" t="s">
        <v>455</v>
      </c>
      <c r="G22" t="s">
        <v>470</v>
      </c>
      <c r="H22" t="s">
        <v>481</v>
      </c>
      <c r="I22" t="s">
        <v>491</v>
      </c>
      <c r="J22" t="s">
        <v>502</v>
      </c>
      <c r="K22" t="s">
        <v>512</v>
      </c>
      <c r="L22" t="s">
        <v>527</v>
      </c>
      <c r="M22" t="s">
        <v>538</v>
      </c>
      <c r="N22" t="s">
        <v>545</v>
      </c>
      <c r="O22" t="s">
        <v>560</v>
      </c>
      <c r="P22" t="s">
        <v>574</v>
      </c>
      <c r="Q22" t="s">
        <v>586</v>
      </c>
      <c r="R22" t="s">
        <v>598</v>
      </c>
      <c r="S22" t="s">
        <v>610</v>
      </c>
      <c r="T22" t="s">
        <v>623</v>
      </c>
      <c r="U22" t="s">
        <v>635</v>
      </c>
      <c r="V22" t="s">
        <v>645</v>
      </c>
      <c r="W22" t="s">
        <v>658</v>
      </c>
      <c r="X22" t="s">
        <v>671</v>
      </c>
      <c r="Y22" t="s">
        <v>685</v>
      </c>
    </row>
    <row r="23" spans="1:25" x14ac:dyDescent="0.35">
      <c r="A23" s="1" t="s">
        <v>381</v>
      </c>
      <c r="B23" t="s">
        <v>399</v>
      </c>
      <c r="C23" t="s">
        <v>53</v>
      </c>
      <c r="D23" t="s">
        <v>229</v>
      </c>
      <c r="E23" t="s">
        <v>441</v>
      </c>
      <c r="F23" t="s">
        <v>397</v>
      </c>
      <c r="G23" t="s">
        <v>471</v>
      </c>
      <c r="H23" t="s">
        <v>482</v>
      </c>
      <c r="I23" t="s">
        <v>400</v>
      </c>
      <c r="J23" t="s">
        <v>134</v>
      </c>
      <c r="K23" t="s">
        <v>390</v>
      </c>
      <c r="L23" t="s">
        <v>396</v>
      </c>
      <c r="M23" t="s">
        <v>390</v>
      </c>
      <c r="N23" t="s">
        <v>546</v>
      </c>
      <c r="O23" t="s">
        <v>532</v>
      </c>
      <c r="P23" t="s">
        <v>328</v>
      </c>
      <c r="Q23" t="s">
        <v>390</v>
      </c>
      <c r="R23" t="s">
        <v>400</v>
      </c>
      <c r="S23" t="s">
        <v>611</v>
      </c>
      <c r="T23" t="s">
        <v>95</v>
      </c>
      <c r="U23" t="s">
        <v>468</v>
      </c>
      <c r="V23" t="s">
        <v>400</v>
      </c>
      <c r="W23" t="s">
        <v>400</v>
      </c>
      <c r="X23" t="s">
        <v>672</v>
      </c>
      <c r="Y23" t="s">
        <v>75</v>
      </c>
    </row>
    <row r="24" spans="1:25" x14ac:dyDescent="0.35">
      <c r="A24" s="1" t="s">
        <v>382</v>
      </c>
      <c r="B24" t="s">
        <v>400</v>
      </c>
      <c r="C24" t="s">
        <v>397</v>
      </c>
      <c r="D24" t="s">
        <v>426</v>
      </c>
      <c r="E24" t="s">
        <v>442</v>
      </c>
      <c r="F24" t="s">
        <v>456</v>
      </c>
      <c r="G24" t="s">
        <v>397</v>
      </c>
      <c r="H24" t="s">
        <v>400</v>
      </c>
      <c r="I24" t="s">
        <v>75</v>
      </c>
      <c r="J24" t="s">
        <v>58</v>
      </c>
      <c r="K24" t="s">
        <v>76</v>
      </c>
      <c r="L24" t="s">
        <v>96</v>
      </c>
      <c r="M24" t="s">
        <v>115</v>
      </c>
      <c r="N24" t="s">
        <v>134</v>
      </c>
      <c r="O24" t="s">
        <v>155</v>
      </c>
      <c r="P24" t="s">
        <v>174</v>
      </c>
      <c r="Q24" t="s">
        <v>193</v>
      </c>
      <c r="R24" t="s">
        <v>211</v>
      </c>
      <c r="S24" t="s">
        <v>229</v>
      </c>
      <c r="T24" t="s">
        <v>245</v>
      </c>
      <c r="U24" t="s">
        <v>262</v>
      </c>
      <c r="V24" t="s">
        <v>61</v>
      </c>
      <c r="W24" t="s">
        <v>110</v>
      </c>
      <c r="X24" t="s">
        <v>311</v>
      </c>
      <c r="Y24" t="s">
        <v>328</v>
      </c>
    </row>
    <row r="25" spans="1:25" x14ac:dyDescent="0.35">
      <c r="A25" s="1" t="s">
        <v>383</v>
      </c>
      <c r="B25" t="s">
        <v>401</v>
      </c>
      <c r="C25" t="s">
        <v>412</v>
      </c>
      <c r="D25" t="s">
        <v>427</v>
      </c>
      <c r="E25" t="s">
        <v>443</v>
      </c>
      <c r="F25" t="s">
        <v>457</v>
      </c>
      <c r="G25" t="s">
        <v>472</v>
      </c>
      <c r="H25" t="s">
        <v>483</v>
      </c>
      <c r="I25" t="s">
        <v>492</v>
      </c>
      <c r="J25" t="s">
        <v>503</v>
      </c>
      <c r="K25" t="s">
        <v>513</v>
      </c>
      <c r="L25" t="s">
        <v>528</v>
      </c>
      <c r="M25" t="s">
        <v>539</v>
      </c>
      <c r="N25" t="s">
        <v>547</v>
      </c>
      <c r="O25" t="s">
        <v>561</v>
      </c>
      <c r="P25" t="s">
        <v>575</v>
      </c>
      <c r="Q25" t="s">
        <v>587</v>
      </c>
      <c r="R25" t="s">
        <v>599</v>
      </c>
      <c r="S25" t="s">
        <v>612</v>
      </c>
      <c r="T25" t="s">
        <v>624</v>
      </c>
      <c r="U25" t="s">
        <v>636</v>
      </c>
      <c r="V25" t="s">
        <v>646</v>
      </c>
      <c r="W25" t="s">
        <v>659</v>
      </c>
      <c r="X25" t="s">
        <v>673</v>
      </c>
      <c r="Y25" t="s">
        <v>686</v>
      </c>
    </row>
    <row r="26" spans="1:25" x14ac:dyDescent="0.35">
      <c r="A26" s="1" t="s">
        <v>384</v>
      </c>
      <c r="B26" t="s">
        <v>107</v>
      </c>
      <c r="C26" t="s">
        <v>413</v>
      </c>
      <c r="D26" t="s">
        <v>428</v>
      </c>
      <c r="E26" t="s">
        <v>444</v>
      </c>
      <c r="F26" t="s">
        <v>458</v>
      </c>
      <c r="G26" t="s">
        <v>473</v>
      </c>
      <c r="H26" t="s">
        <v>484</v>
      </c>
      <c r="I26" t="s">
        <v>493</v>
      </c>
      <c r="J26" t="s">
        <v>504</v>
      </c>
      <c r="K26" t="s">
        <v>514</v>
      </c>
      <c r="L26" t="s">
        <v>86</v>
      </c>
      <c r="M26" t="s">
        <v>106</v>
      </c>
      <c r="N26" t="s">
        <v>125</v>
      </c>
      <c r="O26" t="s">
        <v>145</v>
      </c>
      <c r="P26" t="s">
        <v>165</v>
      </c>
      <c r="Q26" t="s">
        <v>183</v>
      </c>
      <c r="R26" t="s">
        <v>202</v>
      </c>
      <c r="S26" t="s">
        <v>220</v>
      </c>
      <c r="T26" t="s">
        <v>238</v>
      </c>
      <c r="U26" t="s">
        <v>253</v>
      </c>
      <c r="V26" t="s">
        <v>271</v>
      </c>
      <c r="W26" t="s">
        <v>70</v>
      </c>
      <c r="X26" t="s">
        <v>301</v>
      </c>
      <c r="Y26" t="s">
        <v>687</v>
      </c>
    </row>
    <row r="27" spans="1:25" x14ac:dyDescent="0.35">
      <c r="A27" s="1" t="s">
        <v>385</v>
      </c>
      <c r="B27" t="s">
        <v>402</v>
      </c>
      <c r="C27" t="s">
        <v>414</v>
      </c>
      <c r="D27" t="s">
        <v>429</v>
      </c>
      <c r="E27" t="s">
        <v>444</v>
      </c>
      <c r="F27" t="s">
        <v>458</v>
      </c>
      <c r="G27" t="s">
        <v>474</v>
      </c>
      <c r="H27" t="s">
        <v>484</v>
      </c>
      <c r="I27" t="s">
        <v>493</v>
      </c>
      <c r="J27" t="s">
        <v>504</v>
      </c>
      <c r="K27" t="s">
        <v>514</v>
      </c>
      <c r="L27" t="s">
        <v>86</v>
      </c>
      <c r="M27" t="s">
        <v>106</v>
      </c>
      <c r="N27" t="s">
        <v>548</v>
      </c>
      <c r="O27" t="s">
        <v>145</v>
      </c>
      <c r="P27" t="s">
        <v>165</v>
      </c>
      <c r="Q27" t="s">
        <v>183</v>
      </c>
      <c r="R27" t="s">
        <v>202</v>
      </c>
      <c r="S27" t="s">
        <v>220</v>
      </c>
      <c r="T27" t="s">
        <v>238</v>
      </c>
      <c r="U27" t="s">
        <v>253</v>
      </c>
      <c r="V27" t="s">
        <v>271</v>
      </c>
      <c r="W27" t="s">
        <v>660</v>
      </c>
      <c r="X27" t="s">
        <v>674</v>
      </c>
      <c r="Y27" t="s">
        <v>687</v>
      </c>
    </row>
    <row r="28" spans="1:25" x14ac:dyDescent="0.35">
      <c r="A28" s="1" t="s">
        <v>386</v>
      </c>
      <c r="B28" t="s">
        <v>403</v>
      </c>
      <c r="C28" t="s">
        <v>403</v>
      </c>
      <c r="D28" t="s">
        <v>75</v>
      </c>
      <c r="E28" t="s">
        <v>400</v>
      </c>
      <c r="F28" t="s">
        <v>400</v>
      </c>
      <c r="G28" t="s">
        <v>400</v>
      </c>
      <c r="H28" t="s">
        <v>53</v>
      </c>
      <c r="I28" t="s">
        <v>53</v>
      </c>
      <c r="J28" t="s">
        <v>53</v>
      </c>
      <c r="K28" t="s">
        <v>53</v>
      </c>
      <c r="L28" t="s">
        <v>90</v>
      </c>
      <c r="M28" t="s">
        <v>110</v>
      </c>
      <c r="N28" t="s">
        <v>129</v>
      </c>
      <c r="O28" t="s">
        <v>149</v>
      </c>
      <c r="P28" t="s">
        <v>169</v>
      </c>
      <c r="Q28" t="s">
        <v>187</v>
      </c>
      <c r="R28" t="s">
        <v>173</v>
      </c>
      <c r="S28" t="s">
        <v>223</v>
      </c>
      <c r="T28" t="s">
        <v>242</v>
      </c>
      <c r="U28" t="s">
        <v>257</v>
      </c>
      <c r="V28" t="s">
        <v>275</v>
      </c>
      <c r="W28" t="s">
        <v>288</v>
      </c>
      <c r="X28" t="s">
        <v>305</v>
      </c>
      <c r="Y28" t="s">
        <v>120</v>
      </c>
    </row>
    <row r="29" spans="1:25" x14ac:dyDescent="0.35">
      <c r="A29" s="1" t="s">
        <v>387</v>
      </c>
      <c r="B29" t="s">
        <v>403</v>
      </c>
      <c r="C29" t="s">
        <v>75</v>
      </c>
      <c r="D29" t="s">
        <v>400</v>
      </c>
      <c r="E29" t="s">
        <v>400</v>
      </c>
      <c r="F29" t="s">
        <v>400</v>
      </c>
      <c r="G29" t="s">
        <v>53</v>
      </c>
      <c r="H29" t="s">
        <v>95</v>
      </c>
      <c r="I29" t="s">
        <v>95</v>
      </c>
      <c r="J29" t="s">
        <v>53</v>
      </c>
      <c r="K29" t="s">
        <v>53</v>
      </c>
      <c r="L29" t="s">
        <v>90</v>
      </c>
      <c r="M29" t="s">
        <v>110</v>
      </c>
      <c r="N29" t="s">
        <v>129</v>
      </c>
      <c r="O29" t="s">
        <v>149</v>
      </c>
      <c r="P29" t="s">
        <v>169</v>
      </c>
      <c r="Q29" t="s">
        <v>187</v>
      </c>
      <c r="R29" t="s">
        <v>173</v>
      </c>
      <c r="S29" t="s">
        <v>223</v>
      </c>
      <c r="T29" t="s">
        <v>242</v>
      </c>
      <c r="U29" t="s">
        <v>257</v>
      </c>
      <c r="V29" t="s">
        <v>288</v>
      </c>
      <c r="W29" t="s">
        <v>661</v>
      </c>
      <c r="X29" t="s">
        <v>675</v>
      </c>
      <c r="Y29" t="s">
        <v>120</v>
      </c>
    </row>
  </sheetData>
  <pageMargins left="0.7" right="0.7" top="0.75" bottom="0.75" header="0.3" footer="0.3"/>
  <ignoredErrors>
    <ignoredError sqref="B1:Y2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21.453125" customWidth="1"/>
    <col min="2" max="18" width="10.6328125" customWidth="1"/>
  </cols>
  <sheetData>
    <row r="1" spans="1:18" x14ac:dyDescent="0.35">
      <c r="A1" t="str">
        <f>Info!B2</f>
        <v>KRATOS DEFENSE &amp; SECURITY SOLUTIONS, INC.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</row>
    <row r="2" spans="1:18" x14ac:dyDescent="0.35">
      <c r="A2" s="1" t="s">
        <v>23</v>
      </c>
      <c r="B2" t="s">
        <v>47</v>
      </c>
      <c r="C2" t="s">
        <v>67</v>
      </c>
      <c r="D2" t="s">
        <v>85</v>
      </c>
      <c r="E2" t="s">
        <v>105</v>
      </c>
      <c r="F2" t="s">
        <v>124</v>
      </c>
      <c r="G2" t="s">
        <v>144</v>
      </c>
      <c r="H2" t="s">
        <v>164</v>
      </c>
      <c r="I2" t="s">
        <v>182</v>
      </c>
      <c r="J2" t="s">
        <v>201</v>
      </c>
      <c r="K2" t="s">
        <v>219</v>
      </c>
      <c r="L2" t="s">
        <v>237</v>
      </c>
      <c r="M2" t="s">
        <v>252</v>
      </c>
      <c r="N2" t="s">
        <v>270</v>
      </c>
      <c r="O2" t="s">
        <v>286</v>
      </c>
      <c r="P2" t="s">
        <v>300</v>
      </c>
      <c r="Q2" t="s">
        <v>320</v>
      </c>
      <c r="R2" t="s">
        <v>336</v>
      </c>
    </row>
    <row r="3" spans="1:18" x14ac:dyDescent="0.35">
      <c r="A3" s="1" t="s">
        <v>24</v>
      </c>
      <c r="B3" t="s">
        <v>48</v>
      </c>
      <c r="C3" t="s">
        <v>68</v>
      </c>
      <c r="D3" t="s">
        <v>86</v>
      </c>
      <c r="E3" t="s">
        <v>106</v>
      </c>
      <c r="F3" t="s">
        <v>125</v>
      </c>
      <c r="G3" t="s">
        <v>145</v>
      </c>
      <c r="H3" t="s">
        <v>165</v>
      </c>
      <c r="I3" t="s">
        <v>183</v>
      </c>
      <c r="J3" t="s">
        <v>202</v>
      </c>
      <c r="K3" t="s">
        <v>220</v>
      </c>
      <c r="L3" t="s">
        <v>238</v>
      </c>
      <c r="M3" t="s">
        <v>253</v>
      </c>
      <c r="N3" t="s">
        <v>271</v>
      </c>
      <c r="O3" t="s">
        <v>70</v>
      </c>
      <c r="P3" t="s">
        <v>301</v>
      </c>
      <c r="Q3" t="s">
        <v>321</v>
      </c>
      <c r="R3" t="s">
        <v>69</v>
      </c>
    </row>
    <row r="4" spans="1:18" x14ac:dyDescent="0.35">
      <c r="A4" s="1" t="s">
        <v>25</v>
      </c>
      <c r="B4" t="s">
        <v>49</v>
      </c>
      <c r="C4" t="s">
        <v>69</v>
      </c>
      <c r="D4" t="s">
        <v>87</v>
      </c>
      <c r="E4" t="s">
        <v>107</v>
      </c>
      <c r="F4" t="s">
        <v>126</v>
      </c>
      <c r="G4" t="s">
        <v>146</v>
      </c>
      <c r="H4" t="s">
        <v>166</v>
      </c>
      <c r="I4" t="s">
        <v>184</v>
      </c>
      <c r="J4" t="s">
        <v>203</v>
      </c>
      <c r="K4" t="s">
        <v>183</v>
      </c>
      <c r="L4" t="s">
        <v>239</v>
      </c>
      <c r="M4" t="s">
        <v>254</v>
      </c>
      <c r="N4" t="s">
        <v>272</v>
      </c>
      <c r="O4" t="s">
        <v>108</v>
      </c>
      <c r="P4" t="s">
        <v>302</v>
      </c>
      <c r="Q4" t="s">
        <v>322</v>
      </c>
      <c r="R4" t="s">
        <v>337</v>
      </c>
    </row>
    <row r="5" spans="1:18" x14ac:dyDescent="0.35">
      <c r="A5" s="1" t="s">
        <v>26</v>
      </c>
      <c r="B5" t="s">
        <v>50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  <c r="L5" t="s">
        <v>50</v>
      </c>
      <c r="M5" t="s">
        <v>50</v>
      </c>
      <c r="N5" t="s">
        <v>50</v>
      </c>
      <c r="O5" t="s">
        <v>50</v>
      </c>
      <c r="P5" t="s">
        <v>50</v>
      </c>
      <c r="Q5" t="s">
        <v>50</v>
      </c>
      <c r="R5" t="s">
        <v>50</v>
      </c>
    </row>
    <row r="6" spans="1:18" x14ac:dyDescent="0.35">
      <c r="A6" s="1" t="s">
        <v>27</v>
      </c>
      <c r="B6" t="s">
        <v>51</v>
      </c>
      <c r="C6" t="s">
        <v>70</v>
      </c>
      <c r="D6" t="s">
        <v>88</v>
      </c>
      <c r="E6" t="s">
        <v>108</v>
      </c>
      <c r="F6" t="s">
        <v>127</v>
      </c>
      <c r="G6" t="s">
        <v>147</v>
      </c>
      <c r="H6" t="s">
        <v>167</v>
      </c>
      <c r="I6" t="s">
        <v>185</v>
      </c>
      <c r="J6" t="s">
        <v>204</v>
      </c>
      <c r="K6" t="s">
        <v>221</v>
      </c>
      <c r="L6" t="s">
        <v>240</v>
      </c>
      <c r="M6" t="s">
        <v>255</v>
      </c>
      <c r="N6" t="s">
        <v>273</v>
      </c>
      <c r="O6" t="s">
        <v>204</v>
      </c>
      <c r="P6" t="s">
        <v>303</v>
      </c>
      <c r="Q6" t="s">
        <v>323</v>
      </c>
      <c r="R6" t="s">
        <v>338</v>
      </c>
    </row>
    <row r="7" spans="1:18" x14ac:dyDescent="0.35">
      <c r="A7" s="1" t="s">
        <v>28</v>
      </c>
      <c r="B7" t="s">
        <v>52</v>
      </c>
      <c r="C7" t="s">
        <v>71</v>
      </c>
      <c r="D7" t="s">
        <v>89</v>
      </c>
      <c r="E7" t="s">
        <v>109</v>
      </c>
      <c r="F7" t="s">
        <v>128</v>
      </c>
      <c r="G7" t="s">
        <v>148</v>
      </c>
      <c r="H7" t="s">
        <v>168</v>
      </c>
      <c r="I7" t="s">
        <v>186</v>
      </c>
      <c r="J7" t="s">
        <v>205</v>
      </c>
      <c r="K7" t="s">
        <v>222</v>
      </c>
      <c r="L7" t="s">
        <v>241</v>
      </c>
      <c r="M7" t="s">
        <v>256</v>
      </c>
      <c r="N7" t="s">
        <v>274</v>
      </c>
      <c r="O7" t="s">
        <v>287</v>
      </c>
      <c r="P7" t="s">
        <v>304</v>
      </c>
      <c r="Q7" t="s">
        <v>324</v>
      </c>
      <c r="R7" t="s">
        <v>339</v>
      </c>
    </row>
    <row r="8" spans="1:18" x14ac:dyDescent="0.35">
      <c r="A8" s="1" t="s">
        <v>29</v>
      </c>
      <c r="B8" t="s">
        <v>53</v>
      </c>
      <c r="C8" t="s">
        <v>53</v>
      </c>
      <c r="D8" t="s">
        <v>90</v>
      </c>
      <c r="E8" t="s">
        <v>110</v>
      </c>
      <c r="F8" t="s">
        <v>129</v>
      </c>
      <c r="G8" t="s">
        <v>149</v>
      </c>
      <c r="H8" t="s">
        <v>169</v>
      </c>
      <c r="I8" t="s">
        <v>187</v>
      </c>
      <c r="J8" t="s">
        <v>173</v>
      </c>
      <c r="K8" t="s">
        <v>223</v>
      </c>
      <c r="L8" t="s">
        <v>242</v>
      </c>
      <c r="M8" t="s">
        <v>257</v>
      </c>
      <c r="N8" t="s">
        <v>275</v>
      </c>
      <c r="O8" t="s">
        <v>288</v>
      </c>
      <c r="P8" t="s">
        <v>305</v>
      </c>
      <c r="Q8" t="s">
        <v>120</v>
      </c>
      <c r="R8" t="s">
        <v>340</v>
      </c>
    </row>
    <row r="9" spans="1:18" x14ac:dyDescent="0.35">
      <c r="A9" s="1" t="s">
        <v>30</v>
      </c>
      <c r="B9" t="s">
        <v>54</v>
      </c>
      <c r="C9" t="s">
        <v>72</v>
      </c>
      <c r="D9" t="s">
        <v>91</v>
      </c>
      <c r="E9" t="s">
        <v>111</v>
      </c>
      <c r="F9" t="s">
        <v>130</v>
      </c>
      <c r="G9" t="s">
        <v>150</v>
      </c>
      <c r="H9" t="s">
        <v>170</v>
      </c>
      <c r="I9" t="s">
        <v>188</v>
      </c>
      <c r="J9" t="s">
        <v>206</v>
      </c>
      <c r="K9" t="s">
        <v>224</v>
      </c>
      <c r="L9" t="s">
        <v>243</v>
      </c>
      <c r="M9" t="s">
        <v>258</v>
      </c>
      <c r="N9" t="s">
        <v>276</v>
      </c>
      <c r="O9" t="s">
        <v>289</v>
      </c>
      <c r="P9" t="s">
        <v>306</v>
      </c>
      <c r="Q9" t="s">
        <v>325</v>
      </c>
      <c r="R9" t="s">
        <v>341</v>
      </c>
    </row>
    <row r="10" spans="1:18" x14ac:dyDescent="0.35">
      <c r="A10" s="1" t="s">
        <v>31</v>
      </c>
      <c r="B10" t="s">
        <v>55</v>
      </c>
      <c r="C10" t="s">
        <v>55</v>
      </c>
      <c r="D10" t="s">
        <v>92</v>
      </c>
      <c r="E10" t="s">
        <v>112</v>
      </c>
      <c r="F10" t="s">
        <v>131</v>
      </c>
      <c r="G10" t="s">
        <v>151</v>
      </c>
      <c r="H10" t="s">
        <v>55</v>
      </c>
      <c r="I10" t="s">
        <v>189</v>
      </c>
      <c r="J10" t="s">
        <v>207</v>
      </c>
      <c r="K10" t="s">
        <v>225</v>
      </c>
      <c r="L10" t="s">
        <v>55</v>
      </c>
      <c r="M10" t="s">
        <v>259</v>
      </c>
      <c r="N10" t="s">
        <v>277</v>
      </c>
      <c r="O10" t="s">
        <v>290</v>
      </c>
      <c r="P10" t="s">
        <v>307</v>
      </c>
      <c r="Q10" t="s">
        <v>326</v>
      </c>
      <c r="R10" t="s">
        <v>342</v>
      </c>
    </row>
    <row r="11" spans="1:18" x14ac:dyDescent="0.35">
      <c r="A11" s="1" t="s">
        <v>32</v>
      </c>
      <c r="B11" t="s">
        <v>50</v>
      </c>
      <c r="C11" t="s">
        <v>50</v>
      </c>
      <c r="D11" t="s">
        <v>50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t="s">
        <v>50</v>
      </c>
    </row>
    <row r="12" spans="1:18" x14ac:dyDescent="0.35">
      <c r="A12" s="1" t="s">
        <v>33</v>
      </c>
      <c r="B12" t="s">
        <v>56</v>
      </c>
      <c r="C12" t="s">
        <v>73</v>
      </c>
      <c r="D12" t="s">
        <v>93</v>
      </c>
      <c r="E12" t="s">
        <v>113</v>
      </c>
      <c r="F12" t="s">
        <v>132</v>
      </c>
      <c r="G12" t="s">
        <v>152</v>
      </c>
      <c r="H12" t="s">
        <v>171</v>
      </c>
      <c r="I12" t="s">
        <v>190</v>
      </c>
      <c r="J12" t="s">
        <v>208</v>
      </c>
      <c r="K12" t="s">
        <v>226</v>
      </c>
      <c r="L12" t="s">
        <v>244</v>
      </c>
      <c r="M12" t="s">
        <v>260</v>
      </c>
      <c r="N12" t="s">
        <v>278</v>
      </c>
      <c r="O12" t="s">
        <v>291</v>
      </c>
      <c r="P12" t="s">
        <v>308</v>
      </c>
      <c r="Q12" t="s">
        <v>327</v>
      </c>
      <c r="R12" t="s">
        <v>343</v>
      </c>
    </row>
    <row r="13" spans="1:18" x14ac:dyDescent="0.35">
      <c r="A13" s="1" t="s">
        <v>34</v>
      </c>
      <c r="B13" t="s">
        <v>57</v>
      </c>
      <c r="C13" t="s">
        <v>74</v>
      </c>
      <c r="D13" t="s">
        <v>94</v>
      </c>
      <c r="E13" t="s">
        <v>114</v>
      </c>
      <c r="F13" t="s">
        <v>133</v>
      </c>
      <c r="G13" t="s">
        <v>153</v>
      </c>
      <c r="H13" t="s">
        <v>172</v>
      </c>
      <c r="I13" t="s">
        <v>191</v>
      </c>
      <c r="J13" t="s">
        <v>209</v>
      </c>
      <c r="K13" t="s">
        <v>227</v>
      </c>
      <c r="L13" t="s">
        <v>157</v>
      </c>
      <c r="M13" t="s">
        <v>261</v>
      </c>
      <c r="N13" t="s">
        <v>235</v>
      </c>
      <c r="O13" t="s">
        <v>292</v>
      </c>
      <c r="P13" t="s">
        <v>309</v>
      </c>
      <c r="Q13" t="s">
        <v>299</v>
      </c>
      <c r="R13" t="s">
        <v>344</v>
      </c>
    </row>
    <row r="14" spans="1:18" x14ac:dyDescent="0.35">
      <c r="A14" s="1" t="s">
        <v>35</v>
      </c>
      <c r="B14" t="s">
        <v>53</v>
      </c>
      <c r="C14" t="s">
        <v>75</v>
      </c>
      <c r="D14" t="s">
        <v>95</v>
      </c>
      <c r="E14" t="s">
        <v>90</v>
      </c>
      <c r="F14" t="s">
        <v>110</v>
      </c>
      <c r="G14" t="s">
        <v>154</v>
      </c>
      <c r="H14" t="s">
        <v>173</v>
      </c>
      <c r="I14" t="s">
        <v>192</v>
      </c>
      <c r="J14" t="s">
        <v>210</v>
      </c>
      <c r="K14" t="s">
        <v>228</v>
      </c>
      <c r="L14" t="s">
        <v>79</v>
      </c>
      <c r="M14" t="s">
        <v>79</v>
      </c>
      <c r="N14" t="s">
        <v>279</v>
      </c>
      <c r="O14" t="s">
        <v>99</v>
      </c>
      <c r="P14" t="s">
        <v>310</v>
      </c>
      <c r="Q14" t="s">
        <v>99</v>
      </c>
      <c r="R14" t="s">
        <v>210</v>
      </c>
    </row>
    <row r="15" spans="1:18" x14ac:dyDescent="0.35">
      <c r="A15" s="1" t="s">
        <v>36</v>
      </c>
      <c r="B15" t="s">
        <v>58</v>
      </c>
      <c r="C15" t="s">
        <v>76</v>
      </c>
      <c r="D15" t="s">
        <v>96</v>
      </c>
      <c r="E15" t="s">
        <v>115</v>
      </c>
      <c r="F15" t="s">
        <v>134</v>
      </c>
      <c r="G15" t="s">
        <v>155</v>
      </c>
      <c r="H15" t="s">
        <v>174</v>
      </c>
      <c r="I15" t="s">
        <v>193</v>
      </c>
      <c r="J15" t="s">
        <v>211</v>
      </c>
      <c r="K15" t="s">
        <v>229</v>
      </c>
      <c r="L15" t="s">
        <v>245</v>
      </c>
      <c r="M15" t="s">
        <v>262</v>
      </c>
      <c r="N15" t="s">
        <v>61</v>
      </c>
      <c r="O15" t="s">
        <v>110</v>
      </c>
      <c r="P15" t="s">
        <v>311</v>
      </c>
      <c r="Q15" t="s">
        <v>328</v>
      </c>
      <c r="R15" t="s">
        <v>345</v>
      </c>
    </row>
    <row r="16" spans="1:18" x14ac:dyDescent="0.35">
      <c r="A16" s="1" t="s">
        <v>37</v>
      </c>
      <c r="B16" t="s">
        <v>59</v>
      </c>
      <c r="C16" t="s">
        <v>77</v>
      </c>
      <c r="D16" t="s">
        <v>97</v>
      </c>
      <c r="E16" t="s">
        <v>116</v>
      </c>
      <c r="F16" t="s">
        <v>135</v>
      </c>
      <c r="G16" t="s">
        <v>156</v>
      </c>
      <c r="H16" t="s">
        <v>175</v>
      </c>
      <c r="I16" t="s">
        <v>180</v>
      </c>
      <c r="J16" t="s">
        <v>212</v>
      </c>
      <c r="K16" t="s">
        <v>230</v>
      </c>
      <c r="L16" t="s">
        <v>246</v>
      </c>
      <c r="M16" t="s">
        <v>263</v>
      </c>
      <c r="N16" t="s">
        <v>280</v>
      </c>
      <c r="O16" t="s">
        <v>293</v>
      </c>
      <c r="P16" t="s">
        <v>312</v>
      </c>
      <c r="Q16" t="s">
        <v>329</v>
      </c>
      <c r="R16" t="s">
        <v>346</v>
      </c>
    </row>
    <row r="17" spans="1:18" x14ac:dyDescent="0.35">
      <c r="A17" s="1" t="s">
        <v>38</v>
      </c>
      <c r="B17" t="s">
        <v>60</v>
      </c>
      <c r="C17" t="s">
        <v>78</v>
      </c>
      <c r="D17" t="s">
        <v>98</v>
      </c>
      <c r="E17" t="s">
        <v>117</v>
      </c>
      <c r="F17" t="s">
        <v>136</v>
      </c>
      <c r="G17" t="s">
        <v>157</v>
      </c>
      <c r="H17" t="s">
        <v>83</v>
      </c>
      <c r="I17" t="s">
        <v>194</v>
      </c>
      <c r="J17" t="s">
        <v>213</v>
      </c>
      <c r="K17" t="s">
        <v>198</v>
      </c>
      <c r="L17" t="s">
        <v>247</v>
      </c>
      <c r="M17" t="s">
        <v>264</v>
      </c>
      <c r="N17" t="s">
        <v>281</v>
      </c>
      <c r="O17" t="s">
        <v>294</v>
      </c>
      <c r="P17" t="s">
        <v>313</v>
      </c>
      <c r="Q17" t="s">
        <v>330</v>
      </c>
      <c r="R17" t="s">
        <v>347</v>
      </c>
    </row>
    <row r="18" spans="1:18" x14ac:dyDescent="0.35">
      <c r="A18" s="1" t="s">
        <v>39</v>
      </c>
      <c r="B18" t="s">
        <v>61</v>
      </c>
      <c r="C18" t="s">
        <v>79</v>
      </c>
      <c r="D18" t="s">
        <v>99</v>
      </c>
      <c r="E18" t="s">
        <v>118</v>
      </c>
      <c r="F18" t="s">
        <v>137</v>
      </c>
      <c r="G18" t="s">
        <v>158</v>
      </c>
      <c r="H18" t="s">
        <v>176</v>
      </c>
      <c r="I18" t="s">
        <v>195</v>
      </c>
      <c r="J18" t="s">
        <v>101</v>
      </c>
      <c r="K18" t="s">
        <v>231</v>
      </c>
      <c r="L18" t="s">
        <v>176</v>
      </c>
      <c r="M18" t="s">
        <v>265</v>
      </c>
      <c r="N18" t="s">
        <v>282</v>
      </c>
      <c r="O18" t="s">
        <v>295</v>
      </c>
      <c r="P18" t="s">
        <v>314</v>
      </c>
      <c r="Q18" t="s">
        <v>331</v>
      </c>
      <c r="R18" t="s">
        <v>348</v>
      </c>
    </row>
    <row r="19" spans="1:18" x14ac:dyDescent="0.35">
      <c r="A19" s="1" t="s">
        <v>40</v>
      </c>
      <c r="B19" t="s">
        <v>50</v>
      </c>
      <c r="C19" t="s">
        <v>80</v>
      </c>
      <c r="D19" t="s">
        <v>100</v>
      </c>
      <c r="E19" t="s">
        <v>119</v>
      </c>
      <c r="F19" t="s">
        <v>138</v>
      </c>
      <c r="G19" t="s">
        <v>159</v>
      </c>
      <c r="H19" t="s">
        <v>177</v>
      </c>
      <c r="I19" t="s">
        <v>196</v>
      </c>
      <c r="J19" t="s">
        <v>214</v>
      </c>
      <c r="K19" t="s">
        <v>232</v>
      </c>
      <c r="L19" t="s">
        <v>248</v>
      </c>
      <c r="M19" t="s">
        <v>266</v>
      </c>
      <c r="N19" t="s">
        <v>266</v>
      </c>
      <c r="O19" t="s">
        <v>296</v>
      </c>
      <c r="P19" t="s">
        <v>295</v>
      </c>
      <c r="Q19" t="s">
        <v>332</v>
      </c>
      <c r="R19" t="s">
        <v>56</v>
      </c>
    </row>
    <row r="20" spans="1:18" x14ac:dyDescent="0.35">
      <c r="A20" s="1" t="s">
        <v>41</v>
      </c>
      <c r="B20" t="s">
        <v>62</v>
      </c>
      <c r="C20" t="s">
        <v>81</v>
      </c>
      <c r="D20" t="s">
        <v>101</v>
      </c>
      <c r="E20" t="s">
        <v>120</v>
      </c>
      <c r="F20" t="s">
        <v>139</v>
      </c>
      <c r="G20" t="s">
        <v>160</v>
      </c>
      <c r="H20" t="s">
        <v>178</v>
      </c>
      <c r="I20" t="s">
        <v>197</v>
      </c>
      <c r="J20" t="s">
        <v>215</v>
      </c>
      <c r="K20" t="s">
        <v>233</v>
      </c>
      <c r="L20" t="s">
        <v>249</v>
      </c>
      <c r="M20" t="s">
        <v>267</v>
      </c>
      <c r="N20" t="s">
        <v>283</v>
      </c>
      <c r="O20" t="s">
        <v>297</v>
      </c>
      <c r="P20" t="s">
        <v>315</v>
      </c>
      <c r="Q20" t="s">
        <v>333</v>
      </c>
      <c r="R20" t="s">
        <v>349</v>
      </c>
    </row>
    <row r="21" spans="1:18" x14ac:dyDescent="0.35">
      <c r="A21" s="1" t="s">
        <v>42</v>
      </c>
      <c r="B21" t="s">
        <v>63</v>
      </c>
      <c r="C21" t="s">
        <v>82</v>
      </c>
      <c r="D21" t="s">
        <v>102</v>
      </c>
      <c r="E21" t="s">
        <v>121</v>
      </c>
      <c r="F21" t="s">
        <v>140</v>
      </c>
      <c r="G21" t="s">
        <v>161</v>
      </c>
      <c r="H21" t="s">
        <v>179</v>
      </c>
      <c r="I21" t="s">
        <v>198</v>
      </c>
      <c r="J21" t="s">
        <v>216</v>
      </c>
      <c r="K21" t="s">
        <v>234</v>
      </c>
      <c r="L21" t="s">
        <v>116</v>
      </c>
      <c r="M21" t="s">
        <v>216</v>
      </c>
      <c r="N21" t="s">
        <v>284</v>
      </c>
      <c r="O21" t="s">
        <v>298</v>
      </c>
      <c r="P21" t="s">
        <v>316</v>
      </c>
      <c r="Q21" t="s">
        <v>334</v>
      </c>
      <c r="R21" t="s">
        <v>350</v>
      </c>
    </row>
    <row r="22" spans="1:18" x14ac:dyDescent="0.35">
      <c r="A22" s="1" t="s">
        <v>43</v>
      </c>
      <c r="B22" t="s">
        <v>64</v>
      </c>
      <c r="C22" t="s">
        <v>83</v>
      </c>
      <c r="D22" t="s">
        <v>103</v>
      </c>
      <c r="E22" t="s">
        <v>122</v>
      </c>
      <c r="F22" t="s">
        <v>141</v>
      </c>
      <c r="G22" t="s">
        <v>162</v>
      </c>
      <c r="H22" t="s">
        <v>180</v>
      </c>
      <c r="I22" t="s">
        <v>199</v>
      </c>
      <c r="J22" t="s">
        <v>217</v>
      </c>
      <c r="K22" t="s">
        <v>235</v>
      </c>
      <c r="L22" t="s">
        <v>250</v>
      </c>
      <c r="M22" t="s">
        <v>268</v>
      </c>
      <c r="N22" t="s">
        <v>285</v>
      </c>
      <c r="O22" t="s">
        <v>299</v>
      </c>
      <c r="P22" t="s">
        <v>317</v>
      </c>
      <c r="Q22" t="s">
        <v>335</v>
      </c>
      <c r="R22" t="s">
        <v>227</v>
      </c>
    </row>
    <row r="23" spans="1:18" x14ac:dyDescent="0.35">
      <c r="A23" s="1" t="s">
        <v>44</v>
      </c>
      <c r="B23" t="s">
        <v>65</v>
      </c>
      <c r="C23" t="s">
        <v>84</v>
      </c>
      <c r="D23" t="s">
        <v>104</v>
      </c>
      <c r="E23" t="s">
        <v>123</v>
      </c>
      <c r="F23" t="s">
        <v>142</v>
      </c>
      <c r="G23" t="s">
        <v>163</v>
      </c>
      <c r="H23" t="s">
        <v>181</v>
      </c>
      <c r="I23" t="s">
        <v>200</v>
      </c>
      <c r="J23" t="s">
        <v>218</v>
      </c>
      <c r="K23" t="s">
        <v>236</v>
      </c>
      <c r="L23" t="s">
        <v>251</v>
      </c>
      <c r="M23" t="s">
        <v>269</v>
      </c>
      <c r="N23" t="s">
        <v>227</v>
      </c>
      <c r="O23" t="s">
        <v>285</v>
      </c>
      <c r="P23" t="s">
        <v>318</v>
      </c>
      <c r="Q23" t="s">
        <v>330</v>
      </c>
      <c r="R23" t="s">
        <v>351</v>
      </c>
    </row>
    <row r="24" spans="1:18" x14ac:dyDescent="0.35">
      <c r="A24" s="1" t="s">
        <v>45</v>
      </c>
      <c r="B24" t="s">
        <v>66</v>
      </c>
      <c r="C24" t="s">
        <v>66</v>
      </c>
      <c r="D24" t="s">
        <v>66</v>
      </c>
      <c r="E24" t="s">
        <v>66</v>
      </c>
      <c r="F24" t="s">
        <v>66</v>
      </c>
      <c r="G24" t="s">
        <v>66</v>
      </c>
      <c r="H24" t="s">
        <v>66</v>
      </c>
      <c r="I24" t="s">
        <v>66</v>
      </c>
      <c r="J24" t="s">
        <v>66</v>
      </c>
      <c r="K24" t="s">
        <v>66</v>
      </c>
      <c r="L24" t="s">
        <v>66</v>
      </c>
      <c r="M24" t="s">
        <v>66</v>
      </c>
      <c r="N24" t="s">
        <v>66</v>
      </c>
      <c r="O24" t="s">
        <v>66</v>
      </c>
      <c r="P24" t="s">
        <v>66</v>
      </c>
      <c r="Q24" t="s">
        <v>66</v>
      </c>
      <c r="R24" t="s">
        <v>66</v>
      </c>
    </row>
    <row r="25" spans="1:18" x14ac:dyDescent="0.35">
      <c r="A25" s="1" t="s">
        <v>46</v>
      </c>
      <c r="B25" t="s">
        <v>50</v>
      </c>
      <c r="C25" t="s">
        <v>50</v>
      </c>
      <c r="D25" t="s">
        <v>50</v>
      </c>
      <c r="E25" t="s">
        <v>50</v>
      </c>
      <c r="F25" t="s">
        <v>143</v>
      </c>
      <c r="G25" t="s">
        <v>50</v>
      </c>
      <c r="H25" t="s">
        <v>50</v>
      </c>
      <c r="I25" t="s">
        <v>50</v>
      </c>
      <c r="J25" t="s">
        <v>50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319</v>
      </c>
      <c r="Q25" t="s">
        <v>50</v>
      </c>
      <c r="R25" t="s">
        <v>50</v>
      </c>
    </row>
    <row r="29" spans="1:18" x14ac:dyDescent="0.35">
      <c r="A29" t="s">
        <v>1097</v>
      </c>
      <c r="B29">
        <f>B3*B9</f>
        <v>33.884</v>
      </c>
      <c r="C29">
        <f t="shared" ref="C29:R29" si="0">C3*C9</f>
        <v>20.387</v>
      </c>
      <c r="D29">
        <f t="shared" si="0"/>
        <v>16.799999999999997</v>
      </c>
      <c r="E29">
        <f t="shared" si="0"/>
        <v>8.7919999999999998</v>
      </c>
      <c r="F29">
        <f t="shared" si="0"/>
        <v>11.571</v>
      </c>
      <c r="G29">
        <f t="shared" si="0"/>
        <v>10.472</v>
      </c>
      <c r="H29">
        <f t="shared" si="0"/>
        <v>5.6119999999999992</v>
      </c>
      <c r="I29">
        <f t="shared" si="0"/>
        <v>6.370000000000001</v>
      </c>
      <c r="J29">
        <f t="shared" si="0"/>
        <v>7.1550000000000002</v>
      </c>
      <c r="K29">
        <f t="shared" si="0"/>
        <v>5.2360000000000007</v>
      </c>
      <c r="L29">
        <f t="shared" si="0"/>
        <v>5.1479999999999997</v>
      </c>
      <c r="M29">
        <f t="shared" si="0"/>
        <v>10.368</v>
      </c>
      <c r="N29">
        <f t="shared" si="0"/>
        <v>10.925999999999998</v>
      </c>
      <c r="O29">
        <f t="shared" si="0"/>
        <v>18.827999999999999</v>
      </c>
      <c r="P29">
        <f t="shared" si="0"/>
        <v>18.285</v>
      </c>
      <c r="Q29">
        <f t="shared" si="0"/>
        <v>31.588000000000001</v>
      </c>
      <c r="R29">
        <f t="shared" si="0"/>
        <v>14.16</v>
      </c>
    </row>
  </sheetData>
  <pageMargins left="0.7" right="0.7" top="0.75" bottom="0.75" header="0.3" footer="0.3"/>
  <ignoredErrors>
    <ignoredError sqref="B1:R2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workbookViewId="0"/>
  </sheetViews>
  <sheetFormatPr defaultRowHeight="14.5" x14ac:dyDescent="0.35"/>
  <sheetData>
    <row r="1" spans="1:25" x14ac:dyDescent="0.35"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5">
      <c r="A2" s="1" t="s">
        <v>688</v>
      </c>
      <c r="B2" t="s">
        <v>403</v>
      </c>
      <c r="C2" t="s">
        <v>310</v>
      </c>
      <c r="D2" t="s">
        <v>408</v>
      </c>
      <c r="E2" t="s">
        <v>242</v>
      </c>
      <c r="F2" t="s">
        <v>519</v>
      </c>
      <c r="G2" t="s">
        <v>751</v>
      </c>
      <c r="H2" t="s">
        <v>419</v>
      </c>
      <c r="I2" t="s">
        <v>110</v>
      </c>
      <c r="J2" t="s">
        <v>400</v>
      </c>
      <c r="K2" t="s">
        <v>90</v>
      </c>
      <c r="L2" t="s">
        <v>75</v>
      </c>
      <c r="M2" t="s">
        <v>397</v>
      </c>
      <c r="N2" t="s">
        <v>394</v>
      </c>
      <c r="O2" t="s">
        <v>604</v>
      </c>
      <c r="P2" t="s">
        <v>804</v>
      </c>
      <c r="Q2" t="s">
        <v>505</v>
      </c>
      <c r="R2" t="s">
        <v>310</v>
      </c>
      <c r="S2" t="s">
        <v>448</v>
      </c>
      <c r="T2" t="s">
        <v>488</v>
      </c>
      <c r="U2" t="s">
        <v>857</v>
      </c>
      <c r="V2" t="s">
        <v>750</v>
      </c>
      <c r="W2" t="s">
        <v>591</v>
      </c>
      <c r="X2" t="s">
        <v>885</v>
      </c>
      <c r="Y2" t="s">
        <v>896</v>
      </c>
    </row>
    <row r="3" spans="1:25" x14ac:dyDescent="0.35">
      <c r="A3" s="1" t="s">
        <v>689</v>
      </c>
      <c r="B3" t="s">
        <v>50</v>
      </c>
      <c r="C3" t="s">
        <v>542</v>
      </c>
      <c r="D3" t="s">
        <v>50</v>
      </c>
      <c r="E3" t="s">
        <v>50</v>
      </c>
      <c r="F3" t="s">
        <v>50</v>
      </c>
      <c r="G3" t="s">
        <v>99</v>
      </c>
      <c r="H3" t="s">
        <v>95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</row>
    <row r="4" spans="1:25" x14ac:dyDescent="0.35">
      <c r="A4" s="1" t="s">
        <v>690</v>
      </c>
      <c r="B4" t="s">
        <v>403</v>
      </c>
      <c r="C4" t="s">
        <v>728</v>
      </c>
      <c r="D4" t="s">
        <v>408</v>
      </c>
      <c r="E4" t="s">
        <v>242</v>
      </c>
      <c r="F4" t="s">
        <v>519</v>
      </c>
      <c r="G4" t="s">
        <v>640</v>
      </c>
      <c r="H4" t="s">
        <v>757</v>
      </c>
      <c r="I4" t="s">
        <v>110</v>
      </c>
      <c r="J4" t="s">
        <v>400</v>
      </c>
      <c r="K4" t="s">
        <v>90</v>
      </c>
      <c r="L4" t="s">
        <v>75</v>
      </c>
      <c r="M4" t="s">
        <v>397</v>
      </c>
      <c r="N4" t="s">
        <v>394</v>
      </c>
      <c r="O4" t="s">
        <v>604</v>
      </c>
      <c r="P4" t="s">
        <v>804</v>
      </c>
      <c r="Q4" t="s">
        <v>505</v>
      </c>
      <c r="R4" t="s">
        <v>310</v>
      </c>
      <c r="S4" t="s">
        <v>448</v>
      </c>
      <c r="T4" t="s">
        <v>488</v>
      </c>
      <c r="U4" t="s">
        <v>857</v>
      </c>
      <c r="V4" t="s">
        <v>750</v>
      </c>
      <c r="W4" t="s">
        <v>591</v>
      </c>
      <c r="X4" t="s">
        <v>885</v>
      </c>
      <c r="Y4" t="s">
        <v>896</v>
      </c>
    </row>
    <row r="5" spans="1:25" x14ac:dyDescent="0.35">
      <c r="A5" s="1" t="s">
        <v>691</v>
      </c>
      <c r="B5" t="s">
        <v>154</v>
      </c>
      <c r="C5" t="s">
        <v>169</v>
      </c>
      <c r="D5" t="s">
        <v>732</v>
      </c>
      <c r="E5" t="s">
        <v>738</v>
      </c>
      <c r="F5" t="s">
        <v>137</v>
      </c>
      <c r="G5" t="s">
        <v>752</v>
      </c>
      <c r="H5" t="s">
        <v>758</v>
      </c>
      <c r="I5" t="s">
        <v>763</v>
      </c>
      <c r="J5" t="s">
        <v>769</v>
      </c>
      <c r="K5" t="s">
        <v>582</v>
      </c>
      <c r="L5" t="s">
        <v>780</v>
      </c>
      <c r="M5" t="s">
        <v>311</v>
      </c>
      <c r="N5" t="s">
        <v>791</v>
      </c>
      <c r="O5" t="s">
        <v>795</v>
      </c>
      <c r="P5" t="s">
        <v>249</v>
      </c>
      <c r="Q5" t="s">
        <v>820</v>
      </c>
      <c r="R5" t="s">
        <v>830</v>
      </c>
      <c r="S5" t="s">
        <v>842</v>
      </c>
      <c r="T5" t="s">
        <v>747</v>
      </c>
      <c r="U5" t="s">
        <v>529</v>
      </c>
      <c r="V5" t="s">
        <v>865</v>
      </c>
      <c r="W5" t="s">
        <v>875</v>
      </c>
      <c r="X5" t="s">
        <v>886</v>
      </c>
      <c r="Y5" t="s">
        <v>897</v>
      </c>
    </row>
    <row r="6" spans="1:25" x14ac:dyDescent="0.35">
      <c r="A6" s="1" t="s">
        <v>692</v>
      </c>
      <c r="B6" t="s">
        <v>50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  <c r="J6" t="s">
        <v>50</v>
      </c>
      <c r="K6" t="s">
        <v>50</v>
      </c>
      <c r="L6" t="s">
        <v>50</v>
      </c>
      <c r="M6" t="s">
        <v>532</v>
      </c>
      <c r="N6" t="s">
        <v>228</v>
      </c>
      <c r="O6" t="s">
        <v>100</v>
      </c>
      <c r="P6" t="s">
        <v>752</v>
      </c>
      <c r="Q6" t="s">
        <v>407</v>
      </c>
      <c r="R6" t="s">
        <v>169</v>
      </c>
      <c r="S6" t="s">
        <v>505</v>
      </c>
      <c r="T6" t="s">
        <v>594</v>
      </c>
      <c r="U6" t="s">
        <v>833</v>
      </c>
      <c r="V6" t="s">
        <v>169</v>
      </c>
      <c r="W6" t="s">
        <v>242</v>
      </c>
      <c r="X6" t="s">
        <v>582</v>
      </c>
      <c r="Y6" t="s">
        <v>862</v>
      </c>
    </row>
    <row r="7" spans="1:25" x14ac:dyDescent="0.35">
      <c r="A7" s="1" t="s">
        <v>693</v>
      </c>
      <c r="B7" t="s">
        <v>424</v>
      </c>
      <c r="C7" t="s">
        <v>403</v>
      </c>
      <c r="D7" t="s">
        <v>469</v>
      </c>
      <c r="E7" t="s">
        <v>134</v>
      </c>
      <c r="F7" t="s">
        <v>400</v>
      </c>
      <c r="G7" t="s">
        <v>95</v>
      </c>
      <c r="H7" t="s">
        <v>397</v>
      </c>
      <c r="I7" t="s">
        <v>419</v>
      </c>
      <c r="J7" t="s">
        <v>129</v>
      </c>
      <c r="K7" t="s">
        <v>279</v>
      </c>
      <c r="L7" t="s">
        <v>134</v>
      </c>
      <c r="M7" t="s">
        <v>53</v>
      </c>
      <c r="N7" t="s">
        <v>408</v>
      </c>
      <c r="O7" t="s">
        <v>149</v>
      </c>
      <c r="P7" t="s">
        <v>118</v>
      </c>
      <c r="Q7" t="s">
        <v>426</v>
      </c>
      <c r="R7" t="s">
        <v>80</v>
      </c>
      <c r="S7" t="s">
        <v>388</v>
      </c>
      <c r="T7" t="s">
        <v>134</v>
      </c>
      <c r="U7" t="s">
        <v>406</v>
      </c>
      <c r="V7" t="s">
        <v>556</v>
      </c>
      <c r="W7" t="s">
        <v>654</v>
      </c>
      <c r="X7" t="s">
        <v>643</v>
      </c>
      <c r="Y7" t="s">
        <v>426</v>
      </c>
    </row>
    <row r="8" spans="1:25" x14ac:dyDescent="0.35">
      <c r="A8" s="1" t="s">
        <v>694</v>
      </c>
      <c r="B8" t="s">
        <v>119</v>
      </c>
      <c r="C8" t="s">
        <v>729</v>
      </c>
      <c r="D8" t="s">
        <v>733</v>
      </c>
      <c r="E8" t="s">
        <v>741</v>
      </c>
      <c r="F8" t="s">
        <v>746</v>
      </c>
      <c r="G8" t="s">
        <v>753</v>
      </c>
      <c r="H8" t="s">
        <v>577</v>
      </c>
      <c r="I8" t="s">
        <v>176</v>
      </c>
      <c r="J8" t="s">
        <v>416</v>
      </c>
      <c r="K8" t="s">
        <v>762</v>
      </c>
      <c r="L8" t="s">
        <v>305</v>
      </c>
      <c r="M8" t="s">
        <v>519</v>
      </c>
      <c r="N8" t="s">
        <v>782</v>
      </c>
      <c r="O8" t="s">
        <v>613</v>
      </c>
      <c r="P8" t="s">
        <v>809</v>
      </c>
      <c r="Q8" t="s">
        <v>821</v>
      </c>
      <c r="R8" t="s">
        <v>831</v>
      </c>
      <c r="S8" t="s">
        <v>764</v>
      </c>
      <c r="T8" t="s">
        <v>831</v>
      </c>
      <c r="U8" t="s">
        <v>858</v>
      </c>
      <c r="V8" t="s">
        <v>600</v>
      </c>
      <c r="W8" t="s">
        <v>876</v>
      </c>
      <c r="X8" t="s">
        <v>887</v>
      </c>
      <c r="Y8" t="s">
        <v>836</v>
      </c>
    </row>
    <row r="9" spans="1:25" x14ac:dyDescent="0.35">
      <c r="A9" s="1" t="s">
        <v>695</v>
      </c>
      <c r="B9" t="s">
        <v>390</v>
      </c>
      <c r="C9" t="s">
        <v>400</v>
      </c>
      <c r="D9" t="s">
        <v>229</v>
      </c>
      <c r="E9" t="s">
        <v>408</v>
      </c>
      <c r="F9" t="s">
        <v>110</v>
      </c>
      <c r="G9" t="s">
        <v>394</v>
      </c>
      <c r="H9" t="s">
        <v>110</v>
      </c>
      <c r="I9" t="s">
        <v>134</v>
      </c>
      <c r="J9" t="s">
        <v>469</v>
      </c>
      <c r="K9" t="s">
        <v>53</v>
      </c>
      <c r="L9" t="s">
        <v>399</v>
      </c>
      <c r="M9" t="s">
        <v>75</v>
      </c>
      <c r="N9" t="s">
        <v>556</v>
      </c>
      <c r="O9" t="s">
        <v>80</v>
      </c>
      <c r="P9" t="s">
        <v>810</v>
      </c>
      <c r="Q9" t="s">
        <v>496</v>
      </c>
      <c r="R9" t="s">
        <v>757</v>
      </c>
      <c r="S9" t="s">
        <v>505</v>
      </c>
      <c r="T9" t="s">
        <v>833</v>
      </c>
      <c r="U9" t="s">
        <v>242</v>
      </c>
      <c r="V9" t="s">
        <v>461</v>
      </c>
      <c r="W9" t="s">
        <v>877</v>
      </c>
      <c r="X9" t="s">
        <v>62</v>
      </c>
      <c r="Y9" t="s">
        <v>158</v>
      </c>
    </row>
    <row r="10" spans="1:25" x14ac:dyDescent="0.35">
      <c r="A10" s="1" t="s">
        <v>696</v>
      </c>
      <c r="B10" t="s">
        <v>50</v>
      </c>
      <c r="C10" t="s">
        <v>50</v>
      </c>
      <c r="D10" t="s">
        <v>50</v>
      </c>
      <c r="E10" t="s">
        <v>50</v>
      </c>
      <c r="F10" t="s">
        <v>50</v>
      </c>
      <c r="G10" t="s">
        <v>737</v>
      </c>
      <c r="H10" t="s">
        <v>759</v>
      </c>
      <c r="I10" t="s">
        <v>50</v>
      </c>
      <c r="J10" t="s">
        <v>770</v>
      </c>
      <c r="K10" t="s">
        <v>679</v>
      </c>
      <c r="L10" t="s">
        <v>445</v>
      </c>
      <c r="M10" t="s">
        <v>404</v>
      </c>
      <c r="N10" t="s">
        <v>792</v>
      </c>
      <c r="O10" t="s">
        <v>799</v>
      </c>
      <c r="P10" t="s">
        <v>811</v>
      </c>
      <c r="Q10" t="s">
        <v>811</v>
      </c>
      <c r="R10" t="s">
        <v>832</v>
      </c>
      <c r="S10" t="s">
        <v>832</v>
      </c>
      <c r="T10" t="s">
        <v>848</v>
      </c>
      <c r="U10" t="s">
        <v>859</v>
      </c>
      <c r="V10" t="s">
        <v>866</v>
      </c>
      <c r="W10" t="s">
        <v>878</v>
      </c>
      <c r="X10" t="s">
        <v>888</v>
      </c>
      <c r="Y10" t="s">
        <v>898</v>
      </c>
    </row>
    <row r="11" spans="1:25" x14ac:dyDescent="0.35">
      <c r="A11" s="1" t="s">
        <v>697</v>
      </c>
      <c r="B11" t="s">
        <v>53</v>
      </c>
      <c r="C11" t="s">
        <v>53</v>
      </c>
      <c r="D11" t="s">
        <v>734</v>
      </c>
      <c r="E11" t="s">
        <v>421</v>
      </c>
      <c r="F11" t="s">
        <v>463</v>
      </c>
      <c r="G11" t="s">
        <v>403</v>
      </c>
      <c r="H11" t="s">
        <v>399</v>
      </c>
      <c r="I11" t="s">
        <v>766</v>
      </c>
      <c r="J11" t="s">
        <v>110</v>
      </c>
      <c r="K11" t="s">
        <v>229</v>
      </c>
      <c r="L11" t="s">
        <v>781</v>
      </c>
      <c r="M11" t="s">
        <v>518</v>
      </c>
      <c r="N11" t="s">
        <v>305</v>
      </c>
      <c r="O11" t="s">
        <v>800</v>
      </c>
      <c r="P11" t="s">
        <v>288</v>
      </c>
      <c r="Q11" t="s">
        <v>604</v>
      </c>
      <c r="R11" t="s">
        <v>833</v>
      </c>
      <c r="S11" t="s">
        <v>118</v>
      </c>
      <c r="T11" t="s">
        <v>730</v>
      </c>
      <c r="U11" t="s">
        <v>466</v>
      </c>
      <c r="V11" t="s">
        <v>602</v>
      </c>
      <c r="W11" t="s">
        <v>748</v>
      </c>
      <c r="X11" t="s">
        <v>739</v>
      </c>
      <c r="Y11" t="s">
        <v>739</v>
      </c>
    </row>
    <row r="12" spans="1:25" x14ac:dyDescent="0.35">
      <c r="A12" s="1" t="s">
        <v>698</v>
      </c>
      <c r="B12" t="s">
        <v>53</v>
      </c>
      <c r="C12" t="s">
        <v>53</v>
      </c>
      <c r="D12" t="s">
        <v>734</v>
      </c>
      <c r="E12" t="s">
        <v>421</v>
      </c>
      <c r="F12" t="s">
        <v>463</v>
      </c>
      <c r="G12" t="s">
        <v>730</v>
      </c>
      <c r="H12" t="s">
        <v>760</v>
      </c>
      <c r="I12" t="s">
        <v>766</v>
      </c>
      <c r="J12" t="s">
        <v>771</v>
      </c>
      <c r="K12" t="s">
        <v>776</v>
      </c>
      <c r="L12" t="s">
        <v>782</v>
      </c>
      <c r="M12" t="s">
        <v>787</v>
      </c>
      <c r="N12" t="s">
        <v>756</v>
      </c>
      <c r="O12" t="s">
        <v>801</v>
      </c>
      <c r="P12" t="s">
        <v>812</v>
      </c>
      <c r="Q12" t="s">
        <v>822</v>
      </c>
      <c r="R12" t="s">
        <v>834</v>
      </c>
      <c r="S12" t="s">
        <v>843</v>
      </c>
      <c r="T12" t="s">
        <v>849</v>
      </c>
      <c r="U12" t="s">
        <v>832</v>
      </c>
      <c r="V12" t="s">
        <v>867</v>
      </c>
      <c r="W12" t="s">
        <v>600</v>
      </c>
      <c r="X12" t="s">
        <v>889</v>
      </c>
      <c r="Y12" t="s">
        <v>331</v>
      </c>
    </row>
    <row r="13" spans="1:25" x14ac:dyDescent="0.35">
      <c r="A13" s="1" t="s">
        <v>699</v>
      </c>
      <c r="B13" t="s">
        <v>50</v>
      </c>
      <c r="C13" t="s">
        <v>50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t="s">
        <v>50</v>
      </c>
      <c r="S13" t="s">
        <v>50</v>
      </c>
      <c r="T13" t="s">
        <v>50</v>
      </c>
      <c r="U13" t="s">
        <v>50</v>
      </c>
      <c r="V13" t="s">
        <v>50</v>
      </c>
      <c r="W13" t="s">
        <v>50</v>
      </c>
      <c r="X13" t="s">
        <v>50</v>
      </c>
      <c r="Y13" t="s">
        <v>50</v>
      </c>
    </row>
    <row r="14" spans="1:25" x14ac:dyDescent="0.35">
      <c r="A14" s="1" t="s">
        <v>700</v>
      </c>
      <c r="B14" t="s">
        <v>50</v>
      </c>
      <c r="C14" t="s">
        <v>50</v>
      </c>
      <c r="D14" t="s">
        <v>50</v>
      </c>
      <c r="E14" t="s">
        <v>397</v>
      </c>
      <c r="F14" t="s">
        <v>50</v>
      </c>
      <c r="G14" t="s">
        <v>50</v>
      </c>
      <c r="H14" t="s">
        <v>229</v>
      </c>
      <c r="I14" t="s">
        <v>110</v>
      </c>
      <c r="J14" t="s">
        <v>399</v>
      </c>
      <c r="K14" t="s">
        <v>50</v>
      </c>
      <c r="L14" t="s">
        <v>50</v>
      </c>
      <c r="M14" t="s">
        <v>50</v>
      </c>
      <c r="N14" t="s">
        <v>392</v>
      </c>
      <c r="O14" t="s">
        <v>403</v>
      </c>
      <c r="P14" t="s">
        <v>50</v>
      </c>
      <c r="Q14" t="s">
        <v>390</v>
      </c>
      <c r="R14" t="s">
        <v>50</v>
      </c>
      <c r="S14" t="s">
        <v>394</v>
      </c>
      <c r="T14" t="s">
        <v>129</v>
      </c>
      <c r="U14" t="s">
        <v>50</v>
      </c>
      <c r="V14" t="s">
        <v>50</v>
      </c>
      <c r="W14" t="s">
        <v>50</v>
      </c>
      <c r="X14" t="s">
        <v>50</v>
      </c>
      <c r="Y14" t="s">
        <v>50</v>
      </c>
    </row>
    <row r="15" spans="1:25" x14ac:dyDescent="0.35">
      <c r="A15" s="1" t="s">
        <v>701</v>
      </c>
      <c r="B15" t="s">
        <v>390</v>
      </c>
      <c r="C15" t="s">
        <v>390</v>
      </c>
      <c r="D15" t="s">
        <v>397</v>
      </c>
      <c r="E15" t="s">
        <v>397</v>
      </c>
      <c r="F15" t="s">
        <v>90</v>
      </c>
      <c r="G15" t="s">
        <v>408</v>
      </c>
      <c r="H15" t="s">
        <v>403</v>
      </c>
      <c r="I15" t="s">
        <v>400</v>
      </c>
      <c r="J15" t="s">
        <v>53</v>
      </c>
      <c r="K15" t="s">
        <v>53</v>
      </c>
      <c r="L15" t="s">
        <v>400</v>
      </c>
      <c r="M15" t="s">
        <v>532</v>
      </c>
      <c r="N15" t="s">
        <v>61</v>
      </c>
      <c r="O15" t="s">
        <v>654</v>
      </c>
      <c r="P15" t="s">
        <v>748</v>
      </c>
      <c r="Q15" t="s">
        <v>99</v>
      </c>
      <c r="R15" t="s">
        <v>835</v>
      </c>
      <c r="S15" t="s">
        <v>61</v>
      </c>
      <c r="T15" t="s">
        <v>525</v>
      </c>
      <c r="U15" t="s">
        <v>95</v>
      </c>
      <c r="V15" t="s">
        <v>53</v>
      </c>
      <c r="W15" t="s">
        <v>397</v>
      </c>
      <c r="X15" t="s">
        <v>476</v>
      </c>
      <c r="Y15" t="s">
        <v>899</v>
      </c>
    </row>
    <row r="16" spans="1:25" x14ac:dyDescent="0.35">
      <c r="A16" s="1" t="s">
        <v>702</v>
      </c>
      <c r="B16" t="s">
        <v>90</v>
      </c>
      <c r="C16" t="s">
        <v>110</v>
      </c>
      <c r="D16" t="s">
        <v>735</v>
      </c>
      <c r="E16" t="s">
        <v>731</v>
      </c>
      <c r="F16" t="s">
        <v>418</v>
      </c>
      <c r="G16" t="s">
        <v>421</v>
      </c>
      <c r="H16" t="s">
        <v>120</v>
      </c>
      <c r="I16" t="s">
        <v>680</v>
      </c>
      <c r="J16" t="s">
        <v>772</v>
      </c>
      <c r="K16" t="s">
        <v>515</v>
      </c>
      <c r="L16" t="s">
        <v>772</v>
      </c>
      <c r="M16" t="s">
        <v>552</v>
      </c>
      <c r="N16" t="s">
        <v>793</v>
      </c>
      <c r="O16" t="s">
        <v>802</v>
      </c>
      <c r="P16" t="s">
        <v>813</v>
      </c>
      <c r="Q16" t="s">
        <v>823</v>
      </c>
      <c r="R16" t="s">
        <v>836</v>
      </c>
      <c r="S16" t="s">
        <v>844</v>
      </c>
      <c r="T16" t="s">
        <v>850</v>
      </c>
      <c r="U16" t="s">
        <v>860</v>
      </c>
      <c r="V16" t="s">
        <v>868</v>
      </c>
      <c r="W16" t="s">
        <v>879</v>
      </c>
      <c r="X16" t="s">
        <v>890</v>
      </c>
      <c r="Y16" t="s">
        <v>900</v>
      </c>
    </row>
    <row r="17" spans="1:25" x14ac:dyDescent="0.35">
      <c r="A17" s="1" t="s">
        <v>703</v>
      </c>
      <c r="B17" t="s">
        <v>50</v>
      </c>
      <c r="C17" t="s">
        <v>50</v>
      </c>
      <c r="D17" t="s">
        <v>50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 t="s">
        <v>50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50</v>
      </c>
      <c r="W17" t="s">
        <v>50</v>
      </c>
      <c r="X17" t="s">
        <v>50</v>
      </c>
      <c r="Y17" t="s">
        <v>50</v>
      </c>
    </row>
    <row r="18" spans="1:25" x14ac:dyDescent="0.35">
      <c r="A18" s="1" t="s">
        <v>704</v>
      </c>
      <c r="B18" t="s">
        <v>682</v>
      </c>
      <c r="C18" t="s">
        <v>592</v>
      </c>
      <c r="D18" t="s">
        <v>736</v>
      </c>
      <c r="E18" t="s">
        <v>249</v>
      </c>
      <c r="F18" t="s">
        <v>747</v>
      </c>
      <c r="G18" t="s">
        <v>434</v>
      </c>
      <c r="H18" t="s">
        <v>761</v>
      </c>
      <c r="I18" t="s">
        <v>767</v>
      </c>
      <c r="J18" t="s">
        <v>767</v>
      </c>
      <c r="K18" t="s">
        <v>113</v>
      </c>
      <c r="L18" t="s">
        <v>783</v>
      </c>
      <c r="M18" t="s">
        <v>449</v>
      </c>
      <c r="N18" t="s">
        <v>794</v>
      </c>
      <c r="O18" t="s">
        <v>803</v>
      </c>
      <c r="P18" t="s">
        <v>814</v>
      </c>
      <c r="Q18" t="s">
        <v>824</v>
      </c>
      <c r="R18" t="s">
        <v>837</v>
      </c>
      <c r="S18" t="s">
        <v>806</v>
      </c>
      <c r="T18" t="s">
        <v>851</v>
      </c>
      <c r="U18" t="s">
        <v>861</v>
      </c>
      <c r="V18" t="s">
        <v>869</v>
      </c>
      <c r="W18" t="s">
        <v>880</v>
      </c>
      <c r="X18" t="s">
        <v>891</v>
      </c>
      <c r="Y18" t="s">
        <v>901</v>
      </c>
    </row>
    <row r="19" spans="1:25" x14ac:dyDescent="0.35">
      <c r="A19" s="1" t="s">
        <v>705</v>
      </c>
      <c r="B19" t="s">
        <v>397</v>
      </c>
      <c r="C19" t="s">
        <v>400</v>
      </c>
      <c r="D19" t="s">
        <v>134</v>
      </c>
      <c r="E19" t="s">
        <v>394</v>
      </c>
      <c r="F19" t="s">
        <v>392</v>
      </c>
      <c r="G19" t="s">
        <v>469</v>
      </c>
      <c r="H19" t="s">
        <v>556</v>
      </c>
      <c r="I19" t="s">
        <v>654</v>
      </c>
      <c r="J19" t="s">
        <v>310</v>
      </c>
      <c r="K19" t="s">
        <v>79</v>
      </c>
      <c r="L19" t="s">
        <v>279</v>
      </c>
      <c r="M19" t="s">
        <v>408</v>
      </c>
      <c r="N19" t="s">
        <v>727</v>
      </c>
      <c r="O19" t="s">
        <v>804</v>
      </c>
      <c r="P19" t="s">
        <v>476</v>
      </c>
      <c r="Q19" t="s">
        <v>757</v>
      </c>
      <c r="R19" t="s">
        <v>781</v>
      </c>
      <c r="S19" t="s">
        <v>154</v>
      </c>
      <c r="T19" t="s">
        <v>192</v>
      </c>
      <c r="U19" t="s">
        <v>804</v>
      </c>
      <c r="V19" t="s">
        <v>169</v>
      </c>
      <c r="W19" t="s">
        <v>419</v>
      </c>
      <c r="X19" t="s">
        <v>594</v>
      </c>
      <c r="Y19" t="s">
        <v>833</v>
      </c>
    </row>
    <row r="20" spans="1:25" x14ac:dyDescent="0.35">
      <c r="A20" s="1" t="s">
        <v>706</v>
      </c>
      <c r="B20" t="s">
        <v>50</v>
      </c>
      <c r="C20" t="s">
        <v>424</v>
      </c>
      <c r="D20" t="s">
        <v>737</v>
      </c>
      <c r="E20" t="s">
        <v>542</v>
      </c>
      <c r="F20" t="s">
        <v>532</v>
      </c>
      <c r="G20" t="s">
        <v>390</v>
      </c>
      <c r="H20" t="s">
        <v>424</v>
      </c>
      <c r="I20" t="s">
        <v>424</v>
      </c>
      <c r="J20" t="s">
        <v>554</v>
      </c>
      <c r="K20" t="s">
        <v>403</v>
      </c>
      <c r="L20" t="s">
        <v>399</v>
      </c>
      <c r="M20" t="s">
        <v>400</v>
      </c>
      <c r="N20" t="s">
        <v>390</v>
      </c>
      <c r="O20" t="s">
        <v>532</v>
      </c>
      <c r="P20" t="s">
        <v>532</v>
      </c>
      <c r="Q20" t="s">
        <v>390</v>
      </c>
      <c r="R20" t="s">
        <v>390</v>
      </c>
      <c r="S20" t="s">
        <v>390</v>
      </c>
      <c r="T20" t="s">
        <v>390</v>
      </c>
      <c r="U20" t="s">
        <v>390</v>
      </c>
      <c r="V20" t="s">
        <v>50</v>
      </c>
      <c r="W20" t="s">
        <v>397</v>
      </c>
      <c r="X20" t="s">
        <v>90</v>
      </c>
      <c r="Y20" t="s">
        <v>397</v>
      </c>
    </row>
    <row r="21" spans="1:25" x14ac:dyDescent="0.35">
      <c r="A21" s="1" t="s">
        <v>707</v>
      </c>
      <c r="B21" t="s">
        <v>50</v>
      </c>
      <c r="C21" t="s">
        <v>50</v>
      </c>
      <c r="D21" t="s">
        <v>50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  <c r="J21" t="s">
        <v>50</v>
      </c>
      <c r="K21" t="s">
        <v>50</v>
      </c>
      <c r="L21" t="s">
        <v>50</v>
      </c>
      <c r="M21" t="s">
        <v>424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50</v>
      </c>
      <c r="W21" t="s">
        <v>50</v>
      </c>
      <c r="X21" t="s">
        <v>50</v>
      </c>
      <c r="Y21" t="s">
        <v>50</v>
      </c>
    </row>
    <row r="22" spans="1:25" x14ac:dyDescent="0.35">
      <c r="A22" s="1" t="s">
        <v>708</v>
      </c>
      <c r="B22" t="s">
        <v>50</v>
      </c>
      <c r="C22" t="s">
        <v>50</v>
      </c>
      <c r="D22" t="s">
        <v>50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  <c r="J22" t="s">
        <v>50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</row>
    <row r="23" spans="1:25" x14ac:dyDescent="0.35">
      <c r="A23" s="1" t="s">
        <v>709</v>
      </c>
      <c r="B23" t="s">
        <v>310</v>
      </c>
      <c r="C23" t="s">
        <v>388</v>
      </c>
      <c r="D23" t="s">
        <v>118</v>
      </c>
      <c r="E23" t="s">
        <v>406</v>
      </c>
      <c r="F23" t="s">
        <v>388</v>
      </c>
      <c r="G23" t="s">
        <v>505</v>
      </c>
      <c r="H23" t="s">
        <v>751</v>
      </c>
      <c r="I23" t="s">
        <v>751</v>
      </c>
      <c r="J23" t="s">
        <v>173</v>
      </c>
      <c r="K23" t="s">
        <v>173</v>
      </c>
      <c r="L23" t="s">
        <v>173</v>
      </c>
      <c r="M23" t="s">
        <v>542</v>
      </c>
      <c r="N23" t="s">
        <v>242</v>
      </c>
      <c r="O23" t="s">
        <v>766</v>
      </c>
      <c r="P23" t="s">
        <v>815</v>
      </c>
      <c r="Q23" t="s">
        <v>592</v>
      </c>
      <c r="R23" t="s">
        <v>838</v>
      </c>
      <c r="S23" t="s">
        <v>582</v>
      </c>
      <c r="T23" t="s">
        <v>852</v>
      </c>
      <c r="U23" t="s">
        <v>862</v>
      </c>
      <c r="V23" t="s">
        <v>759</v>
      </c>
      <c r="W23" t="s">
        <v>675</v>
      </c>
      <c r="X23" t="s">
        <v>519</v>
      </c>
      <c r="Y23" t="s">
        <v>433</v>
      </c>
    </row>
    <row r="24" spans="1:25" x14ac:dyDescent="0.35">
      <c r="A24" s="1" t="s">
        <v>710</v>
      </c>
      <c r="B24" t="s">
        <v>518</v>
      </c>
      <c r="C24" t="s">
        <v>643</v>
      </c>
      <c r="D24" t="s">
        <v>734</v>
      </c>
      <c r="E24" t="s">
        <v>604</v>
      </c>
      <c r="F24" t="s">
        <v>748</v>
      </c>
      <c r="G24" t="s">
        <v>604</v>
      </c>
      <c r="H24" t="s">
        <v>762</v>
      </c>
      <c r="I24" t="s">
        <v>433</v>
      </c>
      <c r="J24" t="s">
        <v>773</v>
      </c>
      <c r="K24" t="s">
        <v>476</v>
      </c>
      <c r="L24" t="s">
        <v>582</v>
      </c>
      <c r="M24" t="s">
        <v>757</v>
      </c>
      <c r="N24" t="s">
        <v>769</v>
      </c>
      <c r="O24" t="s">
        <v>776</v>
      </c>
      <c r="P24" t="s">
        <v>434</v>
      </c>
      <c r="Q24" t="s">
        <v>825</v>
      </c>
      <c r="R24" t="s">
        <v>138</v>
      </c>
      <c r="S24" t="s">
        <v>665</v>
      </c>
      <c r="T24" t="s">
        <v>626</v>
      </c>
      <c r="U24" t="s">
        <v>800</v>
      </c>
      <c r="V24" t="s">
        <v>870</v>
      </c>
      <c r="W24" t="s">
        <v>750</v>
      </c>
      <c r="X24" t="s">
        <v>745</v>
      </c>
      <c r="Y24" t="s">
        <v>765</v>
      </c>
    </row>
    <row r="25" spans="1:25" x14ac:dyDescent="0.35">
      <c r="A25" s="1" t="s">
        <v>711</v>
      </c>
      <c r="B25" t="s">
        <v>532</v>
      </c>
      <c r="C25" t="s">
        <v>403</v>
      </c>
      <c r="D25" t="s">
        <v>95</v>
      </c>
      <c r="E25" t="s">
        <v>424</v>
      </c>
      <c r="F25" t="s">
        <v>390</v>
      </c>
      <c r="G25" t="s">
        <v>424</v>
      </c>
      <c r="H25" t="s">
        <v>50</v>
      </c>
      <c r="I25" t="s">
        <v>424</v>
      </c>
      <c r="J25" t="s">
        <v>50</v>
      </c>
      <c r="K25" t="s">
        <v>80</v>
      </c>
      <c r="L25" t="s">
        <v>100</v>
      </c>
      <c r="M25" t="s">
        <v>119</v>
      </c>
      <c r="N25" t="s">
        <v>138</v>
      </c>
      <c r="O25" t="s">
        <v>159</v>
      </c>
      <c r="P25" t="s">
        <v>177</v>
      </c>
      <c r="Q25" t="s">
        <v>196</v>
      </c>
      <c r="R25" t="s">
        <v>214</v>
      </c>
      <c r="S25" t="s">
        <v>232</v>
      </c>
      <c r="T25" t="s">
        <v>248</v>
      </c>
      <c r="U25" t="s">
        <v>266</v>
      </c>
      <c r="V25" t="s">
        <v>266</v>
      </c>
      <c r="W25" t="s">
        <v>296</v>
      </c>
      <c r="X25" t="s">
        <v>295</v>
      </c>
      <c r="Y25" t="s">
        <v>332</v>
      </c>
    </row>
    <row r="26" spans="1:25" x14ac:dyDescent="0.35">
      <c r="A26" s="1" t="s">
        <v>712</v>
      </c>
      <c r="B26" t="s">
        <v>50</v>
      </c>
      <c r="C26" t="s">
        <v>50</v>
      </c>
      <c r="D26" t="s">
        <v>50</v>
      </c>
      <c r="E26" t="s">
        <v>50</v>
      </c>
      <c r="F26" t="s">
        <v>532</v>
      </c>
      <c r="G26" t="s">
        <v>50</v>
      </c>
      <c r="H26" t="s">
        <v>50</v>
      </c>
      <c r="I26" t="s">
        <v>50</v>
      </c>
      <c r="J26" t="s">
        <v>50</v>
      </c>
      <c r="K26" t="s">
        <v>532</v>
      </c>
      <c r="L26" t="s">
        <v>50</v>
      </c>
      <c r="M26" t="s">
        <v>50</v>
      </c>
      <c r="N26" t="s">
        <v>50</v>
      </c>
      <c r="O26" t="s">
        <v>403</v>
      </c>
      <c r="P26" t="s">
        <v>50</v>
      </c>
      <c r="Q26" t="s">
        <v>390</v>
      </c>
      <c r="R26" t="s">
        <v>390</v>
      </c>
      <c r="S26" t="s">
        <v>394</v>
      </c>
      <c r="T26" t="s">
        <v>129</v>
      </c>
      <c r="U26" t="s">
        <v>53</v>
      </c>
      <c r="V26" t="s">
        <v>53</v>
      </c>
      <c r="W26" t="s">
        <v>50</v>
      </c>
      <c r="X26" t="s">
        <v>50</v>
      </c>
      <c r="Y26" t="s">
        <v>50</v>
      </c>
    </row>
    <row r="27" spans="1:25" x14ac:dyDescent="0.35">
      <c r="A27" s="1" t="s">
        <v>713</v>
      </c>
      <c r="B27" t="s">
        <v>424</v>
      </c>
      <c r="C27" t="s">
        <v>424</v>
      </c>
      <c r="D27" t="s">
        <v>90</v>
      </c>
      <c r="E27" t="s">
        <v>95</v>
      </c>
      <c r="F27" t="s">
        <v>90</v>
      </c>
      <c r="G27" t="s">
        <v>75</v>
      </c>
      <c r="H27" t="s">
        <v>403</v>
      </c>
      <c r="I27" t="s">
        <v>403</v>
      </c>
      <c r="J27" t="s">
        <v>400</v>
      </c>
      <c r="K27" t="s">
        <v>397</v>
      </c>
      <c r="L27" t="s">
        <v>53</v>
      </c>
      <c r="M27" t="s">
        <v>403</v>
      </c>
      <c r="N27" t="s">
        <v>466</v>
      </c>
      <c r="O27" t="s">
        <v>730</v>
      </c>
      <c r="P27" t="s">
        <v>426</v>
      </c>
      <c r="Q27" t="s">
        <v>228</v>
      </c>
      <c r="R27" t="s">
        <v>388</v>
      </c>
      <c r="S27" t="s">
        <v>466</v>
      </c>
      <c r="T27" t="s">
        <v>149</v>
      </c>
      <c r="U27" t="s">
        <v>79</v>
      </c>
      <c r="V27" t="s">
        <v>388</v>
      </c>
      <c r="W27" t="s">
        <v>568</v>
      </c>
      <c r="X27" t="s">
        <v>892</v>
      </c>
      <c r="Y27" t="s">
        <v>751</v>
      </c>
    </row>
    <row r="28" spans="1:25" x14ac:dyDescent="0.35">
      <c r="A28" s="1" t="s">
        <v>714</v>
      </c>
      <c r="B28" t="s">
        <v>532</v>
      </c>
      <c r="C28" t="s">
        <v>403</v>
      </c>
      <c r="D28" t="s">
        <v>129</v>
      </c>
      <c r="E28" t="s">
        <v>95</v>
      </c>
      <c r="F28" t="s">
        <v>394</v>
      </c>
      <c r="G28" t="s">
        <v>75</v>
      </c>
      <c r="H28" t="s">
        <v>403</v>
      </c>
      <c r="I28" t="s">
        <v>403</v>
      </c>
      <c r="J28" t="s">
        <v>400</v>
      </c>
      <c r="K28" t="s">
        <v>496</v>
      </c>
      <c r="L28" t="s">
        <v>476</v>
      </c>
      <c r="M28" t="s">
        <v>594</v>
      </c>
      <c r="N28" t="s">
        <v>795</v>
      </c>
      <c r="O28" t="s">
        <v>805</v>
      </c>
      <c r="P28" t="s">
        <v>816</v>
      </c>
      <c r="Q28" t="s">
        <v>826</v>
      </c>
      <c r="R28" t="s">
        <v>816</v>
      </c>
      <c r="S28" t="s">
        <v>845</v>
      </c>
      <c r="T28" t="s">
        <v>853</v>
      </c>
      <c r="U28" t="s">
        <v>178</v>
      </c>
      <c r="V28" t="s">
        <v>871</v>
      </c>
      <c r="W28" t="s">
        <v>881</v>
      </c>
      <c r="X28" t="s">
        <v>893</v>
      </c>
      <c r="Y28" t="s">
        <v>902</v>
      </c>
    </row>
    <row r="29" spans="1:25" x14ac:dyDescent="0.35">
      <c r="A29" s="1" t="s">
        <v>715</v>
      </c>
      <c r="B29" t="s">
        <v>50</v>
      </c>
      <c r="C29" t="s">
        <v>50</v>
      </c>
      <c r="D29" t="s">
        <v>50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  <c r="J29" t="s">
        <v>50</v>
      </c>
      <c r="K29" t="s">
        <v>50</v>
      </c>
      <c r="L29" t="s">
        <v>50</v>
      </c>
      <c r="M29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 t="s">
        <v>50</v>
      </c>
      <c r="X29" t="s">
        <v>50</v>
      </c>
      <c r="Y29" t="s">
        <v>50</v>
      </c>
    </row>
    <row r="30" spans="1:25" x14ac:dyDescent="0.35">
      <c r="A30" s="1" t="s">
        <v>716</v>
      </c>
      <c r="B30" t="s">
        <v>50</v>
      </c>
      <c r="C30" t="s">
        <v>50</v>
      </c>
      <c r="D30" t="s">
        <v>50</v>
      </c>
      <c r="E30" t="s">
        <v>50</v>
      </c>
      <c r="F30" t="s">
        <v>390</v>
      </c>
      <c r="G30" t="s">
        <v>424</v>
      </c>
      <c r="H30" t="s">
        <v>50</v>
      </c>
      <c r="I30" t="s">
        <v>424</v>
      </c>
      <c r="J30" t="s">
        <v>50</v>
      </c>
      <c r="K30" t="s">
        <v>390</v>
      </c>
      <c r="L30" t="s">
        <v>390</v>
      </c>
      <c r="M30" t="s">
        <v>390</v>
      </c>
      <c r="N30" t="s">
        <v>532</v>
      </c>
      <c r="O30" t="s">
        <v>390</v>
      </c>
      <c r="P30" t="s">
        <v>390</v>
      </c>
      <c r="Q30" t="s">
        <v>424</v>
      </c>
      <c r="R30" t="s">
        <v>424</v>
      </c>
      <c r="S30" t="s">
        <v>50</v>
      </c>
      <c r="T30" t="s">
        <v>50</v>
      </c>
      <c r="U30" t="s">
        <v>50</v>
      </c>
      <c r="V30" t="s">
        <v>50</v>
      </c>
      <c r="W30" t="s">
        <v>154</v>
      </c>
      <c r="X30" t="s">
        <v>154</v>
      </c>
      <c r="Y30" t="s">
        <v>739</v>
      </c>
    </row>
    <row r="31" spans="1:25" x14ac:dyDescent="0.35">
      <c r="A31" s="1" t="s">
        <v>717</v>
      </c>
      <c r="B31" t="s">
        <v>727</v>
      </c>
      <c r="C31" t="s">
        <v>730</v>
      </c>
      <c r="D31" t="s">
        <v>738</v>
      </c>
      <c r="E31" t="s">
        <v>742</v>
      </c>
      <c r="F31" t="s">
        <v>554</v>
      </c>
      <c r="G31" t="s">
        <v>447</v>
      </c>
      <c r="H31" t="s">
        <v>763</v>
      </c>
      <c r="I31" t="s">
        <v>288</v>
      </c>
      <c r="J31" t="s">
        <v>567</v>
      </c>
      <c r="K31" t="s">
        <v>777</v>
      </c>
      <c r="L31" t="s">
        <v>784</v>
      </c>
      <c r="M31" t="s">
        <v>788</v>
      </c>
      <c r="N31" t="s">
        <v>796</v>
      </c>
      <c r="O31" t="s">
        <v>806</v>
      </c>
      <c r="P31" t="s">
        <v>817</v>
      </c>
      <c r="Q31" t="s">
        <v>827</v>
      </c>
      <c r="R31" t="s">
        <v>839</v>
      </c>
      <c r="S31" t="s">
        <v>177</v>
      </c>
      <c r="T31" t="s">
        <v>854</v>
      </c>
      <c r="U31" t="s">
        <v>786</v>
      </c>
      <c r="V31" t="s">
        <v>872</v>
      </c>
      <c r="W31" t="s">
        <v>882</v>
      </c>
      <c r="X31" t="s">
        <v>894</v>
      </c>
      <c r="Y31" t="s">
        <v>903</v>
      </c>
    </row>
    <row r="32" spans="1:25" x14ac:dyDescent="0.35">
      <c r="A32" s="1" t="s">
        <v>718</v>
      </c>
      <c r="B32" t="s">
        <v>50</v>
      </c>
      <c r="C32" t="s">
        <v>50</v>
      </c>
      <c r="D32" t="s">
        <v>50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  <c r="J32" t="s">
        <v>50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50</v>
      </c>
      <c r="V32" t="s">
        <v>50</v>
      </c>
      <c r="W32" t="s">
        <v>50</v>
      </c>
      <c r="X32" t="s">
        <v>50</v>
      </c>
      <c r="Y32" t="s">
        <v>50</v>
      </c>
    </row>
    <row r="33" spans="1:25" x14ac:dyDescent="0.35">
      <c r="A33" s="1" t="s">
        <v>719</v>
      </c>
      <c r="B33" t="s">
        <v>424</v>
      </c>
      <c r="C33" t="s">
        <v>424</v>
      </c>
      <c r="D33" t="s">
        <v>50</v>
      </c>
      <c r="E33" t="s">
        <v>50</v>
      </c>
      <c r="F33" t="s">
        <v>50</v>
      </c>
      <c r="G33" t="s">
        <v>424</v>
      </c>
      <c r="H33" t="s">
        <v>424</v>
      </c>
      <c r="I33" t="s">
        <v>50</v>
      </c>
      <c r="J33" t="s">
        <v>50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50</v>
      </c>
      <c r="W33" t="s">
        <v>50</v>
      </c>
      <c r="X33" t="s">
        <v>50</v>
      </c>
      <c r="Y33" t="s">
        <v>50</v>
      </c>
    </row>
    <row r="34" spans="1:25" x14ac:dyDescent="0.35">
      <c r="A34" s="1" t="s">
        <v>720</v>
      </c>
      <c r="B34" t="s">
        <v>532</v>
      </c>
      <c r="C34" t="s">
        <v>394</v>
      </c>
      <c r="D34" t="s">
        <v>739</v>
      </c>
      <c r="E34" t="s">
        <v>743</v>
      </c>
      <c r="F34" t="s">
        <v>749</v>
      </c>
      <c r="G34" t="s">
        <v>754</v>
      </c>
      <c r="H34" t="s">
        <v>523</v>
      </c>
      <c r="I34" t="s">
        <v>597</v>
      </c>
      <c r="J34" t="s">
        <v>774</v>
      </c>
      <c r="K34" t="s">
        <v>778</v>
      </c>
      <c r="L34" t="s">
        <v>785</v>
      </c>
      <c r="M34" t="s">
        <v>789</v>
      </c>
      <c r="N34" t="s">
        <v>797</v>
      </c>
      <c r="O34" t="s">
        <v>807</v>
      </c>
      <c r="P34" t="s">
        <v>818</v>
      </c>
      <c r="Q34" t="s">
        <v>828</v>
      </c>
      <c r="R34" t="s">
        <v>840</v>
      </c>
      <c r="S34" t="s">
        <v>846</v>
      </c>
      <c r="T34" t="s">
        <v>855</v>
      </c>
      <c r="U34" t="s">
        <v>863</v>
      </c>
      <c r="V34" t="s">
        <v>873</v>
      </c>
      <c r="W34" t="s">
        <v>883</v>
      </c>
      <c r="X34" t="s">
        <v>895</v>
      </c>
      <c r="Y34" t="s">
        <v>904</v>
      </c>
    </row>
    <row r="35" spans="1:25" x14ac:dyDescent="0.35">
      <c r="A35" s="1" t="s">
        <v>721</v>
      </c>
      <c r="B35" t="s">
        <v>471</v>
      </c>
      <c r="C35" t="s">
        <v>471</v>
      </c>
      <c r="D35" t="s">
        <v>632</v>
      </c>
      <c r="E35" t="s">
        <v>744</v>
      </c>
      <c r="F35" t="s">
        <v>482</v>
      </c>
      <c r="G35" t="s">
        <v>61</v>
      </c>
      <c r="H35" t="s">
        <v>61</v>
      </c>
      <c r="I35" t="s">
        <v>482</v>
      </c>
      <c r="J35" t="s">
        <v>511</v>
      </c>
      <c r="K35" t="s">
        <v>779</v>
      </c>
      <c r="L35" t="s">
        <v>525</v>
      </c>
      <c r="M35" t="s">
        <v>546</v>
      </c>
      <c r="N35" t="s">
        <v>744</v>
      </c>
      <c r="O35" t="s">
        <v>471</v>
      </c>
      <c r="P35" t="s">
        <v>396</v>
      </c>
      <c r="Q35" t="s">
        <v>396</v>
      </c>
      <c r="R35" t="s">
        <v>328</v>
      </c>
      <c r="S35" t="s">
        <v>396</v>
      </c>
      <c r="T35" t="s">
        <v>328</v>
      </c>
      <c r="U35" t="s">
        <v>396</v>
      </c>
      <c r="V35" t="s">
        <v>396</v>
      </c>
      <c r="W35" t="s">
        <v>471</v>
      </c>
      <c r="X35" t="s">
        <v>390</v>
      </c>
      <c r="Y35" t="s">
        <v>390</v>
      </c>
    </row>
    <row r="36" spans="1:25" x14ac:dyDescent="0.35">
      <c r="A36" s="1" t="s">
        <v>722</v>
      </c>
      <c r="B36" t="s">
        <v>110</v>
      </c>
      <c r="C36" t="s">
        <v>531</v>
      </c>
      <c r="D36" t="s">
        <v>629</v>
      </c>
      <c r="E36" t="s">
        <v>459</v>
      </c>
      <c r="F36" t="s">
        <v>50</v>
      </c>
      <c r="G36" t="s">
        <v>755</v>
      </c>
      <c r="H36" t="s">
        <v>764</v>
      </c>
      <c r="I36" t="s">
        <v>50</v>
      </c>
      <c r="J36" t="s">
        <v>775</v>
      </c>
      <c r="K36" t="s">
        <v>613</v>
      </c>
      <c r="L36" t="s">
        <v>786</v>
      </c>
      <c r="M36" t="s">
        <v>790</v>
      </c>
      <c r="N36" t="s">
        <v>798</v>
      </c>
      <c r="O36" t="s">
        <v>808</v>
      </c>
      <c r="P36" t="s">
        <v>819</v>
      </c>
      <c r="Q36" t="s">
        <v>829</v>
      </c>
      <c r="R36" t="s">
        <v>841</v>
      </c>
      <c r="S36" t="s">
        <v>847</v>
      </c>
      <c r="T36" t="s">
        <v>856</v>
      </c>
      <c r="U36" t="s">
        <v>864</v>
      </c>
      <c r="V36" t="s">
        <v>874</v>
      </c>
      <c r="W36" t="s">
        <v>884</v>
      </c>
      <c r="X36" t="s">
        <v>50</v>
      </c>
      <c r="Y36" t="s">
        <v>50</v>
      </c>
    </row>
    <row r="37" spans="1:25" x14ac:dyDescent="0.35">
      <c r="A37" s="1" t="s">
        <v>723</v>
      </c>
      <c r="B37" t="s">
        <v>469</v>
      </c>
      <c r="C37" t="s">
        <v>731</v>
      </c>
      <c r="D37" t="s">
        <v>740</v>
      </c>
      <c r="E37" t="s">
        <v>745</v>
      </c>
      <c r="F37" t="s">
        <v>750</v>
      </c>
      <c r="G37" t="s">
        <v>449</v>
      </c>
      <c r="H37" t="s">
        <v>765</v>
      </c>
      <c r="I37" t="s">
        <v>768</v>
      </c>
      <c r="J37" t="s">
        <v>62</v>
      </c>
      <c r="K37" t="s">
        <v>81</v>
      </c>
      <c r="L37" t="s">
        <v>101</v>
      </c>
      <c r="M37" t="s">
        <v>120</v>
      </c>
      <c r="N37" t="s">
        <v>139</v>
      </c>
      <c r="O37" t="s">
        <v>160</v>
      </c>
      <c r="P37" t="s">
        <v>178</v>
      </c>
      <c r="Q37" t="s">
        <v>197</v>
      </c>
      <c r="R37" t="s">
        <v>215</v>
      </c>
      <c r="S37" t="s">
        <v>233</v>
      </c>
      <c r="T37" t="s">
        <v>249</v>
      </c>
      <c r="U37" t="s">
        <v>267</v>
      </c>
      <c r="V37" t="s">
        <v>283</v>
      </c>
      <c r="W37" t="s">
        <v>297</v>
      </c>
      <c r="X37" t="s">
        <v>315</v>
      </c>
      <c r="Y37" t="s">
        <v>333</v>
      </c>
    </row>
    <row r="38" spans="1:25" x14ac:dyDescent="0.35">
      <c r="A38" s="1" t="s">
        <v>724</v>
      </c>
      <c r="B38" t="s">
        <v>682</v>
      </c>
      <c r="C38" t="s">
        <v>592</v>
      </c>
      <c r="D38" t="s">
        <v>736</v>
      </c>
      <c r="E38" t="s">
        <v>249</v>
      </c>
      <c r="F38" t="s">
        <v>747</v>
      </c>
      <c r="G38" t="s">
        <v>756</v>
      </c>
      <c r="H38" t="s">
        <v>282</v>
      </c>
      <c r="I38" t="s">
        <v>767</v>
      </c>
      <c r="J38" t="s">
        <v>767</v>
      </c>
      <c r="K38" t="s">
        <v>113</v>
      </c>
      <c r="L38" t="s">
        <v>783</v>
      </c>
      <c r="M38" t="s">
        <v>449</v>
      </c>
      <c r="N38" t="s">
        <v>794</v>
      </c>
      <c r="O38" t="s">
        <v>803</v>
      </c>
      <c r="P38" t="s">
        <v>814</v>
      </c>
      <c r="Q38" t="s">
        <v>824</v>
      </c>
      <c r="R38" t="s">
        <v>837</v>
      </c>
      <c r="S38" t="s">
        <v>806</v>
      </c>
      <c r="T38" t="s">
        <v>851</v>
      </c>
      <c r="U38" t="s">
        <v>861</v>
      </c>
      <c r="V38" t="s">
        <v>869</v>
      </c>
      <c r="W38" t="s">
        <v>880</v>
      </c>
      <c r="X38" t="s">
        <v>891</v>
      </c>
      <c r="Y38" t="s">
        <v>905</v>
      </c>
    </row>
    <row r="39" spans="1:25" x14ac:dyDescent="0.35">
      <c r="A39" s="1" t="s">
        <v>725</v>
      </c>
      <c r="B39" t="s">
        <v>50</v>
      </c>
      <c r="C39" t="s">
        <v>50</v>
      </c>
      <c r="D39" t="s">
        <v>50</v>
      </c>
      <c r="E39" t="s">
        <v>50</v>
      </c>
      <c r="F39" t="s">
        <v>424</v>
      </c>
      <c r="G39" t="s">
        <v>193</v>
      </c>
      <c r="H39" t="s">
        <v>424</v>
      </c>
      <c r="I39" t="s">
        <v>50</v>
      </c>
      <c r="J39" t="s">
        <v>50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50</v>
      </c>
      <c r="W39" t="s">
        <v>50</v>
      </c>
      <c r="X39" t="s">
        <v>50</v>
      </c>
      <c r="Y39" t="s">
        <v>134</v>
      </c>
    </row>
    <row r="40" spans="1:25" x14ac:dyDescent="0.35">
      <c r="A40" s="1" t="s">
        <v>726</v>
      </c>
      <c r="B40" t="s">
        <v>682</v>
      </c>
      <c r="C40" t="s">
        <v>592</v>
      </c>
      <c r="D40" t="s">
        <v>736</v>
      </c>
      <c r="E40" t="s">
        <v>249</v>
      </c>
      <c r="F40" t="s">
        <v>747</v>
      </c>
      <c r="G40" t="s">
        <v>434</v>
      </c>
      <c r="H40" t="s">
        <v>761</v>
      </c>
      <c r="I40" t="s">
        <v>767</v>
      </c>
      <c r="J40" t="s">
        <v>767</v>
      </c>
      <c r="K40" t="s">
        <v>113</v>
      </c>
      <c r="L40" t="s">
        <v>783</v>
      </c>
      <c r="M40" t="s">
        <v>449</v>
      </c>
      <c r="N40" t="s">
        <v>794</v>
      </c>
      <c r="O40" t="s">
        <v>803</v>
      </c>
      <c r="P40" t="s">
        <v>814</v>
      </c>
      <c r="Q40" t="s">
        <v>824</v>
      </c>
      <c r="R40" t="s">
        <v>837</v>
      </c>
      <c r="S40" t="s">
        <v>806</v>
      </c>
      <c r="T40" t="s">
        <v>851</v>
      </c>
      <c r="U40" t="s">
        <v>861</v>
      </c>
      <c r="V40" t="s">
        <v>869</v>
      </c>
      <c r="W40" t="s">
        <v>880</v>
      </c>
      <c r="X40" t="s">
        <v>891</v>
      </c>
      <c r="Y40" t="s">
        <v>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workbookViewId="0"/>
  </sheetViews>
  <sheetFormatPr defaultRowHeight="14.5" x14ac:dyDescent="0.35"/>
  <sheetData>
    <row r="1" spans="1:25" x14ac:dyDescent="0.35"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5">
      <c r="A2" s="1" t="s">
        <v>382</v>
      </c>
      <c r="B2" t="s">
        <v>400</v>
      </c>
      <c r="C2" t="s">
        <v>397</v>
      </c>
      <c r="D2" t="s">
        <v>426</v>
      </c>
      <c r="E2" t="s">
        <v>442</v>
      </c>
      <c r="F2" t="s">
        <v>456</v>
      </c>
      <c r="G2" t="s">
        <v>397</v>
      </c>
      <c r="H2" t="s">
        <v>400</v>
      </c>
      <c r="I2" t="s">
        <v>75</v>
      </c>
      <c r="J2" t="s">
        <v>58</v>
      </c>
      <c r="K2" t="s">
        <v>76</v>
      </c>
      <c r="L2" t="s">
        <v>96</v>
      </c>
      <c r="M2" t="s">
        <v>115</v>
      </c>
      <c r="N2" t="s">
        <v>134</v>
      </c>
      <c r="O2" t="s">
        <v>155</v>
      </c>
      <c r="P2" t="s">
        <v>174</v>
      </c>
      <c r="Q2" t="s">
        <v>193</v>
      </c>
      <c r="R2" t="s">
        <v>211</v>
      </c>
      <c r="S2" t="s">
        <v>229</v>
      </c>
      <c r="T2" t="s">
        <v>245</v>
      </c>
      <c r="U2" t="s">
        <v>262</v>
      </c>
      <c r="V2" t="s">
        <v>61</v>
      </c>
      <c r="W2" t="s">
        <v>110</v>
      </c>
      <c r="X2" t="s">
        <v>311</v>
      </c>
      <c r="Y2" t="s">
        <v>328</v>
      </c>
    </row>
    <row r="3" spans="1:25" x14ac:dyDescent="0.35">
      <c r="A3" s="1" t="s">
        <v>373</v>
      </c>
      <c r="B3" t="s">
        <v>390</v>
      </c>
      <c r="C3" t="s">
        <v>403</v>
      </c>
      <c r="D3" t="s">
        <v>394</v>
      </c>
      <c r="E3" t="s">
        <v>79</v>
      </c>
      <c r="F3" t="s">
        <v>90</v>
      </c>
      <c r="G3" t="s">
        <v>90</v>
      </c>
      <c r="H3" t="s">
        <v>53</v>
      </c>
      <c r="I3" t="s">
        <v>95</v>
      </c>
      <c r="J3" t="s">
        <v>53</v>
      </c>
      <c r="K3" t="s">
        <v>75</v>
      </c>
      <c r="L3" t="s">
        <v>95</v>
      </c>
      <c r="M3" t="s">
        <v>90</v>
      </c>
      <c r="N3" t="s">
        <v>110</v>
      </c>
      <c r="O3" t="s">
        <v>154</v>
      </c>
      <c r="P3" t="s">
        <v>173</v>
      </c>
      <c r="Q3" t="s">
        <v>192</v>
      </c>
      <c r="R3" t="s">
        <v>210</v>
      </c>
      <c r="S3" t="s">
        <v>228</v>
      </c>
      <c r="T3" t="s">
        <v>79</v>
      </c>
      <c r="U3" t="s">
        <v>79</v>
      </c>
      <c r="V3" t="s">
        <v>279</v>
      </c>
      <c r="W3" t="s">
        <v>99</v>
      </c>
      <c r="X3" t="s">
        <v>310</v>
      </c>
      <c r="Y3" t="s">
        <v>99</v>
      </c>
    </row>
    <row r="4" spans="1:25" x14ac:dyDescent="0.35">
      <c r="A4" s="1" t="s">
        <v>906</v>
      </c>
      <c r="B4" t="s">
        <v>390</v>
      </c>
      <c r="C4" t="s">
        <v>328</v>
      </c>
      <c r="D4" t="s">
        <v>90</v>
      </c>
      <c r="E4" t="s">
        <v>619</v>
      </c>
      <c r="F4" t="s">
        <v>50</v>
      </c>
      <c r="G4" t="s">
        <v>50</v>
      </c>
      <c r="H4" t="s">
        <v>328</v>
      </c>
      <c r="I4" t="s">
        <v>399</v>
      </c>
      <c r="J4" t="s">
        <v>469</v>
      </c>
      <c r="K4" t="s">
        <v>390</v>
      </c>
      <c r="L4" t="s">
        <v>328</v>
      </c>
      <c r="M4" t="s">
        <v>50</v>
      </c>
      <c r="N4" t="s">
        <v>744</v>
      </c>
      <c r="O4" t="s">
        <v>471</v>
      </c>
      <c r="P4" t="s">
        <v>482</v>
      </c>
      <c r="Q4" t="s">
        <v>471</v>
      </c>
      <c r="R4" t="s">
        <v>532</v>
      </c>
      <c r="S4" t="s">
        <v>936</v>
      </c>
      <c r="T4" t="s">
        <v>400</v>
      </c>
      <c r="U4" t="s">
        <v>525</v>
      </c>
      <c r="V4" t="s">
        <v>471</v>
      </c>
      <c r="W4" t="s">
        <v>606</v>
      </c>
      <c r="X4" t="s">
        <v>211</v>
      </c>
      <c r="Y4" t="s">
        <v>471</v>
      </c>
    </row>
    <row r="5" spans="1:25" x14ac:dyDescent="0.35">
      <c r="A5" s="1" t="s">
        <v>907</v>
      </c>
      <c r="B5" t="s">
        <v>50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  <c r="L5" t="s">
        <v>50</v>
      </c>
      <c r="M5" t="s">
        <v>532</v>
      </c>
      <c r="N5" t="s">
        <v>532</v>
      </c>
      <c r="O5" t="s">
        <v>403</v>
      </c>
      <c r="P5" t="s">
        <v>53</v>
      </c>
      <c r="Q5" t="s">
        <v>53</v>
      </c>
      <c r="R5" t="s">
        <v>75</v>
      </c>
      <c r="S5" t="s">
        <v>399</v>
      </c>
      <c r="T5" t="s">
        <v>400</v>
      </c>
      <c r="U5" t="s">
        <v>95</v>
      </c>
      <c r="V5" t="s">
        <v>53</v>
      </c>
      <c r="W5" t="s">
        <v>394</v>
      </c>
      <c r="X5" t="s">
        <v>406</v>
      </c>
      <c r="Y5" t="s">
        <v>228</v>
      </c>
    </row>
    <row r="6" spans="1:25" x14ac:dyDescent="0.35">
      <c r="A6" s="1" t="s">
        <v>908</v>
      </c>
      <c r="B6" t="s">
        <v>546</v>
      </c>
      <c r="C6" t="s">
        <v>403</v>
      </c>
      <c r="D6" t="s">
        <v>932</v>
      </c>
      <c r="E6" t="s">
        <v>388</v>
      </c>
      <c r="F6" t="s">
        <v>727</v>
      </c>
      <c r="G6" t="s">
        <v>670</v>
      </c>
      <c r="H6" t="s">
        <v>482</v>
      </c>
      <c r="I6" t="s">
        <v>934</v>
      </c>
      <c r="J6" t="s">
        <v>61</v>
      </c>
      <c r="K6" t="s">
        <v>110</v>
      </c>
      <c r="L6" t="s">
        <v>441</v>
      </c>
      <c r="M6" t="s">
        <v>392</v>
      </c>
      <c r="N6" t="s">
        <v>90</v>
      </c>
      <c r="O6" t="s">
        <v>580</v>
      </c>
      <c r="P6" t="s">
        <v>403</v>
      </c>
      <c r="Q6" t="s">
        <v>468</v>
      </c>
      <c r="R6" t="s">
        <v>328</v>
      </c>
      <c r="S6" t="s">
        <v>743</v>
      </c>
      <c r="T6" t="s">
        <v>532</v>
      </c>
      <c r="U6" t="s">
        <v>957</v>
      </c>
      <c r="V6" t="s">
        <v>744</v>
      </c>
      <c r="W6" t="s">
        <v>155</v>
      </c>
      <c r="X6" t="s">
        <v>950</v>
      </c>
      <c r="Y6" t="s">
        <v>580</v>
      </c>
    </row>
    <row r="7" spans="1:25" x14ac:dyDescent="0.35">
      <c r="A7" s="1" t="s">
        <v>909</v>
      </c>
      <c r="B7" t="s">
        <v>50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  <c r="J7" t="s">
        <v>50</v>
      </c>
      <c r="K7" t="s">
        <v>50</v>
      </c>
      <c r="L7" t="s">
        <v>50</v>
      </c>
      <c r="M7" t="s">
        <v>129</v>
      </c>
      <c r="N7" t="s">
        <v>403</v>
      </c>
      <c r="O7" t="s">
        <v>931</v>
      </c>
      <c r="P7" t="s">
        <v>403</v>
      </c>
      <c r="Q7" t="s">
        <v>400</v>
      </c>
      <c r="R7" t="s">
        <v>602</v>
      </c>
      <c r="S7" t="s">
        <v>397</v>
      </c>
      <c r="T7" t="s">
        <v>509</v>
      </c>
      <c r="U7" t="s">
        <v>933</v>
      </c>
      <c r="V7" t="s">
        <v>95</v>
      </c>
      <c r="W7" t="s">
        <v>546</v>
      </c>
      <c r="X7" t="s">
        <v>61</v>
      </c>
      <c r="Y7" t="s">
        <v>403</v>
      </c>
    </row>
    <row r="8" spans="1:25" x14ac:dyDescent="0.35">
      <c r="A8" s="1" t="s">
        <v>692</v>
      </c>
      <c r="B8" t="s">
        <v>50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  <c r="J8" t="s">
        <v>50</v>
      </c>
      <c r="K8" t="s">
        <v>50</v>
      </c>
      <c r="L8" t="s">
        <v>50</v>
      </c>
      <c r="M8" t="s">
        <v>606</v>
      </c>
      <c r="N8" t="s">
        <v>50</v>
      </c>
      <c r="O8" t="s">
        <v>75</v>
      </c>
      <c r="P8" t="s">
        <v>606</v>
      </c>
      <c r="Q8" t="s">
        <v>229</v>
      </c>
      <c r="R8" t="s">
        <v>53</v>
      </c>
      <c r="S8" t="s">
        <v>468</v>
      </c>
      <c r="T8" t="s">
        <v>482</v>
      </c>
      <c r="U8" t="s">
        <v>53</v>
      </c>
      <c r="V8" t="s">
        <v>532</v>
      </c>
      <c r="W8" t="s">
        <v>606</v>
      </c>
      <c r="X8" t="s">
        <v>606</v>
      </c>
      <c r="Y8" t="s">
        <v>606</v>
      </c>
    </row>
    <row r="9" spans="1:25" x14ac:dyDescent="0.35">
      <c r="A9" s="1" t="s">
        <v>705</v>
      </c>
      <c r="B9" t="s">
        <v>50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  <c r="J9" t="s">
        <v>50</v>
      </c>
      <c r="K9" t="s">
        <v>50</v>
      </c>
      <c r="L9" t="s">
        <v>50</v>
      </c>
      <c r="M9" t="s">
        <v>532</v>
      </c>
      <c r="N9" t="s">
        <v>90</v>
      </c>
      <c r="O9" t="s">
        <v>931</v>
      </c>
      <c r="P9" t="s">
        <v>228</v>
      </c>
      <c r="Q9" t="s">
        <v>559</v>
      </c>
      <c r="R9" t="s">
        <v>744</v>
      </c>
      <c r="S9" t="s">
        <v>403</v>
      </c>
      <c r="T9" t="s">
        <v>403</v>
      </c>
      <c r="U9" t="s">
        <v>482</v>
      </c>
      <c r="V9" t="s">
        <v>392</v>
      </c>
      <c r="W9" t="s">
        <v>400</v>
      </c>
      <c r="X9" t="s">
        <v>328</v>
      </c>
      <c r="Y9" t="s">
        <v>606</v>
      </c>
    </row>
    <row r="10" spans="1:25" x14ac:dyDescent="0.35">
      <c r="A10" s="1" t="s">
        <v>910</v>
      </c>
      <c r="B10" t="s">
        <v>95</v>
      </c>
      <c r="C10" t="s">
        <v>862</v>
      </c>
      <c r="D10" t="s">
        <v>275</v>
      </c>
      <c r="E10" t="s">
        <v>275</v>
      </c>
      <c r="F10" t="s">
        <v>651</v>
      </c>
      <c r="G10" t="s">
        <v>616</v>
      </c>
      <c r="H10" t="s">
        <v>519</v>
      </c>
      <c r="I10" t="s">
        <v>447</v>
      </c>
      <c r="J10" t="s">
        <v>482</v>
      </c>
      <c r="K10" t="s">
        <v>400</v>
      </c>
      <c r="L10" t="s">
        <v>396</v>
      </c>
      <c r="M10" t="s">
        <v>390</v>
      </c>
      <c r="N10" t="s">
        <v>471</v>
      </c>
      <c r="O10" t="s">
        <v>390</v>
      </c>
      <c r="P10" t="s">
        <v>950</v>
      </c>
      <c r="Q10" t="s">
        <v>53</v>
      </c>
      <c r="R10" t="s">
        <v>471</v>
      </c>
      <c r="S10" t="s">
        <v>441</v>
      </c>
      <c r="T10" t="s">
        <v>403</v>
      </c>
      <c r="U10" t="s">
        <v>403</v>
      </c>
      <c r="V10" t="s">
        <v>482</v>
      </c>
      <c r="W10" t="s">
        <v>390</v>
      </c>
      <c r="X10" t="s">
        <v>532</v>
      </c>
      <c r="Y10" t="s">
        <v>654</v>
      </c>
    </row>
    <row r="11" spans="1:25" x14ac:dyDescent="0.35">
      <c r="A11" s="1" t="s">
        <v>911</v>
      </c>
      <c r="B11" t="s">
        <v>424</v>
      </c>
      <c r="C11" t="s">
        <v>424</v>
      </c>
      <c r="D11" t="s">
        <v>602</v>
      </c>
      <c r="E11" t="s">
        <v>118</v>
      </c>
      <c r="F11" t="s">
        <v>391</v>
      </c>
      <c r="G11" t="s">
        <v>110</v>
      </c>
      <c r="H11" t="s">
        <v>390</v>
      </c>
      <c r="I11" t="s">
        <v>482</v>
      </c>
      <c r="J11" t="s">
        <v>781</v>
      </c>
      <c r="K11" t="s">
        <v>466</v>
      </c>
      <c r="L11" t="s">
        <v>940</v>
      </c>
      <c r="M11" t="s">
        <v>463</v>
      </c>
      <c r="N11" t="s">
        <v>400</v>
      </c>
      <c r="O11" t="s">
        <v>532</v>
      </c>
      <c r="P11" t="s">
        <v>433</v>
      </c>
      <c r="Q11" t="s">
        <v>399</v>
      </c>
      <c r="R11" t="s">
        <v>391</v>
      </c>
      <c r="S11" t="s">
        <v>262</v>
      </c>
      <c r="T11" t="s">
        <v>469</v>
      </c>
      <c r="U11" t="s">
        <v>518</v>
      </c>
      <c r="V11" t="s">
        <v>403</v>
      </c>
      <c r="W11" t="s">
        <v>424</v>
      </c>
      <c r="X11" t="s">
        <v>75</v>
      </c>
      <c r="Y11" t="s">
        <v>396</v>
      </c>
    </row>
    <row r="12" spans="1:25" x14ac:dyDescent="0.35">
      <c r="A12" s="1" t="s">
        <v>912</v>
      </c>
      <c r="B12" t="s">
        <v>61</v>
      </c>
      <c r="C12" t="s">
        <v>110</v>
      </c>
      <c r="D12" t="s">
        <v>930</v>
      </c>
      <c r="E12" t="s">
        <v>400</v>
      </c>
      <c r="F12" t="s">
        <v>730</v>
      </c>
      <c r="G12" t="s">
        <v>95</v>
      </c>
      <c r="H12" t="s">
        <v>90</v>
      </c>
      <c r="I12" t="s">
        <v>53</v>
      </c>
      <c r="J12" t="s">
        <v>75</v>
      </c>
      <c r="K12" t="s">
        <v>396</v>
      </c>
      <c r="L12" t="s">
        <v>632</v>
      </c>
      <c r="M12" t="s">
        <v>79</v>
      </c>
      <c r="N12" t="s">
        <v>556</v>
      </c>
      <c r="O12" t="s">
        <v>403</v>
      </c>
      <c r="P12" t="s">
        <v>419</v>
      </c>
      <c r="Q12" t="s">
        <v>406</v>
      </c>
      <c r="R12" t="s">
        <v>399</v>
      </c>
      <c r="S12" t="s">
        <v>511</v>
      </c>
      <c r="T12" t="s">
        <v>546</v>
      </c>
      <c r="U12" t="s">
        <v>511</v>
      </c>
      <c r="V12" t="s">
        <v>397</v>
      </c>
      <c r="W12" t="s">
        <v>737</v>
      </c>
      <c r="X12" t="s">
        <v>169</v>
      </c>
      <c r="Y12" t="s">
        <v>643</v>
      </c>
    </row>
    <row r="13" spans="1:25" x14ac:dyDescent="0.35">
      <c r="A13" s="1" t="s">
        <v>913</v>
      </c>
      <c r="B13" t="s">
        <v>61</v>
      </c>
      <c r="C13" t="s">
        <v>482</v>
      </c>
      <c r="D13" t="s">
        <v>632</v>
      </c>
      <c r="E13" t="s">
        <v>606</v>
      </c>
      <c r="F13" t="s">
        <v>61</v>
      </c>
      <c r="G13" t="s">
        <v>934</v>
      </c>
      <c r="H13" t="s">
        <v>468</v>
      </c>
      <c r="I13" t="s">
        <v>468</v>
      </c>
      <c r="J13" t="s">
        <v>934</v>
      </c>
      <c r="K13" t="s">
        <v>396</v>
      </c>
      <c r="L13" t="s">
        <v>396</v>
      </c>
      <c r="M13" t="s">
        <v>471</v>
      </c>
      <c r="N13" t="s">
        <v>328</v>
      </c>
      <c r="O13" t="s">
        <v>468</v>
      </c>
      <c r="P13" t="s">
        <v>743</v>
      </c>
      <c r="Q13" t="s">
        <v>743</v>
      </c>
      <c r="R13" t="s">
        <v>744</v>
      </c>
      <c r="S13" t="s">
        <v>611</v>
      </c>
      <c r="T13" t="s">
        <v>779</v>
      </c>
      <c r="U13" t="s">
        <v>511</v>
      </c>
      <c r="V13" t="s">
        <v>670</v>
      </c>
      <c r="W13" t="s">
        <v>580</v>
      </c>
      <c r="X13" t="s">
        <v>498</v>
      </c>
      <c r="Y13" t="s">
        <v>965</v>
      </c>
    </row>
    <row r="14" spans="1:25" x14ac:dyDescent="0.35">
      <c r="A14" s="1" t="s">
        <v>914</v>
      </c>
      <c r="B14" t="s">
        <v>50</v>
      </c>
      <c r="C14" t="s">
        <v>328</v>
      </c>
      <c r="D14" t="s">
        <v>930</v>
      </c>
      <c r="E14" t="s">
        <v>50</v>
      </c>
      <c r="F14" t="s">
        <v>50</v>
      </c>
      <c r="G14" t="s">
        <v>50</v>
      </c>
      <c r="H14" t="s">
        <v>454</v>
      </c>
      <c r="I14" t="s">
        <v>935</v>
      </c>
      <c r="J14" t="s">
        <v>937</v>
      </c>
      <c r="K14" t="s">
        <v>938</v>
      </c>
      <c r="L14" t="s">
        <v>396</v>
      </c>
      <c r="M14" t="s">
        <v>934</v>
      </c>
      <c r="N14" t="s">
        <v>941</v>
      </c>
      <c r="O14" t="s">
        <v>946</v>
      </c>
      <c r="P14" t="s">
        <v>951</v>
      </c>
      <c r="Q14" t="s">
        <v>532</v>
      </c>
      <c r="R14" t="s">
        <v>482</v>
      </c>
      <c r="S14" t="s">
        <v>50</v>
      </c>
      <c r="T14" t="s">
        <v>606</v>
      </c>
      <c r="U14" t="s">
        <v>50</v>
      </c>
      <c r="V14" t="s">
        <v>482</v>
      </c>
      <c r="W14" t="s">
        <v>936</v>
      </c>
      <c r="X14" t="s">
        <v>622</v>
      </c>
      <c r="Y14" t="s">
        <v>546</v>
      </c>
    </row>
    <row r="15" spans="1:25" x14ac:dyDescent="0.35">
      <c r="A15" s="1" t="s">
        <v>915</v>
      </c>
      <c r="B15" t="s">
        <v>50</v>
      </c>
      <c r="C15" t="s">
        <v>930</v>
      </c>
      <c r="D15" t="s">
        <v>779</v>
      </c>
      <c r="E15" t="s">
        <v>50</v>
      </c>
      <c r="F15" t="s">
        <v>50</v>
      </c>
      <c r="G15" t="s">
        <v>935</v>
      </c>
      <c r="H15" t="s">
        <v>50</v>
      </c>
      <c r="I15" t="s">
        <v>50</v>
      </c>
      <c r="J15" t="s">
        <v>50</v>
      </c>
      <c r="K15" t="s">
        <v>50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 t="s">
        <v>50</v>
      </c>
      <c r="X15" t="s">
        <v>50</v>
      </c>
      <c r="Y15" t="s">
        <v>50</v>
      </c>
    </row>
    <row r="16" spans="1:25" x14ac:dyDescent="0.35">
      <c r="A16" s="1" t="s">
        <v>916</v>
      </c>
      <c r="B16" t="s">
        <v>50</v>
      </c>
      <c r="C16" t="s">
        <v>50</v>
      </c>
      <c r="D16" t="s">
        <v>542</v>
      </c>
      <c r="E16" t="s">
        <v>50</v>
      </c>
      <c r="F16" t="s">
        <v>50</v>
      </c>
      <c r="G16" t="s">
        <v>397</v>
      </c>
      <c r="H16" t="s">
        <v>556</v>
      </c>
      <c r="I16" t="s">
        <v>95</v>
      </c>
      <c r="J16" t="s">
        <v>50</v>
      </c>
      <c r="K16" t="s">
        <v>50</v>
      </c>
      <c r="L16" t="s">
        <v>424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50</v>
      </c>
      <c r="V16" t="s">
        <v>50</v>
      </c>
      <c r="W16" t="s">
        <v>50</v>
      </c>
      <c r="X16" t="s">
        <v>50</v>
      </c>
      <c r="Y16" t="s">
        <v>50</v>
      </c>
    </row>
    <row r="17" spans="1:25" x14ac:dyDescent="0.35">
      <c r="A17" s="1" t="s">
        <v>917</v>
      </c>
      <c r="B17" t="s">
        <v>396</v>
      </c>
      <c r="C17" t="s">
        <v>471</v>
      </c>
      <c r="D17" t="s">
        <v>424</v>
      </c>
      <c r="E17" t="s">
        <v>50</v>
      </c>
      <c r="F17" t="s">
        <v>50</v>
      </c>
      <c r="G17" t="s">
        <v>611</v>
      </c>
      <c r="H17" t="s">
        <v>779</v>
      </c>
      <c r="I17" t="s">
        <v>936</v>
      </c>
      <c r="J17" t="s">
        <v>90</v>
      </c>
      <c r="K17" t="s">
        <v>187</v>
      </c>
      <c r="L17" t="s">
        <v>396</v>
      </c>
      <c r="M17" t="s">
        <v>390</v>
      </c>
      <c r="N17" t="s">
        <v>328</v>
      </c>
      <c r="O17" t="s">
        <v>606</v>
      </c>
      <c r="P17" t="s">
        <v>931</v>
      </c>
      <c r="Q17" t="s">
        <v>441</v>
      </c>
      <c r="R17" t="s">
        <v>441</v>
      </c>
      <c r="S17" t="s">
        <v>865</v>
      </c>
      <c r="T17" t="s">
        <v>606</v>
      </c>
      <c r="U17" t="s">
        <v>580</v>
      </c>
      <c r="V17" t="s">
        <v>739</v>
      </c>
      <c r="W17" t="s">
        <v>580</v>
      </c>
      <c r="X17" t="s">
        <v>498</v>
      </c>
      <c r="Y17" t="s">
        <v>608</v>
      </c>
    </row>
    <row r="18" spans="1:25" x14ac:dyDescent="0.35">
      <c r="A18" s="1" t="s">
        <v>918</v>
      </c>
      <c r="B18" t="s">
        <v>606</v>
      </c>
      <c r="C18" t="s">
        <v>262</v>
      </c>
      <c r="D18" t="s">
        <v>441</v>
      </c>
      <c r="E18" t="s">
        <v>606</v>
      </c>
      <c r="F18" t="s">
        <v>61</v>
      </c>
      <c r="G18" t="s">
        <v>262</v>
      </c>
      <c r="H18" t="s">
        <v>450</v>
      </c>
      <c r="I18" t="s">
        <v>622</v>
      </c>
      <c r="J18" t="s">
        <v>58</v>
      </c>
      <c r="K18" t="s">
        <v>743</v>
      </c>
      <c r="L18" t="s">
        <v>328</v>
      </c>
      <c r="M18" t="s">
        <v>468</v>
      </c>
      <c r="N18" t="s">
        <v>942</v>
      </c>
      <c r="O18" t="s">
        <v>947</v>
      </c>
      <c r="P18" t="s">
        <v>952</v>
      </c>
      <c r="Q18" t="s">
        <v>950</v>
      </c>
      <c r="R18" t="s">
        <v>743</v>
      </c>
      <c r="S18" t="s">
        <v>865</v>
      </c>
      <c r="T18" t="s">
        <v>525</v>
      </c>
      <c r="U18" t="s">
        <v>580</v>
      </c>
      <c r="V18" t="s">
        <v>391</v>
      </c>
      <c r="W18" t="s">
        <v>450</v>
      </c>
      <c r="X18" t="s">
        <v>961</v>
      </c>
      <c r="Y18" t="s">
        <v>622</v>
      </c>
    </row>
    <row r="19" spans="1:25" x14ac:dyDescent="0.35">
      <c r="A19" s="1" t="s">
        <v>919</v>
      </c>
      <c r="B19" t="s">
        <v>50</v>
      </c>
      <c r="C19" t="s">
        <v>50</v>
      </c>
      <c r="D19" t="s">
        <v>50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  <c r="J19" t="s">
        <v>50</v>
      </c>
      <c r="K19" t="s">
        <v>50</v>
      </c>
      <c r="L19" t="s">
        <v>50</v>
      </c>
      <c r="M19" t="s">
        <v>558</v>
      </c>
      <c r="N19" t="s">
        <v>943</v>
      </c>
      <c r="O19" t="s">
        <v>482</v>
      </c>
      <c r="P19" t="s">
        <v>634</v>
      </c>
      <c r="Q19" t="s">
        <v>396</v>
      </c>
      <c r="R19" t="s">
        <v>953</v>
      </c>
      <c r="S19" t="s">
        <v>955</v>
      </c>
      <c r="T19" t="s">
        <v>441</v>
      </c>
      <c r="U19" t="s">
        <v>958</v>
      </c>
      <c r="V19" t="s">
        <v>396</v>
      </c>
      <c r="W19" t="s">
        <v>396</v>
      </c>
      <c r="X19" t="s">
        <v>396</v>
      </c>
      <c r="Y19" t="s">
        <v>632</v>
      </c>
    </row>
    <row r="20" spans="1:25" x14ac:dyDescent="0.35">
      <c r="A20" s="1" t="s">
        <v>920</v>
      </c>
      <c r="B20" t="s">
        <v>466</v>
      </c>
      <c r="C20" t="s">
        <v>100</v>
      </c>
      <c r="D20" t="s">
        <v>110</v>
      </c>
      <c r="E20" t="s">
        <v>391</v>
      </c>
      <c r="F20" t="s">
        <v>833</v>
      </c>
      <c r="G20" t="s">
        <v>737</v>
      </c>
      <c r="H20" t="s">
        <v>394</v>
      </c>
      <c r="I20" t="s">
        <v>400</v>
      </c>
      <c r="J20" t="s">
        <v>390</v>
      </c>
      <c r="K20" t="s">
        <v>760</v>
      </c>
      <c r="L20" t="s">
        <v>424</v>
      </c>
      <c r="M20" t="s">
        <v>279</v>
      </c>
      <c r="N20" t="s">
        <v>388</v>
      </c>
      <c r="O20" t="s">
        <v>242</v>
      </c>
      <c r="P20" t="s">
        <v>780</v>
      </c>
      <c r="Q20" t="s">
        <v>50</v>
      </c>
      <c r="R20" t="s">
        <v>50</v>
      </c>
      <c r="S20" t="s">
        <v>50</v>
      </c>
      <c r="T20" t="s">
        <v>655</v>
      </c>
      <c r="U20" t="s">
        <v>959</v>
      </c>
      <c r="V20" t="s">
        <v>50</v>
      </c>
      <c r="W20" t="s">
        <v>50</v>
      </c>
      <c r="X20" t="s">
        <v>962</v>
      </c>
      <c r="Y20" t="s">
        <v>50</v>
      </c>
    </row>
    <row r="21" spans="1:25" x14ac:dyDescent="0.35">
      <c r="A21" s="1" t="s">
        <v>921</v>
      </c>
      <c r="B21" t="s">
        <v>743</v>
      </c>
      <c r="C21" t="s">
        <v>471</v>
      </c>
      <c r="D21" t="s">
        <v>50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  <c r="J21" t="s">
        <v>50</v>
      </c>
      <c r="K21" t="s">
        <v>50</v>
      </c>
      <c r="L21" t="s">
        <v>50</v>
      </c>
      <c r="M21" t="s">
        <v>50</v>
      </c>
      <c r="N21" t="s">
        <v>50</v>
      </c>
      <c r="O21" t="s">
        <v>611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396</v>
      </c>
      <c r="W21" t="s">
        <v>50</v>
      </c>
      <c r="X21" t="s">
        <v>50</v>
      </c>
      <c r="Y21" t="s">
        <v>50</v>
      </c>
    </row>
    <row r="22" spans="1:25" x14ac:dyDescent="0.35">
      <c r="A22" s="1" t="s">
        <v>922</v>
      </c>
      <c r="B22" t="s">
        <v>50</v>
      </c>
      <c r="C22" t="s">
        <v>50</v>
      </c>
      <c r="D22" t="s">
        <v>50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  <c r="J22" t="s">
        <v>50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</row>
    <row r="23" spans="1:25" x14ac:dyDescent="0.35">
      <c r="A23" s="1" t="s">
        <v>923</v>
      </c>
      <c r="B23" t="s">
        <v>400</v>
      </c>
      <c r="C23" t="s">
        <v>931</v>
      </c>
      <c r="D23" t="s">
        <v>388</v>
      </c>
      <c r="E23" t="s">
        <v>532</v>
      </c>
      <c r="F23" t="s">
        <v>933</v>
      </c>
      <c r="G23" t="s">
        <v>482</v>
      </c>
      <c r="H23" t="s">
        <v>396</v>
      </c>
      <c r="I23" t="s">
        <v>471</v>
      </c>
      <c r="J23" t="s">
        <v>554</v>
      </c>
      <c r="K23" t="s">
        <v>939</v>
      </c>
      <c r="L23" t="s">
        <v>403</v>
      </c>
      <c r="M23" t="s">
        <v>79</v>
      </c>
      <c r="N23" t="s">
        <v>944</v>
      </c>
      <c r="O23" t="s">
        <v>948</v>
      </c>
      <c r="P23" t="s">
        <v>781</v>
      </c>
      <c r="Q23" t="s">
        <v>396</v>
      </c>
      <c r="R23" t="s">
        <v>954</v>
      </c>
      <c r="S23" t="s">
        <v>532</v>
      </c>
      <c r="T23" t="s">
        <v>532</v>
      </c>
      <c r="U23" t="s">
        <v>266</v>
      </c>
      <c r="V23" t="s">
        <v>75</v>
      </c>
      <c r="W23" t="s">
        <v>75</v>
      </c>
      <c r="X23" t="s">
        <v>90</v>
      </c>
      <c r="Y23" t="s">
        <v>482</v>
      </c>
    </row>
    <row r="24" spans="1:25" x14ac:dyDescent="0.35">
      <c r="A24" s="1" t="s">
        <v>924</v>
      </c>
      <c r="B24" t="s">
        <v>394</v>
      </c>
      <c r="C24" t="s">
        <v>242</v>
      </c>
      <c r="D24" t="s">
        <v>542</v>
      </c>
      <c r="E24" t="s">
        <v>463</v>
      </c>
      <c r="F24" t="s">
        <v>394</v>
      </c>
      <c r="G24" t="s">
        <v>228</v>
      </c>
      <c r="H24" t="s">
        <v>397</v>
      </c>
      <c r="I24" t="s">
        <v>400</v>
      </c>
      <c r="J24" t="s">
        <v>554</v>
      </c>
      <c r="K24" t="s">
        <v>406</v>
      </c>
      <c r="L24" t="s">
        <v>403</v>
      </c>
      <c r="M24" t="s">
        <v>779</v>
      </c>
      <c r="N24" t="s">
        <v>945</v>
      </c>
      <c r="O24" t="s">
        <v>949</v>
      </c>
      <c r="P24" t="s">
        <v>531</v>
      </c>
      <c r="Q24" t="s">
        <v>328</v>
      </c>
      <c r="R24" t="s">
        <v>525</v>
      </c>
      <c r="S24" t="s">
        <v>956</v>
      </c>
      <c r="T24" t="s">
        <v>421</v>
      </c>
      <c r="U24" t="s">
        <v>960</v>
      </c>
      <c r="V24" t="s">
        <v>532</v>
      </c>
      <c r="W24" t="s">
        <v>75</v>
      </c>
      <c r="X24" t="s">
        <v>795</v>
      </c>
      <c r="Y24" t="s">
        <v>779</v>
      </c>
    </row>
    <row r="25" spans="1:25" x14ac:dyDescent="0.35">
      <c r="A25" s="1" t="s">
        <v>925</v>
      </c>
      <c r="B25" t="s">
        <v>50</v>
      </c>
      <c r="C25" t="s">
        <v>471</v>
      </c>
      <c r="D25" t="s">
        <v>471</v>
      </c>
      <c r="E25" t="s">
        <v>424</v>
      </c>
      <c r="F25" t="s">
        <v>328</v>
      </c>
      <c r="G25" t="s">
        <v>396</v>
      </c>
      <c r="H25" t="s">
        <v>424</v>
      </c>
      <c r="I25" t="s">
        <v>390</v>
      </c>
      <c r="J25" t="s">
        <v>50</v>
      </c>
      <c r="K25" t="s">
        <v>50</v>
      </c>
      <c r="L25" t="s">
        <v>50</v>
      </c>
      <c r="M25" t="s">
        <v>50</v>
      </c>
      <c r="N25" t="s">
        <v>50</v>
      </c>
      <c r="O25" t="s">
        <v>396</v>
      </c>
      <c r="P25" t="s">
        <v>50</v>
      </c>
      <c r="Q25" t="s">
        <v>424</v>
      </c>
      <c r="R25" t="s">
        <v>471</v>
      </c>
      <c r="S25" t="s">
        <v>471</v>
      </c>
      <c r="T25" t="s">
        <v>471</v>
      </c>
      <c r="U25" t="s">
        <v>390</v>
      </c>
      <c r="V25" t="s">
        <v>396</v>
      </c>
      <c r="W25" t="s">
        <v>471</v>
      </c>
      <c r="X25" t="s">
        <v>532</v>
      </c>
      <c r="Y25" t="s">
        <v>328</v>
      </c>
    </row>
    <row r="26" spans="1:25" x14ac:dyDescent="0.35">
      <c r="A26" s="1" t="s">
        <v>926</v>
      </c>
      <c r="B26" t="s">
        <v>532</v>
      </c>
      <c r="C26" t="s">
        <v>643</v>
      </c>
      <c r="D26" t="s">
        <v>931</v>
      </c>
      <c r="E26" t="s">
        <v>739</v>
      </c>
      <c r="F26" t="s">
        <v>542</v>
      </c>
      <c r="G26" t="s">
        <v>525</v>
      </c>
      <c r="H26" t="s">
        <v>509</v>
      </c>
      <c r="I26" t="s">
        <v>933</v>
      </c>
      <c r="J26" t="s">
        <v>328</v>
      </c>
      <c r="K26" t="s">
        <v>403</v>
      </c>
      <c r="L26" t="s">
        <v>606</v>
      </c>
      <c r="M26" t="s">
        <v>399</v>
      </c>
      <c r="N26" t="s">
        <v>390</v>
      </c>
      <c r="O26" t="s">
        <v>223</v>
      </c>
      <c r="P26" t="s">
        <v>535</v>
      </c>
      <c r="Q26" t="s">
        <v>53</v>
      </c>
      <c r="R26" t="s">
        <v>535</v>
      </c>
      <c r="S26" t="s">
        <v>606</v>
      </c>
      <c r="T26" t="s">
        <v>391</v>
      </c>
      <c r="U26" t="s">
        <v>242</v>
      </c>
      <c r="V26" t="s">
        <v>119</v>
      </c>
      <c r="W26" t="s">
        <v>525</v>
      </c>
      <c r="X26" t="s">
        <v>963</v>
      </c>
      <c r="Y26" t="s">
        <v>501</v>
      </c>
    </row>
    <row r="27" spans="1:25" x14ac:dyDescent="0.35">
      <c r="A27" s="1" t="s">
        <v>927</v>
      </c>
      <c r="B27" t="s">
        <v>403</v>
      </c>
      <c r="C27" t="s">
        <v>310</v>
      </c>
      <c r="D27" t="s">
        <v>408</v>
      </c>
      <c r="E27" t="s">
        <v>242</v>
      </c>
      <c r="F27" t="s">
        <v>519</v>
      </c>
      <c r="G27" t="s">
        <v>257</v>
      </c>
      <c r="H27" t="s">
        <v>419</v>
      </c>
      <c r="I27" t="s">
        <v>110</v>
      </c>
      <c r="J27" t="s">
        <v>400</v>
      </c>
      <c r="K27" t="s">
        <v>90</v>
      </c>
      <c r="L27" t="s">
        <v>403</v>
      </c>
      <c r="M27" t="s">
        <v>397</v>
      </c>
      <c r="N27" t="s">
        <v>394</v>
      </c>
      <c r="O27" t="s">
        <v>604</v>
      </c>
      <c r="P27" t="s">
        <v>804</v>
      </c>
      <c r="Q27" t="s">
        <v>505</v>
      </c>
      <c r="R27" t="s">
        <v>99</v>
      </c>
      <c r="S27" t="s">
        <v>448</v>
      </c>
      <c r="T27" t="s">
        <v>488</v>
      </c>
      <c r="U27" t="s">
        <v>857</v>
      </c>
      <c r="V27" t="s">
        <v>750</v>
      </c>
      <c r="W27" t="s">
        <v>591</v>
      </c>
      <c r="X27" t="s">
        <v>964</v>
      </c>
      <c r="Y27" t="s">
        <v>896</v>
      </c>
    </row>
    <row r="28" spans="1:25" x14ac:dyDescent="0.35">
      <c r="A28" s="1" t="s">
        <v>928</v>
      </c>
      <c r="B28" t="s">
        <v>390</v>
      </c>
      <c r="C28" t="s">
        <v>403</v>
      </c>
      <c r="D28" t="s">
        <v>310</v>
      </c>
      <c r="E28" t="s">
        <v>408</v>
      </c>
      <c r="F28" t="s">
        <v>242</v>
      </c>
      <c r="G28" t="s">
        <v>519</v>
      </c>
      <c r="H28" t="s">
        <v>751</v>
      </c>
      <c r="I28" t="s">
        <v>119</v>
      </c>
      <c r="J28" t="s">
        <v>95</v>
      </c>
      <c r="K28" t="s">
        <v>400</v>
      </c>
      <c r="L28" t="s">
        <v>90</v>
      </c>
      <c r="M28" t="s">
        <v>75</v>
      </c>
      <c r="N28" t="s">
        <v>397</v>
      </c>
      <c r="O28" t="s">
        <v>394</v>
      </c>
      <c r="P28" t="s">
        <v>604</v>
      </c>
      <c r="Q28" t="s">
        <v>804</v>
      </c>
      <c r="R28" t="s">
        <v>505</v>
      </c>
      <c r="S28" t="s">
        <v>310</v>
      </c>
      <c r="T28" t="s">
        <v>448</v>
      </c>
      <c r="U28" t="s">
        <v>488</v>
      </c>
      <c r="V28" t="s">
        <v>651</v>
      </c>
      <c r="W28" t="s">
        <v>750</v>
      </c>
      <c r="X28" t="s">
        <v>591</v>
      </c>
      <c r="Y28" t="s">
        <v>964</v>
      </c>
    </row>
    <row r="29" spans="1:25" x14ac:dyDescent="0.35">
      <c r="A29" s="1" t="s">
        <v>929</v>
      </c>
      <c r="B29" t="s">
        <v>468</v>
      </c>
      <c r="C29" t="s">
        <v>397</v>
      </c>
      <c r="D29" t="s">
        <v>450</v>
      </c>
      <c r="E29" t="s">
        <v>424</v>
      </c>
      <c r="F29" t="s">
        <v>448</v>
      </c>
      <c r="G29" t="s">
        <v>390</v>
      </c>
      <c r="H29" t="s">
        <v>390</v>
      </c>
      <c r="I29" t="s">
        <v>396</v>
      </c>
      <c r="J29" t="s">
        <v>482</v>
      </c>
      <c r="K29" t="s">
        <v>328</v>
      </c>
      <c r="L29" t="s">
        <v>934</v>
      </c>
      <c r="M29" t="s">
        <v>466</v>
      </c>
      <c r="N29" t="s">
        <v>228</v>
      </c>
      <c r="O29" t="s">
        <v>606</v>
      </c>
      <c r="P29" t="s">
        <v>118</v>
      </c>
      <c r="Q29" t="s">
        <v>400</v>
      </c>
      <c r="R29" t="s">
        <v>468</v>
      </c>
      <c r="S29" t="s">
        <v>930</v>
      </c>
      <c r="T29" t="s">
        <v>559</v>
      </c>
      <c r="U29" t="s">
        <v>454</v>
      </c>
      <c r="V29" t="s">
        <v>546</v>
      </c>
      <c r="W29" t="s">
        <v>75</v>
      </c>
      <c r="X29" t="s">
        <v>394</v>
      </c>
      <c r="Y29" t="s">
        <v>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Model</vt:lpstr>
      <vt:lpstr>Income Statement</vt:lpstr>
      <vt:lpstr>Summary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</cp:lastModifiedBy>
  <dcterms:created xsi:type="dcterms:W3CDTF">2022-11-25T06:01:12Z</dcterms:created>
  <dcterms:modified xsi:type="dcterms:W3CDTF">2023-03-13T13:29:33Z</dcterms:modified>
</cp:coreProperties>
</file>