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L:\Erzherzog-Rainergasse\Sonnenschutzanlage\"/>
    </mc:Choice>
  </mc:AlternateContent>
  <bookViews>
    <workbookView xWindow="0" yWindow="0" windowWidth="30795" windowHeight="13230"/>
  </bookViews>
  <sheets>
    <sheet name="Tabelle1" sheetId="1" r:id="rId1"/>
  </sheets>
  <definedNames>
    <definedName name="_xlnm.Print_Area" localSheetId="0">Tabelle1!$B$3:$O$52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7" i="1"/>
  <c r="J15" i="1"/>
  <c r="J19" i="1"/>
  <c r="J23" i="1"/>
  <c r="J27" i="1"/>
  <c r="J31" i="1"/>
  <c r="M31" i="1"/>
  <c r="M27" i="1"/>
  <c r="M23" i="1"/>
  <c r="M19" i="1"/>
  <c r="M15" i="1"/>
  <c r="M11" i="1"/>
  <c r="M7" i="1"/>
  <c r="M38" i="1" l="1"/>
  <c r="M39" i="1" s="1"/>
  <c r="M40" i="1" s="1"/>
  <c r="R11" i="1"/>
  <c r="S11" i="1" s="1"/>
  <c r="R7" i="1"/>
  <c r="S7" i="1"/>
  <c r="P7" i="1"/>
  <c r="Q7" i="1"/>
  <c r="Q38" i="1" s="1"/>
  <c r="Q36" i="1"/>
  <c r="Q35" i="1"/>
  <c r="P31" i="1"/>
  <c r="Q31" i="1" s="1"/>
  <c r="P27" i="1"/>
  <c r="Q27" i="1" s="1"/>
  <c r="P23" i="1"/>
  <c r="Q23" i="1" s="1"/>
  <c r="P19" i="1"/>
  <c r="Q19" i="1" s="1"/>
  <c r="P15" i="1"/>
  <c r="Q15" i="1" s="1"/>
  <c r="P11" i="1"/>
  <c r="Q11" i="1" s="1"/>
  <c r="H45" i="1"/>
  <c r="D45" i="1"/>
  <c r="M41" i="1" l="1"/>
  <c r="M42" i="1" s="1"/>
  <c r="Q39" i="1"/>
  <c r="Q40" i="1" s="1"/>
  <c r="P40" i="1" s="1"/>
  <c r="J39" i="1"/>
  <c r="J40" i="1" s="1"/>
  <c r="J38" i="1"/>
  <c r="F11" i="1"/>
  <c r="F42" i="1"/>
  <c r="F36" i="1"/>
  <c r="F35" i="1"/>
  <c r="F31" i="1"/>
  <c r="F27" i="1"/>
  <c r="F23" i="1"/>
  <c r="F19" i="1"/>
  <c r="F15" i="1"/>
  <c r="I31" i="1"/>
  <c r="I27" i="1"/>
  <c r="I23" i="1"/>
  <c r="I19" i="1"/>
  <c r="I15" i="1"/>
  <c r="I11" i="1"/>
  <c r="I38" i="1" s="1"/>
  <c r="I7" i="1"/>
  <c r="F7" i="1" s="1"/>
  <c r="E40" i="1"/>
  <c r="E41" i="1" s="1"/>
  <c r="E42" i="1" s="1"/>
  <c r="E39" i="1"/>
  <c r="E38" i="1"/>
  <c r="E31" i="1"/>
  <c r="E27" i="1"/>
  <c r="E23" i="1"/>
  <c r="E19" i="1"/>
  <c r="E15" i="1"/>
  <c r="E7" i="1"/>
  <c r="M44" i="1" l="1"/>
  <c r="M45" i="1" s="1"/>
  <c r="Q41" i="1"/>
  <c r="Q42" i="1"/>
  <c r="J41" i="1"/>
  <c r="J42" i="1" s="1"/>
  <c r="I39" i="1"/>
  <c r="I40" i="1" s="1"/>
  <c r="I41" i="1" s="1"/>
  <c r="I42" i="1" s="1"/>
</calcChain>
</file>

<file path=xl/sharedStrings.xml><?xml version="1.0" encoding="utf-8"?>
<sst xmlns="http://schemas.openxmlformats.org/spreadsheetml/2006/main" count="128" uniqueCount="41">
  <si>
    <t>SZ</t>
  </si>
  <si>
    <t>BD</t>
  </si>
  <si>
    <t>DG</t>
  </si>
  <si>
    <t>KZ</t>
  </si>
  <si>
    <t>Keller</t>
  </si>
  <si>
    <t>WZ</t>
  </si>
  <si>
    <t>KÜ</t>
  </si>
  <si>
    <t>Mathilda</t>
  </si>
  <si>
    <t>Stk</t>
  </si>
  <si>
    <t>Insektenschutz:</t>
  </si>
  <si>
    <t>integriertes Rollo 1 Teilig</t>
  </si>
  <si>
    <t>Schwenkwickler mit Gurt</t>
  </si>
  <si>
    <t>-</t>
  </si>
  <si>
    <t>Eur</t>
  </si>
  <si>
    <t>ich</t>
  </si>
  <si>
    <t>à</t>
  </si>
  <si>
    <t>Funkempfänger Elero Motor RolTop rechts</t>
  </si>
  <si>
    <t>integrierter Schieberahmen mit Einfachlaufschiene 1 flügelig im Teil 1 Rolladen</t>
  </si>
  <si>
    <t>Antrieb:</t>
  </si>
  <si>
    <t>Zusatz</t>
  </si>
  <si>
    <t>Handsender, …..</t>
  </si>
  <si>
    <t>Montage</t>
  </si>
  <si>
    <t>20% UST</t>
  </si>
  <si>
    <t>3% Skonto</t>
  </si>
  <si>
    <t>Summe</t>
  </si>
  <si>
    <t>Gesamt</t>
  </si>
  <si>
    <r>
      <rPr>
        <b/>
        <sz val="10"/>
        <color theme="1"/>
        <rFont val="Arial"/>
        <family val="2"/>
      </rPr>
      <t>kombinierte</t>
    </r>
    <r>
      <rPr>
        <sz val="10"/>
        <color theme="1"/>
        <rFont val="Arial"/>
        <family val="2"/>
      </rPr>
      <t xml:space="preserve"> Rollo 1 Teilig</t>
    </r>
  </si>
  <si>
    <r>
      <rPr>
        <b/>
        <sz val="10"/>
        <color theme="1"/>
        <rFont val="Arial"/>
        <family val="2"/>
      </rPr>
      <t>kombinierte</t>
    </r>
    <r>
      <rPr>
        <sz val="10"/>
        <color theme="1"/>
        <rFont val="Arial"/>
        <family val="2"/>
      </rPr>
      <t xml:space="preserve"> Schieberahmen mit Einfachlaufschiene 1 flügelig im Teil 1 Rolladen</t>
    </r>
  </si>
  <si>
    <t>DIFF</t>
  </si>
  <si>
    <r>
      <rPr>
        <b/>
        <sz val="10"/>
        <color theme="1"/>
        <rFont val="Arial"/>
        <family val="2"/>
      </rPr>
      <t>kombiniert</t>
    </r>
    <r>
      <rPr>
        <sz val="10"/>
        <color theme="1"/>
        <rFont val="Arial"/>
        <family val="2"/>
      </rPr>
      <t xml:space="preserve"> Rollo 1 Teilig</t>
    </r>
  </si>
  <si>
    <t>Montage:</t>
  </si>
  <si>
    <t>8:00 Uhr!</t>
  </si>
  <si>
    <t>FINAL</t>
  </si>
  <si>
    <t>Bestellt:</t>
  </si>
  <si>
    <t>Anzahlung</t>
  </si>
  <si>
    <t>REST</t>
  </si>
  <si>
    <t>Nachlass zur Mathilda</t>
  </si>
  <si>
    <t>Bankverbindung:</t>
  </si>
  <si>
    <t xml:space="preserve">Volksbank Marchfeld </t>
  </si>
  <si>
    <t>Auftragsnummer: 20203068</t>
  </si>
  <si>
    <t>IBAN: AT304211042656090000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</si>
</sst>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€&quot;\ #,##0.00"/>
    <numFmt numFmtId="165" formatCode="&quot;€&quot;\ #,##0"/>
  </numFmts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B0F0"/>
      <name val="Arial"/>
      <family val="2"/>
    </font>
    <font>
      <b/>
      <sz val="10"/>
      <color rgb="FF00B050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4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 vertical="center"/>
    </xf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/>
    <xf numFmtId="14" fontId="2" fillId="3" borderId="1" xfId="0" applyNumberFormat="1" applyFont="1" applyFill="1" applyBorder="1"/>
    <xf numFmtId="0" fontId="3" fillId="3" borderId="1" xfId="0" applyFont="1" applyFill="1" applyBorder="1"/>
    <xf numFmtId="14" fontId="3" fillId="3" borderId="1" xfId="0" applyNumberFormat="1" applyFont="1" applyFill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/>
    <xf numFmtId="165" fontId="7" fillId="3" borderId="1" xfId="0" applyNumberFormat="1" applyFont="1" applyFill="1" applyBorder="1"/>
    <xf numFmtId="0" fontId="0" fillId="4" borderId="3" xfId="0" applyFont="1" applyFill="1" applyBorder="1" applyAlignment="1">
      <alignment horizontal="center"/>
    </xf>
    <xf numFmtId="164" fontId="6" fillId="0" borderId="0" xfId="0" applyNumberFormat="1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3" borderId="1" xfId="0" applyFont="1" applyFill="1" applyBorder="1" applyAlignment="1">
      <alignment horizontal="right"/>
    </xf>
    <xf numFmtId="0" fontId="6" fillId="0" borderId="0" xfId="0" applyFont="1"/>
    <xf numFmtId="164" fontId="1" fillId="3" borderId="4" xfId="0" applyNumberFormat="1" applyFont="1" applyFill="1" applyBorder="1"/>
    <xf numFmtId="164" fontId="0" fillId="3" borderId="4" xfId="0" applyNumberFormat="1" applyFill="1" applyBorder="1"/>
    <xf numFmtId="164" fontId="7" fillId="3" borderId="5" xfId="0" applyNumberFormat="1" applyFont="1" applyFill="1" applyBorder="1"/>
    <xf numFmtId="0" fontId="1" fillId="4" borderId="6" xfId="0" applyFont="1" applyFill="1" applyBorder="1"/>
    <xf numFmtId="14" fontId="1" fillId="4" borderId="7" xfId="0" applyNumberFormat="1" applyFont="1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164" fontId="7" fillId="3" borderId="10" xfId="0" applyNumberFormat="1" applyFont="1" applyFill="1" applyBorder="1"/>
    <xf numFmtId="164" fontId="0" fillId="3" borderId="11" xfId="0" applyNumberFormat="1" applyFill="1" applyBorder="1"/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horizontal="right" vertical="center"/>
    </xf>
    <xf numFmtId="164" fontId="1" fillId="3" borderId="11" xfId="0" applyNumberFormat="1" applyFont="1" applyFill="1" applyBorder="1"/>
    <xf numFmtId="0" fontId="0" fillId="0" borderId="0" xfId="0" applyBorder="1" applyAlignment="1">
      <alignment horizontal="right"/>
    </xf>
    <xf numFmtId="165" fontId="9" fillId="3" borderId="11" xfId="0" applyNumberFormat="1" applyFont="1" applyFill="1" applyBorder="1"/>
    <xf numFmtId="0" fontId="1" fillId="0" borderId="8" xfId="0" applyFont="1" applyBorder="1"/>
    <xf numFmtId="9" fontId="0" fillId="0" borderId="0" xfId="0" applyNumberFormat="1" applyBorder="1"/>
    <xf numFmtId="165" fontId="0" fillId="0" borderId="9" xfId="0" applyNumberFormat="1" applyBorder="1"/>
    <xf numFmtId="0" fontId="1" fillId="0" borderId="0" xfId="0" applyFont="1" applyBorder="1" applyAlignment="1">
      <alignment horizontal="right"/>
    </xf>
    <xf numFmtId="14" fontId="1" fillId="4" borderId="12" xfId="0" applyNumberFormat="1" applyFont="1" applyFill="1" applyBorder="1" applyAlignment="1">
      <alignment horizontal="center"/>
    </xf>
    <xf numFmtId="0" fontId="0" fillId="0" borderId="13" xfId="0" applyBorder="1"/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14" fontId="0" fillId="0" borderId="0" xfId="0" applyNumberFormat="1"/>
    <xf numFmtId="0" fontId="10" fillId="5" borderId="16" xfId="0" applyFont="1" applyFill="1" applyBorder="1" applyAlignment="1">
      <alignment vertical="center"/>
    </xf>
    <xf numFmtId="0" fontId="0" fillId="5" borderId="17" xfId="0" applyFill="1" applyBorder="1"/>
    <xf numFmtId="0" fontId="11" fillId="5" borderId="17" xfId="0" applyFont="1" applyFill="1" applyBorder="1" applyAlignment="1">
      <alignment vertical="center"/>
    </xf>
    <xf numFmtId="0" fontId="0" fillId="5" borderId="18" xfId="0" applyFill="1" applyBorder="1"/>
    <xf numFmtId="0" fontId="11" fillId="5" borderId="8" xfId="0" applyFont="1" applyFill="1" applyBorder="1" applyAlignment="1">
      <alignment vertical="center"/>
    </xf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/>
    <xf numFmtId="0" fontId="12" fillId="5" borderId="13" xfId="0" applyFont="1" applyFill="1" applyBorder="1"/>
    <xf numFmtId="0" fontId="0" fillId="5" borderId="19" xfId="0" applyFill="1" applyBorder="1"/>
    <xf numFmtId="0" fontId="0" fillId="5" borderId="15" xfId="0" applyFill="1" applyBorder="1"/>
    <xf numFmtId="0" fontId="0" fillId="5" borderId="0" xfId="0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B3:S52"/>
  <sheetViews>
    <sheetView tabSelected="1" zoomScaleNormal="100" workbookViewId="0">
      <selection activeCell="M44" sqref="M44:M45"/>
    </sheetView>
  </sheetViews>
  <sheetFormatPr baseColWidth="10" defaultRowHeight="12.75" x14ac:dyDescent="0.2"/>
  <cols>
    <col min="5" max="5" width="15.7109375" customWidth="1"/>
    <col min="6" max="6" width="8.7109375" bestFit="1" customWidth="1"/>
    <col min="9" max="9" width="14.7109375" customWidth="1"/>
    <col min="15" max="15" width="8.85546875" customWidth="1"/>
  </cols>
  <sheetData>
    <row r="3" spans="2:19" ht="13.5" thickBot="1" x14ac:dyDescent="0.25">
      <c r="J3" s="24" t="s">
        <v>36</v>
      </c>
    </row>
    <row r="4" spans="2:19" x14ac:dyDescent="0.2">
      <c r="C4" s="11" t="s">
        <v>7</v>
      </c>
      <c r="D4" s="12">
        <v>43521</v>
      </c>
      <c r="F4" s="18" t="s">
        <v>28</v>
      </c>
      <c r="G4" s="13" t="s">
        <v>14</v>
      </c>
      <c r="H4" s="14">
        <v>43985</v>
      </c>
      <c r="J4" s="23">
        <f>SUM(J7:J31)</f>
        <v>121.25</v>
      </c>
      <c r="K4" s="29" t="s">
        <v>32</v>
      </c>
      <c r="L4" s="30" t="s">
        <v>33</v>
      </c>
      <c r="M4" s="31">
        <v>43986</v>
      </c>
    </row>
    <row r="5" spans="2:19" x14ac:dyDescent="0.2">
      <c r="F5" s="15"/>
      <c r="K5" s="32"/>
      <c r="L5" s="33"/>
      <c r="M5" s="34"/>
    </row>
    <row r="6" spans="2:19" x14ac:dyDescent="0.2">
      <c r="C6" s="1" t="s">
        <v>15</v>
      </c>
      <c r="D6" s="1" t="s">
        <v>8</v>
      </c>
      <c r="E6" s="1" t="s">
        <v>13</v>
      </c>
      <c r="F6" s="15"/>
      <c r="G6" s="1" t="s">
        <v>15</v>
      </c>
      <c r="H6" s="1" t="s">
        <v>8</v>
      </c>
      <c r="I6" s="1" t="s">
        <v>13</v>
      </c>
      <c r="K6" s="35" t="s">
        <v>15</v>
      </c>
      <c r="L6" s="1" t="s">
        <v>8</v>
      </c>
      <c r="M6" s="36" t="s">
        <v>13</v>
      </c>
    </row>
    <row r="7" spans="2:19" x14ac:dyDescent="0.2">
      <c r="B7" s="2" t="s">
        <v>0</v>
      </c>
      <c r="C7" s="4">
        <v>380</v>
      </c>
      <c r="D7" s="3">
        <v>1</v>
      </c>
      <c r="E7" s="4">
        <f>+D7*C7</f>
        <v>380</v>
      </c>
      <c r="F7" s="16">
        <f>+E7-I7</f>
        <v>-386</v>
      </c>
      <c r="G7" s="4">
        <v>383</v>
      </c>
      <c r="H7" s="3">
        <v>2</v>
      </c>
      <c r="I7" s="4">
        <f>+H7*G7</f>
        <v>766</v>
      </c>
      <c r="J7" s="22">
        <f>+C7-K7</f>
        <v>14.279999999999973</v>
      </c>
      <c r="K7" s="37">
        <v>365.72</v>
      </c>
      <c r="L7" s="3">
        <v>2</v>
      </c>
      <c r="M7" s="38">
        <f>+L7*K7</f>
        <v>731.44</v>
      </c>
      <c r="P7">
        <f>+I7*4%</f>
        <v>30.64</v>
      </c>
      <c r="Q7" s="7">
        <f>+I7-P7</f>
        <v>735.36</v>
      </c>
      <c r="R7">
        <f>+G7*4.5%</f>
        <v>17.234999999999999</v>
      </c>
      <c r="S7" s="7">
        <f>+G7-R7</f>
        <v>365.76499999999999</v>
      </c>
    </row>
    <row r="8" spans="2:19" x14ac:dyDescent="0.2">
      <c r="C8" s="6" t="s">
        <v>9</v>
      </c>
      <c r="D8" s="65" t="s">
        <v>10</v>
      </c>
      <c r="E8" s="65"/>
      <c r="F8" s="15"/>
      <c r="G8" s="6" t="s">
        <v>9</v>
      </c>
      <c r="H8" s="65" t="s">
        <v>26</v>
      </c>
      <c r="I8" s="65"/>
      <c r="J8" s="26"/>
      <c r="K8" s="39" t="s">
        <v>9</v>
      </c>
      <c r="L8" s="65" t="s">
        <v>26</v>
      </c>
      <c r="M8" s="71"/>
    </row>
    <row r="9" spans="2:19" x14ac:dyDescent="0.2">
      <c r="C9" s="8" t="s">
        <v>18</v>
      </c>
      <c r="D9" t="s">
        <v>11</v>
      </c>
      <c r="F9" s="15"/>
      <c r="G9" s="8" t="s">
        <v>18</v>
      </c>
      <c r="H9" t="s">
        <v>11</v>
      </c>
      <c r="J9" s="26"/>
      <c r="K9" s="40" t="s">
        <v>18</v>
      </c>
      <c r="L9" s="33" t="s">
        <v>11</v>
      </c>
      <c r="M9" s="34"/>
    </row>
    <row r="10" spans="2:19" x14ac:dyDescent="0.2">
      <c r="F10" s="15"/>
      <c r="J10" s="26"/>
      <c r="K10" s="32"/>
      <c r="L10" s="33"/>
      <c r="M10" s="34"/>
    </row>
    <row r="11" spans="2:19" x14ac:dyDescent="0.2">
      <c r="B11" s="2" t="s">
        <v>1</v>
      </c>
      <c r="C11" t="s">
        <v>12</v>
      </c>
      <c r="F11" s="16">
        <f>-+I11</f>
        <v>-366.31</v>
      </c>
      <c r="G11" s="4">
        <v>366.31</v>
      </c>
      <c r="H11" s="3">
        <v>1</v>
      </c>
      <c r="I11" s="4">
        <f>+H11*G11</f>
        <v>366.31</v>
      </c>
      <c r="J11" s="22"/>
      <c r="K11" s="37">
        <v>352.22</v>
      </c>
      <c r="L11" s="3">
        <v>1</v>
      </c>
      <c r="M11" s="38">
        <f>+L11*K11</f>
        <v>352.22</v>
      </c>
      <c r="P11">
        <f>+I11*4%</f>
        <v>14.6524</v>
      </c>
      <c r="Q11" s="7">
        <f>+I11-P11</f>
        <v>351.6576</v>
      </c>
      <c r="R11">
        <f>+G11*4.5%</f>
        <v>16.48395</v>
      </c>
      <c r="S11" s="7">
        <f>+G11-R11</f>
        <v>349.82605000000001</v>
      </c>
    </row>
    <row r="12" spans="2:19" x14ac:dyDescent="0.2">
      <c r="F12" s="15"/>
      <c r="G12" s="6" t="s">
        <v>9</v>
      </c>
      <c r="H12" s="65" t="s">
        <v>26</v>
      </c>
      <c r="I12" s="65"/>
      <c r="J12" s="26"/>
      <c r="K12" s="39" t="s">
        <v>9</v>
      </c>
      <c r="L12" s="65" t="s">
        <v>26</v>
      </c>
      <c r="M12" s="71"/>
    </row>
    <row r="13" spans="2:19" x14ac:dyDescent="0.2">
      <c r="F13" s="15"/>
      <c r="G13" s="8" t="s">
        <v>18</v>
      </c>
      <c r="H13" t="s">
        <v>11</v>
      </c>
      <c r="J13" s="26"/>
      <c r="K13" s="40" t="s">
        <v>18</v>
      </c>
      <c r="L13" s="33" t="s">
        <v>11</v>
      </c>
      <c r="M13" s="34"/>
    </row>
    <row r="14" spans="2:19" x14ac:dyDescent="0.2">
      <c r="F14" s="15"/>
      <c r="J14" s="26"/>
      <c r="K14" s="32"/>
      <c r="L14" s="33"/>
      <c r="M14" s="34"/>
    </row>
    <row r="15" spans="2:19" x14ac:dyDescent="0.2">
      <c r="B15" s="2" t="s">
        <v>2</v>
      </c>
      <c r="C15" s="4">
        <v>472</v>
      </c>
      <c r="D15" s="3">
        <v>1</v>
      </c>
      <c r="E15" s="4">
        <f>+D15*C15</f>
        <v>472</v>
      </c>
      <c r="F15" s="16">
        <f>+E15-I15</f>
        <v>-13</v>
      </c>
      <c r="G15" s="4">
        <v>485</v>
      </c>
      <c r="H15" s="3">
        <v>1</v>
      </c>
      <c r="I15" s="4">
        <f>+H15*G15</f>
        <v>485</v>
      </c>
      <c r="J15" s="22">
        <f>+C15-K15</f>
        <v>8.7799999999999727</v>
      </c>
      <c r="K15" s="37">
        <v>463.22</v>
      </c>
      <c r="L15" s="3">
        <v>1</v>
      </c>
      <c r="M15" s="38">
        <f>+L15*K15</f>
        <v>463.22</v>
      </c>
      <c r="P15">
        <f>+I15*4%</f>
        <v>19.400000000000002</v>
      </c>
      <c r="Q15" s="7">
        <f>+I15-P15</f>
        <v>465.6</v>
      </c>
    </row>
    <row r="16" spans="2:19" x14ac:dyDescent="0.2">
      <c r="C16" s="6" t="s">
        <v>9</v>
      </c>
      <c r="D16" s="65" t="s">
        <v>10</v>
      </c>
      <c r="E16" s="65"/>
      <c r="F16" s="15"/>
      <c r="G16" s="6" t="s">
        <v>9</v>
      </c>
      <c r="H16" s="65" t="s">
        <v>26</v>
      </c>
      <c r="I16" s="65"/>
      <c r="J16" s="26"/>
      <c r="K16" s="39" t="s">
        <v>9</v>
      </c>
      <c r="L16" s="65" t="s">
        <v>26</v>
      </c>
      <c r="M16" s="71"/>
    </row>
    <row r="17" spans="2:17" x14ac:dyDescent="0.2">
      <c r="C17" s="8" t="s">
        <v>18</v>
      </c>
      <c r="D17" s="69" t="s">
        <v>11</v>
      </c>
      <c r="E17" s="69"/>
      <c r="F17" s="15"/>
      <c r="G17" s="8" t="s">
        <v>18</v>
      </c>
      <c r="H17" s="69" t="s">
        <v>11</v>
      </c>
      <c r="I17" s="69"/>
      <c r="J17" s="26"/>
      <c r="K17" s="40" t="s">
        <v>18</v>
      </c>
      <c r="L17" s="72" t="s">
        <v>11</v>
      </c>
      <c r="M17" s="73"/>
    </row>
    <row r="18" spans="2:17" x14ac:dyDescent="0.2">
      <c r="F18" s="15"/>
      <c r="J18" s="26"/>
      <c r="K18" s="32"/>
      <c r="L18" s="33"/>
      <c r="M18" s="34"/>
    </row>
    <row r="19" spans="2:17" x14ac:dyDescent="0.2">
      <c r="B19" s="2" t="s">
        <v>3</v>
      </c>
      <c r="C19" s="4">
        <v>712</v>
      </c>
      <c r="D19" s="3">
        <v>1</v>
      </c>
      <c r="E19" s="4">
        <f>+D19*C19</f>
        <v>712</v>
      </c>
      <c r="F19" s="16">
        <f>+E19-I19</f>
        <v>-26</v>
      </c>
      <c r="G19" s="4">
        <v>738</v>
      </c>
      <c r="H19" s="3">
        <v>1</v>
      </c>
      <c r="I19" s="4">
        <f>+H19*G19</f>
        <v>738</v>
      </c>
      <c r="J19" s="22">
        <f>+C19-K19</f>
        <v>7.5800000000000409</v>
      </c>
      <c r="K19" s="37">
        <v>704.42</v>
      </c>
      <c r="L19" s="3">
        <v>1</v>
      </c>
      <c r="M19" s="38">
        <f>+L19*K19</f>
        <v>704.42</v>
      </c>
      <c r="P19">
        <f>+I19*4%</f>
        <v>29.52</v>
      </c>
      <c r="Q19" s="7">
        <f>+I19-P19</f>
        <v>708.48</v>
      </c>
    </row>
    <row r="20" spans="2:17" ht="18.75" customHeight="1" x14ac:dyDescent="0.2">
      <c r="C20" s="6" t="s">
        <v>9</v>
      </c>
      <c r="D20" s="68" t="s">
        <v>10</v>
      </c>
      <c r="E20" s="68"/>
      <c r="F20" s="15"/>
      <c r="G20" s="6" t="s">
        <v>9</v>
      </c>
      <c r="H20" s="65" t="s">
        <v>26</v>
      </c>
      <c r="I20" s="65"/>
      <c r="J20" s="26"/>
      <c r="K20" s="39" t="s">
        <v>9</v>
      </c>
      <c r="L20" s="65" t="s">
        <v>26</v>
      </c>
      <c r="M20" s="71"/>
    </row>
    <row r="21" spans="2:17" ht="36" customHeight="1" x14ac:dyDescent="0.2">
      <c r="C21" s="8" t="s">
        <v>18</v>
      </c>
      <c r="D21" s="67" t="s">
        <v>16</v>
      </c>
      <c r="E21" s="67"/>
      <c r="F21" s="15"/>
      <c r="G21" s="8" t="s">
        <v>18</v>
      </c>
      <c r="H21" s="67" t="s">
        <v>16</v>
      </c>
      <c r="I21" s="67"/>
      <c r="J21" s="26"/>
      <c r="K21" s="40" t="s">
        <v>18</v>
      </c>
      <c r="L21" s="75" t="s">
        <v>16</v>
      </c>
      <c r="M21" s="76"/>
    </row>
    <row r="22" spans="2:17" x14ac:dyDescent="0.2">
      <c r="F22" s="15"/>
      <c r="J22" s="26"/>
      <c r="K22" s="32"/>
      <c r="L22" s="33"/>
      <c r="M22" s="34"/>
    </row>
    <row r="23" spans="2:17" x14ac:dyDescent="0.2">
      <c r="B23" s="2" t="s">
        <v>4</v>
      </c>
      <c r="C23" s="4">
        <v>881</v>
      </c>
      <c r="D23" s="3">
        <v>1</v>
      </c>
      <c r="E23" s="4">
        <f>+D23*C23</f>
        <v>881</v>
      </c>
      <c r="F23" s="16">
        <f>+E23-I23</f>
        <v>0</v>
      </c>
      <c r="G23" s="4">
        <v>881</v>
      </c>
      <c r="H23" s="3">
        <v>1</v>
      </c>
      <c r="I23" s="4">
        <f>+H23*G23</f>
        <v>881</v>
      </c>
      <c r="J23" s="22">
        <f>+C23-K23</f>
        <v>29.07000000000005</v>
      </c>
      <c r="K23" s="37">
        <v>851.93</v>
      </c>
      <c r="L23" s="3">
        <v>1</v>
      </c>
      <c r="M23" s="38">
        <f>+L23*K23</f>
        <v>851.93</v>
      </c>
      <c r="P23">
        <f>+I23*4%</f>
        <v>35.24</v>
      </c>
      <c r="Q23" s="7">
        <f>+I23-P23</f>
        <v>845.76</v>
      </c>
    </row>
    <row r="24" spans="2:17" ht="54" customHeight="1" x14ac:dyDescent="0.2">
      <c r="C24" s="8" t="s">
        <v>9</v>
      </c>
      <c r="D24" s="66" t="s">
        <v>17</v>
      </c>
      <c r="E24" s="66"/>
      <c r="F24" s="15"/>
      <c r="G24" s="8" t="s">
        <v>9</v>
      </c>
      <c r="H24" s="66" t="s">
        <v>27</v>
      </c>
      <c r="I24" s="66"/>
      <c r="J24" s="26"/>
      <c r="K24" s="40" t="s">
        <v>9</v>
      </c>
      <c r="L24" s="66" t="s">
        <v>27</v>
      </c>
      <c r="M24" s="77"/>
    </row>
    <row r="25" spans="2:17" ht="28.5" customHeight="1" x14ac:dyDescent="0.2">
      <c r="C25" s="8" t="s">
        <v>18</v>
      </c>
      <c r="D25" s="70" t="s">
        <v>16</v>
      </c>
      <c r="E25" s="70"/>
      <c r="F25" s="15"/>
      <c r="G25" s="8" t="s">
        <v>18</v>
      </c>
      <c r="H25" s="70" t="s">
        <v>16</v>
      </c>
      <c r="I25" s="70"/>
      <c r="J25" s="26"/>
      <c r="K25" s="40" t="s">
        <v>18</v>
      </c>
      <c r="L25" s="78" t="s">
        <v>16</v>
      </c>
      <c r="M25" s="79"/>
    </row>
    <row r="26" spans="2:17" x14ac:dyDescent="0.2">
      <c r="F26" s="15"/>
      <c r="J26" s="26"/>
      <c r="K26" s="32"/>
      <c r="L26" s="33"/>
      <c r="M26" s="34"/>
    </row>
    <row r="27" spans="2:17" x14ac:dyDescent="0.2">
      <c r="B27" s="2" t="s">
        <v>5</v>
      </c>
      <c r="C27" s="4">
        <v>881</v>
      </c>
      <c r="D27" s="3">
        <v>1</v>
      </c>
      <c r="E27" s="4">
        <f>+D27*C27</f>
        <v>881</v>
      </c>
      <c r="F27" s="16">
        <f>+E27-I27</f>
        <v>21.289999999999964</v>
      </c>
      <c r="G27" s="4">
        <v>859.71</v>
      </c>
      <c r="H27" s="3">
        <v>1</v>
      </c>
      <c r="I27" s="4">
        <f>+H27*G27</f>
        <v>859.71</v>
      </c>
      <c r="J27" s="22">
        <f>+C27-K27</f>
        <v>55.110000000000014</v>
      </c>
      <c r="K27" s="37">
        <v>825.89</v>
      </c>
      <c r="L27" s="3">
        <v>1</v>
      </c>
      <c r="M27" s="38">
        <f>+L27*K27</f>
        <v>825.89</v>
      </c>
      <c r="P27">
        <f>+I27*4%</f>
        <v>34.388400000000004</v>
      </c>
      <c r="Q27" s="7">
        <f>+I27-P27</f>
        <v>825.32159999999999</v>
      </c>
    </row>
    <row r="28" spans="2:17" ht="44.25" customHeight="1" x14ac:dyDescent="0.2">
      <c r="C28" s="8" t="s">
        <v>9</v>
      </c>
      <c r="D28" s="66" t="s">
        <v>17</v>
      </c>
      <c r="E28" s="66"/>
      <c r="F28" s="15"/>
      <c r="G28" s="8" t="s">
        <v>9</v>
      </c>
      <c r="H28" s="66" t="s">
        <v>27</v>
      </c>
      <c r="I28" s="66"/>
      <c r="J28" s="26"/>
      <c r="K28" s="40" t="s">
        <v>9</v>
      </c>
      <c r="L28" s="66" t="s">
        <v>27</v>
      </c>
      <c r="M28" s="77"/>
    </row>
    <row r="29" spans="2:17" ht="24.75" customHeight="1" x14ac:dyDescent="0.2">
      <c r="C29" s="8" t="s">
        <v>18</v>
      </c>
      <c r="D29" s="70" t="s">
        <v>16</v>
      </c>
      <c r="E29" s="70"/>
      <c r="F29" s="15"/>
      <c r="G29" s="8" t="s">
        <v>18</v>
      </c>
      <c r="H29" s="70" t="s">
        <v>16</v>
      </c>
      <c r="I29" s="70"/>
      <c r="J29" s="26"/>
      <c r="K29" s="40" t="s">
        <v>18</v>
      </c>
      <c r="L29" s="78" t="s">
        <v>16</v>
      </c>
      <c r="M29" s="79"/>
    </row>
    <row r="30" spans="2:17" x14ac:dyDescent="0.2">
      <c r="F30" s="15"/>
      <c r="J30" s="26"/>
      <c r="K30" s="32"/>
      <c r="L30" s="33"/>
      <c r="M30" s="34"/>
    </row>
    <row r="31" spans="2:17" x14ac:dyDescent="0.2">
      <c r="B31" s="2" t="s">
        <v>6</v>
      </c>
      <c r="C31" s="4">
        <v>568</v>
      </c>
      <c r="D31" s="3">
        <v>1</v>
      </c>
      <c r="E31" s="4">
        <f>+D31*C31</f>
        <v>568</v>
      </c>
      <c r="F31" s="16">
        <f>+E31-I31</f>
        <v>-18</v>
      </c>
      <c r="G31" s="4">
        <v>586</v>
      </c>
      <c r="H31" s="3">
        <v>1</v>
      </c>
      <c r="I31" s="4">
        <f>+H31*G31</f>
        <v>586</v>
      </c>
      <c r="J31" s="22">
        <f>+C31-K31</f>
        <v>6.42999999999995</v>
      </c>
      <c r="K31" s="37">
        <v>561.57000000000005</v>
      </c>
      <c r="L31" s="3">
        <v>1</v>
      </c>
      <c r="M31" s="38">
        <f>+L31*K31</f>
        <v>561.57000000000005</v>
      </c>
      <c r="P31">
        <f>+I31*4%</f>
        <v>23.44</v>
      </c>
      <c r="Q31" s="7">
        <f>+I31-P31</f>
        <v>562.55999999999995</v>
      </c>
    </row>
    <row r="32" spans="2:17" x14ac:dyDescent="0.2">
      <c r="C32" s="6" t="s">
        <v>9</v>
      </c>
      <c r="D32" s="68" t="s">
        <v>10</v>
      </c>
      <c r="E32" s="68"/>
      <c r="F32" s="15"/>
      <c r="G32" s="6" t="s">
        <v>9</v>
      </c>
      <c r="H32" s="68" t="s">
        <v>29</v>
      </c>
      <c r="I32" s="68"/>
      <c r="K32" s="39" t="s">
        <v>9</v>
      </c>
      <c r="L32" s="68" t="s">
        <v>29</v>
      </c>
      <c r="M32" s="74"/>
    </row>
    <row r="33" spans="2:17" ht="23.25" customHeight="1" x14ac:dyDescent="0.2">
      <c r="C33" s="8" t="s">
        <v>18</v>
      </c>
      <c r="D33" s="67" t="s">
        <v>16</v>
      </c>
      <c r="E33" s="67"/>
      <c r="F33" s="15"/>
      <c r="G33" s="8" t="s">
        <v>18</v>
      </c>
      <c r="H33" s="67" t="s">
        <v>16</v>
      </c>
      <c r="I33" s="67"/>
      <c r="K33" s="40" t="s">
        <v>18</v>
      </c>
      <c r="L33" s="75" t="s">
        <v>16</v>
      </c>
      <c r="M33" s="76"/>
    </row>
    <row r="34" spans="2:17" x14ac:dyDescent="0.2">
      <c r="F34" s="15"/>
      <c r="K34" s="32"/>
      <c r="L34" s="33"/>
      <c r="M34" s="34"/>
    </row>
    <row r="35" spans="2:17" x14ac:dyDescent="0.2">
      <c r="B35" s="2" t="s">
        <v>19</v>
      </c>
      <c r="C35" t="s">
        <v>20</v>
      </c>
      <c r="E35" s="4">
        <v>112</v>
      </c>
      <c r="F35" s="16">
        <f>+E35-I35</f>
        <v>-6</v>
      </c>
      <c r="G35" t="s">
        <v>20</v>
      </c>
      <c r="I35" s="4">
        <v>118</v>
      </c>
      <c r="K35" s="32" t="s">
        <v>20</v>
      </c>
      <c r="L35" s="33"/>
      <c r="M35" s="38">
        <v>113.25</v>
      </c>
      <c r="Q35" s="7">
        <f>+I35</f>
        <v>118</v>
      </c>
    </row>
    <row r="36" spans="2:17" x14ac:dyDescent="0.2">
      <c r="B36" s="2" t="s">
        <v>21</v>
      </c>
      <c r="E36" s="9">
        <v>300</v>
      </c>
      <c r="F36" s="16">
        <f>+E36-I36</f>
        <v>-100</v>
      </c>
      <c r="I36" s="9">
        <v>400</v>
      </c>
      <c r="J36" s="27">
        <v>300</v>
      </c>
      <c r="K36" s="32"/>
      <c r="L36" s="33"/>
      <c r="M36" s="41">
        <v>400</v>
      </c>
      <c r="Q36" s="7">
        <f>+I36</f>
        <v>400</v>
      </c>
    </row>
    <row r="37" spans="2:17" x14ac:dyDescent="0.2">
      <c r="F37" s="15"/>
      <c r="K37" s="32"/>
      <c r="L37" s="33"/>
      <c r="M37" s="34"/>
    </row>
    <row r="38" spans="2:17" x14ac:dyDescent="0.2">
      <c r="D38" s="10" t="s">
        <v>24</v>
      </c>
      <c r="E38" s="4">
        <f>+E31+E27+E23+E19+E15+E7+E35+E36</f>
        <v>4306</v>
      </c>
      <c r="F38" s="15"/>
      <c r="H38" s="10" t="s">
        <v>24</v>
      </c>
      <c r="I38" s="4">
        <f>+I31+I27+I23+I19+I15+I7+I35+I36+I11</f>
        <v>5200.0200000000004</v>
      </c>
      <c r="J38" s="7">
        <f>+I38-100</f>
        <v>5100.0200000000004</v>
      </c>
      <c r="K38" s="32"/>
      <c r="L38" s="10" t="s">
        <v>24</v>
      </c>
      <c r="M38" s="38">
        <f>+M31+M27+M23+M19+M15+M7+M35+M36+M11</f>
        <v>5003.9399999999996</v>
      </c>
      <c r="Q38" s="4">
        <f>+Q31+Q27+Q23+Q19+Q15+Q7+Q35+Q36+Q11</f>
        <v>5012.7392</v>
      </c>
    </row>
    <row r="39" spans="2:17" x14ac:dyDescent="0.2">
      <c r="D39" s="5" t="s">
        <v>22</v>
      </c>
      <c r="E39" s="4">
        <f>+E38*20%</f>
        <v>861.2</v>
      </c>
      <c r="F39" s="15"/>
      <c r="H39" s="5" t="s">
        <v>22</v>
      </c>
      <c r="I39" s="4">
        <f>+I38*20%</f>
        <v>1040.0040000000001</v>
      </c>
      <c r="J39" s="28">
        <f>+J38*20%</f>
        <v>1020.0040000000001</v>
      </c>
      <c r="K39" s="32"/>
      <c r="L39" s="42" t="s">
        <v>22</v>
      </c>
      <c r="M39" s="38">
        <f>+M38*20%</f>
        <v>1000.788</v>
      </c>
      <c r="Q39" s="4">
        <f>+Q38*20%</f>
        <v>1002.5478400000001</v>
      </c>
    </row>
    <row r="40" spans="2:17" x14ac:dyDescent="0.2">
      <c r="D40" s="5"/>
      <c r="E40" s="4">
        <f>+E38+E39</f>
        <v>5167.2</v>
      </c>
      <c r="F40" s="15"/>
      <c r="H40" s="5"/>
      <c r="I40" s="4">
        <f>+I38+I39</f>
        <v>6240.0240000000003</v>
      </c>
      <c r="J40" s="28">
        <f>+J38+J39</f>
        <v>6120.0240000000003</v>
      </c>
      <c r="K40" s="32"/>
      <c r="L40" s="42"/>
      <c r="M40" s="38">
        <f>+M38+M39</f>
        <v>6004.7279999999992</v>
      </c>
      <c r="P40" s="7">
        <f>+I4:I40-Q40</f>
        <v>224.73696000000018</v>
      </c>
      <c r="Q40" s="4">
        <f>+Q38+Q39</f>
        <v>6015.2870400000002</v>
      </c>
    </row>
    <row r="41" spans="2:17" x14ac:dyDescent="0.2">
      <c r="D41" s="5" t="s">
        <v>23</v>
      </c>
      <c r="E41" s="4">
        <f>+E40*3%</f>
        <v>155.01599999999999</v>
      </c>
      <c r="F41" s="15"/>
      <c r="H41" s="5" t="s">
        <v>23</v>
      </c>
      <c r="I41" s="4">
        <f>+I40*3%</f>
        <v>187.20071999999999</v>
      </c>
      <c r="J41" s="28">
        <f>+J40*3%</f>
        <v>183.60072</v>
      </c>
      <c r="K41" s="32"/>
      <c r="L41" s="42" t="s">
        <v>23</v>
      </c>
      <c r="M41" s="38">
        <f>+M40*3%</f>
        <v>180.14183999999997</v>
      </c>
      <c r="Q41" s="4">
        <f>+Q40*3%</f>
        <v>180.45861120000001</v>
      </c>
    </row>
    <row r="42" spans="2:17" ht="15.75" x14ac:dyDescent="0.25">
      <c r="D42" s="10" t="s">
        <v>25</v>
      </c>
      <c r="E42" s="9">
        <f>+E40-E41</f>
        <v>5012.1840000000002</v>
      </c>
      <c r="F42" s="17">
        <f>SUM(F7:F36)</f>
        <v>-894.02</v>
      </c>
      <c r="H42" s="10" t="s">
        <v>25</v>
      </c>
      <c r="I42" s="20">
        <f>+I40-I41</f>
        <v>6052.8232800000005</v>
      </c>
      <c r="J42" s="27">
        <f>+J40-J41</f>
        <v>5936.42328</v>
      </c>
      <c r="K42" s="32"/>
      <c r="L42" s="25" t="s">
        <v>25</v>
      </c>
      <c r="M42" s="43">
        <f>+M40-M41</f>
        <v>5824.5861599999989</v>
      </c>
      <c r="Q42" s="9">
        <f>+Q40-Q41</f>
        <v>5834.8284288000004</v>
      </c>
    </row>
    <row r="43" spans="2:17" x14ac:dyDescent="0.2">
      <c r="D43" s="5"/>
      <c r="K43" s="32"/>
      <c r="L43" s="33"/>
      <c r="M43" s="34"/>
    </row>
    <row r="44" spans="2:17" x14ac:dyDescent="0.2">
      <c r="D44" s="5">
        <v>6</v>
      </c>
      <c r="E44" s="7"/>
      <c r="H44">
        <v>8</v>
      </c>
      <c r="K44" s="44" t="s">
        <v>34</v>
      </c>
      <c r="L44" s="45">
        <v>0.3</v>
      </c>
      <c r="M44" s="46">
        <f>+M42*L44</f>
        <v>1747.3758479999997</v>
      </c>
      <c r="N44" s="52">
        <v>43992</v>
      </c>
    </row>
    <row r="45" spans="2:17" x14ac:dyDescent="0.2">
      <c r="D45" s="19">
        <f>+E36/D44</f>
        <v>50</v>
      </c>
      <c r="H45" s="19">
        <f>+I36/H44</f>
        <v>50</v>
      </c>
      <c r="K45" s="32"/>
      <c r="L45" s="47" t="s">
        <v>35</v>
      </c>
      <c r="M45" s="46">
        <f>+M42-M44</f>
        <v>4077.2103119999992</v>
      </c>
      <c r="N45" s="52">
        <v>44004</v>
      </c>
    </row>
    <row r="46" spans="2:17" x14ac:dyDescent="0.2">
      <c r="K46" s="32"/>
      <c r="L46" s="21" t="s">
        <v>30</v>
      </c>
      <c r="M46" s="48">
        <v>44001</v>
      </c>
    </row>
    <row r="47" spans="2:17" ht="13.5" thickBot="1" x14ac:dyDescent="0.25">
      <c r="K47" s="49"/>
      <c r="L47" s="50"/>
      <c r="M47" s="51" t="s">
        <v>31</v>
      </c>
    </row>
    <row r="48" spans="2:17" ht="13.5" thickBot="1" x14ac:dyDescent="0.25"/>
    <row r="49" spans="11:15" ht="15.75" x14ac:dyDescent="0.2">
      <c r="K49" s="53" t="s">
        <v>37</v>
      </c>
      <c r="L49" s="54"/>
      <c r="M49" s="55" t="s">
        <v>38</v>
      </c>
      <c r="N49" s="54"/>
      <c r="O49" s="56"/>
    </row>
    <row r="50" spans="11:15" ht="15.75" x14ac:dyDescent="0.2">
      <c r="K50" s="57" t="s">
        <v>40</v>
      </c>
      <c r="L50" s="58"/>
      <c r="M50" s="64"/>
      <c r="N50" s="58"/>
      <c r="O50" s="59"/>
    </row>
    <row r="51" spans="11:15" x14ac:dyDescent="0.2">
      <c r="K51" s="60"/>
      <c r="L51" s="58"/>
      <c r="M51" s="58"/>
      <c r="N51" s="58"/>
      <c r="O51" s="59"/>
    </row>
    <row r="52" spans="11:15" ht="18.75" thickBot="1" x14ac:dyDescent="0.3">
      <c r="K52" s="61" t="s">
        <v>39</v>
      </c>
      <c r="L52" s="62"/>
      <c r="M52" s="62"/>
      <c r="N52" s="62"/>
      <c r="O52" s="63"/>
    </row>
  </sheetData>
  <mergeCells count="35">
    <mergeCell ref="L32:M32"/>
    <mergeCell ref="L33:M33"/>
    <mergeCell ref="L21:M21"/>
    <mergeCell ref="L24:M24"/>
    <mergeCell ref="L25:M25"/>
    <mergeCell ref="L28:M28"/>
    <mergeCell ref="L29:M29"/>
    <mergeCell ref="L8:M8"/>
    <mergeCell ref="L12:M12"/>
    <mergeCell ref="L16:M16"/>
    <mergeCell ref="L17:M17"/>
    <mergeCell ref="L20:M20"/>
    <mergeCell ref="H33:I33"/>
    <mergeCell ref="H21:I21"/>
    <mergeCell ref="H24:I24"/>
    <mergeCell ref="H25:I25"/>
    <mergeCell ref="H28:I28"/>
    <mergeCell ref="H29:I29"/>
    <mergeCell ref="H32:I32"/>
    <mergeCell ref="D25:E25"/>
    <mergeCell ref="D28:E28"/>
    <mergeCell ref="D29:E29"/>
    <mergeCell ref="D32:E32"/>
    <mergeCell ref="D33:E33"/>
    <mergeCell ref="H8:I8"/>
    <mergeCell ref="H12:I12"/>
    <mergeCell ref="H16:I16"/>
    <mergeCell ref="H17:I17"/>
    <mergeCell ref="H20:I20"/>
    <mergeCell ref="D8:E8"/>
    <mergeCell ref="D24:E24"/>
    <mergeCell ref="D21:E21"/>
    <mergeCell ref="D20:E20"/>
    <mergeCell ref="D17:E17"/>
    <mergeCell ref="D16:E16"/>
  </mergeCells>
  <pageMargins left="0.9055118110236221" right="0.39370078740157483" top="0.78740157480314965" bottom="0.78740157480314965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Erste Group Bank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Primetzhofer Alexandra DI.</dc:creator>
  <cp:lastModifiedBy>Primetzhofer Alexandra DI.</cp:lastModifiedBy>
  <cp:lastPrinted>2020-06-10T12:46:37Z</cp:lastPrinted>
  <dcterms:created xsi:type="dcterms:W3CDTF">2020-06-04T06:52:53Z</dcterms:created>
  <dcterms:modified xsi:type="dcterms:W3CDTF">2020-06-22T10:39:13Z</dcterms:modified>
</cp:coreProperties>
</file>