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534a1defcf7f9d1a/Company Models CloudSave/CRWD/"/>
    </mc:Choice>
  </mc:AlternateContent>
  <xr:revisionPtr revIDLastSave="395" documentId="11_F5F19F4C488B4B83246A58E1D9080FE5B8D913C2" xr6:coauthVersionLast="47" xr6:coauthVersionMax="47" xr10:uidLastSave="{9D3B7EFA-8788-4AB2-A38B-D18F425BCBF0}"/>
  <bookViews>
    <workbookView xWindow="0" yWindow="0" windowWidth="19200" windowHeight="21600" activeTab="2" xr2:uid="{00000000-000D-0000-FFFF-FFFF00000000}"/>
  </bookViews>
  <sheets>
    <sheet name="Main" sheetId="1" r:id="rId1"/>
    <sheet name="Info" sheetId="2" r:id="rId2"/>
    <sheet name="Mode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2" i="3" l="1"/>
  <c r="O32" i="3"/>
  <c r="P32" i="3"/>
  <c r="Q32" i="3"/>
  <c r="R32" i="3"/>
  <c r="S32" i="3"/>
  <c r="T32" i="3"/>
  <c r="U32" i="3"/>
  <c r="V32" i="3"/>
  <c r="W32" i="3"/>
  <c r="X32" i="3"/>
  <c r="X34" i="3" s="1"/>
  <c r="N33" i="3"/>
  <c r="O33" i="3"/>
  <c r="P33" i="3"/>
  <c r="P34" i="3" s="1"/>
  <c r="Q33" i="3"/>
  <c r="Q34" i="3" s="1"/>
  <c r="R33" i="3"/>
  <c r="R34" i="3" s="1"/>
  <c r="S33" i="3"/>
  <c r="T33" i="3"/>
  <c r="U33" i="3"/>
  <c r="V33" i="3"/>
  <c r="W33" i="3"/>
  <c r="X33" i="3"/>
  <c r="N34" i="3"/>
  <c r="O34" i="3"/>
  <c r="S34" i="3"/>
  <c r="T34" i="3"/>
  <c r="U34" i="3"/>
  <c r="V34" i="3"/>
  <c r="W34" i="3"/>
  <c r="M33" i="3"/>
  <c r="M32" i="3"/>
  <c r="M34" i="3" s="1"/>
  <c r="N20" i="3"/>
  <c r="O20" i="3"/>
  <c r="P20" i="3"/>
  <c r="Q20" i="3"/>
  <c r="R20" i="3"/>
  <c r="S20" i="3"/>
  <c r="T20" i="3"/>
  <c r="U20" i="3"/>
  <c r="U22" i="3" s="1"/>
  <c r="V20" i="3"/>
  <c r="W20" i="3"/>
  <c r="X20" i="3"/>
  <c r="X22" i="3" s="1"/>
  <c r="N21" i="3"/>
  <c r="N22" i="3" s="1"/>
  <c r="O21" i="3"/>
  <c r="O22" i="3" s="1"/>
  <c r="P21" i="3"/>
  <c r="P22" i="3" s="1"/>
  <c r="Q21" i="3"/>
  <c r="Q22" i="3" s="1"/>
  <c r="R21" i="3"/>
  <c r="R22" i="3" s="1"/>
  <c r="S21" i="3"/>
  <c r="T21" i="3"/>
  <c r="U21" i="3"/>
  <c r="V21" i="3"/>
  <c r="W21" i="3"/>
  <c r="X21" i="3"/>
  <c r="S22" i="3"/>
  <c r="T22" i="3"/>
  <c r="V22" i="3"/>
  <c r="W22" i="3"/>
  <c r="M21" i="3"/>
  <c r="M20" i="3"/>
  <c r="M22" i="3" s="1"/>
  <c r="N17" i="3"/>
  <c r="N25" i="3" s="1"/>
  <c r="N29" i="3" s="1"/>
  <c r="O17" i="3"/>
  <c r="O25" i="3" s="1"/>
  <c r="O29" i="3" s="1"/>
  <c r="P17" i="3"/>
  <c r="P27" i="3" s="1"/>
  <c r="Q17" i="3"/>
  <c r="Q28" i="3" s="1"/>
  <c r="R17" i="3"/>
  <c r="R27" i="3" s="1"/>
  <c r="S17" i="3"/>
  <c r="S25" i="3" s="1"/>
  <c r="T17" i="3"/>
  <c r="T25" i="3" s="1"/>
  <c r="U17" i="3"/>
  <c r="U25" i="3" s="1"/>
  <c r="V17" i="3"/>
  <c r="V25" i="3" s="1"/>
  <c r="V29" i="3" s="1"/>
  <c r="W17" i="3"/>
  <c r="W25" i="3" s="1"/>
  <c r="W29" i="3" s="1"/>
  <c r="X17" i="3"/>
  <c r="X25" i="3" s="1"/>
  <c r="X29" i="3" s="1"/>
  <c r="M17" i="3"/>
  <c r="M28" i="3" s="1"/>
  <c r="N61" i="3"/>
  <c r="O61" i="3"/>
  <c r="P61" i="3"/>
  <c r="Q61" i="3"/>
  <c r="R61" i="3"/>
  <c r="S61" i="3"/>
  <c r="T61" i="3"/>
  <c r="U61" i="3"/>
  <c r="V61" i="3"/>
  <c r="W61" i="3"/>
  <c r="X61" i="3"/>
  <c r="M61" i="3"/>
  <c r="N65" i="3"/>
  <c r="O65" i="3"/>
  <c r="P65" i="3"/>
  <c r="Q65" i="3"/>
  <c r="R65" i="3"/>
  <c r="S65" i="3"/>
  <c r="T65" i="3"/>
  <c r="U65" i="3"/>
  <c r="V65" i="3"/>
  <c r="W65" i="3"/>
  <c r="X65" i="3"/>
  <c r="M65" i="3"/>
  <c r="N47" i="3"/>
  <c r="N54" i="3" s="1"/>
  <c r="O47" i="3"/>
  <c r="O54" i="3" s="1"/>
  <c r="P47" i="3"/>
  <c r="P53" i="3" s="1"/>
  <c r="Q47" i="3"/>
  <c r="Q53" i="3" s="1"/>
  <c r="R47" i="3"/>
  <c r="R53" i="3" s="1"/>
  <c r="S47" i="3"/>
  <c r="S53" i="3" s="1"/>
  <c r="T47" i="3"/>
  <c r="T54" i="3" s="1"/>
  <c r="U47" i="3"/>
  <c r="U53" i="3" s="1"/>
  <c r="V47" i="3"/>
  <c r="V53" i="3" s="1"/>
  <c r="W47" i="3"/>
  <c r="W54" i="3" s="1"/>
  <c r="X47" i="3"/>
  <c r="X54" i="3" s="1"/>
  <c r="N48" i="3"/>
  <c r="O48" i="3"/>
  <c r="P48" i="3"/>
  <c r="Q48" i="3"/>
  <c r="R48" i="3"/>
  <c r="S48" i="3"/>
  <c r="T48" i="3"/>
  <c r="U48" i="3"/>
  <c r="V48" i="3"/>
  <c r="W48" i="3"/>
  <c r="X48" i="3"/>
  <c r="M48" i="3"/>
  <c r="M47" i="3"/>
  <c r="M53" i="3" s="1"/>
  <c r="X44" i="3"/>
  <c r="X45" i="3" s="1"/>
  <c r="W44" i="3"/>
  <c r="W45" i="3" s="1"/>
  <c r="V44" i="3"/>
  <c r="V45" i="3" s="1"/>
  <c r="U44" i="3"/>
  <c r="U45" i="3" s="1"/>
  <c r="T44" i="3"/>
  <c r="T45" i="3" s="1"/>
  <c r="S44" i="3"/>
  <c r="S45" i="3" s="1"/>
  <c r="R44" i="3"/>
  <c r="R45" i="3" s="1"/>
  <c r="Q44" i="3"/>
  <c r="Q45" i="3" s="1"/>
  <c r="P44" i="3"/>
  <c r="P45" i="3" s="1"/>
  <c r="O44" i="3"/>
  <c r="O45" i="3" s="1"/>
  <c r="N44" i="3"/>
  <c r="N45" i="3" s="1"/>
  <c r="M44" i="3"/>
  <c r="M45" i="3" s="1"/>
  <c r="N39" i="3"/>
  <c r="N40" i="3" s="1"/>
  <c r="O39" i="3"/>
  <c r="O40" i="3" s="1"/>
  <c r="P39" i="3"/>
  <c r="P40" i="3" s="1"/>
  <c r="Q39" i="3"/>
  <c r="Q40" i="3" s="1"/>
  <c r="R39" i="3"/>
  <c r="R40" i="3" s="1"/>
  <c r="S39" i="3"/>
  <c r="S40" i="3" s="1"/>
  <c r="T39" i="3"/>
  <c r="T40" i="3" s="1"/>
  <c r="U39" i="3"/>
  <c r="U40" i="3" s="1"/>
  <c r="V39" i="3"/>
  <c r="V40" i="3" s="1"/>
  <c r="W39" i="3"/>
  <c r="W40" i="3" s="1"/>
  <c r="X39" i="3"/>
  <c r="X40" i="3" s="1"/>
  <c r="M39" i="3"/>
  <c r="M40" i="3" s="1"/>
  <c r="X28" i="3" l="1"/>
  <c r="W28" i="3"/>
  <c r="V28" i="3"/>
  <c r="U28" i="3"/>
  <c r="X27" i="3"/>
  <c r="V27" i="3"/>
  <c r="W27" i="3"/>
  <c r="U27" i="3"/>
  <c r="X26" i="3"/>
  <c r="W26" i="3"/>
  <c r="V26" i="3"/>
  <c r="U26" i="3"/>
  <c r="T28" i="3"/>
  <c r="T26" i="3"/>
  <c r="S28" i="3"/>
  <c r="S26" i="3"/>
  <c r="O28" i="3"/>
  <c r="O26" i="3"/>
  <c r="N28" i="3"/>
  <c r="N26" i="3"/>
  <c r="M25" i="3"/>
  <c r="M29" i="3" s="1"/>
  <c r="T27" i="3"/>
  <c r="M26" i="3"/>
  <c r="S27" i="3"/>
  <c r="M27" i="3"/>
  <c r="O27" i="3"/>
  <c r="N27" i="3"/>
  <c r="P26" i="3"/>
  <c r="P28" i="3"/>
  <c r="P25" i="3"/>
  <c r="Q26" i="3"/>
  <c r="Q25" i="3"/>
  <c r="Q27" i="3"/>
  <c r="R26" i="3"/>
  <c r="R28" i="3"/>
  <c r="R25" i="3"/>
  <c r="Q54" i="3"/>
  <c r="R66" i="3"/>
  <c r="R70" i="3" s="1"/>
  <c r="R72" i="3" s="1"/>
  <c r="R74" i="3" s="1"/>
  <c r="R76" i="3" s="1"/>
  <c r="O66" i="3"/>
  <c r="O70" i="3" s="1"/>
  <c r="O72" i="3" s="1"/>
  <c r="O74" i="3" s="1"/>
  <c r="O76" i="3" s="1"/>
  <c r="T53" i="3"/>
  <c r="N66" i="3"/>
  <c r="N70" i="3" s="1"/>
  <c r="N72" i="3" s="1"/>
  <c r="N74" i="3" s="1"/>
  <c r="N76" i="3" s="1"/>
  <c r="M54" i="3"/>
  <c r="V54" i="3"/>
  <c r="U54" i="3"/>
  <c r="O53" i="3"/>
  <c r="S54" i="3"/>
  <c r="N53" i="3"/>
  <c r="R54" i="3"/>
  <c r="P54" i="3"/>
  <c r="X53" i="3"/>
  <c r="W53" i="3"/>
  <c r="Q66" i="3"/>
  <c r="Q70" i="3" s="1"/>
  <c r="Q72" i="3" s="1"/>
  <c r="Q74" i="3" s="1"/>
  <c r="Q76" i="3" s="1"/>
  <c r="W49" i="3"/>
  <c r="W50" i="3" s="1"/>
  <c r="P66" i="3"/>
  <c r="P70" i="3" s="1"/>
  <c r="P72" i="3" s="1"/>
  <c r="P74" i="3" s="1"/>
  <c r="P76" i="3" s="1"/>
  <c r="V49" i="3"/>
  <c r="V50" i="3" s="1"/>
  <c r="N49" i="3"/>
  <c r="N50" i="3" s="1"/>
  <c r="T49" i="3"/>
  <c r="T50" i="3" s="1"/>
  <c r="P49" i="3"/>
  <c r="P50" i="3" s="1"/>
  <c r="S49" i="3"/>
  <c r="S50" i="3" s="1"/>
  <c r="S66" i="3"/>
  <c r="S70" i="3" s="1"/>
  <c r="S72" i="3" s="1"/>
  <c r="S74" i="3" s="1"/>
  <c r="S76" i="3" s="1"/>
  <c r="T66" i="3"/>
  <c r="T70" i="3" s="1"/>
  <c r="T72" i="3" s="1"/>
  <c r="T74" i="3" s="1"/>
  <c r="X66" i="3"/>
  <c r="X70" i="3" s="1"/>
  <c r="X72" i="3" s="1"/>
  <c r="X74" i="3" s="1"/>
  <c r="W66" i="3"/>
  <c r="W70" i="3" s="1"/>
  <c r="W72" i="3" s="1"/>
  <c r="W74" i="3" s="1"/>
  <c r="V66" i="3"/>
  <c r="V70" i="3" s="1"/>
  <c r="V72" i="3" s="1"/>
  <c r="V74" i="3" s="1"/>
  <c r="U66" i="3"/>
  <c r="U70" i="3" s="1"/>
  <c r="U72" i="3" s="1"/>
  <c r="U74" i="3" s="1"/>
  <c r="M66" i="3"/>
  <c r="M70" i="3" s="1"/>
  <c r="M72" i="3" s="1"/>
  <c r="M74" i="3" s="1"/>
  <c r="M49" i="3"/>
  <c r="M50" i="3" s="1"/>
  <c r="R49" i="3"/>
  <c r="R50" i="3" s="1"/>
  <c r="Q49" i="3"/>
  <c r="Q50" i="3" s="1"/>
  <c r="O49" i="3"/>
  <c r="O50" i="3" s="1"/>
  <c r="X49" i="3"/>
  <c r="X50" i="3" s="1"/>
  <c r="U49" i="3"/>
  <c r="U50" i="3" s="1"/>
  <c r="U29" i="3" l="1"/>
  <c r="P29" i="3"/>
  <c r="S29" i="3"/>
  <c r="T29" i="3"/>
  <c r="Q29" i="3"/>
  <c r="R29" i="3"/>
  <c r="O77" i="3"/>
  <c r="R77" i="3"/>
  <c r="N77" i="3"/>
  <c r="P77" i="3"/>
  <c r="Q77" i="3"/>
  <c r="V77" i="3"/>
  <c r="V76" i="3"/>
  <c r="W77" i="3"/>
  <c r="W76" i="3"/>
  <c r="X77" i="3"/>
  <c r="X76" i="3"/>
  <c r="M77" i="3"/>
  <c r="M76" i="3"/>
  <c r="U76" i="3"/>
  <c r="U77" i="3"/>
  <c r="S77" i="3"/>
  <c r="T77" i="3"/>
  <c r="T76" i="3"/>
</calcChain>
</file>

<file path=xl/sharedStrings.xml><?xml version="1.0" encoding="utf-8"?>
<sst xmlns="http://schemas.openxmlformats.org/spreadsheetml/2006/main" count="95" uniqueCount="70">
  <si>
    <t>CRWD</t>
  </si>
  <si>
    <t>Ticker</t>
  </si>
  <si>
    <t>Price</t>
  </si>
  <si>
    <t>Shares</t>
  </si>
  <si>
    <t>Marketcap</t>
  </si>
  <si>
    <t>Cash</t>
  </si>
  <si>
    <t>Debt</t>
  </si>
  <si>
    <t>Net Cash</t>
  </si>
  <si>
    <t>EV</t>
  </si>
  <si>
    <t>Company</t>
  </si>
  <si>
    <t>CrowdStrike Holdings, Inc.</t>
  </si>
  <si>
    <t>Country</t>
  </si>
  <si>
    <t>United States</t>
  </si>
  <si>
    <t>Sector</t>
  </si>
  <si>
    <t>Technology</t>
  </si>
  <si>
    <t>Industry</t>
  </si>
  <si>
    <t>Software - Infrastructure</t>
  </si>
  <si>
    <t>Employees</t>
  </si>
  <si>
    <t>Fiscal Year</t>
  </si>
  <si>
    <t>Fiscal Period</t>
  </si>
  <si>
    <t>Filing Date</t>
  </si>
  <si>
    <t>Period Of Report</t>
  </si>
  <si>
    <t>Income Statement *in Millions, USD</t>
  </si>
  <si>
    <t>Balance Sheet *in Millions, USD</t>
  </si>
  <si>
    <t>Cash Flow *in Millions, USD</t>
  </si>
  <si>
    <t>Margins</t>
  </si>
  <si>
    <t>Growth</t>
  </si>
  <si>
    <t>Yields</t>
  </si>
  <si>
    <t>Ratios</t>
  </si>
  <si>
    <t>Segment Revenues *in Millions, USD</t>
  </si>
  <si>
    <t>Geographic Revenue *in Millions, USD</t>
  </si>
  <si>
    <t>Retention Metrics</t>
  </si>
  <si>
    <t xml:space="preserve">Dollar-Based Net </t>
  </si>
  <si>
    <t>Segments *in millions, USD</t>
  </si>
  <si>
    <t>Revenue</t>
  </si>
  <si>
    <t>COGs</t>
  </si>
  <si>
    <t>Gross Profit</t>
  </si>
  <si>
    <t>Margin</t>
  </si>
  <si>
    <t>Total</t>
  </si>
  <si>
    <t>Professional Services</t>
  </si>
  <si>
    <t>Subscription</t>
  </si>
  <si>
    <t xml:space="preserve">Revenue </t>
  </si>
  <si>
    <t>S&amp;M</t>
  </si>
  <si>
    <t>R&amp;D</t>
  </si>
  <si>
    <t>G&amp;A</t>
  </si>
  <si>
    <t>Total Operating Expenses</t>
  </si>
  <si>
    <t>Operating Income</t>
  </si>
  <si>
    <t>Interest expense</t>
  </si>
  <si>
    <t>Interest income</t>
  </si>
  <si>
    <t>Other income</t>
  </si>
  <si>
    <t>Income before tax</t>
  </si>
  <si>
    <t>Tax</t>
  </si>
  <si>
    <t>Net Income, including noncontrolling interests</t>
  </si>
  <si>
    <t>Less: noncontrolling interests</t>
  </si>
  <si>
    <t xml:space="preserve">Net Income  </t>
  </si>
  <si>
    <t xml:space="preserve">EPS </t>
  </si>
  <si>
    <t>EPS - Diluted</t>
  </si>
  <si>
    <t>Shares - Diluted</t>
  </si>
  <si>
    <t>Revenue Mix</t>
  </si>
  <si>
    <t>Geographic *in millions, USD</t>
  </si>
  <si>
    <t>Europe, Middle East, and Africa</t>
  </si>
  <si>
    <t>Asia Pacific</t>
  </si>
  <si>
    <t xml:space="preserve">Other </t>
  </si>
  <si>
    <t>Total Revenues</t>
  </si>
  <si>
    <t>Geographic Mix</t>
  </si>
  <si>
    <t>Total Mix %</t>
  </si>
  <si>
    <t>U.S. Filtered</t>
  </si>
  <si>
    <t xml:space="preserve">U.S.  </t>
  </si>
  <si>
    <t>International</t>
  </si>
  <si>
    <t>U.S. Filtered 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</si>
</sst>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i/>
      <u/>
      <sz val="11"/>
      <color rgb="FF000000"/>
      <name val="Calibri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/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1" fillId="0" borderId="0" xfId="0" applyFont="1"/>
    <xf numFmtId="0" fontId="2" fillId="2" borderId="0" xfId="0" applyFont="1" applyFill="1"/>
    <xf numFmtId="0" fontId="3" fillId="3" borderId="0" xfId="0" applyFont="1" applyFill="1"/>
    <xf numFmtId="14" fontId="0" fillId="0" borderId="0" xfId="0" applyNumberFormat="1"/>
    <xf numFmtId="0" fontId="6" fillId="4" borderId="0" xfId="0" applyFont="1" applyFill="1"/>
    <xf numFmtId="9" fontId="0" fillId="0" borderId="0" xfId="0" applyNumberFormat="1"/>
    <xf numFmtId="0" fontId="4" fillId="5" borderId="0" xfId="0" applyFont="1" applyFill="1"/>
    <xf numFmtId="0" fontId="0" fillId="0" borderId="2" xfId="0" applyBorder="1"/>
    <xf numFmtId="3" fontId="0" fillId="0" borderId="0" xfId="0" applyNumberFormat="1"/>
    <xf numFmtId="3" fontId="0" fillId="0" borderId="2" xfId="0" applyNumberFormat="1" applyBorder="1"/>
    <xf numFmtId="4" fontId="0" fillId="0" borderId="0" xfId="0" applyNumberFormat="1"/>
    <xf numFmtId="9" fontId="7" fillId="0" borderId="0" xfId="0" applyNumberFormat="1" applyFont="1"/>
    <xf numFmtId="3" fontId="5" fillId="0" borderId="0" xfId="0" applyNumberFormat="1" applyFont="1"/>
    <xf numFmtId="0" fontId="7" fillId="0" borderId="0" xfId="0" applyFont="1"/>
    <xf numFmtId="3" fontId="0" fillId="0" borderId="0" xfId="0" applyNumberFormat="1" applyFill="1" applyBorder="1"/>
    <xf numFmtId="9" fontId="0" fillId="0" borderId="2" xfId="0" applyNumberFormat="1" applyBorder="1"/>
    <xf numFmtId="0" fontId="5" fillId="0" borderId="0" xfId="0" applyFont="1"/>
    <xf numFmtId="3" fontId="7" fillId="0" borderId="0" xfId="0" applyNumberFormat="1" applyFont="1"/>
    <xf numFmtId="3" fontId="0" fillId="0" borderId="0" xfId="0" applyNumberFormat="1" applyFont="1"/>
    <xf numFmtId="0" fontId="0" fillId="0" borderId="0" xfId="0" applyFont="1"/>
    <xf numFmtId="3" fontId="0" fillId="0" borderId="2" xfId="0" applyNumberFormat="1" applyFont="1" applyBorder="1"/>
    <xf numFmtId="3" fontId="7" fillId="0" borderId="0" xfId="0" applyNumberFormat="1" applyFont="1" applyFill="1" applyBorder="1"/>
    <xf numFmtId="3" fontId="0" fillId="0" borderId="2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/>
  </sheetViews>
  <sheetFormatPr defaultRowHeight="14.5" x14ac:dyDescent="0.35"/>
  <sheetData>
    <row r="1" spans="1:4" x14ac:dyDescent="0.35">
      <c r="A1" t="s">
        <v>0</v>
      </c>
    </row>
    <row r="2" spans="1:4" x14ac:dyDescent="0.35">
      <c r="A2" s="1"/>
      <c r="B2" s="1"/>
      <c r="C2" s="1"/>
      <c r="D2" s="1"/>
    </row>
    <row r="4" spans="1:4" x14ac:dyDescent="0.35">
      <c r="A4" s="2" t="s">
        <v>1</v>
      </c>
    </row>
    <row r="5" spans="1:4" x14ac:dyDescent="0.35">
      <c r="A5" s="2" t="s">
        <v>2</v>
      </c>
    </row>
    <row r="6" spans="1:4" x14ac:dyDescent="0.35">
      <c r="A6" s="2" t="s">
        <v>3</v>
      </c>
    </row>
    <row r="7" spans="1:4" x14ac:dyDescent="0.35">
      <c r="A7" s="2" t="s">
        <v>4</v>
      </c>
    </row>
    <row r="8" spans="1:4" x14ac:dyDescent="0.35">
      <c r="A8" s="2" t="s">
        <v>5</v>
      </c>
    </row>
    <row r="9" spans="1:4" x14ac:dyDescent="0.35">
      <c r="A9" s="2" t="s">
        <v>6</v>
      </c>
    </row>
    <row r="10" spans="1:4" x14ac:dyDescent="0.35">
      <c r="A10" s="2" t="s">
        <v>7</v>
      </c>
    </row>
    <row r="11" spans="1:4" x14ac:dyDescent="0.35">
      <c r="A11" s="2" t="s">
        <v>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/>
  </sheetViews>
  <sheetFormatPr defaultRowHeight="14.5" x14ac:dyDescent="0.35"/>
  <sheetData>
    <row r="1" spans="1:2" x14ac:dyDescent="0.35">
      <c r="A1" s="2" t="s">
        <v>9</v>
      </c>
      <c r="B1" t="s">
        <v>10</v>
      </c>
    </row>
    <row r="2" spans="1:2" x14ac:dyDescent="0.35">
      <c r="A2" s="2" t="s">
        <v>1</v>
      </c>
      <c r="B2" t="s">
        <v>0</v>
      </c>
    </row>
    <row r="3" spans="1:2" x14ac:dyDescent="0.35">
      <c r="A3" s="2" t="s">
        <v>11</v>
      </c>
      <c r="B3" t="s">
        <v>12</v>
      </c>
    </row>
    <row r="4" spans="1:2" x14ac:dyDescent="0.35">
      <c r="A4" s="2" t="s">
        <v>13</v>
      </c>
      <c r="B4" t="s">
        <v>14</v>
      </c>
    </row>
    <row r="5" spans="1:2" x14ac:dyDescent="0.35">
      <c r="A5" s="2" t="s">
        <v>15</v>
      </c>
      <c r="B5" t="s">
        <v>16</v>
      </c>
    </row>
    <row r="6" spans="1:2" x14ac:dyDescent="0.35">
      <c r="A6" s="2" t="s">
        <v>17</v>
      </c>
      <c r="B6">
        <v>8429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182"/>
  <sheetViews>
    <sheetView tabSelected="1" workbookViewId="0">
      <pane xSplit="2" ySplit="5" topLeftCell="N6" activePane="bottomRight" state="frozen"/>
      <selection pane="topRight" activeCell="C1" sqref="C1"/>
      <selection pane="bottomLeft" activeCell="A6" sqref="A6"/>
      <selection pane="bottomRight" activeCell="T32" sqref="T32"/>
    </sheetView>
  </sheetViews>
  <sheetFormatPr defaultRowHeight="14.5" x14ac:dyDescent="0.35"/>
  <cols>
    <col min="2" max="2" width="22.26953125" customWidth="1"/>
    <col min="17" max="21" width="10.453125" bestFit="1" customWidth="1"/>
  </cols>
  <sheetData>
    <row r="1" spans="2:21" x14ac:dyDescent="0.35">
      <c r="B1" s="2" t="s">
        <v>0</v>
      </c>
    </row>
    <row r="2" spans="2:21" x14ac:dyDescent="0.35">
      <c r="B2" t="s">
        <v>18</v>
      </c>
      <c r="N2">
        <v>2017</v>
      </c>
      <c r="O2">
        <v>2018</v>
      </c>
      <c r="P2">
        <v>2019</v>
      </c>
      <c r="Q2">
        <v>2020</v>
      </c>
      <c r="R2">
        <v>2021</v>
      </c>
      <c r="S2">
        <v>2022</v>
      </c>
      <c r="T2">
        <v>2023</v>
      </c>
      <c r="U2">
        <v>2024</v>
      </c>
    </row>
    <row r="3" spans="2:21" x14ac:dyDescent="0.35">
      <c r="B3" t="s">
        <v>19</v>
      </c>
    </row>
    <row r="4" spans="2:21" x14ac:dyDescent="0.35">
      <c r="B4" t="s">
        <v>20</v>
      </c>
      <c r="Q4" s="5">
        <v>43913</v>
      </c>
      <c r="R4" s="5">
        <v>44273</v>
      </c>
      <c r="S4" s="5">
        <v>44636</v>
      </c>
      <c r="T4" s="5">
        <v>44994</v>
      </c>
      <c r="U4" s="5">
        <v>45358</v>
      </c>
    </row>
    <row r="5" spans="2:21" x14ac:dyDescent="0.35">
      <c r="B5" t="s">
        <v>21</v>
      </c>
      <c r="Q5" s="5">
        <v>43861</v>
      </c>
      <c r="R5" s="5">
        <v>44227</v>
      </c>
      <c r="S5" s="5">
        <v>44592</v>
      </c>
      <c r="T5" s="5">
        <v>44957</v>
      </c>
      <c r="U5" s="5">
        <v>45322</v>
      </c>
    </row>
    <row r="8" spans="2:21" s="6" customFormat="1" x14ac:dyDescent="0.35">
      <c r="B8" s="6" t="s">
        <v>31</v>
      </c>
    </row>
    <row r="9" spans="2:21" s="7" customFormat="1" x14ac:dyDescent="0.35">
      <c r="B9" s="7" t="s">
        <v>32</v>
      </c>
      <c r="O9" s="7">
        <v>1.19</v>
      </c>
      <c r="P9" s="7">
        <v>1.47</v>
      </c>
      <c r="Q9" s="7">
        <v>1.24</v>
      </c>
      <c r="R9" s="7">
        <v>1.25</v>
      </c>
      <c r="S9" s="7">
        <v>1.24</v>
      </c>
      <c r="T9" s="7">
        <v>1.25</v>
      </c>
      <c r="U9" s="7">
        <v>1.19</v>
      </c>
    </row>
    <row r="12" spans="2:21" s="8" customFormat="1" x14ac:dyDescent="0.35">
      <c r="B12" s="8" t="s">
        <v>59</v>
      </c>
    </row>
    <row r="13" spans="2:21" s="10" customFormat="1" x14ac:dyDescent="0.35">
      <c r="B13" s="10" t="s">
        <v>12</v>
      </c>
      <c r="P13" s="10">
        <v>192.05699999999999</v>
      </c>
      <c r="Q13" s="10">
        <v>356.51299999999998</v>
      </c>
      <c r="R13" s="10">
        <v>627.40200000000004</v>
      </c>
      <c r="S13" s="10">
        <v>1046.4739999999999</v>
      </c>
      <c r="T13" s="10">
        <v>1563.567</v>
      </c>
      <c r="U13" s="10">
        <v>2088.0540000000001</v>
      </c>
    </row>
    <row r="14" spans="2:21" s="10" customFormat="1" x14ac:dyDescent="0.35">
      <c r="B14" s="10" t="s">
        <v>60</v>
      </c>
      <c r="P14" s="10">
        <v>29.721</v>
      </c>
      <c r="Q14" s="10">
        <v>67.427999999999997</v>
      </c>
      <c r="R14" s="10">
        <v>123.9</v>
      </c>
      <c r="S14" s="10">
        <v>200.19800000000001</v>
      </c>
      <c r="T14" s="10">
        <v>327.92899999999997</v>
      </c>
      <c r="U14" s="10">
        <v>467.928</v>
      </c>
    </row>
    <row r="15" spans="2:21" s="10" customFormat="1" x14ac:dyDescent="0.35">
      <c r="B15" s="10" t="s">
        <v>61</v>
      </c>
      <c r="P15" s="10">
        <v>17.213000000000001</v>
      </c>
      <c r="Q15" s="10">
        <v>37.671999999999997</v>
      </c>
      <c r="R15" s="10">
        <v>80.185000000000002</v>
      </c>
      <c r="S15" s="10">
        <v>142.68600000000001</v>
      </c>
      <c r="T15" s="10">
        <v>228.124</v>
      </c>
      <c r="U15" s="10">
        <v>315.524</v>
      </c>
    </row>
    <row r="16" spans="2:21" s="11" customFormat="1" x14ac:dyDescent="0.35">
      <c r="B16" s="11" t="s">
        <v>62</v>
      </c>
      <c r="P16" s="11">
        <v>10.833</v>
      </c>
      <c r="Q16" s="11">
        <v>19.8</v>
      </c>
      <c r="R16" s="11">
        <v>42.951000000000001</v>
      </c>
      <c r="S16" s="11">
        <v>62.235999999999997</v>
      </c>
      <c r="T16" s="11">
        <v>121.616</v>
      </c>
      <c r="U16" s="11">
        <v>184.04900000000001</v>
      </c>
    </row>
    <row r="17" spans="2:24" s="14" customFormat="1" x14ac:dyDescent="0.35">
      <c r="B17" s="14" t="s">
        <v>63</v>
      </c>
      <c r="M17" s="14">
        <f>SUM(M13:M16)</f>
        <v>0</v>
      </c>
      <c r="N17" s="14">
        <f t="shared" ref="N17:X17" si="0">SUM(N13:N16)</f>
        <v>0</v>
      </c>
      <c r="O17" s="14">
        <f t="shared" si="0"/>
        <v>0</v>
      </c>
      <c r="P17" s="14">
        <f t="shared" si="0"/>
        <v>249.82399999999998</v>
      </c>
      <c r="Q17" s="14">
        <f t="shared" si="0"/>
        <v>481.41299999999995</v>
      </c>
      <c r="R17" s="14">
        <f t="shared" si="0"/>
        <v>874.4380000000001</v>
      </c>
      <c r="S17" s="14">
        <f t="shared" si="0"/>
        <v>1451.5940000000001</v>
      </c>
      <c r="T17" s="14">
        <f t="shared" si="0"/>
        <v>2241.2359999999999</v>
      </c>
      <c r="U17" s="14">
        <f t="shared" si="0"/>
        <v>3055.5549999999998</v>
      </c>
      <c r="V17" s="14">
        <f t="shared" si="0"/>
        <v>0</v>
      </c>
      <c r="W17" s="14">
        <f t="shared" si="0"/>
        <v>0</v>
      </c>
      <c r="X17" s="14">
        <f t="shared" si="0"/>
        <v>0</v>
      </c>
    </row>
    <row r="18" spans="2:24" s="14" customFormat="1" x14ac:dyDescent="0.35"/>
    <row r="19" spans="2:24" s="14" customFormat="1" x14ac:dyDescent="0.35">
      <c r="B19" s="19" t="s">
        <v>66</v>
      </c>
    </row>
    <row r="20" spans="2:24" s="20" customFormat="1" x14ac:dyDescent="0.35">
      <c r="B20" s="20" t="s">
        <v>67</v>
      </c>
      <c r="M20" s="20">
        <f>M13</f>
        <v>0</v>
      </c>
      <c r="N20" s="20">
        <f t="shared" ref="N20:X20" si="1">N13</f>
        <v>0</v>
      </c>
      <c r="O20" s="20">
        <f t="shared" si="1"/>
        <v>0</v>
      </c>
      <c r="P20" s="20">
        <f t="shared" si="1"/>
        <v>192.05699999999999</v>
      </c>
      <c r="Q20" s="20">
        <f t="shared" si="1"/>
        <v>356.51299999999998</v>
      </c>
      <c r="R20" s="20">
        <f t="shared" si="1"/>
        <v>627.40200000000004</v>
      </c>
      <c r="S20" s="20">
        <f t="shared" si="1"/>
        <v>1046.4739999999999</v>
      </c>
      <c r="T20" s="20">
        <f t="shared" si="1"/>
        <v>1563.567</v>
      </c>
      <c r="U20" s="20">
        <f t="shared" si="1"/>
        <v>2088.0540000000001</v>
      </c>
      <c r="V20" s="20">
        <f t="shared" si="1"/>
        <v>0</v>
      </c>
      <c r="W20" s="20">
        <f t="shared" si="1"/>
        <v>0</v>
      </c>
      <c r="X20" s="20">
        <f t="shared" si="1"/>
        <v>0</v>
      </c>
    </row>
    <row r="21" spans="2:24" s="22" customFormat="1" x14ac:dyDescent="0.35">
      <c r="B21" s="22" t="s">
        <v>68</v>
      </c>
      <c r="M21" s="22">
        <f>SUM(M14:M16)</f>
        <v>0</v>
      </c>
      <c r="N21" s="22">
        <f t="shared" ref="N21:X21" si="2">SUM(N14:N16)</f>
        <v>0</v>
      </c>
      <c r="O21" s="22">
        <f t="shared" si="2"/>
        <v>0</v>
      </c>
      <c r="P21" s="22">
        <f t="shared" si="2"/>
        <v>57.766999999999996</v>
      </c>
      <c r="Q21" s="22">
        <f t="shared" si="2"/>
        <v>124.89999999999999</v>
      </c>
      <c r="R21" s="22">
        <f t="shared" si="2"/>
        <v>247.036</v>
      </c>
      <c r="S21" s="22">
        <f t="shared" si="2"/>
        <v>405.12</v>
      </c>
      <c r="T21" s="22">
        <f t="shared" si="2"/>
        <v>677.66899999999998</v>
      </c>
      <c r="U21" s="22">
        <f t="shared" si="2"/>
        <v>967.50099999999998</v>
      </c>
      <c r="V21" s="22">
        <f t="shared" si="2"/>
        <v>0</v>
      </c>
      <c r="W21" s="22">
        <f t="shared" si="2"/>
        <v>0</v>
      </c>
      <c r="X21" s="22">
        <f t="shared" si="2"/>
        <v>0</v>
      </c>
    </row>
    <row r="22" spans="2:24" s="14" customFormat="1" x14ac:dyDescent="0.35">
      <c r="M22" s="14">
        <f>SUM(M20:M21)</f>
        <v>0</v>
      </c>
      <c r="N22" s="14">
        <f t="shared" ref="N22:X22" si="3">SUM(N20:N21)</f>
        <v>0</v>
      </c>
      <c r="O22" s="14">
        <f t="shared" si="3"/>
        <v>0</v>
      </c>
      <c r="P22" s="14">
        <f t="shared" si="3"/>
        <v>249.82399999999998</v>
      </c>
      <c r="Q22" s="14">
        <f t="shared" si="3"/>
        <v>481.41299999999995</v>
      </c>
      <c r="R22" s="14">
        <f t="shared" si="3"/>
        <v>874.4380000000001</v>
      </c>
      <c r="S22" s="14">
        <f t="shared" si="3"/>
        <v>1451.5940000000001</v>
      </c>
      <c r="T22" s="14">
        <f t="shared" si="3"/>
        <v>2241.2359999999999</v>
      </c>
      <c r="U22" s="14">
        <f t="shared" si="3"/>
        <v>3055.5550000000003</v>
      </c>
      <c r="V22" s="14">
        <f t="shared" si="3"/>
        <v>0</v>
      </c>
      <c r="W22" s="14">
        <f t="shared" si="3"/>
        <v>0</v>
      </c>
      <c r="X22" s="14">
        <f t="shared" si="3"/>
        <v>0</v>
      </c>
    </row>
    <row r="23" spans="2:24" s="21" customFormat="1" x14ac:dyDescent="0.35"/>
    <row r="24" spans="2:24" x14ac:dyDescent="0.35">
      <c r="B24" s="15" t="s">
        <v>64</v>
      </c>
    </row>
    <row r="25" spans="2:24" s="7" customFormat="1" x14ac:dyDescent="0.35">
      <c r="B25" s="7" t="s">
        <v>12</v>
      </c>
      <c r="M25" s="7" t="e">
        <f>M13/M$17</f>
        <v>#DIV/0!</v>
      </c>
      <c r="N25" s="7" t="e">
        <f t="shared" ref="N25:X25" si="4">N13/N$17</f>
        <v>#DIV/0!</v>
      </c>
      <c r="O25" s="7" t="e">
        <f t="shared" si="4"/>
        <v>#DIV/0!</v>
      </c>
      <c r="P25" s="7">
        <f t="shared" si="4"/>
        <v>0.76876921352632255</v>
      </c>
      <c r="Q25" s="7">
        <f t="shared" si="4"/>
        <v>0.74055540668822817</v>
      </c>
      <c r="R25" s="7">
        <f t="shared" si="4"/>
        <v>0.7174916918066232</v>
      </c>
      <c r="S25" s="7">
        <f t="shared" si="4"/>
        <v>0.72091369900950264</v>
      </c>
      <c r="T25" s="7">
        <f t="shared" si="4"/>
        <v>0.69763603654412121</v>
      </c>
      <c r="U25" s="7">
        <f t="shared" si="4"/>
        <v>0.6833632515205913</v>
      </c>
      <c r="V25" s="7" t="e">
        <f t="shared" si="4"/>
        <v>#DIV/0!</v>
      </c>
      <c r="W25" s="7" t="e">
        <f t="shared" si="4"/>
        <v>#DIV/0!</v>
      </c>
      <c r="X25" s="7" t="e">
        <f t="shared" si="4"/>
        <v>#DIV/0!</v>
      </c>
    </row>
    <row r="26" spans="2:24" x14ac:dyDescent="0.35">
      <c r="B26" s="10" t="s">
        <v>60</v>
      </c>
      <c r="M26" s="7" t="e">
        <f>M14/M$17</f>
        <v>#DIV/0!</v>
      </c>
      <c r="N26" s="7" t="e">
        <f t="shared" ref="N26:X26" si="5">N14/N$17</f>
        <v>#DIV/0!</v>
      </c>
      <c r="O26" s="7" t="e">
        <f t="shared" si="5"/>
        <v>#DIV/0!</v>
      </c>
      <c r="P26" s="7">
        <f t="shared" si="5"/>
        <v>0.11896775329832203</v>
      </c>
      <c r="Q26" s="7">
        <f t="shared" si="5"/>
        <v>0.14006269045497319</v>
      </c>
      <c r="R26" s="7">
        <f t="shared" si="5"/>
        <v>0.14169100610906663</v>
      </c>
      <c r="S26" s="7">
        <f t="shared" si="5"/>
        <v>0.13791597375023595</v>
      </c>
      <c r="T26" s="7">
        <f t="shared" si="5"/>
        <v>0.1463161398442645</v>
      </c>
      <c r="U26" s="7">
        <f t="shared" si="5"/>
        <v>0.15314010057092739</v>
      </c>
      <c r="V26" s="7" t="e">
        <f t="shared" si="5"/>
        <v>#DIV/0!</v>
      </c>
      <c r="W26" s="7" t="e">
        <f t="shared" si="5"/>
        <v>#DIV/0!</v>
      </c>
      <c r="X26" s="7" t="e">
        <f t="shared" si="5"/>
        <v>#DIV/0!</v>
      </c>
    </row>
    <row r="27" spans="2:24" x14ac:dyDescent="0.35">
      <c r="B27" s="10" t="s">
        <v>61</v>
      </c>
      <c r="M27" s="7" t="e">
        <f>M15/M$17</f>
        <v>#DIV/0!</v>
      </c>
      <c r="N27" s="7" t="e">
        <f t="shared" ref="N27:X27" si="6">N15/N$17</f>
        <v>#DIV/0!</v>
      </c>
      <c r="O27" s="7" t="e">
        <f t="shared" si="6"/>
        <v>#DIV/0!</v>
      </c>
      <c r="P27" s="7">
        <f t="shared" si="6"/>
        <v>6.8900505956193167E-2</v>
      </c>
      <c r="Q27" s="7">
        <f t="shared" si="6"/>
        <v>7.8252976134836408E-2</v>
      </c>
      <c r="R27" s="7">
        <f t="shared" si="6"/>
        <v>9.1698896891489148E-2</v>
      </c>
      <c r="S27" s="7">
        <f t="shared" si="6"/>
        <v>9.8296080033397765E-2</v>
      </c>
      <c r="T27" s="7">
        <f t="shared" si="6"/>
        <v>0.10178490797042347</v>
      </c>
      <c r="U27" s="7">
        <f t="shared" si="6"/>
        <v>0.10326241877498524</v>
      </c>
      <c r="V27" s="7" t="e">
        <f t="shared" si="6"/>
        <v>#DIV/0!</v>
      </c>
      <c r="W27" s="7" t="e">
        <f t="shared" si="6"/>
        <v>#DIV/0!</v>
      </c>
      <c r="X27" s="7" t="e">
        <f t="shared" si="6"/>
        <v>#DIV/0!</v>
      </c>
    </row>
    <row r="28" spans="2:24" s="9" customFormat="1" x14ac:dyDescent="0.35">
      <c r="B28" s="11" t="s">
        <v>62</v>
      </c>
      <c r="M28" s="17" t="e">
        <f>M16/M$17</f>
        <v>#DIV/0!</v>
      </c>
      <c r="N28" s="17" t="e">
        <f t="shared" ref="N28:X28" si="7">N16/N$17</f>
        <v>#DIV/0!</v>
      </c>
      <c r="O28" s="17" t="e">
        <f t="shared" si="7"/>
        <v>#DIV/0!</v>
      </c>
      <c r="P28" s="17">
        <f t="shared" si="7"/>
        <v>4.336252721916229E-2</v>
      </c>
      <c r="Q28" s="17">
        <f t="shared" si="7"/>
        <v>4.1128926721962229E-2</v>
      </c>
      <c r="R28" s="17">
        <f t="shared" si="7"/>
        <v>4.9118405192820985E-2</v>
      </c>
      <c r="S28" s="17">
        <f t="shared" si="7"/>
        <v>4.2874247206863621E-2</v>
      </c>
      <c r="T28" s="17">
        <f t="shared" si="7"/>
        <v>5.4262915641190845E-2</v>
      </c>
      <c r="U28" s="17">
        <f t="shared" si="7"/>
        <v>6.0234229133496214E-2</v>
      </c>
      <c r="V28" s="17" t="e">
        <f t="shared" si="7"/>
        <v>#DIV/0!</v>
      </c>
      <c r="W28" s="17" t="e">
        <f t="shared" si="7"/>
        <v>#DIV/0!</v>
      </c>
      <c r="X28" s="17" t="e">
        <f t="shared" si="7"/>
        <v>#DIV/0!</v>
      </c>
    </row>
    <row r="29" spans="2:24" x14ac:dyDescent="0.35">
      <c r="B29" s="16" t="s">
        <v>65</v>
      </c>
      <c r="M29" s="7" t="e">
        <f>SUM(M25:M28)</f>
        <v>#DIV/0!</v>
      </c>
      <c r="N29" s="7" t="e">
        <f t="shared" ref="N29:X29" si="8">SUM(N25:N28)</f>
        <v>#DIV/0!</v>
      </c>
      <c r="O29" s="7" t="e">
        <f t="shared" si="8"/>
        <v>#DIV/0!</v>
      </c>
      <c r="P29" s="7">
        <f t="shared" si="8"/>
        <v>1</v>
      </c>
      <c r="Q29" s="7">
        <f t="shared" si="8"/>
        <v>1</v>
      </c>
      <c r="R29" s="7">
        <f t="shared" si="8"/>
        <v>0.99999999999999989</v>
      </c>
      <c r="S29" s="7">
        <f t="shared" si="8"/>
        <v>1</v>
      </c>
      <c r="T29" s="7">
        <f t="shared" si="8"/>
        <v>1</v>
      </c>
      <c r="U29" s="7">
        <f t="shared" si="8"/>
        <v>1.0000000000000002</v>
      </c>
      <c r="V29" s="7" t="e">
        <f t="shared" si="8"/>
        <v>#DIV/0!</v>
      </c>
      <c r="W29" s="7" t="e">
        <f t="shared" si="8"/>
        <v>#DIV/0!</v>
      </c>
      <c r="X29" s="7" t="e">
        <f t="shared" si="8"/>
        <v>#DIV/0!</v>
      </c>
    </row>
    <row r="30" spans="2:24" x14ac:dyDescent="0.35">
      <c r="B30" s="16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2:24" x14ac:dyDescent="0.35">
      <c r="B31" s="23" t="s">
        <v>69</v>
      </c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2:24" x14ac:dyDescent="0.35">
      <c r="B32" s="16" t="s">
        <v>67</v>
      </c>
      <c r="M32" s="7" t="e">
        <f>M20/M22</f>
        <v>#DIV/0!</v>
      </c>
      <c r="N32" s="7" t="e">
        <f t="shared" ref="N32:X32" si="9">N20/N22</f>
        <v>#DIV/0!</v>
      </c>
      <c r="O32" s="7" t="e">
        <f t="shared" si="9"/>
        <v>#DIV/0!</v>
      </c>
      <c r="P32" s="7">
        <f t="shared" si="9"/>
        <v>0.76876921352632255</v>
      </c>
      <c r="Q32" s="7">
        <f t="shared" si="9"/>
        <v>0.74055540668822817</v>
      </c>
      <c r="R32" s="7">
        <f t="shared" si="9"/>
        <v>0.7174916918066232</v>
      </c>
      <c r="S32" s="7">
        <f t="shared" si="9"/>
        <v>0.72091369900950264</v>
      </c>
      <c r="T32" s="7">
        <f t="shared" si="9"/>
        <v>0.69763603654412121</v>
      </c>
      <c r="U32" s="7">
        <f t="shared" si="9"/>
        <v>0.68336325152059119</v>
      </c>
      <c r="V32" s="7" t="e">
        <f t="shared" si="9"/>
        <v>#DIV/0!</v>
      </c>
      <c r="W32" s="7" t="e">
        <f t="shared" si="9"/>
        <v>#DIV/0!</v>
      </c>
      <c r="X32" s="7" t="e">
        <f t="shared" si="9"/>
        <v>#DIV/0!</v>
      </c>
    </row>
    <row r="33" spans="2:24" s="9" customFormat="1" x14ac:dyDescent="0.35">
      <c r="B33" s="24" t="s">
        <v>68</v>
      </c>
      <c r="M33" s="17" t="e">
        <f>M21/M22</f>
        <v>#DIV/0!</v>
      </c>
      <c r="N33" s="17" t="e">
        <f t="shared" ref="N33:X33" si="10">N21/N22</f>
        <v>#DIV/0!</v>
      </c>
      <c r="O33" s="17" t="e">
        <f t="shared" si="10"/>
        <v>#DIV/0!</v>
      </c>
      <c r="P33" s="17">
        <f t="shared" si="10"/>
        <v>0.23123078647367748</v>
      </c>
      <c r="Q33" s="17">
        <f t="shared" si="10"/>
        <v>0.25944459331177183</v>
      </c>
      <c r="R33" s="17">
        <f t="shared" si="10"/>
        <v>0.28250830819337674</v>
      </c>
      <c r="S33" s="17">
        <f t="shared" si="10"/>
        <v>0.27908630099049736</v>
      </c>
      <c r="T33" s="17">
        <f t="shared" si="10"/>
        <v>0.30236396345587879</v>
      </c>
      <c r="U33" s="17">
        <f t="shared" si="10"/>
        <v>0.31663674847940876</v>
      </c>
      <c r="V33" s="17" t="e">
        <f t="shared" si="10"/>
        <v>#DIV/0!</v>
      </c>
      <c r="W33" s="17" t="e">
        <f t="shared" si="10"/>
        <v>#DIV/0!</v>
      </c>
      <c r="X33" s="17" t="e">
        <f t="shared" si="10"/>
        <v>#DIV/0!</v>
      </c>
    </row>
    <row r="34" spans="2:24" x14ac:dyDescent="0.35">
      <c r="B34" s="16" t="s">
        <v>65</v>
      </c>
      <c r="M34" s="7" t="e">
        <f>SUM(M32:M33)</f>
        <v>#DIV/0!</v>
      </c>
      <c r="N34" s="7" t="e">
        <f t="shared" ref="N34:X34" si="11">SUM(N32:N33)</f>
        <v>#DIV/0!</v>
      </c>
      <c r="O34" s="7" t="e">
        <f t="shared" si="11"/>
        <v>#DIV/0!</v>
      </c>
      <c r="P34" s="7">
        <f t="shared" si="11"/>
        <v>1</v>
      </c>
      <c r="Q34" s="7">
        <f t="shared" si="11"/>
        <v>1</v>
      </c>
      <c r="R34" s="7">
        <f t="shared" si="11"/>
        <v>1</v>
      </c>
      <c r="S34" s="7">
        <f t="shared" si="11"/>
        <v>1</v>
      </c>
      <c r="T34" s="7">
        <f t="shared" si="11"/>
        <v>1</v>
      </c>
      <c r="U34" s="7">
        <f t="shared" si="11"/>
        <v>1</v>
      </c>
      <c r="V34" s="7" t="e">
        <f t="shared" si="11"/>
        <v>#DIV/0!</v>
      </c>
      <c r="W34" s="7" t="e">
        <f t="shared" si="11"/>
        <v>#DIV/0!</v>
      </c>
      <c r="X34" s="7" t="e">
        <f t="shared" si="11"/>
        <v>#DIV/0!</v>
      </c>
    </row>
    <row r="35" spans="2:24" s="8" customFormat="1" x14ac:dyDescent="0.35">
      <c r="B35" s="8" t="s">
        <v>33</v>
      </c>
    </row>
    <row r="36" spans="2:24" s="6" customFormat="1" x14ac:dyDescent="0.35">
      <c r="B36" s="6" t="s">
        <v>40</v>
      </c>
    </row>
    <row r="37" spans="2:24" s="10" customFormat="1" x14ac:dyDescent="0.35">
      <c r="B37" s="10" t="s">
        <v>34</v>
      </c>
      <c r="N37" s="10">
        <v>37.895000000000003</v>
      </c>
      <c r="O37" s="10">
        <v>92.567999999999998</v>
      </c>
      <c r="P37" s="10">
        <v>219.40100000000001</v>
      </c>
      <c r="Q37" s="10">
        <v>436.32299999999998</v>
      </c>
      <c r="R37" s="10">
        <v>804.67</v>
      </c>
      <c r="S37" s="10">
        <v>1359.537</v>
      </c>
      <c r="T37" s="10">
        <v>2111.66</v>
      </c>
      <c r="U37" s="10">
        <v>2870.5569999999998</v>
      </c>
    </row>
    <row r="38" spans="2:24" s="11" customFormat="1" x14ac:dyDescent="0.35">
      <c r="B38" s="11" t="s">
        <v>35</v>
      </c>
      <c r="N38" s="11">
        <v>24.378</v>
      </c>
      <c r="O38" s="11">
        <v>39.856999999999999</v>
      </c>
      <c r="P38" s="11">
        <v>69.207999999999998</v>
      </c>
      <c r="Q38" s="11">
        <v>112.474</v>
      </c>
      <c r="R38" s="11">
        <v>185.21199999999999</v>
      </c>
      <c r="S38" s="11">
        <v>321.904</v>
      </c>
      <c r="T38" s="11">
        <v>511.68400000000003</v>
      </c>
      <c r="U38" s="11">
        <v>630.745</v>
      </c>
    </row>
    <row r="39" spans="2:24" s="10" customFormat="1" x14ac:dyDescent="0.35">
      <c r="B39" s="10" t="s">
        <v>36</v>
      </c>
      <c r="M39" s="10">
        <f>M37-M38</f>
        <v>0</v>
      </c>
      <c r="N39" s="10">
        <f t="shared" ref="N39:X39" si="12">N37-N38</f>
        <v>13.517000000000003</v>
      </c>
      <c r="O39" s="10">
        <f t="shared" si="12"/>
        <v>52.710999999999999</v>
      </c>
      <c r="P39" s="10">
        <f t="shared" si="12"/>
        <v>150.19300000000001</v>
      </c>
      <c r="Q39" s="10">
        <f t="shared" si="12"/>
        <v>323.84899999999999</v>
      </c>
      <c r="R39" s="10">
        <f t="shared" si="12"/>
        <v>619.45799999999997</v>
      </c>
      <c r="S39" s="10">
        <f t="shared" si="12"/>
        <v>1037.633</v>
      </c>
      <c r="T39" s="10">
        <f t="shared" si="12"/>
        <v>1599.9759999999999</v>
      </c>
      <c r="U39" s="10">
        <f t="shared" si="12"/>
        <v>2239.8119999999999</v>
      </c>
      <c r="V39" s="10">
        <f t="shared" si="12"/>
        <v>0</v>
      </c>
      <c r="W39" s="10">
        <f t="shared" si="12"/>
        <v>0</v>
      </c>
      <c r="X39" s="10">
        <f t="shared" si="12"/>
        <v>0</v>
      </c>
    </row>
    <row r="40" spans="2:24" s="7" customFormat="1" x14ac:dyDescent="0.35">
      <c r="B40" s="7" t="s">
        <v>37</v>
      </c>
      <c r="M40" s="7" t="e">
        <f>M39/M37</f>
        <v>#DIV/0!</v>
      </c>
      <c r="N40" s="7">
        <f t="shared" ref="N40:X40" si="13">N39/N37</f>
        <v>0.35669613405462469</v>
      </c>
      <c r="O40" s="7">
        <f t="shared" si="13"/>
        <v>0.56943004061878832</v>
      </c>
      <c r="P40" s="7">
        <f t="shared" si="13"/>
        <v>0.68455932288366961</v>
      </c>
      <c r="Q40" s="7">
        <f t="shared" si="13"/>
        <v>0.74222307785745878</v>
      </c>
      <c r="R40" s="7">
        <f t="shared" si="13"/>
        <v>0.76982862539923202</v>
      </c>
      <c r="S40" s="7">
        <f t="shared" si="13"/>
        <v>0.76322527448682898</v>
      </c>
      <c r="T40" s="7">
        <f t="shared" si="13"/>
        <v>0.75768636996486172</v>
      </c>
      <c r="U40" s="7">
        <f t="shared" si="13"/>
        <v>0.78027086729160933</v>
      </c>
      <c r="V40" s="7" t="e">
        <f t="shared" si="13"/>
        <v>#DIV/0!</v>
      </c>
      <c r="W40" s="7" t="e">
        <f t="shared" si="13"/>
        <v>#DIV/0!</v>
      </c>
      <c r="X40" s="7" t="e">
        <f t="shared" si="13"/>
        <v>#DIV/0!</v>
      </c>
    </row>
    <row r="41" spans="2:24" s="6" customFormat="1" x14ac:dyDescent="0.35">
      <c r="B41" s="6" t="s">
        <v>39</v>
      </c>
    </row>
    <row r="42" spans="2:24" s="10" customFormat="1" x14ac:dyDescent="0.35">
      <c r="B42" s="10" t="s">
        <v>34</v>
      </c>
      <c r="N42" s="10">
        <v>14.85</v>
      </c>
      <c r="O42" s="10">
        <v>26.184000000000001</v>
      </c>
      <c r="P42" s="10">
        <v>30.422999999999998</v>
      </c>
      <c r="Q42" s="10">
        <v>45.09</v>
      </c>
      <c r="R42" s="10">
        <v>69.768000000000001</v>
      </c>
      <c r="S42" s="10">
        <v>92.057000000000002</v>
      </c>
      <c r="T42" s="10">
        <v>129.57599999999999</v>
      </c>
      <c r="U42" s="10">
        <v>184.99799999999999</v>
      </c>
    </row>
    <row r="43" spans="2:24" s="11" customFormat="1" x14ac:dyDescent="0.35">
      <c r="B43" s="11" t="s">
        <v>35</v>
      </c>
      <c r="N43" s="11">
        <v>9.6280000000000001</v>
      </c>
      <c r="O43" s="11">
        <v>14.629</v>
      </c>
      <c r="P43" s="11">
        <v>18.03</v>
      </c>
      <c r="Q43" s="11">
        <v>29.152999999999999</v>
      </c>
      <c r="R43" s="11">
        <v>44.332999999999998</v>
      </c>
      <c r="S43" s="11">
        <v>61.317</v>
      </c>
      <c r="T43" s="11">
        <v>89.546999999999997</v>
      </c>
      <c r="U43" s="11">
        <v>124.97799999999999</v>
      </c>
    </row>
    <row r="44" spans="2:24" x14ac:dyDescent="0.35">
      <c r="B44" t="s">
        <v>36</v>
      </c>
      <c r="M44" s="10">
        <f>M42-M43</f>
        <v>0</v>
      </c>
      <c r="N44" s="10">
        <f t="shared" ref="N44" si="14">N42-N43</f>
        <v>5.2219999999999995</v>
      </c>
      <c r="O44" s="10">
        <f t="shared" ref="O44" si="15">O42-O43</f>
        <v>11.555000000000001</v>
      </c>
      <c r="P44" s="10">
        <f t="shared" ref="P44" si="16">P42-P43</f>
        <v>12.392999999999997</v>
      </c>
      <c r="Q44" s="10">
        <f t="shared" ref="Q44" si="17">Q42-Q43</f>
        <v>15.937000000000005</v>
      </c>
      <c r="R44" s="10">
        <f t="shared" ref="R44" si="18">R42-R43</f>
        <v>25.435000000000002</v>
      </c>
      <c r="S44" s="10">
        <f t="shared" ref="S44" si="19">S42-S43</f>
        <v>30.740000000000002</v>
      </c>
      <c r="T44" s="10">
        <f t="shared" ref="T44" si="20">T42-T43</f>
        <v>40.028999999999996</v>
      </c>
      <c r="U44" s="10">
        <f t="shared" ref="U44" si="21">U42-U43</f>
        <v>60.019999999999996</v>
      </c>
      <c r="V44" s="10">
        <f t="shared" ref="V44" si="22">V42-V43</f>
        <v>0</v>
      </c>
      <c r="W44" s="10">
        <f t="shared" ref="W44" si="23">W42-W43</f>
        <v>0</v>
      </c>
      <c r="X44" s="10">
        <f t="shared" ref="X44" si="24">X42-X43</f>
        <v>0</v>
      </c>
    </row>
    <row r="45" spans="2:24" x14ac:dyDescent="0.35">
      <c r="B45" t="s">
        <v>37</v>
      </c>
      <c r="M45" s="7" t="e">
        <f>M44/M42</f>
        <v>#DIV/0!</v>
      </c>
      <c r="N45" s="7">
        <f t="shared" ref="N45" si="25">N44/N42</f>
        <v>0.3516498316498316</v>
      </c>
      <c r="O45" s="7">
        <f t="shared" ref="O45" si="26">O44/O42</f>
        <v>0.44130003055300954</v>
      </c>
      <c r="P45" s="7">
        <f t="shared" ref="P45" si="27">P44/P42</f>
        <v>0.40735627650133116</v>
      </c>
      <c r="Q45" s="7">
        <f t="shared" ref="Q45" si="28">Q44/Q42</f>
        <v>0.35344865823907745</v>
      </c>
      <c r="R45" s="7">
        <f t="shared" ref="R45" si="29">R44/R42</f>
        <v>0.36456541680999888</v>
      </c>
      <c r="S45" s="7">
        <f t="shared" ref="S45" si="30">S44/S42</f>
        <v>0.33392354736739194</v>
      </c>
      <c r="T45" s="7">
        <f t="shared" ref="T45" si="31">T44/T42</f>
        <v>0.30892294869420261</v>
      </c>
      <c r="U45" s="7">
        <f t="shared" ref="U45" si="32">U44/U42</f>
        <v>0.32443593984799834</v>
      </c>
      <c r="V45" s="7" t="e">
        <f t="shared" ref="V45" si="33">V44/V42</f>
        <v>#DIV/0!</v>
      </c>
      <c r="W45" s="7" t="e">
        <f t="shared" ref="W45" si="34">W44/W42</f>
        <v>#DIV/0!</v>
      </c>
      <c r="X45" s="7" t="e">
        <f t="shared" ref="X45" si="35">X44/X42</f>
        <v>#DIV/0!</v>
      </c>
    </row>
    <row r="46" spans="2:24" s="6" customFormat="1" x14ac:dyDescent="0.35">
      <c r="B46" s="6" t="s">
        <v>38</v>
      </c>
    </row>
    <row r="47" spans="2:24" s="18" customFormat="1" x14ac:dyDescent="0.35">
      <c r="B47" s="18" t="s">
        <v>34</v>
      </c>
      <c r="M47" s="14">
        <f>M42+M37</f>
        <v>0</v>
      </c>
      <c r="N47" s="14">
        <f t="shared" ref="N47:X47" si="36">N42+N37</f>
        <v>52.745000000000005</v>
      </c>
      <c r="O47" s="14">
        <f t="shared" si="36"/>
        <v>118.752</v>
      </c>
      <c r="P47" s="14">
        <f t="shared" si="36"/>
        <v>249.82400000000001</v>
      </c>
      <c r="Q47" s="14">
        <f t="shared" si="36"/>
        <v>481.41300000000001</v>
      </c>
      <c r="R47" s="14">
        <f t="shared" si="36"/>
        <v>874.43799999999999</v>
      </c>
      <c r="S47" s="14">
        <f t="shared" si="36"/>
        <v>1451.5940000000001</v>
      </c>
      <c r="T47" s="14">
        <f t="shared" si="36"/>
        <v>2241.2359999999999</v>
      </c>
      <c r="U47" s="14">
        <f t="shared" si="36"/>
        <v>3055.5549999999998</v>
      </c>
      <c r="V47" s="14">
        <f t="shared" si="36"/>
        <v>0</v>
      </c>
      <c r="W47" s="14">
        <f t="shared" si="36"/>
        <v>0</v>
      </c>
      <c r="X47" s="14">
        <f t="shared" si="36"/>
        <v>0</v>
      </c>
    </row>
    <row r="48" spans="2:24" s="9" customFormat="1" x14ac:dyDescent="0.35">
      <c r="B48" s="9" t="s">
        <v>35</v>
      </c>
      <c r="M48" s="11">
        <f>M43+M38</f>
        <v>0</v>
      </c>
      <c r="N48" s="11">
        <f t="shared" ref="N48:X48" si="37">N43+N38</f>
        <v>34.006</v>
      </c>
      <c r="O48" s="11">
        <f t="shared" si="37"/>
        <v>54.485999999999997</v>
      </c>
      <c r="P48" s="11">
        <f t="shared" si="37"/>
        <v>87.238</v>
      </c>
      <c r="Q48" s="11">
        <f t="shared" si="37"/>
        <v>141.62700000000001</v>
      </c>
      <c r="R48" s="11">
        <f t="shared" si="37"/>
        <v>229.54499999999999</v>
      </c>
      <c r="S48" s="11">
        <f t="shared" si="37"/>
        <v>383.221</v>
      </c>
      <c r="T48" s="11">
        <f t="shared" si="37"/>
        <v>601.23099999999999</v>
      </c>
      <c r="U48" s="11">
        <f t="shared" si="37"/>
        <v>755.72299999999996</v>
      </c>
      <c r="V48" s="11">
        <f t="shared" si="37"/>
        <v>0</v>
      </c>
      <c r="W48" s="11">
        <f t="shared" si="37"/>
        <v>0</v>
      </c>
      <c r="X48" s="11">
        <f t="shared" si="37"/>
        <v>0</v>
      </c>
    </row>
    <row r="49" spans="1:50" x14ac:dyDescent="0.35">
      <c r="B49" t="s">
        <v>36</v>
      </c>
      <c r="M49" s="10">
        <f>M47-M48</f>
        <v>0</v>
      </c>
      <c r="N49" s="10">
        <f t="shared" ref="N49" si="38">N47-N48</f>
        <v>18.739000000000004</v>
      </c>
      <c r="O49" s="10">
        <f t="shared" ref="O49" si="39">O47-O48</f>
        <v>64.265999999999991</v>
      </c>
      <c r="P49" s="10">
        <f t="shared" ref="P49" si="40">P47-P48</f>
        <v>162.58600000000001</v>
      </c>
      <c r="Q49" s="10">
        <f t="shared" ref="Q49" si="41">Q47-Q48</f>
        <v>339.786</v>
      </c>
      <c r="R49" s="10">
        <f t="shared" ref="R49" si="42">R47-R48</f>
        <v>644.89300000000003</v>
      </c>
      <c r="S49" s="10">
        <f t="shared" ref="S49" si="43">S47-S48</f>
        <v>1068.373</v>
      </c>
      <c r="T49" s="10">
        <f t="shared" ref="T49" si="44">T47-T48</f>
        <v>1640.0049999999999</v>
      </c>
      <c r="U49" s="10">
        <f t="shared" ref="U49" si="45">U47-U48</f>
        <v>2299.8319999999999</v>
      </c>
      <c r="V49" s="10">
        <f t="shared" ref="V49" si="46">V47-V48</f>
        <v>0</v>
      </c>
      <c r="W49" s="10">
        <f t="shared" ref="W49" si="47">W47-W48</f>
        <v>0</v>
      </c>
      <c r="X49" s="10">
        <f t="shared" ref="X49" si="48">X47-X48</f>
        <v>0</v>
      </c>
    </row>
    <row r="50" spans="1:50" x14ac:dyDescent="0.35">
      <c r="B50" t="s">
        <v>37</v>
      </c>
      <c r="M50" s="7" t="e">
        <f>M49/M47</f>
        <v>#DIV/0!</v>
      </c>
      <c r="N50" s="7">
        <f t="shared" ref="N50" si="49">N49/N47</f>
        <v>0.35527538155275384</v>
      </c>
      <c r="O50" s="7">
        <f t="shared" ref="O50" si="50">O49/O47</f>
        <v>0.54117825383993523</v>
      </c>
      <c r="P50" s="7">
        <f t="shared" ref="P50" si="51">P49/P47</f>
        <v>0.65080216472396568</v>
      </c>
      <c r="Q50" s="7">
        <f t="shared" ref="Q50" si="52">Q49/Q47</f>
        <v>0.70580977248225529</v>
      </c>
      <c r="R50" s="7">
        <f t="shared" ref="R50" si="53">R49/R47</f>
        <v>0.73749425345193143</v>
      </c>
      <c r="S50" s="7">
        <f t="shared" ref="S50" si="54">S49/S47</f>
        <v>0.73599987324279381</v>
      </c>
      <c r="T50" s="7">
        <f t="shared" ref="T50" si="55">T49/T47</f>
        <v>0.73174132487609511</v>
      </c>
      <c r="U50" s="7">
        <f t="shared" ref="U50" si="56">U49/U47</f>
        <v>0.7526724277586232</v>
      </c>
      <c r="V50" s="7" t="e">
        <f t="shared" ref="V50" si="57">V49/V47</f>
        <v>#DIV/0!</v>
      </c>
      <c r="W50" s="7" t="e">
        <f t="shared" ref="W50" si="58">W49/W47</f>
        <v>#DIV/0!</v>
      </c>
      <c r="X50" s="7" t="e">
        <f t="shared" ref="X50" si="59">X49/X47</f>
        <v>#DIV/0!</v>
      </c>
    </row>
    <row r="51" spans="1:50" x14ac:dyDescent="0.35"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 spans="1:50" s="7" customFormat="1" x14ac:dyDescent="0.35">
      <c r="B52" s="13" t="s">
        <v>58</v>
      </c>
    </row>
    <row r="53" spans="1:50" s="7" customFormat="1" x14ac:dyDescent="0.35">
      <c r="B53" s="7" t="s">
        <v>40</v>
      </c>
      <c r="M53" s="7" t="e">
        <f>M37/M47</f>
        <v>#DIV/0!</v>
      </c>
      <c r="N53" s="7">
        <f t="shared" ref="N53:X53" si="60">N37/N47</f>
        <v>0.71845672575599584</v>
      </c>
      <c r="O53" s="7">
        <f t="shared" si="60"/>
        <v>0.77950687146321751</v>
      </c>
      <c r="P53" s="7">
        <f t="shared" si="60"/>
        <v>0.87822226847700779</v>
      </c>
      <c r="Q53" s="7">
        <f t="shared" si="60"/>
        <v>0.9063382168740769</v>
      </c>
      <c r="R53" s="7">
        <f t="shared" si="60"/>
        <v>0.92021389738323356</v>
      </c>
      <c r="S53" s="7">
        <f t="shared" si="60"/>
        <v>0.93658212971395582</v>
      </c>
      <c r="T53" s="7">
        <f t="shared" si="60"/>
        <v>0.94218547265883645</v>
      </c>
      <c r="U53" s="7">
        <f t="shared" si="60"/>
        <v>0.93945518899185254</v>
      </c>
      <c r="V53" s="7" t="e">
        <f t="shared" si="60"/>
        <v>#DIV/0!</v>
      </c>
      <c r="W53" s="7" t="e">
        <f t="shared" si="60"/>
        <v>#DIV/0!</v>
      </c>
      <c r="X53" s="7" t="e">
        <f t="shared" si="60"/>
        <v>#DIV/0!</v>
      </c>
    </row>
    <row r="54" spans="1:50" s="7" customFormat="1" x14ac:dyDescent="0.35">
      <c r="B54" s="7" t="s">
        <v>39</v>
      </c>
      <c r="M54" s="7" t="e">
        <f>M42/M47</f>
        <v>#DIV/0!</v>
      </c>
      <c r="N54" s="7">
        <f t="shared" ref="N54:X54" si="61">N42/N47</f>
        <v>0.28154327424400416</v>
      </c>
      <c r="O54" s="7">
        <f t="shared" si="61"/>
        <v>0.22049312853678255</v>
      </c>
      <c r="P54" s="7">
        <f t="shared" si="61"/>
        <v>0.12177773152299218</v>
      </c>
      <c r="Q54" s="7">
        <f t="shared" si="61"/>
        <v>9.3661783125923062E-2</v>
      </c>
      <c r="R54" s="7">
        <f t="shared" si="61"/>
        <v>7.9786102616766427E-2</v>
      </c>
      <c r="S54" s="7">
        <f t="shared" si="61"/>
        <v>6.3417870286044162E-2</v>
      </c>
      <c r="T54" s="7">
        <f t="shared" si="61"/>
        <v>5.7814527341163539E-2</v>
      </c>
      <c r="U54" s="7">
        <f t="shared" si="61"/>
        <v>6.0544811008147459E-2</v>
      </c>
      <c r="V54" s="7" t="e">
        <f t="shared" si="61"/>
        <v>#DIV/0!</v>
      </c>
      <c r="W54" s="7" t="e">
        <f t="shared" si="61"/>
        <v>#DIV/0!</v>
      </c>
      <c r="X54" s="7" t="e">
        <f t="shared" si="61"/>
        <v>#DIV/0!</v>
      </c>
    </row>
    <row r="55" spans="1:50" s="7" customFormat="1" x14ac:dyDescent="0.35"/>
    <row r="56" spans="1:50" s="7" customFormat="1" x14ac:dyDescent="0.35"/>
    <row r="57" spans="1:50" s="7" customFormat="1" x14ac:dyDescent="0.35"/>
    <row r="58" spans="1:50" x14ac:dyDescent="0.35">
      <c r="A58" s="3"/>
      <c r="B58" s="3" t="s">
        <v>22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</row>
    <row r="59" spans="1:50" s="14" customFormat="1" x14ac:dyDescent="0.35">
      <c r="B59" s="14" t="s">
        <v>41</v>
      </c>
      <c r="N59" s="14">
        <v>52.744999999999997</v>
      </c>
      <c r="O59" s="14">
        <v>118.752</v>
      </c>
      <c r="P59" s="14">
        <v>249.82400000000001</v>
      </c>
      <c r="Q59" s="14">
        <v>481.41300000000001</v>
      </c>
      <c r="R59" s="14">
        <v>874.43799999999999</v>
      </c>
      <c r="S59" s="14">
        <v>1451.5940000000001</v>
      </c>
      <c r="T59" s="14">
        <v>2241.2359999999999</v>
      </c>
      <c r="U59" s="14">
        <v>3055.5549999999998</v>
      </c>
    </row>
    <row r="60" spans="1:50" s="11" customFormat="1" x14ac:dyDescent="0.35">
      <c r="B60" s="11" t="s">
        <v>35</v>
      </c>
      <c r="N60" s="11">
        <v>34.006</v>
      </c>
      <c r="O60" s="11">
        <v>54.485999999999997</v>
      </c>
      <c r="P60" s="11">
        <v>87.238</v>
      </c>
      <c r="Q60" s="11">
        <v>141.62700000000001</v>
      </c>
      <c r="R60" s="11">
        <v>229.54499999999999</v>
      </c>
      <c r="S60" s="11">
        <v>383.221</v>
      </c>
      <c r="T60" s="11">
        <v>601.23099999999999</v>
      </c>
      <c r="U60" s="11">
        <v>755.72299999999996</v>
      </c>
    </row>
    <row r="61" spans="1:50" s="10" customFormat="1" x14ac:dyDescent="0.35">
      <c r="B61" s="10" t="s">
        <v>36</v>
      </c>
      <c r="M61" s="10">
        <f>M59-M60</f>
        <v>0</v>
      </c>
      <c r="N61" s="10">
        <f t="shared" ref="N61:X61" si="62">N59-N60</f>
        <v>18.738999999999997</v>
      </c>
      <c r="O61" s="10">
        <f t="shared" si="62"/>
        <v>64.265999999999991</v>
      </c>
      <c r="P61" s="10">
        <f t="shared" si="62"/>
        <v>162.58600000000001</v>
      </c>
      <c r="Q61" s="10">
        <f t="shared" si="62"/>
        <v>339.786</v>
      </c>
      <c r="R61" s="10">
        <f t="shared" si="62"/>
        <v>644.89300000000003</v>
      </c>
      <c r="S61" s="10">
        <f t="shared" si="62"/>
        <v>1068.373</v>
      </c>
      <c r="T61" s="10">
        <f t="shared" si="62"/>
        <v>1640.0049999999999</v>
      </c>
      <c r="U61" s="10">
        <f t="shared" si="62"/>
        <v>2299.8319999999999</v>
      </c>
      <c r="V61" s="10">
        <f t="shared" si="62"/>
        <v>0</v>
      </c>
      <c r="W61" s="10">
        <f t="shared" si="62"/>
        <v>0</v>
      </c>
      <c r="X61" s="10">
        <f t="shared" si="62"/>
        <v>0</v>
      </c>
    </row>
    <row r="62" spans="1:50" s="10" customFormat="1" x14ac:dyDescent="0.35">
      <c r="B62" s="10" t="s">
        <v>42</v>
      </c>
      <c r="N62" s="10">
        <v>53.747999999999998</v>
      </c>
      <c r="O62" s="10">
        <v>104.277</v>
      </c>
      <c r="P62" s="10">
        <v>172.68199999999999</v>
      </c>
      <c r="Q62" s="10">
        <v>266.59500000000003</v>
      </c>
      <c r="R62" s="10">
        <v>401.31599999999997</v>
      </c>
      <c r="S62" s="10">
        <v>616.54600000000005</v>
      </c>
      <c r="T62" s="10">
        <v>904.40899999999999</v>
      </c>
      <c r="U62" s="10">
        <v>1140.566</v>
      </c>
    </row>
    <row r="63" spans="1:50" s="10" customFormat="1" x14ac:dyDescent="0.35">
      <c r="B63" s="10" t="s">
        <v>43</v>
      </c>
      <c r="N63" s="10">
        <v>39.145000000000003</v>
      </c>
      <c r="O63" s="10">
        <v>58.887</v>
      </c>
      <c r="P63" s="10">
        <v>84.551000000000002</v>
      </c>
      <c r="Q63" s="10">
        <v>130.18799999999999</v>
      </c>
      <c r="R63" s="10">
        <v>214.67</v>
      </c>
      <c r="S63" s="10">
        <v>371.28300000000002</v>
      </c>
      <c r="T63" s="10">
        <v>608.36400000000003</v>
      </c>
      <c r="U63" s="10">
        <v>768.49699999999996</v>
      </c>
    </row>
    <row r="64" spans="1:50" s="11" customFormat="1" x14ac:dyDescent="0.35">
      <c r="B64" s="11" t="s">
        <v>44</v>
      </c>
      <c r="N64" s="11">
        <v>16.402000000000001</v>
      </c>
      <c r="O64" s="11">
        <v>32.542000000000002</v>
      </c>
      <c r="P64" s="11">
        <v>42.216999999999999</v>
      </c>
      <c r="Q64" s="11">
        <v>89.067999999999998</v>
      </c>
      <c r="R64" s="11">
        <v>121.43600000000001</v>
      </c>
      <c r="S64" s="11">
        <v>223.09200000000001</v>
      </c>
      <c r="T64" s="11">
        <v>317.34399999999999</v>
      </c>
      <c r="U64" s="11">
        <v>392.76400000000001</v>
      </c>
    </row>
    <row r="65" spans="2:24" s="11" customFormat="1" x14ac:dyDescent="0.35">
      <c r="B65" s="11" t="s">
        <v>45</v>
      </c>
      <c r="M65" s="11">
        <f>SUM(M62:M64)</f>
        <v>0</v>
      </c>
      <c r="N65" s="11">
        <f t="shared" ref="N65:X65" si="63">SUM(N62:N64)</f>
        <v>109.295</v>
      </c>
      <c r="O65" s="11">
        <f t="shared" si="63"/>
        <v>195.70599999999999</v>
      </c>
      <c r="P65" s="11">
        <f t="shared" si="63"/>
        <v>299.45</v>
      </c>
      <c r="Q65" s="11">
        <f t="shared" si="63"/>
        <v>485.851</v>
      </c>
      <c r="R65" s="11">
        <f t="shared" si="63"/>
        <v>737.42200000000003</v>
      </c>
      <c r="S65" s="11">
        <f t="shared" si="63"/>
        <v>1210.921</v>
      </c>
      <c r="T65" s="11">
        <f t="shared" si="63"/>
        <v>1830.1170000000002</v>
      </c>
      <c r="U65" s="11">
        <f t="shared" si="63"/>
        <v>2301.8270000000002</v>
      </c>
      <c r="V65" s="11">
        <f t="shared" si="63"/>
        <v>0</v>
      </c>
      <c r="W65" s="11">
        <f t="shared" si="63"/>
        <v>0</v>
      </c>
      <c r="X65" s="11">
        <f t="shared" si="63"/>
        <v>0</v>
      </c>
    </row>
    <row r="66" spans="2:24" s="10" customFormat="1" x14ac:dyDescent="0.35">
      <c r="B66" s="10" t="s">
        <v>46</v>
      </c>
      <c r="M66" s="10">
        <f>M61-M65</f>
        <v>0</v>
      </c>
      <c r="N66" s="10">
        <f t="shared" ref="N66:X66" si="64">N61-N65</f>
        <v>-90.556000000000012</v>
      </c>
      <c r="O66" s="10">
        <f t="shared" si="64"/>
        <v>-131.44</v>
      </c>
      <c r="P66" s="10">
        <f t="shared" si="64"/>
        <v>-136.86399999999998</v>
      </c>
      <c r="Q66" s="10">
        <f t="shared" si="64"/>
        <v>-146.065</v>
      </c>
      <c r="R66" s="10">
        <f t="shared" si="64"/>
        <v>-92.528999999999996</v>
      </c>
      <c r="S66" s="10">
        <f t="shared" si="64"/>
        <v>-142.548</v>
      </c>
      <c r="T66" s="10">
        <f t="shared" si="64"/>
        <v>-190.11200000000031</v>
      </c>
      <c r="U66" s="10">
        <f t="shared" si="64"/>
        <v>-1.9950000000003456</v>
      </c>
      <c r="V66" s="10">
        <f t="shared" si="64"/>
        <v>0</v>
      </c>
      <c r="W66" s="10">
        <f t="shared" si="64"/>
        <v>0</v>
      </c>
      <c r="X66" s="10">
        <f t="shared" si="64"/>
        <v>0</v>
      </c>
    </row>
    <row r="67" spans="2:24" s="10" customFormat="1" x14ac:dyDescent="0.35">
      <c r="B67" s="10" t="s">
        <v>47</v>
      </c>
      <c r="N67" s="10">
        <v>-0.61499999999999999</v>
      </c>
      <c r="O67" s="10">
        <v>-1.6479999999999999</v>
      </c>
      <c r="P67" s="10">
        <v>-0.42799999999999999</v>
      </c>
      <c r="Q67" s="10">
        <v>-0.442</v>
      </c>
      <c r="R67" s="10">
        <v>-1.5589999999999999</v>
      </c>
      <c r="S67" s="10">
        <v>-25.231000000000002</v>
      </c>
      <c r="T67" s="10">
        <v>-25.318999999999999</v>
      </c>
      <c r="U67" s="10">
        <v>-25.756</v>
      </c>
    </row>
    <row r="68" spans="2:24" s="10" customFormat="1" x14ac:dyDescent="0.35">
      <c r="B68" s="10" t="s">
        <v>48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3.7879999999999998</v>
      </c>
      <c r="T68" s="10">
        <v>52.494999999999997</v>
      </c>
      <c r="U68" s="10">
        <v>148.93</v>
      </c>
    </row>
    <row r="69" spans="2:24" s="11" customFormat="1" x14ac:dyDescent="0.35">
      <c r="B69" s="11" t="s">
        <v>49</v>
      </c>
      <c r="N69" s="11">
        <v>8.2000000000000003E-2</v>
      </c>
      <c r="O69" s="11">
        <v>-1.4730000000000001</v>
      </c>
      <c r="P69" s="11">
        <v>-1.4179999999999999</v>
      </c>
      <c r="Q69" s="11">
        <v>6.7249999999999996</v>
      </c>
      <c r="R69" s="11">
        <v>6.2190000000000003</v>
      </c>
      <c r="S69" s="11">
        <v>3.968</v>
      </c>
      <c r="T69" s="11">
        <v>3.0529999999999999</v>
      </c>
      <c r="U69" s="11">
        <v>1.6379999999999999</v>
      </c>
    </row>
    <row r="70" spans="2:24" s="10" customFormat="1" x14ac:dyDescent="0.35">
      <c r="B70" s="10" t="s">
        <v>50</v>
      </c>
      <c r="M70" s="10">
        <f>M66+SUM(M67:M69)</f>
        <v>0</v>
      </c>
      <c r="N70" s="10">
        <f t="shared" ref="N70:X70" si="65">N66+SUM(N67:N69)</f>
        <v>-91.089000000000013</v>
      </c>
      <c r="O70" s="10">
        <f t="shared" si="65"/>
        <v>-134.56100000000001</v>
      </c>
      <c r="P70" s="10">
        <f t="shared" si="65"/>
        <v>-138.70999999999998</v>
      </c>
      <c r="Q70" s="10">
        <f t="shared" si="65"/>
        <v>-139.78200000000001</v>
      </c>
      <c r="R70" s="10">
        <f t="shared" si="65"/>
        <v>-87.869</v>
      </c>
      <c r="S70" s="10">
        <f t="shared" si="65"/>
        <v>-160.023</v>
      </c>
      <c r="T70" s="10">
        <f t="shared" si="65"/>
        <v>-159.88300000000032</v>
      </c>
      <c r="U70" s="10">
        <f t="shared" si="65"/>
        <v>122.81699999999967</v>
      </c>
      <c r="V70" s="10">
        <f t="shared" si="65"/>
        <v>0</v>
      </c>
      <c r="W70" s="10">
        <f t="shared" si="65"/>
        <v>0</v>
      </c>
      <c r="X70" s="10">
        <f t="shared" si="65"/>
        <v>0</v>
      </c>
    </row>
    <row r="71" spans="2:24" s="11" customFormat="1" x14ac:dyDescent="0.35">
      <c r="B71" s="11" t="s">
        <v>51</v>
      </c>
      <c r="N71" s="11">
        <v>8.6999999999999994E-2</v>
      </c>
      <c r="O71" s="11">
        <v>0.92900000000000005</v>
      </c>
      <c r="P71" s="11">
        <v>1.367</v>
      </c>
      <c r="Q71" s="11">
        <v>1.9970000000000001</v>
      </c>
      <c r="R71" s="11">
        <v>4.76</v>
      </c>
      <c r="S71" s="11">
        <v>72.355000000000004</v>
      </c>
      <c r="T71" s="11">
        <v>22.402000000000001</v>
      </c>
      <c r="U71" s="11">
        <v>32.231999999999999</v>
      </c>
    </row>
    <row r="72" spans="2:24" s="10" customFormat="1" x14ac:dyDescent="0.35">
      <c r="B72" s="10" t="s">
        <v>52</v>
      </c>
      <c r="M72" s="10">
        <f>M70-M71</f>
        <v>0</v>
      </c>
      <c r="N72" s="10">
        <f t="shared" ref="N72:X72" si="66">N70-N71</f>
        <v>-91.176000000000016</v>
      </c>
      <c r="O72" s="10">
        <f t="shared" si="66"/>
        <v>-135.49</v>
      </c>
      <c r="P72" s="10">
        <f t="shared" si="66"/>
        <v>-140.07699999999997</v>
      </c>
      <c r="Q72" s="10">
        <f t="shared" si="66"/>
        <v>-141.77900000000002</v>
      </c>
      <c r="R72" s="10">
        <f t="shared" si="66"/>
        <v>-92.629000000000005</v>
      </c>
      <c r="S72" s="10">
        <f t="shared" si="66"/>
        <v>-232.37799999999999</v>
      </c>
      <c r="T72" s="10">
        <f t="shared" si="66"/>
        <v>-182.28500000000031</v>
      </c>
      <c r="U72" s="10">
        <f t="shared" si="66"/>
        <v>90.584999999999667</v>
      </c>
      <c r="V72" s="10">
        <f t="shared" si="66"/>
        <v>0</v>
      </c>
      <c r="W72" s="10">
        <f t="shared" si="66"/>
        <v>0</v>
      </c>
      <c r="X72" s="10">
        <f t="shared" si="66"/>
        <v>0</v>
      </c>
    </row>
    <row r="73" spans="2:24" s="11" customFormat="1" x14ac:dyDescent="0.35">
      <c r="B73" s="11" t="s">
        <v>53</v>
      </c>
      <c r="N73" s="11">
        <v>17.012</v>
      </c>
      <c r="O73" s="11">
        <v>5.8529999999999998</v>
      </c>
      <c r="P73" s="11">
        <v>0</v>
      </c>
      <c r="Q73" s="11">
        <v>0</v>
      </c>
      <c r="R73" s="11">
        <v>0</v>
      </c>
      <c r="S73" s="11">
        <v>2.4239999999999999</v>
      </c>
      <c r="T73" s="11">
        <v>0.96</v>
      </c>
      <c r="U73" s="11">
        <v>1.258</v>
      </c>
    </row>
    <row r="74" spans="2:24" s="10" customFormat="1" x14ac:dyDescent="0.35">
      <c r="B74" s="10" t="s">
        <v>54</v>
      </c>
      <c r="M74" s="10">
        <f>M72-M73</f>
        <v>0</v>
      </c>
      <c r="N74" s="10">
        <f t="shared" ref="N74:X74" si="67">N72-N73</f>
        <v>-108.18800000000002</v>
      </c>
      <c r="O74" s="10">
        <f t="shared" si="67"/>
        <v>-141.34300000000002</v>
      </c>
      <c r="P74" s="10">
        <f t="shared" si="67"/>
        <v>-140.07699999999997</v>
      </c>
      <c r="Q74" s="10">
        <f t="shared" si="67"/>
        <v>-141.77900000000002</v>
      </c>
      <c r="R74" s="10">
        <f t="shared" si="67"/>
        <v>-92.629000000000005</v>
      </c>
      <c r="S74" s="10">
        <f t="shared" si="67"/>
        <v>-234.80199999999999</v>
      </c>
      <c r="T74" s="10">
        <f t="shared" si="67"/>
        <v>-183.24500000000032</v>
      </c>
      <c r="U74" s="10">
        <f t="shared" si="67"/>
        <v>89.326999999999671</v>
      </c>
      <c r="V74" s="10">
        <f t="shared" si="67"/>
        <v>0</v>
      </c>
      <c r="W74" s="10">
        <f t="shared" si="67"/>
        <v>0</v>
      </c>
      <c r="X74" s="10">
        <f t="shared" si="67"/>
        <v>0</v>
      </c>
    </row>
    <row r="76" spans="2:24" s="12" customFormat="1" x14ac:dyDescent="0.35">
      <c r="B76" s="12" t="s">
        <v>55</v>
      </c>
      <c r="M76" s="12" t="e">
        <f>M74/M78</f>
        <v>#DIV/0!</v>
      </c>
      <c r="N76" s="12" t="e">
        <f t="shared" ref="N76:X76" si="68">N74/N78</f>
        <v>#DIV/0!</v>
      </c>
      <c r="O76" s="12">
        <f t="shared" si="68"/>
        <v>-3.3752746203075752</v>
      </c>
      <c r="P76" s="12">
        <f t="shared" si="68"/>
        <v>-3.1223279762833509</v>
      </c>
      <c r="Q76" s="12">
        <f t="shared" si="68"/>
        <v>-0.95756507409058378</v>
      </c>
      <c r="R76" s="12">
        <f t="shared" si="68"/>
        <v>-0.42537978287624684</v>
      </c>
      <c r="S76" s="12">
        <f t="shared" si="68"/>
        <v>-1.033723397698356</v>
      </c>
      <c r="T76" s="12">
        <f t="shared" si="68"/>
        <v>-0.78599033194789503</v>
      </c>
      <c r="U76" s="12">
        <f t="shared" si="68"/>
        <v>0.37432166847554937</v>
      </c>
      <c r="V76" s="12" t="e">
        <f t="shared" si="68"/>
        <v>#DIV/0!</v>
      </c>
      <c r="W76" s="12" t="e">
        <f t="shared" si="68"/>
        <v>#DIV/0!</v>
      </c>
      <c r="X76" s="12" t="e">
        <f t="shared" si="68"/>
        <v>#DIV/0!</v>
      </c>
    </row>
    <row r="77" spans="2:24" s="12" customFormat="1" x14ac:dyDescent="0.35">
      <c r="B77" s="12" t="s">
        <v>56</v>
      </c>
      <c r="M77" s="12" t="e">
        <f>M74/M79</f>
        <v>#DIV/0!</v>
      </c>
      <c r="N77" s="12" t="e">
        <f t="shared" ref="N77:X77" si="69">N74/N79</f>
        <v>#DIV/0!</v>
      </c>
      <c r="O77" s="12" t="e">
        <f t="shared" si="69"/>
        <v>#DIV/0!</v>
      </c>
      <c r="P77" s="12" t="e">
        <f t="shared" si="69"/>
        <v>#DIV/0!</v>
      </c>
      <c r="Q77" s="12" t="e">
        <f t="shared" si="69"/>
        <v>#DIV/0!</v>
      </c>
      <c r="R77" s="12" t="e">
        <f t="shared" si="69"/>
        <v>#DIV/0!</v>
      </c>
      <c r="S77" s="12">
        <f t="shared" si="69"/>
        <v>-1.033723397698356</v>
      </c>
      <c r="T77" s="12">
        <f t="shared" si="69"/>
        <v>-0.78599033194789503</v>
      </c>
      <c r="U77" s="12">
        <f t="shared" si="69"/>
        <v>0.3666427237465868</v>
      </c>
      <c r="V77" s="12" t="e">
        <f t="shared" si="69"/>
        <v>#DIV/0!</v>
      </c>
      <c r="W77" s="12" t="e">
        <f t="shared" si="69"/>
        <v>#DIV/0!</v>
      </c>
      <c r="X77" s="12" t="e">
        <f t="shared" si="69"/>
        <v>#DIV/0!</v>
      </c>
    </row>
    <row r="78" spans="2:24" s="10" customFormat="1" x14ac:dyDescent="0.35">
      <c r="B78" s="10" t="s">
        <v>3</v>
      </c>
      <c r="O78" s="10">
        <v>41.875999999999998</v>
      </c>
      <c r="P78" s="10">
        <v>44.863</v>
      </c>
      <c r="Q78" s="10">
        <v>148.06200000000001</v>
      </c>
      <c r="R78" s="10">
        <v>217.756</v>
      </c>
      <c r="S78" s="10">
        <v>227.142</v>
      </c>
      <c r="T78" s="10">
        <v>233.13900000000001</v>
      </c>
      <c r="U78" s="10">
        <v>238.637</v>
      </c>
    </row>
    <row r="79" spans="2:24" s="10" customFormat="1" x14ac:dyDescent="0.35">
      <c r="B79" s="10" t="s">
        <v>57</v>
      </c>
      <c r="S79" s="10">
        <v>227.142</v>
      </c>
      <c r="T79" s="10">
        <v>233.13900000000001</v>
      </c>
      <c r="U79" s="10">
        <v>243.63499999999999</v>
      </c>
    </row>
    <row r="82" spans="1:50" x14ac:dyDescent="0.35">
      <c r="A82" s="3"/>
      <c r="B82" s="3" t="s">
        <v>23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</row>
    <row r="102" spans="1:50" x14ac:dyDescent="0.35">
      <c r="A102" s="3"/>
      <c r="B102" s="3" t="s">
        <v>24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</row>
    <row r="122" spans="1:50" x14ac:dyDescent="0.35">
      <c r="A122" s="4"/>
      <c r="B122" s="4" t="s">
        <v>25</v>
      </c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32" spans="1:50" x14ac:dyDescent="0.35">
      <c r="A132" s="4"/>
      <c r="B132" s="4" t="s">
        <v>26</v>
      </c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42" spans="1:50" x14ac:dyDescent="0.35">
      <c r="A142" s="4"/>
      <c r="B142" s="4" t="s">
        <v>27</v>
      </c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52" spans="1:50" x14ac:dyDescent="0.35">
      <c r="A152" s="4"/>
      <c r="B152" s="4" t="s">
        <v>28</v>
      </c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</row>
    <row r="162" spans="1:50" x14ac:dyDescent="0.35">
      <c r="A162" s="4"/>
      <c r="B162" s="4" t="s">
        <v>29</v>
      </c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</row>
    <row r="172" spans="1:50" x14ac:dyDescent="0.35">
      <c r="A172" s="4"/>
      <c r="B172" s="4" t="s">
        <v>30</v>
      </c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</row>
    <row r="182" spans="1:50" x14ac:dyDescent="0.35">
      <c r="A182" s="4"/>
      <c r="B182" s="4" t="s">
        <v>26</v>
      </c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</row>
  </sheetData>
  <pageMargins left="0.75" right="0.75" top="1" bottom="1" header="0.5" footer="0.5"/>
  <ignoredErrors>
    <ignoredError sqref="P21:U2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Info</vt:lpstr>
      <vt:lpstr>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William Kruta</cp:lastModifiedBy>
  <dcterms:created xsi:type="dcterms:W3CDTF">2024-08-23T07:41:06Z</dcterms:created>
  <dcterms:modified xsi:type="dcterms:W3CDTF">2024-08-23T08:43:04Z</dcterms:modified>
</cp:coreProperties>
</file>