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DKNG/"/>
    </mc:Choice>
  </mc:AlternateContent>
  <xr:revisionPtr revIDLastSave="174" documentId="11_F5F19F4C488B4B232DD9FF1BBE02512D99ED13F7" xr6:coauthVersionLast="47" xr6:coauthVersionMax="47" xr10:uidLastSave="{237A5E9E-4549-4BE3-AC3E-48AE08254A42}"/>
  <bookViews>
    <workbookView xWindow="0" yWindow="0" windowWidth="19200" windowHeight="21600" activeTab="2" xr2:uid="{00000000-000D-0000-FFFF-FFFF00000000}"/>
  </bookViews>
  <sheets>
    <sheet name="Main" sheetId="1" r:id="rId1"/>
    <sheet name="Info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3" l="1"/>
  <c r="R19" i="3"/>
  <c r="S19" i="3"/>
  <c r="T19" i="3"/>
  <c r="U19" i="3"/>
  <c r="V19" i="3"/>
  <c r="W19" i="3"/>
  <c r="X19" i="3"/>
  <c r="Y19" i="3"/>
  <c r="Z19" i="3"/>
  <c r="AA19" i="3"/>
  <c r="AB19" i="3"/>
  <c r="P19" i="3"/>
  <c r="Q15" i="3"/>
  <c r="R15" i="3"/>
  <c r="S15" i="3"/>
  <c r="T15" i="3"/>
  <c r="U15" i="3"/>
  <c r="V15" i="3"/>
  <c r="W15" i="3"/>
  <c r="X15" i="3"/>
  <c r="Y15" i="3"/>
  <c r="Z15" i="3"/>
  <c r="AA15" i="3"/>
  <c r="AB15" i="3"/>
  <c r="P15" i="3"/>
  <c r="Q27" i="3"/>
  <c r="R27" i="3"/>
  <c r="S27" i="3"/>
  <c r="T27" i="3"/>
  <c r="U27" i="3"/>
  <c r="V27" i="3"/>
  <c r="W27" i="3"/>
  <c r="X27" i="3"/>
  <c r="X28" i="3" s="1"/>
  <c r="X33" i="3" s="1"/>
  <c r="X37" i="3" s="1"/>
  <c r="Y27" i="3"/>
  <c r="Y28" i="3" s="1"/>
  <c r="Y33" i="3" s="1"/>
  <c r="Y37" i="3" s="1"/>
  <c r="Z27" i="3"/>
  <c r="Z28" i="3" s="1"/>
  <c r="Z33" i="3" s="1"/>
  <c r="Z37" i="3" s="1"/>
  <c r="AA27" i="3"/>
  <c r="AA28" i="3" s="1"/>
  <c r="AA33" i="3" s="1"/>
  <c r="AA37" i="3" s="1"/>
  <c r="AB27" i="3"/>
  <c r="AB28" i="3" s="1"/>
  <c r="AB33" i="3" s="1"/>
  <c r="AB37" i="3" s="1"/>
  <c r="P27" i="3"/>
  <c r="P28" i="3" s="1"/>
  <c r="P33" i="3" s="1"/>
  <c r="P37" i="3" s="1"/>
  <c r="Q23" i="3"/>
  <c r="Q28" i="3" s="1"/>
  <c r="Q33" i="3" s="1"/>
  <c r="Q37" i="3" s="1"/>
  <c r="R23" i="3"/>
  <c r="R28" i="3" s="1"/>
  <c r="R33" i="3" s="1"/>
  <c r="R37" i="3" s="1"/>
  <c r="S23" i="3"/>
  <c r="S28" i="3" s="1"/>
  <c r="S33" i="3" s="1"/>
  <c r="S37" i="3" s="1"/>
  <c r="T23" i="3"/>
  <c r="T28" i="3" s="1"/>
  <c r="T33" i="3" s="1"/>
  <c r="T37" i="3" s="1"/>
  <c r="U23" i="3"/>
  <c r="U28" i="3" s="1"/>
  <c r="U33" i="3" s="1"/>
  <c r="U37" i="3" s="1"/>
  <c r="V23" i="3"/>
  <c r="W23" i="3"/>
  <c r="X23" i="3"/>
  <c r="Y23" i="3"/>
  <c r="Z23" i="3"/>
  <c r="AA23" i="3"/>
  <c r="AB23" i="3"/>
  <c r="P23" i="3"/>
  <c r="X2" i="3"/>
  <c r="W2" i="3" s="1"/>
  <c r="V2" i="3" s="1"/>
  <c r="U2" i="3" s="1"/>
  <c r="T2" i="3" s="1"/>
  <c r="S2" i="3" s="1"/>
  <c r="V28" i="3" l="1"/>
  <c r="V33" i="3" s="1"/>
  <c r="V37" i="3" s="1"/>
  <c r="W28" i="3"/>
  <c r="W33" i="3" s="1"/>
  <c r="W37" i="3" s="1"/>
</calcChain>
</file>

<file path=xl/sharedStrings.xml><?xml version="1.0" encoding="utf-8"?>
<sst xmlns="http://schemas.openxmlformats.org/spreadsheetml/2006/main" count="66" uniqueCount="59">
  <si>
    <t>DKNG</t>
  </si>
  <si>
    <t>Ticker</t>
  </si>
  <si>
    <t>Price</t>
  </si>
  <si>
    <t>Shares</t>
  </si>
  <si>
    <t>Marketcap</t>
  </si>
  <si>
    <t>Cash</t>
  </si>
  <si>
    <t>Debt</t>
  </si>
  <si>
    <t>Net Cash</t>
  </si>
  <si>
    <t>EV</t>
  </si>
  <si>
    <t>Company</t>
  </si>
  <si>
    <t>DraftKings Inc.</t>
  </si>
  <si>
    <t>Country</t>
  </si>
  <si>
    <t>United States</t>
  </si>
  <si>
    <t>Sector</t>
  </si>
  <si>
    <t>Consumer Cyclical</t>
  </si>
  <si>
    <t>Industry</t>
  </si>
  <si>
    <t>Gambling</t>
  </si>
  <si>
    <t>Employees</t>
  </si>
  <si>
    <t>Fiscal Year</t>
  </si>
  <si>
    <t>Fiscal Period</t>
  </si>
  <si>
    <t>Filing Date</t>
  </si>
  <si>
    <t>Period Of Report</t>
  </si>
  <si>
    <t>Income Statement *in Millions, USD</t>
  </si>
  <si>
    <t>Balance Sheet *in Millions, USD</t>
  </si>
  <si>
    <t>Cash Flow *in Millions, USD</t>
  </si>
  <si>
    <t>Margins</t>
  </si>
  <si>
    <t>Growth</t>
  </si>
  <si>
    <t>Yields</t>
  </si>
  <si>
    <t>Ratios</t>
  </si>
  <si>
    <t>Segment Revenues *in Millions, USD</t>
  </si>
  <si>
    <t>Geographic Revenue *in Millions, USD</t>
  </si>
  <si>
    <t>Average Revenue Per Monthly Uniqe Payer (whole dollars)</t>
  </si>
  <si>
    <t>Average Monthly (millions)</t>
  </si>
  <si>
    <t>Unique Payers</t>
  </si>
  <si>
    <t>Revenue</t>
  </si>
  <si>
    <t>COGs</t>
  </si>
  <si>
    <t>Gross Profit</t>
  </si>
  <si>
    <t>S&amp;M</t>
  </si>
  <si>
    <t>Products &amp; Technology</t>
  </si>
  <si>
    <t>G&amp;A</t>
  </si>
  <si>
    <t>Total Operating Expenses</t>
  </si>
  <si>
    <t>Operating Income</t>
  </si>
  <si>
    <t>Interest Income</t>
  </si>
  <si>
    <t>Interest Expense</t>
  </si>
  <si>
    <t>Warrant liabilities</t>
  </si>
  <si>
    <t>Other gain (loss)</t>
  </si>
  <si>
    <t>Income before tax</t>
  </si>
  <si>
    <t>Tax</t>
  </si>
  <si>
    <t>Equity method investment</t>
  </si>
  <si>
    <t>Non-controlling interests</t>
  </si>
  <si>
    <t>Net Income</t>
  </si>
  <si>
    <t>Segments *in millions, USD</t>
  </si>
  <si>
    <t>Geographic *in millions, USD</t>
  </si>
  <si>
    <t>International</t>
  </si>
  <si>
    <t>Total Revenue</t>
  </si>
  <si>
    <t>Online gaming</t>
  </si>
  <si>
    <t>Gaming software</t>
  </si>
  <si>
    <t xml:space="preserve">Other   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</si>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</sst>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i/>
      <u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14" fontId="0" fillId="0" borderId="0" xfId="0" applyNumberFormat="1"/>
    <xf numFmtId="0" fontId="4" fillId="4" borderId="0" xfId="0" applyFont="1" applyFill="1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Fill="1" applyBorder="1"/>
    <xf numFmtId="3" fontId="0" fillId="0" borderId="2" xfId="0" applyNumberFormat="1" applyFill="1" applyBorder="1"/>
    <xf numFmtId="3" fontId="0" fillId="0" borderId="0" xfId="0" applyNumberFormat="1" applyBorder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4.5" x14ac:dyDescent="0.35"/>
  <sheetData>
    <row r="1" spans="1:4" x14ac:dyDescent="0.35">
      <c r="A1" t="s">
        <v>0</v>
      </c>
    </row>
    <row r="2" spans="1:4" x14ac:dyDescent="0.35">
      <c r="A2" s="1"/>
      <c r="B2" s="1"/>
      <c r="C2" s="1"/>
      <c r="D2" s="1"/>
    </row>
    <row r="4" spans="1:4" x14ac:dyDescent="0.35">
      <c r="A4" s="2" t="s">
        <v>1</v>
      </c>
    </row>
    <row r="5" spans="1:4" x14ac:dyDescent="0.35">
      <c r="A5" s="2" t="s">
        <v>2</v>
      </c>
    </row>
    <row r="6" spans="1:4" x14ac:dyDescent="0.35">
      <c r="A6" s="2" t="s">
        <v>3</v>
      </c>
    </row>
    <row r="7" spans="1:4" x14ac:dyDescent="0.35">
      <c r="A7" s="2" t="s">
        <v>4</v>
      </c>
    </row>
    <row r="8" spans="1:4" x14ac:dyDescent="0.35">
      <c r="A8" s="2" t="s">
        <v>5</v>
      </c>
    </row>
    <row r="9" spans="1:4" x14ac:dyDescent="0.35">
      <c r="A9" s="2" t="s">
        <v>6</v>
      </c>
    </row>
    <row r="10" spans="1:4" x14ac:dyDescent="0.35">
      <c r="A10" s="2" t="s">
        <v>7</v>
      </c>
    </row>
    <row r="11" spans="1:4" x14ac:dyDescent="0.35">
      <c r="A11" s="2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A1" s="2" t="s">
        <v>9</v>
      </c>
      <c r="B1" t="s">
        <v>10</v>
      </c>
    </row>
    <row r="2" spans="1:2" x14ac:dyDescent="0.35">
      <c r="A2" s="2" t="s">
        <v>1</v>
      </c>
      <c r="B2" t="s">
        <v>0</v>
      </c>
    </row>
    <row r="3" spans="1:2" x14ac:dyDescent="0.35">
      <c r="A3" s="2" t="s">
        <v>11</v>
      </c>
      <c r="B3" t="s">
        <v>12</v>
      </c>
    </row>
    <row r="4" spans="1:2" x14ac:dyDescent="0.35">
      <c r="A4" s="2" t="s">
        <v>13</v>
      </c>
      <c r="B4" t="s">
        <v>14</v>
      </c>
    </row>
    <row r="5" spans="1:2" x14ac:dyDescent="0.35">
      <c r="A5" s="2" t="s">
        <v>15</v>
      </c>
      <c r="B5" t="s">
        <v>16</v>
      </c>
    </row>
    <row r="6" spans="1:2" x14ac:dyDescent="0.35">
      <c r="A6" s="2" t="s">
        <v>17</v>
      </c>
      <c r="B6">
        <v>4400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42"/>
  <sheetViews>
    <sheetView tabSelected="1" workbookViewId="0">
      <pane xSplit="2" ySplit="5" topLeftCell="O6" activePane="bottomRight" state="frozen"/>
      <selection pane="topRight" activeCell="C1" sqref="C1"/>
      <selection pane="bottomLeft" activeCell="A6" sqref="A6"/>
      <selection pane="bottomRight" activeCell="V19" sqref="V19"/>
    </sheetView>
  </sheetViews>
  <sheetFormatPr defaultRowHeight="14.5" x14ac:dyDescent="0.35"/>
  <cols>
    <col min="2" max="2" width="25.90625" customWidth="1"/>
    <col min="24" max="25" width="10.453125" bestFit="1" customWidth="1"/>
  </cols>
  <sheetData>
    <row r="1" spans="2:28" x14ac:dyDescent="0.35">
      <c r="B1" s="2" t="s">
        <v>0</v>
      </c>
    </row>
    <row r="2" spans="2:28" x14ac:dyDescent="0.35">
      <c r="B2" t="s">
        <v>18</v>
      </c>
      <c r="S2">
        <f>T2-1</f>
        <v>2017</v>
      </c>
      <c r="T2">
        <f t="shared" ref="T2:W2" si="0">U2-1</f>
        <v>2018</v>
      </c>
      <c r="U2">
        <f t="shared" si="0"/>
        <v>2019</v>
      </c>
      <c r="V2">
        <f t="shared" si="0"/>
        <v>2020</v>
      </c>
      <c r="W2">
        <f t="shared" si="0"/>
        <v>2021</v>
      </c>
      <c r="X2">
        <f>Y2-1</f>
        <v>2022</v>
      </c>
      <c r="Y2">
        <v>2023</v>
      </c>
    </row>
    <row r="3" spans="2:28" x14ac:dyDescent="0.35">
      <c r="B3" t="s">
        <v>19</v>
      </c>
    </row>
    <row r="4" spans="2:28" x14ac:dyDescent="0.35">
      <c r="B4" t="s">
        <v>20</v>
      </c>
      <c r="X4" s="5">
        <v>44974</v>
      </c>
      <c r="Y4" s="5">
        <v>45338</v>
      </c>
    </row>
    <row r="5" spans="2:28" x14ac:dyDescent="0.35">
      <c r="B5" t="s">
        <v>21</v>
      </c>
      <c r="X5" s="5">
        <v>44926</v>
      </c>
      <c r="Y5" s="5">
        <v>45291</v>
      </c>
    </row>
    <row r="7" spans="2:28" s="6" customFormat="1" x14ac:dyDescent="0.35">
      <c r="B7" s="6" t="s">
        <v>33</v>
      </c>
    </row>
    <row r="8" spans="2:28" x14ac:dyDescent="0.35">
      <c r="B8" t="s">
        <v>32</v>
      </c>
      <c r="V8">
        <v>0.9</v>
      </c>
      <c r="W8">
        <v>1.5</v>
      </c>
      <c r="X8">
        <v>1.9</v>
      </c>
      <c r="Y8">
        <v>2.7</v>
      </c>
    </row>
    <row r="9" spans="2:28" x14ac:dyDescent="0.35">
      <c r="B9" t="s">
        <v>31</v>
      </c>
      <c r="V9">
        <v>51</v>
      </c>
      <c r="W9">
        <v>67</v>
      </c>
      <c r="X9">
        <v>96</v>
      </c>
      <c r="Y9">
        <v>113</v>
      </c>
    </row>
    <row r="11" spans="2:28" s="6" customFormat="1" x14ac:dyDescent="0.35">
      <c r="B11" s="6" t="s">
        <v>51</v>
      </c>
    </row>
    <row r="12" spans="2:28" s="7" customFormat="1" x14ac:dyDescent="0.35">
      <c r="B12" s="7" t="s">
        <v>55</v>
      </c>
      <c r="V12" s="7">
        <v>517.63199999999995</v>
      </c>
      <c r="W12" s="7">
        <v>1145.539</v>
      </c>
      <c r="X12" s="7">
        <v>2106.7080000000001</v>
      </c>
      <c r="Y12" s="7">
        <v>3557.1909999999998</v>
      </c>
    </row>
    <row r="13" spans="2:28" s="12" customFormat="1" x14ac:dyDescent="0.35">
      <c r="B13" s="12" t="s">
        <v>56</v>
      </c>
      <c r="V13" s="12">
        <v>75.629000000000005</v>
      </c>
      <c r="W13" s="12">
        <v>97.415000000000006</v>
      </c>
      <c r="X13" s="12">
        <v>43</v>
      </c>
      <c r="Y13" s="12">
        <v>29.98</v>
      </c>
    </row>
    <row r="14" spans="2:28" s="8" customFormat="1" x14ac:dyDescent="0.35">
      <c r="B14" s="8" t="s">
        <v>57</v>
      </c>
      <c r="V14" s="8">
        <v>21.271000000000001</v>
      </c>
      <c r="W14" s="8">
        <v>53.070999999999998</v>
      </c>
      <c r="X14" s="8">
        <v>90.753</v>
      </c>
      <c r="Y14" s="8">
        <v>78.221999999999994</v>
      </c>
    </row>
    <row r="15" spans="2:28" s="13" customFormat="1" x14ac:dyDescent="0.35">
      <c r="B15" s="13" t="s">
        <v>54</v>
      </c>
      <c r="P15" s="13">
        <f>SUM(P12:P14)</f>
        <v>0</v>
      </c>
      <c r="Q15" s="13">
        <f t="shared" ref="Q15:AB15" si="1">SUM(Q12:Q14)</f>
        <v>0</v>
      </c>
      <c r="R15" s="13">
        <f t="shared" si="1"/>
        <v>0</v>
      </c>
      <c r="S15" s="13">
        <f t="shared" si="1"/>
        <v>0</v>
      </c>
      <c r="T15" s="13">
        <f t="shared" si="1"/>
        <v>0</v>
      </c>
      <c r="U15" s="13">
        <f t="shared" si="1"/>
        <v>0</v>
      </c>
      <c r="V15" s="13">
        <f t="shared" si="1"/>
        <v>614.53199999999993</v>
      </c>
      <c r="W15" s="13">
        <f t="shared" si="1"/>
        <v>1296.0249999999999</v>
      </c>
      <c r="X15" s="13">
        <f t="shared" si="1"/>
        <v>2240.4610000000002</v>
      </c>
      <c r="Y15" s="13">
        <f t="shared" si="1"/>
        <v>3665.393</v>
      </c>
      <c r="Z15" s="13">
        <f t="shared" si="1"/>
        <v>0</v>
      </c>
      <c r="AA15" s="13">
        <f t="shared" si="1"/>
        <v>0</v>
      </c>
      <c r="AB15" s="13">
        <f t="shared" si="1"/>
        <v>0</v>
      </c>
    </row>
    <row r="16" spans="2:28" s="6" customFormat="1" x14ac:dyDescent="0.35">
      <c r="B16" s="6" t="s">
        <v>52</v>
      </c>
    </row>
    <row r="17" spans="1:50" s="7" customFormat="1" x14ac:dyDescent="0.35">
      <c r="B17" s="7" t="s">
        <v>12</v>
      </c>
      <c r="V17" s="7">
        <v>544.46299999999997</v>
      </c>
      <c r="W17" s="7">
        <v>1198.7180000000001</v>
      </c>
      <c r="X17" s="7">
        <v>2196.8029999999999</v>
      </c>
      <c r="Y17" s="7">
        <v>3595.6219999999998</v>
      </c>
    </row>
    <row r="18" spans="1:50" s="8" customFormat="1" x14ac:dyDescent="0.35">
      <c r="B18" s="8" t="s">
        <v>53</v>
      </c>
      <c r="V18" s="8">
        <v>70.069000000000003</v>
      </c>
      <c r="W18" s="8">
        <v>97.277000000000001</v>
      </c>
      <c r="X18" s="8">
        <v>43.658000000000001</v>
      </c>
      <c r="Y18" s="8">
        <v>69.771000000000001</v>
      </c>
    </row>
    <row r="19" spans="1:50" s="13" customFormat="1" x14ac:dyDescent="0.35">
      <c r="B19" s="13" t="s">
        <v>54</v>
      </c>
      <c r="P19" s="13">
        <f>SUM(P17:P18)</f>
        <v>0</v>
      </c>
      <c r="Q19" s="13">
        <f t="shared" ref="Q19:AB19" si="2">SUM(Q17:Q18)</f>
        <v>0</v>
      </c>
      <c r="R19" s="13">
        <f t="shared" si="2"/>
        <v>0</v>
      </c>
      <c r="S19" s="13">
        <f t="shared" si="2"/>
        <v>0</v>
      </c>
      <c r="T19" s="13">
        <f t="shared" si="2"/>
        <v>0</v>
      </c>
      <c r="U19" s="13">
        <f t="shared" si="2"/>
        <v>0</v>
      </c>
      <c r="V19" s="13">
        <f t="shared" si="2"/>
        <v>614.53199999999993</v>
      </c>
      <c r="W19" s="13">
        <f t="shared" si="2"/>
        <v>1295.9950000000001</v>
      </c>
      <c r="X19" s="13">
        <f t="shared" si="2"/>
        <v>2240.4609999999998</v>
      </c>
      <c r="Y19" s="13">
        <f t="shared" si="2"/>
        <v>3665.393</v>
      </c>
      <c r="Z19" s="13">
        <f t="shared" si="2"/>
        <v>0</v>
      </c>
      <c r="AA19" s="13">
        <f t="shared" si="2"/>
        <v>0</v>
      </c>
      <c r="AB19" s="13">
        <f t="shared" si="2"/>
        <v>0</v>
      </c>
    </row>
    <row r="20" spans="1:50" x14ac:dyDescent="0.35">
      <c r="A20" s="3"/>
      <c r="B20" s="3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s="13" customFormat="1" x14ac:dyDescent="0.35">
      <c r="B21" s="13" t="s">
        <v>34</v>
      </c>
      <c r="V21" s="13">
        <v>614.53200000000004</v>
      </c>
      <c r="W21" s="13">
        <v>1296.0250000000001</v>
      </c>
      <c r="X21" s="13">
        <v>2240.4609999999998</v>
      </c>
      <c r="Y21" s="13">
        <v>3665.393</v>
      </c>
    </row>
    <row r="22" spans="1:50" s="8" customFormat="1" x14ac:dyDescent="0.35">
      <c r="B22" s="8" t="s">
        <v>35</v>
      </c>
      <c r="V22" s="8">
        <v>346.589</v>
      </c>
      <c r="W22" s="8">
        <v>794.16200000000003</v>
      </c>
      <c r="X22" s="8">
        <v>1484.2729999999999</v>
      </c>
      <c r="Y22" s="8">
        <v>2292.1750000000002</v>
      </c>
    </row>
    <row r="23" spans="1:50" s="7" customFormat="1" x14ac:dyDescent="0.35">
      <c r="B23" s="7" t="s">
        <v>36</v>
      </c>
      <c r="P23" s="7">
        <f>P21-P22</f>
        <v>0</v>
      </c>
      <c r="Q23" s="7">
        <f t="shared" ref="Q23:AB23" si="3">Q21-Q22</f>
        <v>0</v>
      </c>
      <c r="R23" s="7">
        <f t="shared" si="3"/>
        <v>0</v>
      </c>
      <c r="S23" s="7">
        <f t="shared" si="3"/>
        <v>0</v>
      </c>
      <c r="T23" s="7">
        <f t="shared" si="3"/>
        <v>0</v>
      </c>
      <c r="U23" s="7">
        <f t="shared" si="3"/>
        <v>0</v>
      </c>
      <c r="V23" s="7">
        <f t="shared" si="3"/>
        <v>267.94300000000004</v>
      </c>
      <c r="W23" s="7">
        <f t="shared" si="3"/>
        <v>501.86300000000006</v>
      </c>
      <c r="X23" s="7">
        <f t="shared" si="3"/>
        <v>756.18799999999987</v>
      </c>
      <c r="Y23" s="7">
        <f t="shared" si="3"/>
        <v>1373.2179999999998</v>
      </c>
      <c r="Z23" s="7">
        <f t="shared" si="3"/>
        <v>0</v>
      </c>
      <c r="AA23" s="7">
        <f t="shared" si="3"/>
        <v>0</v>
      </c>
      <c r="AB23" s="7">
        <f t="shared" si="3"/>
        <v>0</v>
      </c>
    </row>
    <row r="24" spans="1:50" s="7" customFormat="1" x14ac:dyDescent="0.35">
      <c r="B24" s="7" t="s">
        <v>37</v>
      </c>
      <c r="V24" s="7">
        <v>495.19200000000001</v>
      </c>
      <c r="W24" s="7">
        <v>981.5</v>
      </c>
      <c r="X24" s="7">
        <v>1185.9770000000001</v>
      </c>
      <c r="Y24" s="7">
        <v>1200.7180000000001</v>
      </c>
    </row>
    <row r="25" spans="1:50" s="7" customFormat="1" x14ac:dyDescent="0.35">
      <c r="B25" s="7" t="s">
        <v>38</v>
      </c>
      <c r="V25" s="7">
        <v>168.63300000000001</v>
      </c>
      <c r="W25" s="7">
        <v>253.655</v>
      </c>
      <c r="X25" s="7">
        <v>318.24700000000001</v>
      </c>
      <c r="Y25" s="7">
        <v>355.15600000000001</v>
      </c>
    </row>
    <row r="26" spans="1:50" s="8" customFormat="1" x14ac:dyDescent="0.35">
      <c r="B26" s="8" t="s">
        <v>39</v>
      </c>
      <c r="V26" s="8">
        <v>447.37400000000002</v>
      </c>
      <c r="W26" s="8">
        <v>828.32500000000005</v>
      </c>
      <c r="X26" s="8">
        <v>763.72</v>
      </c>
      <c r="Y26" s="8">
        <v>606.56899999999996</v>
      </c>
    </row>
    <row r="27" spans="1:50" s="9" customFormat="1" x14ac:dyDescent="0.35">
      <c r="B27" s="9" t="s">
        <v>40</v>
      </c>
      <c r="P27" s="9">
        <f>SUM(P24:P26)</f>
        <v>0</v>
      </c>
      <c r="Q27" s="9">
        <f t="shared" ref="Q27:AB27" si="4">SUM(Q24:Q26)</f>
        <v>0</v>
      </c>
      <c r="R27" s="9">
        <f t="shared" si="4"/>
        <v>0</v>
      </c>
      <c r="S27" s="9">
        <f t="shared" si="4"/>
        <v>0</v>
      </c>
      <c r="T27" s="9">
        <f t="shared" si="4"/>
        <v>0</v>
      </c>
      <c r="U27" s="9">
        <f t="shared" si="4"/>
        <v>0</v>
      </c>
      <c r="V27" s="9">
        <f t="shared" si="4"/>
        <v>1111.1990000000001</v>
      </c>
      <c r="W27" s="9">
        <f t="shared" si="4"/>
        <v>2063.48</v>
      </c>
      <c r="X27" s="9">
        <f t="shared" si="4"/>
        <v>2267.9440000000004</v>
      </c>
      <c r="Y27" s="9">
        <f t="shared" si="4"/>
        <v>2162.4430000000002</v>
      </c>
      <c r="Z27" s="9">
        <f t="shared" si="4"/>
        <v>0</v>
      </c>
      <c r="AA27" s="9">
        <f t="shared" si="4"/>
        <v>0</v>
      </c>
      <c r="AB27" s="9">
        <f t="shared" si="4"/>
        <v>0</v>
      </c>
    </row>
    <row r="28" spans="1:50" s="7" customFormat="1" x14ac:dyDescent="0.35">
      <c r="B28" s="7" t="s">
        <v>41</v>
      </c>
      <c r="P28" s="7">
        <f>P23-P27</f>
        <v>0</v>
      </c>
      <c r="Q28" s="7">
        <f t="shared" ref="Q28:AB28" si="5">Q23-Q27</f>
        <v>0</v>
      </c>
      <c r="R28" s="7">
        <f t="shared" si="5"/>
        <v>0</v>
      </c>
      <c r="S28" s="7">
        <f t="shared" si="5"/>
        <v>0</v>
      </c>
      <c r="T28" s="7">
        <f t="shared" si="5"/>
        <v>0</v>
      </c>
      <c r="U28" s="7">
        <f t="shared" si="5"/>
        <v>0</v>
      </c>
      <c r="V28" s="7">
        <f t="shared" si="5"/>
        <v>-843.25600000000009</v>
      </c>
      <c r="W28" s="7">
        <f t="shared" si="5"/>
        <v>-1561.617</v>
      </c>
      <c r="X28" s="7">
        <f t="shared" si="5"/>
        <v>-1511.7560000000005</v>
      </c>
      <c r="Y28" s="7">
        <f t="shared" si="5"/>
        <v>-789.22500000000036</v>
      </c>
      <c r="Z28" s="7">
        <f t="shared" si="5"/>
        <v>0</v>
      </c>
      <c r="AA28" s="7">
        <f t="shared" si="5"/>
        <v>0</v>
      </c>
      <c r="AB28" s="7">
        <f t="shared" si="5"/>
        <v>0</v>
      </c>
    </row>
    <row r="29" spans="1:50" s="7" customFormat="1" x14ac:dyDescent="0.35">
      <c r="B29" s="7" t="s">
        <v>42</v>
      </c>
      <c r="V29" s="7">
        <v>-1.07</v>
      </c>
      <c r="W29" s="7">
        <v>4.0659999999999998</v>
      </c>
      <c r="X29" s="7">
        <v>21.353000000000002</v>
      </c>
      <c r="Y29" s="7">
        <v>58.417999999999999</v>
      </c>
    </row>
    <row r="30" spans="1:50" s="7" customFormat="1" x14ac:dyDescent="0.35">
      <c r="B30" s="7" t="s">
        <v>43</v>
      </c>
      <c r="V30" s="7">
        <v>0</v>
      </c>
      <c r="W30" s="7">
        <v>-2.109</v>
      </c>
      <c r="X30" s="7">
        <v>-2.6509999999999998</v>
      </c>
      <c r="Y30" s="7">
        <v>-2.6789999999999998</v>
      </c>
    </row>
    <row r="31" spans="1:50" s="7" customFormat="1" x14ac:dyDescent="0.35">
      <c r="B31" s="7" t="s">
        <v>44</v>
      </c>
      <c r="V31" s="7">
        <v>-387.565</v>
      </c>
      <c r="W31" s="7">
        <v>30.065000000000001</v>
      </c>
      <c r="X31" s="7">
        <v>29.396000000000001</v>
      </c>
      <c r="Y31" s="7">
        <v>-57.542999999999999</v>
      </c>
    </row>
    <row r="32" spans="1:50" s="8" customFormat="1" x14ac:dyDescent="0.35">
      <c r="B32" s="8" t="s">
        <v>45</v>
      </c>
      <c r="V32" s="8">
        <v>0</v>
      </c>
      <c r="W32" s="8">
        <v>11.951000000000001</v>
      </c>
      <c r="X32" s="8">
        <v>20.7</v>
      </c>
      <c r="Y32" s="8">
        <v>-0.224</v>
      </c>
    </row>
    <row r="33" spans="1:50" s="7" customFormat="1" x14ac:dyDescent="0.35">
      <c r="B33" s="10" t="s">
        <v>46</v>
      </c>
      <c r="P33" s="7">
        <f>P28+SUM(P29:P32)</f>
        <v>0</v>
      </c>
      <c r="Q33" s="7">
        <f t="shared" ref="Q33:AB33" si="6">Q28+SUM(Q29:Q32)</f>
        <v>0</v>
      </c>
      <c r="R33" s="7">
        <f t="shared" si="6"/>
        <v>0</v>
      </c>
      <c r="S33" s="7">
        <f t="shared" si="6"/>
        <v>0</v>
      </c>
      <c r="T33" s="7">
        <f t="shared" si="6"/>
        <v>0</v>
      </c>
      <c r="U33" s="7">
        <f t="shared" si="6"/>
        <v>0</v>
      </c>
      <c r="V33" s="7">
        <f t="shared" si="6"/>
        <v>-1231.8910000000001</v>
      </c>
      <c r="W33" s="7">
        <f t="shared" si="6"/>
        <v>-1517.644</v>
      </c>
      <c r="X33" s="7">
        <f t="shared" si="6"/>
        <v>-1442.9580000000005</v>
      </c>
      <c r="Y33" s="7">
        <f t="shared" si="6"/>
        <v>-791.25300000000038</v>
      </c>
      <c r="Z33" s="7">
        <f t="shared" si="6"/>
        <v>0</v>
      </c>
      <c r="AA33" s="7">
        <f t="shared" si="6"/>
        <v>0</v>
      </c>
      <c r="AB33" s="7">
        <f t="shared" si="6"/>
        <v>0</v>
      </c>
    </row>
    <row r="34" spans="1:50" s="7" customFormat="1" x14ac:dyDescent="0.35">
      <c r="B34" s="10" t="s">
        <v>47</v>
      </c>
      <c r="V34" s="7">
        <v>-0.622</v>
      </c>
      <c r="W34" s="7">
        <v>8.2690000000000001</v>
      </c>
      <c r="X34" s="7">
        <v>-67.866</v>
      </c>
      <c r="Y34" s="7">
        <v>10.17</v>
      </c>
    </row>
    <row r="35" spans="1:50" s="7" customFormat="1" x14ac:dyDescent="0.35">
      <c r="B35" s="10" t="s">
        <v>48</v>
      </c>
      <c r="V35" s="7">
        <v>0.56599999999999995</v>
      </c>
      <c r="W35" s="7">
        <v>-2.718</v>
      </c>
      <c r="X35" s="7">
        <v>2.895</v>
      </c>
      <c r="Y35" s="7">
        <v>0.71899999999999997</v>
      </c>
    </row>
    <row r="36" spans="1:50" s="8" customFormat="1" x14ac:dyDescent="0.35">
      <c r="B36" s="11" t="s">
        <v>49</v>
      </c>
      <c r="V36" s="8">
        <v>0</v>
      </c>
      <c r="W36" s="8">
        <v>0</v>
      </c>
      <c r="X36" s="8">
        <v>0</v>
      </c>
      <c r="Y36" s="8">
        <v>0</v>
      </c>
    </row>
    <row r="37" spans="1:50" s="7" customFormat="1" x14ac:dyDescent="0.35">
      <c r="B37" s="10" t="s">
        <v>50</v>
      </c>
      <c r="P37" s="7">
        <f>P33-SUM(P34:P36)</f>
        <v>0</v>
      </c>
      <c r="Q37" s="7">
        <f t="shared" ref="Q37:AB37" si="7">Q33-SUM(Q34:Q36)</f>
        <v>0</v>
      </c>
      <c r="R37" s="7">
        <f t="shared" si="7"/>
        <v>0</v>
      </c>
      <c r="S37" s="7">
        <f t="shared" si="7"/>
        <v>0</v>
      </c>
      <c r="T37" s="7">
        <f t="shared" si="7"/>
        <v>0</v>
      </c>
      <c r="U37" s="7">
        <f t="shared" si="7"/>
        <v>0</v>
      </c>
      <c r="V37" s="7">
        <f t="shared" si="7"/>
        <v>-1231.835</v>
      </c>
      <c r="W37" s="7">
        <f t="shared" si="7"/>
        <v>-1523.1949999999999</v>
      </c>
      <c r="X37" s="7">
        <f t="shared" si="7"/>
        <v>-1377.9870000000005</v>
      </c>
      <c r="Y37" s="7">
        <f t="shared" si="7"/>
        <v>-802.14200000000039</v>
      </c>
      <c r="Z37" s="7">
        <f t="shared" si="7"/>
        <v>0</v>
      </c>
      <c r="AA37" s="7">
        <f t="shared" si="7"/>
        <v>0</v>
      </c>
      <c r="AB37" s="7">
        <f t="shared" si="7"/>
        <v>0</v>
      </c>
    </row>
    <row r="39" spans="1:50" x14ac:dyDescent="0.35">
      <c r="B39" s="10" t="s">
        <v>58</v>
      </c>
    </row>
    <row r="40" spans="1:50" x14ac:dyDescent="0.35">
      <c r="B40" s="10" t="s">
        <v>3</v>
      </c>
    </row>
    <row r="42" spans="1:50" x14ac:dyDescent="0.35">
      <c r="A42" s="3"/>
      <c r="B42" s="3" t="s">
        <v>23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62" spans="1:50" x14ac:dyDescent="0.35">
      <c r="A62" s="3"/>
      <c r="B62" s="3" t="s">
        <v>24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82" spans="1:50" x14ac:dyDescent="0.35">
      <c r="A82" s="4"/>
      <c r="B82" s="4" t="s">
        <v>25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92" spans="1:50" x14ac:dyDescent="0.35">
      <c r="A92" s="4"/>
      <c r="B92" s="4" t="s">
        <v>26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102" spans="1:50" x14ac:dyDescent="0.35">
      <c r="A102" s="4"/>
      <c r="B102" s="4" t="s">
        <v>27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12" spans="1:50" x14ac:dyDescent="0.35">
      <c r="A112" s="4"/>
      <c r="B112" s="4" t="s">
        <v>28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22" spans="1:50" x14ac:dyDescent="0.35">
      <c r="A122" s="4"/>
      <c r="B122" s="4" t="s">
        <v>29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32" spans="1:50" x14ac:dyDescent="0.35">
      <c r="A132" s="4"/>
      <c r="B132" s="4" t="s">
        <v>30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42" spans="1:50" x14ac:dyDescent="0.35">
      <c r="A142" s="4"/>
      <c r="B142" s="4" t="s">
        <v>26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2024-08-23T07:41:31Z</dcterms:created>
  <dcterms:modified xsi:type="dcterms:W3CDTF">2024-08-23T09:02:52Z</dcterms:modified>
</cp:coreProperties>
</file>