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SHOP/"/>
    </mc:Choice>
  </mc:AlternateContent>
  <xr:revisionPtr revIDLastSave="536" documentId="11_F5F19F4C488B4B43AB62D7CEA55718A0A94112FA" xr6:coauthVersionLast="47" xr6:coauthVersionMax="47" xr10:uidLastSave="{E3012251-2129-499E-8A1E-A74A5CA27B4D}"/>
  <bookViews>
    <workbookView xWindow="0" yWindow="0" windowWidth="19200" windowHeight="21600" activeTab="2" xr2:uid="{00000000-000D-0000-FFFF-FFFF00000000}"/>
  </bookViews>
  <sheets>
    <sheet name="Main" sheetId="1" r:id="rId1"/>
    <sheet name="Info" sheetId="2" r:id="rId2"/>
    <sheet name="Model" sheetId="3" r:id="rId3"/>
    <sheet name="Valua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97" i="3" l="1" a="1"/>
  <c r="AP97" i="3" s="1"/>
  <c r="AP96" i="3" a="1"/>
  <c r="AP96" i="3" s="1"/>
  <c r="AP95" i="3" a="1"/>
  <c r="AP95" i="3" s="1"/>
  <c r="AP94" i="3" a="1"/>
  <c r="AP94" i="3" s="1"/>
  <c r="AV43" i="3"/>
  <c r="AV45" i="3" s="1"/>
  <c r="B17" i="4" a="1"/>
  <c r="B17" i="4" s="1"/>
  <c r="B9" i="4" a="1"/>
  <c r="B9" i="4" s="1"/>
  <c r="AP21" i="3"/>
  <c r="AH11" i="3"/>
  <c r="AI11" i="3"/>
  <c r="AJ11" i="3"/>
  <c r="AK11" i="3"/>
  <c r="AL11" i="3"/>
  <c r="AM11" i="3"/>
  <c r="AN11" i="3"/>
  <c r="AO11" i="3"/>
  <c r="AH21" i="3"/>
  <c r="AH22" i="3" s="1"/>
  <c r="AI21" i="3"/>
  <c r="AI22" i="3" s="1"/>
  <c r="AJ21" i="3"/>
  <c r="AJ22" i="3" s="1"/>
  <c r="AK21" i="3"/>
  <c r="AK22" i="3" s="1"/>
  <c r="AL21" i="3"/>
  <c r="AL22" i="3" s="1"/>
  <c r="AM21" i="3"/>
  <c r="AM22" i="3" s="1"/>
  <c r="AN21" i="3"/>
  <c r="AN22" i="3" s="1"/>
  <c r="AO21" i="3"/>
  <c r="AO22" i="3" s="1"/>
  <c r="AH26" i="3"/>
  <c r="AH27" i="3" s="1"/>
  <c r="AI26" i="3"/>
  <c r="AI27" i="3" s="1"/>
  <c r="AJ26" i="3"/>
  <c r="AJ27" i="3" s="1"/>
  <c r="AK26" i="3"/>
  <c r="AK27" i="3" s="1"/>
  <c r="AL26" i="3"/>
  <c r="AL27" i="3" s="1"/>
  <c r="AM26" i="3"/>
  <c r="AM27" i="3" s="1"/>
  <c r="AN26" i="3"/>
  <c r="AN27" i="3" s="1"/>
  <c r="AO26" i="3"/>
  <c r="AO27" i="3" s="1"/>
  <c r="AH29" i="3"/>
  <c r="AH36" i="3" s="1"/>
  <c r="AI29" i="3"/>
  <c r="AI36" i="3" s="1"/>
  <c r="AJ29" i="3"/>
  <c r="AJ36" i="3" s="1"/>
  <c r="AK29" i="3"/>
  <c r="AK36" i="3" s="1"/>
  <c r="AL29" i="3"/>
  <c r="AL36" i="3" s="1"/>
  <c r="AM29" i="3"/>
  <c r="AM36" i="3" s="1"/>
  <c r="AN29" i="3"/>
  <c r="AN36" i="3" s="1"/>
  <c r="AO29" i="3"/>
  <c r="AO36" i="3" s="1"/>
  <c r="AH30" i="3"/>
  <c r="AI30" i="3"/>
  <c r="AJ30" i="3"/>
  <c r="AK30" i="3"/>
  <c r="AK31" i="3" s="1"/>
  <c r="AL30" i="3"/>
  <c r="AL31" i="3" s="1"/>
  <c r="AM30" i="3"/>
  <c r="AN30" i="3"/>
  <c r="AN31" i="3" s="1"/>
  <c r="AN32" i="3" s="1"/>
  <c r="AO30" i="3"/>
  <c r="AO31" i="3"/>
  <c r="AO32" i="3" s="1"/>
  <c r="AH35" i="3"/>
  <c r="AH37" i="3" s="1"/>
  <c r="AI35" i="3"/>
  <c r="AI37" i="3" s="1"/>
  <c r="AK35" i="3"/>
  <c r="AK37" i="3" s="1"/>
  <c r="AL35" i="3"/>
  <c r="AL37" i="3" s="1"/>
  <c r="AN35" i="3"/>
  <c r="AN37" i="3" s="1"/>
  <c r="AH45" i="3"/>
  <c r="AI45" i="3"/>
  <c r="AI82" i="3" s="1"/>
  <c r="AJ45" i="3"/>
  <c r="AJ82" i="3" s="1"/>
  <c r="AK45" i="3"/>
  <c r="AL45" i="3"/>
  <c r="AL53" i="3" s="1"/>
  <c r="AM45" i="3"/>
  <c r="AM53" i="3" s="1"/>
  <c r="AM55" i="3" s="1"/>
  <c r="AM57" i="3" s="1"/>
  <c r="AM59" i="3" s="1"/>
  <c r="AN45" i="3"/>
  <c r="AN82" i="3" s="1"/>
  <c r="AO45" i="3"/>
  <c r="AO82" i="3" s="1"/>
  <c r="AH52" i="3"/>
  <c r="AI52" i="3"/>
  <c r="AJ52" i="3"/>
  <c r="AJ100" i="3" s="1"/>
  <c r="AK52" i="3"/>
  <c r="AL52" i="3"/>
  <c r="AM52" i="3"/>
  <c r="AN52" i="3"/>
  <c r="AO52" i="3"/>
  <c r="AH82" i="3"/>
  <c r="AK82" i="3"/>
  <c r="AL82" i="3"/>
  <c r="AM82" i="3"/>
  <c r="AH86" i="3"/>
  <c r="AI86" i="3"/>
  <c r="AJ86" i="3"/>
  <c r="AK86" i="3"/>
  <c r="AL86" i="3"/>
  <c r="AM86" i="3"/>
  <c r="AN86" i="3"/>
  <c r="AO86" i="3"/>
  <c r="AH100" i="3"/>
  <c r="AI100" i="3"/>
  <c r="AL100" i="3"/>
  <c r="AM100" i="3"/>
  <c r="AN100" i="3"/>
  <c r="AO100" i="3"/>
  <c r="AG86" i="3"/>
  <c r="AG52" i="3"/>
  <c r="AG100" i="3" s="1"/>
  <c r="AG45" i="3"/>
  <c r="AG82" i="3" s="1"/>
  <c r="AG35" i="3"/>
  <c r="AG37" i="3" s="1"/>
  <c r="AG30" i="3"/>
  <c r="AG29" i="3"/>
  <c r="AG31" i="3" s="1"/>
  <c r="AG32" i="3" s="1"/>
  <c r="AG26" i="3"/>
  <c r="AG27" i="3" s="1"/>
  <c r="AG21" i="3"/>
  <c r="AG22" i="3" s="1"/>
  <c r="AG11" i="3"/>
  <c r="AQ86" i="3"/>
  <c r="AR86" i="3"/>
  <c r="AS86" i="3"/>
  <c r="AT86" i="3"/>
  <c r="AP86" i="3"/>
  <c r="AU86" i="3"/>
  <c r="AV2" i="3"/>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AT2" i="3"/>
  <c r="AS2" i="3" s="1"/>
  <c r="AR2" i="3" s="1"/>
  <c r="AQ2" i="3" s="1"/>
  <c r="AP2" i="3" s="1"/>
  <c r="F11" i="3"/>
  <c r="G11" i="3"/>
  <c r="H11" i="3"/>
  <c r="I11" i="3"/>
  <c r="J11" i="3"/>
  <c r="K11" i="3"/>
  <c r="L11" i="3"/>
  <c r="M11" i="3"/>
  <c r="N11" i="3"/>
  <c r="O11" i="3"/>
  <c r="P11" i="3"/>
  <c r="F21" i="3"/>
  <c r="F22" i="3" s="1"/>
  <c r="G21" i="3"/>
  <c r="H21" i="3"/>
  <c r="I21" i="3"/>
  <c r="J21" i="3"/>
  <c r="K21" i="3"/>
  <c r="K22" i="3" s="1"/>
  <c r="L21" i="3"/>
  <c r="L22" i="3" s="1"/>
  <c r="M21" i="3"/>
  <c r="M22" i="3" s="1"/>
  <c r="N21" i="3"/>
  <c r="N22" i="3" s="1"/>
  <c r="O21" i="3"/>
  <c r="O22" i="3" s="1"/>
  <c r="P21" i="3"/>
  <c r="P22" i="3" s="1"/>
  <c r="F26" i="3"/>
  <c r="G26" i="3"/>
  <c r="G27" i="3" s="1"/>
  <c r="H26" i="3"/>
  <c r="H27" i="3" s="1"/>
  <c r="I26" i="3"/>
  <c r="I27" i="3" s="1"/>
  <c r="J26" i="3"/>
  <c r="J27" i="3" s="1"/>
  <c r="K26" i="3"/>
  <c r="K27" i="3" s="1"/>
  <c r="L26" i="3"/>
  <c r="L27" i="3" s="1"/>
  <c r="M26" i="3"/>
  <c r="M27" i="3" s="1"/>
  <c r="N26" i="3"/>
  <c r="N27" i="3" s="1"/>
  <c r="O26" i="3"/>
  <c r="O27" i="3" s="1"/>
  <c r="P26" i="3"/>
  <c r="P27" i="3" s="1"/>
  <c r="F29" i="3"/>
  <c r="G29" i="3"/>
  <c r="G35" i="3" s="1"/>
  <c r="G37" i="3" s="1"/>
  <c r="H29" i="3"/>
  <c r="H35" i="3" s="1"/>
  <c r="H37" i="3" s="1"/>
  <c r="I29" i="3"/>
  <c r="J29" i="3"/>
  <c r="K29" i="3"/>
  <c r="L29" i="3"/>
  <c r="M29" i="3"/>
  <c r="N29" i="3"/>
  <c r="O29" i="3"/>
  <c r="O35" i="3" s="1"/>
  <c r="P29" i="3"/>
  <c r="P35" i="3" s="1"/>
  <c r="P37" i="3" s="1"/>
  <c r="F30" i="3"/>
  <c r="G30" i="3"/>
  <c r="H30" i="3"/>
  <c r="I30" i="3"/>
  <c r="J30" i="3"/>
  <c r="K30" i="3"/>
  <c r="L30" i="3"/>
  <c r="M30" i="3"/>
  <c r="N30" i="3"/>
  <c r="O30" i="3"/>
  <c r="P30" i="3"/>
  <c r="F45" i="3"/>
  <c r="G45" i="3"/>
  <c r="H45" i="3"/>
  <c r="I45" i="3"/>
  <c r="J45" i="3"/>
  <c r="K45" i="3"/>
  <c r="L45" i="3"/>
  <c r="M45" i="3"/>
  <c r="N45" i="3"/>
  <c r="O45" i="3"/>
  <c r="P45" i="3"/>
  <c r="F52" i="3"/>
  <c r="G52" i="3"/>
  <c r="H52" i="3"/>
  <c r="I52" i="3"/>
  <c r="J52" i="3"/>
  <c r="K52" i="3"/>
  <c r="L52" i="3"/>
  <c r="M52" i="3"/>
  <c r="N52" i="3"/>
  <c r="O52" i="3"/>
  <c r="P52" i="3"/>
  <c r="E52" i="3"/>
  <c r="E45" i="3"/>
  <c r="E30" i="3"/>
  <c r="E29" i="3"/>
  <c r="E36" i="3" s="1"/>
  <c r="E26" i="3"/>
  <c r="E27" i="3" s="1"/>
  <c r="E21" i="3"/>
  <c r="E22" i="3" s="1"/>
  <c r="E11" i="3"/>
  <c r="AQ21" i="3"/>
  <c r="AQ22" i="3" s="1"/>
  <c r="AR21" i="3"/>
  <c r="AR22" i="3" s="1"/>
  <c r="AS21" i="3"/>
  <c r="AS22" i="3" s="1"/>
  <c r="AT21" i="3"/>
  <c r="AT22" i="3" s="1"/>
  <c r="AU21" i="3"/>
  <c r="AU22" i="3" s="1"/>
  <c r="AV21" i="3"/>
  <c r="AV22" i="3" s="1"/>
  <c r="AW21" i="3"/>
  <c r="AW22" i="3" s="1"/>
  <c r="AX21" i="3"/>
  <c r="AX22" i="3" s="1"/>
  <c r="AQ26" i="3"/>
  <c r="AQ27" i="3" s="1"/>
  <c r="AR26" i="3"/>
  <c r="AR27" i="3" s="1"/>
  <c r="AS26" i="3"/>
  <c r="AS27" i="3" s="1"/>
  <c r="AT26" i="3"/>
  <c r="AT27" i="3" s="1"/>
  <c r="AU26" i="3"/>
  <c r="AU27" i="3" s="1"/>
  <c r="AV26" i="3"/>
  <c r="AV27" i="3" s="1"/>
  <c r="AW26" i="3"/>
  <c r="AW27" i="3" s="1"/>
  <c r="AX26" i="3"/>
  <c r="AX27" i="3" s="1"/>
  <c r="AQ29" i="3"/>
  <c r="AQ36" i="3" s="1"/>
  <c r="AR29" i="3"/>
  <c r="AR35" i="3" s="1"/>
  <c r="AS29" i="3"/>
  <c r="AS36" i="3" s="1"/>
  <c r="AT29" i="3"/>
  <c r="AT35" i="3" s="1"/>
  <c r="AU29" i="3"/>
  <c r="AU35" i="3" s="1"/>
  <c r="AV29" i="3"/>
  <c r="AV35" i="3" s="1"/>
  <c r="AV37" i="3" s="1"/>
  <c r="AW29" i="3"/>
  <c r="AW35" i="3" s="1"/>
  <c r="AW37" i="3" s="1"/>
  <c r="AX29" i="3"/>
  <c r="AX35" i="3" s="1"/>
  <c r="AX37" i="3" s="1"/>
  <c r="AQ30" i="3"/>
  <c r="AR30" i="3"/>
  <c r="AS30" i="3"/>
  <c r="AT30" i="3"/>
  <c r="AU30" i="3"/>
  <c r="AV30" i="3"/>
  <c r="AW30" i="3"/>
  <c r="AX30" i="3"/>
  <c r="AP30" i="3"/>
  <c r="AP29" i="3"/>
  <c r="AP36" i="3" s="1"/>
  <c r="AP26" i="3"/>
  <c r="AP27" i="3" s="1"/>
  <c r="AP22" i="3"/>
  <c r="R29" i="3"/>
  <c r="R36" i="3" s="1"/>
  <c r="S29" i="3"/>
  <c r="S35" i="3" s="1"/>
  <c r="T29" i="3"/>
  <c r="T35" i="3" s="1"/>
  <c r="T37" i="3" s="1"/>
  <c r="U29" i="3"/>
  <c r="U36" i="3" s="1"/>
  <c r="V29" i="3"/>
  <c r="W29" i="3"/>
  <c r="W35" i="3" s="1"/>
  <c r="X29" i="3"/>
  <c r="X35" i="3" s="1"/>
  <c r="X37" i="3" s="1"/>
  <c r="Y29" i="3"/>
  <c r="Y36" i="3" s="1"/>
  <c r="Z29" i="3"/>
  <c r="Z36" i="3" s="1"/>
  <c r="AA29" i="3"/>
  <c r="AB29" i="3"/>
  <c r="AB36" i="3" s="1"/>
  <c r="AC29" i="3"/>
  <c r="AC35" i="3" s="1"/>
  <c r="AC37" i="3" s="1"/>
  <c r="AD29" i="3"/>
  <c r="R30" i="3"/>
  <c r="S30" i="3"/>
  <c r="T30" i="3"/>
  <c r="U30" i="3"/>
  <c r="V30" i="3"/>
  <c r="W30" i="3"/>
  <c r="X30" i="3"/>
  <c r="Y30" i="3"/>
  <c r="Z30" i="3"/>
  <c r="AA30" i="3"/>
  <c r="AB30" i="3"/>
  <c r="AC30" i="3"/>
  <c r="AD30" i="3"/>
  <c r="Q30" i="3"/>
  <c r="Q29" i="3"/>
  <c r="Q36" i="3" s="1"/>
  <c r="AD26" i="3"/>
  <c r="AD27" i="3" s="1"/>
  <c r="AC26" i="3"/>
  <c r="AC27" i="3" s="1"/>
  <c r="AB26" i="3"/>
  <c r="AB27" i="3" s="1"/>
  <c r="AA26" i="3"/>
  <c r="AA27" i="3" s="1"/>
  <c r="Z26" i="3"/>
  <c r="Z27" i="3" s="1"/>
  <c r="Y26" i="3"/>
  <c r="Y27" i="3" s="1"/>
  <c r="X26" i="3"/>
  <c r="X27" i="3" s="1"/>
  <c r="W26" i="3"/>
  <c r="W27" i="3" s="1"/>
  <c r="V26" i="3"/>
  <c r="V27" i="3" s="1"/>
  <c r="U26" i="3"/>
  <c r="U27" i="3" s="1"/>
  <c r="T26" i="3"/>
  <c r="T27" i="3" s="1"/>
  <c r="S26" i="3"/>
  <c r="S27" i="3" s="1"/>
  <c r="R26" i="3"/>
  <c r="R27" i="3" s="1"/>
  <c r="Q26" i="3"/>
  <c r="Q27" i="3" s="1"/>
  <c r="R21" i="3"/>
  <c r="R22" i="3" s="1"/>
  <c r="S21" i="3"/>
  <c r="S22" i="3" s="1"/>
  <c r="T21" i="3"/>
  <c r="T22" i="3" s="1"/>
  <c r="U21" i="3"/>
  <c r="U22" i="3" s="1"/>
  <c r="V21" i="3"/>
  <c r="V22" i="3" s="1"/>
  <c r="W21" i="3"/>
  <c r="W22" i="3" s="1"/>
  <c r="X21" i="3"/>
  <c r="X22" i="3" s="1"/>
  <c r="Y21" i="3"/>
  <c r="Y22" i="3" s="1"/>
  <c r="Z21" i="3"/>
  <c r="Z22" i="3" s="1"/>
  <c r="AA21" i="3"/>
  <c r="AA22" i="3" s="1"/>
  <c r="AB21" i="3"/>
  <c r="AB22" i="3" s="1"/>
  <c r="AC21" i="3"/>
  <c r="AC22" i="3" s="1"/>
  <c r="AD21" i="3"/>
  <c r="AD22" i="3" s="1"/>
  <c r="Q21" i="3"/>
  <c r="Q22" i="3" s="1"/>
  <c r="AV11" i="3"/>
  <c r="AW11" i="3"/>
  <c r="AX11" i="3"/>
  <c r="AQ11" i="3"/>
  <c r="AR11" i="3"/>
  <c r="AS11" i="3"/>
  <c r="AT11" i="3"/>
  <c r="AU11" i="3"/>
  <c r="AP11" i="3"/>
  <c r="R11" i="3"/>
  <c r="S11" i="3"/>
  <c r="T11" i="3"/>
  <c r="U11" i="3"/>
  <c r="V11" i="3"/>
  <c r="W11" i="3"/>
  <c r="X11" i="3"/>
  <c r="Y11" i="3"/>
  <c r="Z11" i="3"/>
  <c r="AA11" i="3"/>
  <c r="AB11" i="3"/>
  <c r="AC11" i="3"/>
  <c r="AD11" i="3"/>
  <c r="Q11" i="3"/>
  <c r="R45" i="3"/>
  <c r="S45" i="3"/>
  <c r="T45" i="3"/>
  <c r="U45" i="3"/>
  <c r="R52" i="3"/>
  <c r="S52" i="3"/>
  <c r="T52" i="3"/>
  <c r="U52" i="3"/>
  <c r="Q52" i="3"/>
  <c r="Q45" i="3"/>
  <c r="AA45" i="3"/>
  <c r="AB45" i="3"/>
  <c r="AC45" i="3"/>
  <c r="AD45" i="3"/>
  <c r="AA52" i="3"/>
  <c r="AB52" i="3"/>
  <c r="AC52" i="3"/>
  <c r="AD52" i="3"/>
  <c r="W45" i="3"/>
  <c r="X45" i="3"/>
  <c r="Y45" i="3"/>
  <c r="Z45" i="3"/>
  <c r="W52" i="3"/>
  <c r="X52" i="3"/>
  <c r="Y52" i="3"/>
  <c r="Z52" i="3"/>
  <c r="V52" i="3"/>
  <c r="V45" i="3"/>
  <c r="AQ45" i="3"/>
  <c r="AQ82" i="3" s="1"/>
  <c r="AR45" i="3"/>
  <c r="AR82" i="3" s="1"/>
  <c r="AS45" i="3"/>
  <c r="AS82" i="3" s="1"/>
  <c r="AT45" i="3"/>
  <c r="AT82" i="3" s="1"/>
  <c r="AP45" i="3"/>
  <c r="AP82" i="3" s="1"/>
  <c r="AQ52" i="3"/>
  <c r="AQ100" i="3" s="1"/>
  <c r="AR52" i="3"/>
  <c r="AR100" i="3" s="1"/>
  <c r="AS52" i="3"/>
  <c r="AS100" i="3" s="1"/>
  <c r="AT52" i="3"/>
  <c r="AT100" i="3" s="1"/>
  <c r="AP52" i="3"/>
  <c r="AP100" i="3" s="1"/>
  <c r="AU52" i="3"/>
  <c r="AU100" i="3" s="1"/>
  <c r="AU45" i="3"/>
  <c r="AU82" i="3" s="1"/>
  <c r="AL55" i="3" l="1"/>
  <c r="AL57" i="3" s="1"/>
  <c r="AL59" i="3" s="1"/>
  <c r="AL83" i="3"/>
  <c r="AM31" i="3"/>
  <c r="AM32" i="3" s="1"/>
  <c r="AJ31" i="3"/>
  <c r="AJ32" i="3" s="1"/>
  <c r="AH31" i="3"/>
  <c r="AI31" i="3"/>
  <c r="AI32" i="3" s="1"/>
  <c r="AK53" i="3"/>
  <c r="AM35" i="3"/>
  <c r="AM37" i="3" s="1"/>
  <c r="AI53" i="3"/>
  <c r="AH53" i="3"/>
  <c r="AJ35" i="3"/>
  <c r="AJ37" i="3" s="1"/>
  <c r="AV52" i="3"/>
  <c r="AL32" i="3"/>
  <c r="AL40" i="3"/>
  <c r="AK32" i="3"/>
  <c r="AK40" i="3"/>
  <c r="AH32" i="3"/>
  <c r="AH40" i="3"/>
  <c r="AO2" i="3"/>
  <c r="AN2" i="3" s="1"/>
  <c r="AM2" i="3" s="1"/>
  <c r="AI83" i="3"/>
  <c r="AI55" i="3"/>
  <c r="AI57" i="3" s="1"/>
  <c r="AI59" i="3" s="1"/>
  <c r="AI61" i="3" s="1"/>
  <c r="AH83" i="3"/>
  <c r="AH55" i="3"/>
  <c r="AH57" i="3" s="1"/>
  <c r="AH59" i="3" s="1"/>
  <c r="AH62" i="3" s="1"/>
  <c r="AG36" i="3"/>
  <c r="AN53" i="3"/>
  <c r="AN55" i="3" s="1"/>
  <c r="AN57" i="3" s="1"/>
  <c r="AN59" i="3" s="1"/>
  <c r="AN84" i="3" s="1"/>
  <c r="AH39" i="3"/>
  <c r="AH41" i="3" s="1"/>
  <c r="AJ53" i="3"/>
  <c r="AJ55" i="3" s="1"/>
  <c r="AJ57" i="3" s="1"/>
  <c r="AJ59" i="3" s="1"/>
  <c r="AK100" i="3"/>
  <c r="AN40" i="3"/>
  <c r="AW43" i="3"/>
  <c r="AM40" i="3"/>
  <c r="AJ62" i="3"/>
  <c r="AJ61" i="3"/>
  <c r="AJ84" i="3"/>
  <c r="AK55" i="3"/>
  <c r="AK57" i="3" s="1"/>
  <c r="AK59" i="3" s="1"/>
  <c r="AK83" i="3"/>
  <c r="AI62" i="3"/>
  <c r="AH61" i="3"/>
  <c r="AH84" i="3"/>
  <c r="AN61" i="3"/>
  <c r="AM62" i="3"/>
  <c r="AM61" i="3"/>
  <c r="AM84" i="3"/>
  <c r="AL62" i="3"/>
  <c r="AL61" i="3"/>
  <c r="AL84" i="3"/>
  <c r="AO35" i="3"/>
  <c r="AO37" i="3" s="1"/>
  <c r="AO40" i="3"/>
  <c r="AO53" i="3"/>
  <c r="AO39" i="3"/>
  <c r="AO41" i="3" s="1"/>
  <c r="AN39" i="3"/>
  <c r="AN41" i="3" s="1"/>
  <c r="AM83" i="3"/>
  <c r="AM39" i="3"/>
  <c r="AM41" i="3" s="1"/>
  <c r="AL39" i="3"/>
  <c r="AL41" i="3" s="1"/>
  <c r="AK39" i="3"/>
  <c r="AK41" i="3" s="1"/>
  <c r="AJ83" i="3"/>
  <c r="AJ39" i="3"/>
  <c r="AJ41" i="3" s="1"/>
  <c r="AG39" i="3"/>
  <c r="AG41" i="3" s="1"/>
  <c r="AG40" i="3"/>
  <c r="AG53" i="3"/>
  <c r="K53" i="3"/>
  <c r="K55" i="3" s="1"/>
  <c r="K57" i="3" s="1"/>
  <c r="K59" i="3" s="1"/>
  <c r="K62" i="3" s="1"/>
  <c r="F31" i="3"/>
  <c r="F40" i="3" s="1"/>
  <c r="P36" i="3"/>
  <c r="I53" i="3"/>
  <c r="I55" i="3" s="1"/>
  <c r="I57" i="3" s="1"/>
  <c r="I59" i="3" s="1"/>
  <c r="I62" i="3" s="1"/>
  <c r="O36" i="3"/>
  <c r="O37" i="3" s="1"/>
  <c r="G53" i="3"/>
  <c r="G55" i="3" s="1"/>
  <c r="G57" i="3" s="1"/>
  <c r="G59" i="3" s="1"/>
  <c r="G62" i="3" s="1"/>
  <c r="F53" i="3"/>
  <c r="F55" i="3" s="1"/>
  <c r="F57" i="3" s="1"/>
  <c r="F59" i="3" s="1"/>
  <c r="F62" i="3" s="1"/>
  <c r="J53" i="3"/>
  <c r="J55" i="3" s="1"/>
  <c r="J57" i="3" s="1"/>
  <c r="J59" i="3" s="1"/>
  <c r="J62" i="3" s="1"/>
  <c r="N53" i="3"/>
  <c r="N55" i="3" s="1"/>
  <c r="N57" i="3" s="1"/>
  <c r="N59" i="3" s="1"/>
  <c r="N61" i="3" s="1"/>
  <c r="E53" i="3"/>
  <c r="E55" i="3" s="1"/>
  <c r="E57" i="3" s="1"/>
  <c r="E59" i="3" s="1"/>
  <c r="E61" i="3" s="1"/>
  <c r="H53" i="3"/>
  <c r="H55" i="3" s="1"/>
  <c r="H57" i="3" s="1"/>
  <c r="H59" i="3" s="1"/>
  <c r="H62" i="3" s="1"/>
  <c r="M53" i="3"/>
  <c r="M55" i="3" s="1"/>
  <c r="M57" i="3" s="1"/>
  <c r="M59" i="3" s="1"/>
  <c r="M61" i="3" s="1"/>
  <c r="L53" i="3"/>
  <c r="L55" i="3" s="1"/>
  <c r="L57" i="3" s="1"/>
  <c r="L59" i="3" s="1"/>
  <c r="L62" i="3" s="1"/>
  <c r="H31" i="3"/>
  <c r="H40" i="3" s="1"/>
  <c r="G31" i="3"/>
  <c r="G40" i="3" s="1"/>
  <c r="E31" i="3"/>
  <c r="E32" i="3" s="1"/>
  <c r="H36" i="3"/>
  <c r="G36" i="3"/>
  <c r="P53" i="3"/>
  <c r="P55" i="3" s="1"/>
  <c r="P57" i="3" s="1"/>
  <c r="P59" i="3" s="1"/>
  <c r="P62" i="3" s="1"/>
  <c r="F36" i="3"/>
  <c r="F27" i="3"/>
  <c r="N31" i="3"/>
  <c r="N40" i="3" s="1"/>
  <c r="M31" i="3"/>
  <c r="M40" i="3" s="1"/>
  <c r="F35" i="3"/>
  <c r="F37" i="3" s="1"/>
  <c r="E35" i="3"/>
  <c r="E37" i="3" s="1"/>
  <c r="L31" i="3"/>
  <c r="L40" i="3" s="1"/>
  <c r="P31" i="3"/>
  <c r="P32" i="3" s="1"/>
  <c r="K31" i="3"/>
  <c r="K39" i="3" s="1"/>
  <c r="K41" i="3" s="1"/>
  <c r="J31" i="3"/>
  <c r="J40" i="3" s="1"/>
  <c r="I31" i="3"/>
  <c r="I40" i="3" s="1"/>
  <c r="AS31" i="3"/>
  <c r="AS40" i="3" s="1"/>
  <c r="O53" i="3"/>
  <c r="O55" i="3" s="1"/>
  <c r="O57" i="3" s="1"/>
  <c r="O59" i="3" s="1"/>
  <c r="O61" i="3" s="1"/>
  <c r="O31" i="3"/>
  <c r="O40" i="3" s="1"/>
  <c r="F61" i="3"/>
  <c r="N35" i="3"/>
  <c r="N37" i="3" s="1"/>
  <c r="M35" i="3"/>
  <c r="M37" i="3" s="1"/>
  <c r="J22" i="3"/>
  <c r="L35" i="3"/>
  <c r="L37" i="3" s="1"/>
  <c r="I22" i="3"/>
  <c r="K35" i="3"/>
  <c r="K37" i="3" s="1"/>
  <c r="H22" i="3"/>
  <c r="J35" i="3"/>
  <c r="J37" i="3" s="1"/>
  <c r="G22" i="3"/>
  <c r="N36" i="3"/>
  <c r="I35" i="3"/>
  <c r="I37" i="3" s="1"/>
  <c r="M36" i="3"/>
  <c r="L36" i="3"/>
  <c r="K36" i="3"/>
  <c r="J36" i="3"/>
  <c r="I36" i="3"/>
  <c r="Z31" i="3"/>
  <c r="Z32" i="3" s="1"/>
  <c r="S31" i="3"/>
  <c r="S39" i="3" s="1"/>
  <c r="AD31" i="3"/>
  <c r="AD32" i="3" s="1"/>
  <c r="AT36" i="3"/>
  <c r="AT37" i="3" s="1"/>
  <c r="U31" i="3"/>
  <c r="U32" i="3" s="1"/>
  <c r="T36" i="3"/>
  <c r="X36" i="3"/>
  <c r="S36" i="3"/>
  <c r="S37" i="3" s="1"/>
  <c r="Y31" i="3"/>
  <c r="Y40" i="3" s="1"/>
  <c r="V31" i="3"/>
  <c r="V32" i="3" s="1"/>
  <c r="AW36" i="3"/>
  <c r="X31" i="3"/>
  <c r="X40" i="3" s="1"/>
  <c r="AS35" i="3"/>
  <c r="AS37" i="3" s="1"/>
  <c r="T31" i="3"/>
  <c r="T32" i="3" s="1"/>
  <c r="AC36" i="3"/>
  <c r="W36" i="3"/>
  <c r="W37" i="3" s="1"/>
  <c r="AX36" i="3"/>
  <c r="AD35" i="3"/>
  <c r="AD37" i="3" s="1"/>
  <c r="U35" i="3"/>
  <c r="U37" i="3" s="1"/>
  <c r="AX31" i="3"/>
  <c r="AX32" i="3" s="1"/>
  <c r="V35" i="3"/>
  <c r="V37" i="3" s="1"/>
  <c r="AW31" i="3"/>
  <c r="AW40" i="3" s="1"/>
  <c r="Z35" i="3"/>
  <c r="Z37" i="3" s="1"/>
  <c r="Q35" i="3"/>
  <c r="Q37" i="3" s="1"/>
  <c r="AT31" i="3"/>
  <c r="AT40" i="3" s="1"/>
  <c r="AC31" i="3"/>
  <c r="AC39" i="3" s="1"/>
  <c r="AC41" i="3" s="1"/>
  <c r="R31" i="3"/>
  <c r="AV31" i="3"/>
  <c r="AV40" i="3" s="1"/>
  <c r="AB31" i="3"/>
  <c r="AB39" i="3" s="1"/>
  <c r="AB41" i="3" s="1"/>
  <c r="AV36" i="3"/>
  <c r="AQ35" i="3"/>
  <c r="AQ37" i="3" s="1"/>
  <c r="V36" i="3"/>
  <c r="R35" i="3"/>
  <c r="R37" i="3" s="1"/>
  <c r="AA31" i="3"/>
  <c r="AU36" i="3"/>
  <c r="AU37" i="3" s="1"/>
  <c r="AQ31" i="3"/>
  <c r="AQ39" i="3" s="1"/>
  <c r="Q31" i="3"/>
  <c r="Q32" i="3" s="1"/>
  <c r="AB35" i="3"/>
  <c r="AB37" i="3" s="1"/>
  <c r="AR36" i="3"/>
  <c r="AR37" i="3" s="1"/>
  <c r="AR31" i="3"/>
  <c r="AR40" i="3" s="1"/>
  <c r="AD36" i="3"/>
  <c r="AA35" i="3"/>
  <c r="Y35" i="3"/>
  <c r="Y37" i="3" s="1"/>
  <c r="AA36" i="3"/>
  <c r="AU31" i="3"/>
  <c r="AU39" i="3" s="1"/>
  <c r="AP31" i="3"/>
  <c r="AP32" i="3" s="1"/>
  <c r="AP35" i="3"/>
  <c r="AP37" i="3" s="1"/>
  <c r="W31" i="3"/>
  <c r="AV53" i="3"/>
  <c r="AV55" i="3" s="1"/>
  <c r="AV57" i="3" s="1"/>
  <c r="AV59" i="3" s="1"/>
  <c r="AV62" i="3" s="1"/>
  <c r="U53" i="3"/>
  <c r="U55" i="3" s="1"/>
  <c r="U57" i="3" s="1"/>
  <c r="U59" i="3" s="1"/>
  <c r="U62" i="3" s="1"/>
  <c r="T53" i="3"/>
  <c r="T55" i="3" s="1"/>
  <c r="T57" i="3" s="1"/>
  <c r="T59" i="3" s="1"/>
  <c r="T61" i="3" s="1"/>
  <c r="R53" i="3"/>
  <c r="R55" i="3" s="1"/>
  <c r="R57" i="3" s="1"/>
  <c r="R59" i="3" s="1"/>
  <c r="R62" i="3" s="1"/>
  <c r="S53" i="3"/>
  <c r="S55" i="3" s="1"/>
  <c r="S57" i="3" s="1"/>
  <c r="S59" i="3" s="1"/>
  <c r="S62" i="3" s="1"/>
  <c r="AR53" i="3"/>
  <c r="Q53" i="3"/>
  <c r="Q55" i="3" s="1"/>
  <c r="Q57" i="3" s="1"/>
  <c r="Q59" i="3" s="1"/>
  <c r="Q62" i="3" s="1"/>
  <c r="AD53" i="3"/>
  <c r="AD55" i="3" s="1"/>
  <c r="AD57" i="3" s="1"/>
  <c r="AD59" i="3" s="1"/>
  <c r="AT53" i="3"/>
  <c r="AU53" i="3"/>
  <c r="W53" i="3"/>
  <c r="W55" i="3" s="1"/>
  <c r="W57" i="3" s="1"/>
  <c r="W59" i="3" s="1"/>
  <c r="AS53" i="3"/>
  <c r="X53" i="3"/>
  <c r="X55" i="3" s="1"/>
  <c r="X57" i="3" s="1"/>
  <c r="X59" i="3" s="1"/>
  <c r="AB53" i="3"/>
  <c r="AB55" i="3" s="1"/>
  <c r="AB57" i="3" s="1"/>
  <c r="AB59" i="3" s="1"/>
  <c r="Z53" i="3"/>
  <c r="Z55" i="3" s="1"/>
  <c r="Z57" i="3" s="1"/>
  <c r="Z59" i="3" s="1"/>
  <c r="AA53" i="3"/>
  <c r="AA55" i="3" s="1"/>
  <c r="AA57" i="3" s="1"/>
  <c r="AA59" i="3" s="1"/>
  <c r="V53" i="3"/>
  <c r="V55" i="3" s="1"/>
  <c r="V57" i="3" s="1"/>
  <c r="V59" i="3" s="1"/>
  <c r="AC53" i="3"/>
  <c r="AC55" i="3" s="1"/>
  <c r="AC57" i="3" s="1"/>
  <c r="AC59" i="3" s="1"/>
  <c r="Y53" i="3"/>
  <c r="Y55" i="3" s="1"/>
  <c r="Y57" i="3" s="1"/>
  <c r="Y59" i="3" s="1"/>
  <c r="AQ53" i="3"/>
  <c r="AP53" i="3"/>
  <c r="AN83" i="3" l="1"/>
  <c r="I61" i="3"/>
  <c r="AN62" i="3"/>
  <c r="AI40" i="3"/>
  <c r="AI39" i="3"/>
  <c r="AI41" i="3" s="1"/>
  <c r="AJ40" i="3"/>
  <c r="F32" i="3"/>
  <c r="F39" i="3"/>
  <c r="F41" i="3" s="1"/>
  <c r="AX43" i="3"/>
  <c r="AW52" i="3"/>
  <c r="AW45" i="3"/>
  <c r="K61" i="3"/>
  <c r="AI84" i="3"/>
  <c r="AK62" i="3"/>
  <c r="AK61" i="3"/>
  <c r="AK84" i="3"/>
  <c r="AO55" i="3"/>
  <c r="AO57" i="3" s="1"/>
  <c r="AO59" i="3" s="1"/>
  <c r="AO83" i="3"/>
  <c r="AG83" i="3"/>
  <c r="AG55" i="3"/>
  <c r="AG57" i="3" s="1"/>
  <c r="AG59" i="3" s="1"/>
  <c r="E62" i="3"/>
  <c r="AS55" i="3"/>
  <c r="AS57" i="3" s="1"/>
  <c r="AS59" i="3" s="1"/>
  <c r="AS84" i="3" s="1"/>
  <c r="AS83" i="3"/>
  <c r="AU55" i="3"/>
  <c r="AU57" i="3" s="1"/>
  <c r="AU59" i="3" s="1"/>
  <c r="AU84" i="3" s="1"/>
  <c r="AU83" i="3"/>
  <c r="AQ55" i="3"/>
  <c r="AQ57" i="3" s="1"/>
  <c r="AQ59" i="3" s="1"/>
  <c r="AQ84" i="3" s="1"/>
  <c r="AQ83" i="3"/>
  <c r="AT55" i="3"/>
  <c r="AT57" i="3" s="1"/>
  <c r="AT59" i="3" s="1"/>
  <c r="AT84" i="3" s="1"/>
  <c r="AT83" i="3"/>
  <c r="AR55" i="3"/>
  <c r="AR57" i="3" s="1"/>
  <c r="AR59" i="3" s="1"/>
  <c r="AR84" i="3" s="1"/>
  <c r="AR83" i="3"/>
  <c r="AP55" i="3"/>
  <c r="AP57" i="3" s="1"/>
  <c r="AP59" i="3" s="1"/>
  <c r="AP84" i="3" s="1"/>
  <c r="AP83" i="3"/>
  <c r="H61" i="3"/>
  <c r="N62" i="3"/>
  <c r="I39" i="3"/>
  <c r="I41" i="3" s="1"/>
  <c r="H39" i="3"/>
  <c r="H41" i="3" s="1"/>
  <c r="G32" i="3"/>
  <c r="E39" i="3"/>
  <c r="E41" i="3" s="1"/>
  <c r="H32" i="3"/>
  <c r="J61" i="3"/>
  <c r="E40" i="3"/>
  <c r="L61" i="3"/>
  <c r="M39" i="3"/>
  <c r="M41" i="3" s="1"/>
  <c r="G61" i="3"/>
  <c r="I32" i="3"/>
  <c r="M62" i="3"/>
  <c r="G39" i="3"/>
  <c r="G41" i="3" s="1"/>
  <c r="AW39" i="3"/>
  <c r="AW41" i="3" s="1"/>
  <c r="U40" i="3"/>
  <c r="N39" i="3"/>
  <c r="N41" i="3" s="1"/>
  <c r="AD39" i="3"/>
  <c r="AD41" i="3" s="1"/>
  <c r="N32" i="3"/>
  <c r="M32" i="3"/>
  <c r="AD40" i="3"/>
  <c r="P61" i="3"/>
  <c r="Z39" i="3"/>
  <c r="Z41" i="3" s="1"/>
  <c r="Z40" i="3"/>
  <c r="P39" i="3"/>
  <c r="P41" i="3" s="1"/>
  <c r="AQ40" i="3"/>
  <c r="AQ41" i="3" s="1"/>
  <c r="J39" i="3"/>
  <c r="J41" i="3" s="1"/>
  <c r="K40" i="3"/>
  <c r="K32" i="3"/>
  <c r="P40" i="3"/>
  <c r="X32" i="3"/>
  <c r="L32" i="3"/>
  <c r="L39" i="3"/>
  <c r="L41" i="3" s="1"/>
  <c r="AS39" i="3"/>
  <c r="AS41" i="3" s="1"/>
  <c r="J32" i="3"/>
  <c r="AS32" i="3"/>
  <c r="O62" i="3"/>
  <c r="O39" i="3"/>
  <c r="O41" i="3" s="1"/>
  <c r="O32" i="3"/>
  <c r="S32" i="3"/>
  <c r="S40" i="3"/>
  <c r="S41" i="3" s="1"/>
  <c r="Y39" i="3"/>
  <c r="Y41" i="3" s="1"/>
  <c r="Y32" i="3"/>
  <c r="AP40" i="3"/>
  <c r="T39" i="3"/>
  <c r="T41" i="3" s="1"/>
  <c r="X39" i="3"/>
  <c r="X41" i="3" s="1"/>
  <c r="AQ32" i="3"/>
  <c r="T40" i="3"/>
  <c r="U39" i="3"/>
  <c r="U41" i="3" s="1"/>
  <c r="AX39" i="3"/>
  <c r="AX41" i="3" s="1"/>
  <c r="AX40" i="3"/>
  <c r="V40" i="3"/>
  <c r="AR39" i="3"/>
  <c r="AR41" i="3" s="1"/>
  <c r="V39" i="3"/>
  <c r="V41" i="3" s="1"/>
  <c r="AW32" i="3"/>
  <c r="AP39" i="3"/>
  <c r="AT39" i="3"/>
  <c r="AT41" i="3" s="1"/>
  <c r="Q40" i="3"/>
  <c r="AT32" i="3"/>
  <c r="AV39" i="3"/>
  <c r="AV41" i="3" s="1"/>
  <c r="AV32" i="3"/>
  <c r="Q39" i="3"/>
  <c r="Q41" i="3" s="1"/>
  <c r="AR32" i="3"/>
  <c r="W32" i="3"/>
  <c r="W39" i="3"/>
  <c r="W40" i="3"/>
  <c r="AC32" i="3"/>
  <c r="AC40" i="3"/>
  <c r="AA32" i="3"/>
  <c r="AA39" i="3"/>
  <c r="AA40" i="3"/>
  <c r="R32" i="3"/>
  <c r="R40" i="3"/>
  <c r="R39" i="3"/>
  <c r="R41" i="3" s="1"/>
  <c r="AB32" i="3"/>
  <c r="AB40" i="3"/>
  <c r="AU32" i="3"/>
  <c r="AA37" i="3"/>
  <c r="AU40" i="3"/>
  <c r="AU41" i="3" s="1"/>
  <c r="U61" i="3"/>
  <c r="T62" i="3"/>
  <c r="AV61" i="3"/>
  <c r="S61" i="3"/>
  <c r="Q61" i="3"/>
  <c r="R61" i="3"/>
  <c r="AD62" i="3"/>
  <c r="AD61" i="3"/>
  <c r="AU61" i="3"/>
  <c r="AU62" i="3"/>
  <c r="V62" i="3"/>
  <c r="V61" i="3"/>
  <c r="Y61" i="3"/>
  <c r="Y62" i="3"/>
  <c r="Z61" i="3"/>
  <c r="Z62" i="3"/>
  <c r="X61" i="3"/>
  <c r="X62" i="3"/>
  <c r="AC61" i="3"/>
  <c r="AC62" i="3"/>
  <c r="AB61" i="3"/>
  <c r="AB62" i="3"/>
  <c r="W61" i="3"/>
  <c r="W62" i="3"/>
  <c r="AA61" i="3"/>
  <c r="AA62" i="3"/>
  <c r="AR61" i="3" l="1"/>
  <c r="AR62" i="3"/>
  <c r="AS62" i="3"/>
  <c r="AW53" i="3"/>
  <c r="AW55" i="3" s="1"/>
  <c r="AW57" i="3" s="1"/>
  <c r="AW59" i="3" s="1"/>
  <c r="AS61" i="3"/>
  <c r="AX52" i="3"/>
  <c r="AX45" i="3"/>
  <c r="AX53" i="3" s="1"/>
  <c r="AX55" i="3" s="1"/>
  <c r="AX57" i="3" s="1"/>
  <c r="AX59" i="3" s="1"/>
  <c r="AY43" i="3"/>
  <c r="AP41" i="3"/>
  <c r="AQ61" i="3"/>
  <c r="AQ62" i="3"/>
  <c r="AO61" i="3"/>
  <c r="AO84" i="3"/>
  <c r="AO62" i="3"/>
  <c r="AG84" i="3"/>
  <c r="AG62" i="3"/>
  <c r="AG61" i="3"/>
  <c r="AT62" i="3"/>
  <c r="AT61" i="3"/>
  <c r="AP61" i="3"/>
  <c r="AP62" i="3"/>
  <c r="AA41" i="3"/>
  <c r="W41" i="3"/>
  <c r="AX61" i="3" l="1"/>
  <c r="AX62" i="3"/>
  <c r="AZ43" i="3"/>
  <c r="AY52" i="3"/>
  <c r="AY45" i="3"/>
  <c r="AW61" i="3"/>
  <c r="AW62" i="3"/>
  <c r="AY53" i="3" l="1"/>
  <c r="BA43" i="3"/>
  <c r="AZ52" i="3"/>
  <c r="AZ45" i="3"/>
  <c r="AZ53" i="3" l="1"/>
  <c r="BB43" i="3"/>
  <c r="BA52" i="3"/>
  <c r="BA45" i="3"/>
  <c r="BA53" i="3" l="1"/>
  <c r="BB45" i="3"/>
  <c r="BB52" i="3"/>
  <c r="BB53"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<sst xmlns="http://schemas.openxmlformats.org/spreadsheetml/2006/main" count="147" uniqueCount="85">
  <si>
    <t>SHOP</t>
  </si>
  <si>
    <t>Ticker</t>
  </si>
  <si>
    <t>Price</t>
  </si>
  <si>
    <t>Shares</t>
  </si>
  <si>
    <t>Marketcap</t>
  </si>
  <si>
    <t>Cash</t>
  </si>
  <si>
    <t>Debt</t>
  </si>
  <si>
    <t>Net Cash</t>
  </si>
  <si>
    <t>EV</t>
  </si>
  <si>
    <t>Company</t>
  </si>
  <si>
    <t>Shopify Inc.</t>
  </si>
  <si>
    <t>Country</t>
  </si>
  <si>
    <t>Canada</t>
  </si>
  <si>
    <t>Sector</t>
  </si>
  <si>
    <t>Technology</t>
  </si>
  <si>
    <t>Industry</t>
  </si>
  <si>
    <t>Software - Application</t>
  </si>
  <si>
    <t>Employees</t>
  </si>
  <si>
    <t>Fiscal Year</t>
  </si>
  <si>
    <t>Fiscal Period</t>
  </si>
  <si>
    <t>Filing Date</t>
  </si>
  <si>
    <t>Period Of Report</t>
  </si>
  <si>
    <t>Income Statement *in Millions, USD</t>
  </si>
  <si>
    <t>Balance Sheet *in Millions, USD</t>
  </si>
  <si>
    <t>Cash Flow *in Millions, USD</t>
  </si>
  <si>
    <t>Margins</t>
  </si>
  <si>
    <t>Growth</t>
  </si>
  <si>
    <t>Yields</t>
  </si>
  <si>
    <t>Ratios</t>
  </si>
  <si>
    <t>Segment Revenues *in Millions, USD</t>
  </si>
  <si>
    <t>Geographic Revenue *in Millions, USD</t>
  </si>
  <si>
    <t>Revenues</t>
  </si>
  <si>
    <t>COGs</t>
  </si>
  <si>
    <t>Gross Profit</t>
  </si>
  <si>
    <t>S&amp;M</t>
  </si>
  <si>
    <t>R&amp;D</t>
  </si>
  <si>
    <t>G&amp;A</t>
  </si>
  <si>
    <t>Transactions &amp; loan</t>
  </si>
  <si>
    <t>Impairement on sales of Shopify's logistics business</t>
  </si>
  <si>
    <t>Other</t>
  </si>
  <si>
    <t>Total Operating Expenses</t>
  </si>
  <si>
    <t>Operating Income</t>
  </si>
  <si>
    <t>Other Income</t>
  </si>
  <si>
    <t>Income before tax</t>
  </si>
  <si>
    <t>Tax (expense)</t>
  </si>
  <si>
    <t>Net Income, including other</t>
  </si>
  <si>
    <t>Other comprehensive income</t>
  </si>
  <si>
    <t xml:space="preserve">Net Income   </t>
  </si>
  <si>
    <t>EPS</t>
  </si>
  <si>
    <t>Shares - Diluted</t>
  </si>
  <si>
    <t>EPS - Diluted</t>
  </si>
  <si>
    <t>Merchandies</t>
  </si>
  <si>
    <t>Gross Merchandise Volume (GMV)</t>
  </si>
  <si>
    <t>Gross Payments Volume (GPV)</t>
  </si>
  <si>
    <t>Attach Rate</t>
  </si>
  <si>
    <t>Attach rate is defined as total revenue divided by GMV and is a key performance indicator of our business and our ability to generate greater value for our merchants.</t>
  </si>
  <si>
    <t>Monthly Recurring Revenue (MRR)</t>
  </si>
  <si>
    <t>Shopify Plus MRR as a % of total MRR</t>
  </si>
  <si>
    <t>GPV/GMV</t>
  </si>
  <si>
    <t>-</t>
  </si>
  <si>
    <t>Segments *in millions, USD</t>
  </si>
  <si>
    <t>Revenue</t>
  </si>
  <si>
    <t>Margin</t>
  </si>
  <si>
    <t>Subscription solutions</t>
  </si>
  <si>
    <t>Merchant Solutions</t>
  </si>
  <si>
    <t>Revenue Mix</t>
  </si>
  <si>
    <t>Subscription</t>
  </si>
  <si>
    <t>Merchant</t>
  </si>
  <si>
    <t>Total</t>
  </si>
  <si>
    <t>Gross Mix</t>
  </si>
  <si>
    <t xml:space="preserve">Gross </t>
  </si>
  <si>
    <t xml:space="preserve">Operating </t>
  </si>
  <si>
    <t>Profit</t>
  </si>
  <si>
    <t>OpEx/Revenue</t>
  </si>
  <si>
    <t>Forecast</t>
  </si>
  <si>
    <t>Total OpEx/Revenue</t>
  </si>
  <si>
    <t>Maturity</t>
  </si>
  <si>
    <t>Discount</t>
  </si>
  <si>
    <t>NPV</t>
  </si>
  <si>
    <t>Current Price</t>
  </si>
  <si>
    <t>Earnings</t>
  </si>
  <si>
    <t>Price To Sales Ratio</t>
  </si>
  <si>
    <t>PE Ratio</t>
  </si>
  <si>
    <t>PB Ratio</t>
  </si>
  <si>
    <t>PFCF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</si>
</sst>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_([$$-409]* #,##0.00_);_([$$-409]* \(#,##0.00\);_([$$-409]* &quot;-&quot;??_);_(@_)"/>
  </numFmts>
  <fonts count="8" x14ac:knownFonts="1">
    <font>
      <sz val="11"/>
      <color theme="1"/>
      <name val="Calibri"/>
      <family val="2"/>
      <scheme val="minor"/>
    </font>
    <font>
      <b/>
      <sz val="11"/>
      <name val="Calibri"/>
    </font>
    <font>
      <b/>
      <sz val="11"/>
      <color rgb="FFFFFFFF"/>
      <name val="Calibri"/>
    </font>
    <font>
      <i/>
      <u/>
      <sz val="11"/>
      <color rgb="FF000000"/>
      <name val="Calibri"/>
    </font>
    <font>
      <b/>
      <sz val="11"/>
      <color theme="0"/>
      <name val="Calibri"/>
      <family val="2"/>
      <scheme val="minor"/>
    </font>
    <font>
      <b/>
      <sz val="11"/>
      <color theme="1"/>
      <name val="Calibri"/>
      <family val="2"/>
      <scheme val="minor"/>
    </font>
    <font>
      <i/>
      <u/>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ill>
    <fill>
      <patternFill patternType="solid">
        <fgColor rgb="FFD9D9D9"/>
        <bgColor rgb="FFD9D9D9"/>
      </patternFill>
    </fill>
    <fill>
      <patternFill patternType="solid">
        <fgColor theme="1"/>
        <bgColor indexed="64"/>
      </patternFill>
    </fill>
    <fill>
      <patternFill patternType="solid">
        <fgColor theme="0" tint="-0.14999847407452621"/>
        <bgColor indexed="64"/>
      </patternFill>
    </fill>
  </fills>
  <borders count="4">
    <border>
      <left/>
      <right/>
      <top/>
      <bottom/>
      <diagonal/>
    </border>
    <border>
      <left/>
      <right/>
      <top/>
      <bottom style="thick">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0" xfId="0" applyFont="1"/>
    <xf numFmtId="0" fontId="2" fillId="2" borderId="0" xfId="0" applyFont="1" applyFill="1"/>
    <xf numFmtId="0" fontId="3" fillId="3" borderId="0" xfId="0" applyFont="1" applyFill="1"/>
    <xf numFmtId="14" fontId="0" fillId="0" borderId="0" xfId="0" applyNumberFormat="1"/>
    <xf numFmtId="4" fontId="0" fillId="0" borderId="0" xfId="0" applyNumberFormat="1"/>
    <xf numFmtId="3" fontId="0" fillId="0" borderId="0" xfId="0" applyNumberFormat="1"/>
    <xf numFmtId="0" fontId="4" fillId="4" borderId="0" xfId="0" applyFont="1" applyFill="1"/>
    <xf numFmtId="9" fontId="0" fillId="0" borderId="0" xfId="0" applyNumberFormat="1"/>
    <xf numFmtId="10" fontId="0" fillId="0" borderId="0" xfId="0" applyNumberFormat="1"/>
    <xf numFmtId="0" fontId="6" fillId="5" borderId="0" xfId="0" applyFont="1" applyFill="1"/>
    <xf numFmtId="3" fontId="0" fillId="0" borderId="2" xfId="0" applyNumberFormat="1" applyBorder="1"/>
    <xf numFmtId="9" fontId="7" fillId="0" borderId="0" xfId="0" applyNumberFormat="1" applyFont="1"/>
    <xf numFmtId="9" fontId="0" fillId="0" borderId="2" xfId="0" applyNumberFormat="1" applyBorder="1"/>
    <xf numFmtId="9" fontId="6" fillId="5" borderId="0" xfId="0" applyNumberFormat="1" applyFont="1" applyFill="1"/>
    <xf numFmtId="3" fontId="5" fillId="0" borderId="0" xfId="0" applyNumberFormat="1" applyFont="1"/>
    <xf numFmtId="3" fontId="0" fillId="0" borderId="3" xfId="0" applyNumberFormat="1" applyBorder="1"/>
    <xf numFmtId="0" fontId="0" fillId="0" borderId="0" xfId="0" applyFont="1" applyFill="1"/>
    <xf numFmtId="9" fontId="0" fillId="0" borderId="0" xfId="0" applyNumberFormat="1" applyFont="1" applyFill="1"/>
    <xf numFmtId="17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46</xdr:col>
      <xdr:colOff>717176</xdr:colOff>
      <xdr:row>0</xdr:row>
      <xdr:rowOff>29882</xdr:rowOff>
    </xdr:from>
    <xdr:to>
      <xdr:col>47</xdr:col>
      <xdr:colOff>0</xdr:colOff>
      <xdr:row>125</xdr:row>
      <xdr:rowOff>119529</xdr:rowOff>
    </xdr:to>
    <xdr:cxnSp macro="">
      <xdr:nvCxnSpPr>
        <xdr:cNvPr id="3" name="Straight Connector 2">
          <a:extLst>
            <a:ext uri="{FF2B5EF4-FFF2-40B4-BE49-F238E27FC236}">
              <a16:creationId xmlns:a16="http://schemas.microsoft.com/office/drawing/2014/main" id="{0CE94987-D007-A21A-7D6C-3E3EF2B46218}"/>
            </a:ext>
          </a:extLst>
        </xdr:cNvPr>
        <xdr:cNvCxnSpPr/>
      </xdr:nvCxnSpPr>
      <xdr:spPr>
        <a:xfrm>
          <a:off x="26572882" y="29882"/>
          <a:ext cx="14942" cy="2548964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https://www.bing.com/financeapi/forcetrigger?t=a22wz2&amp;q=XNYS%3aSHOP&amp;form=skydnc</v>
    <v>Learn more on Bing</v>
  </rv>
  <rv s="1">
    <v>en-US</v>
    <v>a22wz2</v>
    <v>268435456</v>
    <v>1</v>
    <v>Powered by Refinitiv</v>
    <v>0</v>
    <v>SHOPIFY INC. (XNYS:SHOP)</v>
    <v>2</v>
    <v>3</v>
    <v>Finance</v>
    <v>4</v>
    <v>91.57</v>
    <v>45.5</v>
    <v>2.3492000000000002</v>
    <v>-1.84</v>
    <v>8.0750000000000006E-4</v>
    <v>-2.4166E-2</v>
    <v>0.06</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76.3</v>
    <v>Software &amp; IT Services</v>
    <v>Stock</v>
    <v>45526.999741758591</v>
    <v>0</v>
    <v>74.23</v>
    <v>95832065700</v>
    <v>SHOPIFY INC.</v>
    <v>SHOPIFY INC.</v>
    <v>76.040000000000006</v>
    <v>76.900800000000004</v>
    <v>76.14</v>
    <v>74.3</v>
    <v>74.36</v>
    <v>1289799000</v>
    <v>SHOP</v>
    <v>SHOPIFY INC. (XNYS:SHOP)</v>
    <v>4772884</v>
    <v>11248453</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7E562E8-D64B-4F7F-8259-0A8A0C1FBC7D}">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H10" sqref="H10"/>
    </sheetView>
  </sheetViews>
  <sheetFormatPr defaultRowHeight="14.5" x14ac:dyDescent="0.35"/>
  <sheetData>
    <row r="1" spans="1:4" x14ac:dyDescent="0.35">
      <c r="A1" t="s">
        <v>0</v>
      </c>
    </row>
    <row r="2" spans="1:4" x14ac:dyDescent="0.35">
      <c r="A2" s="1"/>
      <c r="B2" s="1"/>
      <c r="C2" s="1"/>
      <c r="D2" s="1"/>
    </row>
    <row r="4" spans="1:4" x14ac:dyDescent="0.35">
      <c r="A4" s="2" t="s">
        <v>1</v>
      </c>
    </row>
    <row r="5" spans="1:4" x14ac:dyDescent="0.35">
      <c r="A5" s="2" t="s">
        <v>2</v>
      </c>
    </row>
    <row r="6" spans="1:4" x14ac:dyDescent="0.35">
      <c r="A6" s="2" t="s">
        <v>3</v>
      </c>
    </row>
    <row r="7" spans="1:4" x14ac:dyDescent="0.35">
      <c r="A7" s="2" t="s">
        <v>4</v>
      </c>
    </row>
    <row r="8" spans="1:4" x14ac:dyDescent="0.35">
      <c r="A8" s="2" t="s">
        <v>5</v>
      </c>
    </row>
    <row r="9" spans="1:4" x14ac:dyDescent="0.35">
      <c r="A9" s="2" t="s">
        <v>6</v>
      </c>
    </row>
    <row r="10" spans="1:4" x14ac:dyDescent="0.35">
      <c r="A10" s="2" t="s">
        <v>7</v>
      </c>
    </row>
    <row r="11" spans="1:4" x14ac:dyDescent="0.35">
      <c r="A11"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5" x14ac:dyDescent="0.35"/>
  <sheetData>
    <row r="1" spans="1:2" x14ac:dyDescent="0.35">
      <c r="A1" s="2" t="s">
        <v>9</v>
      </c>
      <c r="B1" t="s">
        <v>10</v>
      </c>
    </row>
    <row r="2" spans="1:2" x14ac:dyDescent="0.35">
      <c r="A2" s="2" t="s">
        <v>1</v>
      </c>
      <c r="B2" t="s">
        <v>0</v>
      </c>
    </row>
    <row r="3" spans="1:2" x14ac:dyDescent="0.35">
      <c r="A3" s="2" t="s">
        <v>11</v>
      </c>
      <c r="B3" t="s">
        <v>12</v>
      </c>
    </row>
    <row r="4" spans="1:2" x14ac:dyDescent="0.35">
      <c r="A4" s="2" t="s">
        <v>13</v>
      </c>
      <c r="B4" t="s">
        <v>14</v>
      </c>
    </row>
    <row r="5" spans="1:2" x14ac:dyDescent="0.35">
      <c r="A5" s="2" t="s">
        <v>15</v>
      </c>
      <c r="B5" t="s">
        <v>16</v>
      </c>
    </row>
    <row r="6" spans="1:2" x14ac:dyDescent="0.35">
      <c r="A6" s="2" t="s">
        <v>17</v>
      </c>
      <c r="B6">
        <v>8300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24"/>
  <sheetViews>
    <sheetView tabSelected="1" zoomScale="85" zoomScaleNormal="85" workbookViewId="0">
      <pane xSplit="2" ySplit="5" topLeftCell="AO69" activePane="bottomRight" state="frozen"/>
      <selection pane="topRight" activeCell="C1" sqref="C1"/>
      <selection pane="bottomLeft" activeCell="A6" sqref="A6"/>
      <selection pane="bottomRight" activeCell="AT102" sqref="AT102"/>
    </sheetView>
  </sheetViews>
  <sheetFormatPr defaultRowHeight="14.5" x14ac:dyDescent="0.35"/>
  <cols>
    <col min="2" max="2" width="41.36328125" customWidth="1"/>
    <col min="15" max="15" width="11" bestFit="1" customWidth="1"/>
    <col min="19" max="19" width="11" bestFit="1" customWidth="1"/>
    <col min="23" max="23" width="10.453125" bestFit="1" customWidth="1"/>
    <col min="27" max="27" width="10.453125" bestFit="1" customWidth="1"/>
    <col min="44" max="47" width="10.453125" bestFit="1" customWidth="1"/>
  </cols>
  <sheetData>
    <row r="1" spans="1:79" x14ac:dyDescent="0.35">
      <c r="B1" s="2" t="s">
        <v>0</v>
      </c>
      <c r="AV1" t="s">
        <v>74</v>
      </c>
    </row>
    <row r="2" spans="1:79" x14ac:dyDescent="0.35">
      <c r="B2" t="s">
        <v>18</v>
      </c>
      <c r="AM2">
        <f>AN2-1</f>
        <v>2015</v>
      </c>
      <c r="AN2">
        <f t="shared" ref="AN2:AQ2" si="0">AO2-1</f>
        <v>2016</v>
      </c>
      <c r="AO2">
        <f t="shared" si="0"/>
        <v>2017</v>
      </c>
      <c r="AP2">
        <f t="shared" si="0"/>
        <v>2018</v>
      </c>
      <c r="AQ2">
        <f t="shared" si="0"/>
        <v>2019</v>
      </c>
      <c r="AR2">
        <f>AS2-1</f>
        <v>2020</v>
      </c>
      <c r="AS2">
        <f>AT2-1</f>
        <v>2021</v>
      </c>
      <c r="AT2">
        <f>AU2-1</f>
        <v>2022</v>
      </c>
      <c r="AU2">
        <v>2023</v>
      </c>
      <c r="AV2">
        <f>AU2+1</f>
        <v>2024</v>
      </c>
      <c r="AW2">
        <f t="shared" ref="AW2:CA2" si="1">AV2+1</f>
        <v>2025</v>
      </c>
      <c r="AX2">
        <f t="shared" si="1"/>
        <v>2026</v>
      </c>
      <c r="AY2">
        <f t="shared" si="1"/>
        <v>2027</v>
      </c>
      <c r="AZ2">
        <f t="shared" si="1"/>
        <v>2028</v>
      </c>
      <c r="BA2">
        <f t="shared" si="1"/>
        <v>2029</v>
      </c>
      <c r="BB2">
        <f t="shared" si="1"/>
        <v>2030</v>
      </c>
      <c r="BC2">
        <f t="shared" si="1"/>
        <v>2031</v>
      </c>
      <c r="BD2">
        <f t="shared" si="1"/>
        <v>2032</v>
      </c>
      <c r="BE2">
        <f t="shared" si="1"/>
        <v>2033</v>
      </c>
      <c r="BF2">
        <f t="shared" si="1"/>
        <v>2034</v>
      </c>
      <c r="BG2">
        <f t="shared" si="1"/>
        <v>2035</v>
      </c>
      <c r="BH2">
        <f t="shared" si="1"/>
        <v>2036</v>
      </c>
      <c r="BI2">
        <f t="shared" si="1"/>
        <v>2037</v>
      </c>
      <c r="BJ2">
        <f t="shared" si="1"/>
        <v>2038</v>
      </c>
      <c r="BK2">
        <f t="shared" si="1"/>
        <v>2039</v>
      </c>
      <c r="BL2">
        <f t="shared" si="1"/>
        <v>2040</v>
      </c>
      <c r="BM2">
        <f t="shared" si="1"/>
        <v>2041</v>
      </c>
      <c r="BN2">
        <f t="shared" si="1"/>
        <v>2042</v>
      </c>
      <c r="BO2">
        <f t="shared" si="1"/>
        <v>2043</v>
      </c>
      <c r="BP2">
        <f t="shared" si="1"/>
        <v>2044</v>
      </c>
      <c r="BQ2">
        <f t="shared" si="1"/>
        <v>2045</v>
      </c>
      <c r="BR2">
        <f t="shared" si="1"/>
        <v>2046</v>
      </c>
      <c r="BS2">
        <f t="shared" si="1"/>
        <v>2047</v>
      </c>
      <c r="BT2">
        <f t="shared" si="1"/>
        <v>2048</v>
      </c>
      <c r="BU2">
        <f t="shared" si="1"/>
        <v>2049</v>
      </c>
      <c r="BV2">
        <f t="shared" si="1"/>
        <v>2050</v>
      </c>
      <c r="BW2">
        <f t="shared" si="1"/>
        <v>2051</v>
      </c>
      <c r="BX2">
        <f t="shared" si="1"/>
        <v>2052</v>
      </c>
      <c r="BY2">
        <f t="shared" si="1"/>
        <v>2053</v>
      </c>
      <c r="BZ2">
        <f t="shared" si="1"/>
        <v>2054</v>
      </c>
      <c r="CA2">
        <f t="shared" si="1"/>
        <v>2055</v>
      </c>
    </row>
    <row r="3" spans="1:79" x14ac:dyDescent="0.35">
      <c r="B3" t="s">
        <v>19</v>
      </c>
    </row>
    <row r="4" spans="1:79" x14ac:dyDescent="0.35">
      <c r="B4" t="s">
        <v>20</v>
      </c>
      <c r="AA4" s="5">
        <v>45335</v>
      </c>
      <c r="AU4" s="5">
        <v>45335</v>
      </c>
    </row>
    <row r="5" spans="1:79" x14ac:dyDescent="0.35">
      <c r="B5" t="s">
        <v>21</v>
      </c>
      <c r="O5" s="5">
        <v>44196</v>
      </c>
      <c r="S5" s="5">
        <v>44561</v>
      </c>
      <c r="W5" s="5">
        <v>44926</v>
      </c>
      <c r="AA5" s="5">
        <v>45291</v>
      </c>
      <c r="AR5" s="5">
        <v>44196</v>
      </c>
      <c r="AS5" s="5">
        <v>44561</v>
      </c>
      <c r="AT5" s="5">
        <v>44926</v>
      </c>
      <c r="AU5" s="5">
        <v>45291</v>
      </c>
    </row>
    <row r="8" spans="1:79" s="8" customFormat="1" x14ac:dyDescent="0.35">
      <c r="B8" s="8" t="s">
        <v>51</v>
      </c>
    </row>
    <row r="9" spans="1:79" s="7" customFormat="1" x14ac:dyDescent="0.35">
      <c r="B9" s="7" t="s">
        <v>52</v>
      </c>
      <c r="W9" s="7">
        <v>60958</v>
      </c>
      <c r="AA9" s="7">
        <v>75125</v>
      </c>
      <c r="AS9" s="7">
        <v>175400</v>
      </c>
      <c r="AT9" s="7">
        <v>197167</v>
      </c>
      <c r="AU9" s="7">
        <v>235910</v>
      </c>
    </row>
    <row r="10" spans="1:79" s="7" customFormat="1" x14ac:dyDescent="0.35">
      <c r="B10" s="7" t="s">
        <v>53</v>
      </c>
      <c r="W10" s="7">
        <v>34230</v>
      </c>
      <c r="AA10" s="7">
        <v>45074</v>
      </c>
      <c r="AS10" s="7">
        <v>85800</v>
      </c>
      <c r="AT10" s="7">
        <v>106066</v>
      </c>
      <c r="AU10" s="7">
        <v>137040</v>
      </c>
    </row>
    <row r="11" spans="1:79" s="9" customFormat="1" x14ac:dyDescent="0.35">
      <c r="B11" s="9" t="s">
        <v>58</v>
      </c>
      <c r="E11" s="9" t="e">
        <f>E10/E9</f>
        <v>#DIV/0!</v>
      </c>
      <c r="F11" s="9" t="e">
        <f t="shared" ref="F11:P11" si="2">F10/F9</f>
        <v>#DIV/0!</v>
      </c>
      <c r="G11" s="9" t="e">
        <f t="shared" si="2"/>
        <v>#DIV/0!</v>
      </c>
      <c r="H11" s="9" t="e">
        <f t="shared" si="2"/>
        <v>#DIV/0!</v>
      </c>
      <c r="I11" s="9" t="e">
        <f t="shared" si="2"/>
        <v>#DIV/0!</v>
      </c>
      <c r="J11" s="9" t="e">
        <f t="shared" si="2"/>
        <v>#DIV/0!</v>
      </c>
      <c r="K11" s="9" t="e">
        <f t="shared" si="2"/>
        <v>#DIV/0!</v>
      </c>
      <c r="L11" s="9" t="e">
        <f t="shared" si="2"/>
        <v>#DIV/0!</v>
      </c>
      <c r="M11" s="9" t="e">
        <f t="shared" si="2"/>
        <v>#DIV/0!</v>
      </c>
      <c r="N11" s="9" t="e">
        <f t="shared" si="2"/>
        <v>#DIV/0!</v>
      </c>
      <c r="O11" s="9" t="e">
        <f t="shared" si="2"/>
        <v>#DIV/0!</v>
      </c>
      <c r="P11" s="9" t="e">
        <f t="shared" si="2"/>
        <v>#DIV/0!</v>
      </c>
      <c r="Q11" s="9" t="e">
        <f>Q10/Q9</f>
        <v>#DIV/0!</v>
      </c>
      <c r="R11" s="9" t="e">
        <f t="shared" ref="R11:AD11" si="3">R10/R9</f>
        <v>#DIV/0!</v>
      </c>
      <c r="S11" s="9" t="e">
        <f t="shared" si="3"/>
        <v>#DIV/0!</v>
      </c>
      <c r="T11" s="9" t="e">
        <f t="shared" si="3"/>
        <v>#DIV/0!</v>
      </c>
      <c r="U11" s="9" t="e">
        <f t="shared" si="3"/>
        <v>#DIV/0!</v>
      </c>
      <c r="V11" s="9" t="e">
        <f t="shared" si="3"/>
        <v>#DIV/0!</v>
      </c>
      <c r="W11" s="9">
        <f t="shared" si="3"/>
        <v>0.56153417106860459</v>
      </c>
      <c r="X11" s="9" t="e">
        <f t="shared" si="3"/>
        <v>#DIV/0!</v>
      </c>
      <c r="Y11" s="9" t="e">
        <f t="shared" si="3"/>
        <v>#DIV/0!</v>
      </c>
      <c r="Z11" s="9" t="e">
        <f t="shared" si="3"/>
        <v>#DIV/0!</v>
      </c>
      <c r="AA11" s="9">
        <f t="shared" si="3"/>
        <v>0.59998668885191353</v>
      </c>
      <c r="AB11" s="9" t="e">
        <f t="shared" si="3"/>
        <v>#DIV/0!</v>
      </c>
      <c r="AC11" s="9" t="e">
        <f t="shared" si="3"/>
        <v>#DIV/0!</v>
      </c>
      <c r="AD11" s="9" t="e">
        <f t="shared" si="3"/>
        <v>#DIV/0!</v>
      </c>
      <c r="AG11" s="9" t="e">
        <f t="shared" ref="AG11" si="4">AG10/AG9</f>
        <v>#DIV/0!</v>
      </c>
      <c r="AH11" s="9" t="e">
        <f t="shared" ref="AH11" si="5">AH10/AH9</f>
        <v>#DIV/0!</v>
      </c>
      <c r="AI11" s="9" t="e">
        <f t="shared" ref="AI11" si="6">AI10/AI9</f>
        <v>#DIV/0!</v>
      </c>
      <c r="AJ11" s="9" t="e">
        <f t="shared" ref="AJ11" si="7">AJ10/AJ9</f>
        <v>#DIV/0!</v>
      </c>
      <c r="AK11" s="9" t="e">
        <f t="shared" ref="AK11" si="8">AK10/AK9</f>
        <v>#DIV/0!</v>
      </c>
      <c r="AL11" s="9" t="e">
        <f t="shared" ref="AL11" si="9">AL10/AL9</f>
        <v>#DIV/0!</v>
      </c>
      <c r="AM11" s="9" t="e">
        <f t="shared" ref="AM11" si="10">AM10/AM9</f>
        <v>#DIV/0!</v>
      </c>
      <c r="AN11" s="9" t="e">
        <f t="shared" ref="AN11" si="11">AN10/AN9</f>
        <v>#DIV/0!</v>
      </c>
      <c r="AO11" s="9" t="e">
        <f t="shared" ref="AO11" si="12">AO10/AO9</f>
        <v>#DIV/0!</v>
      </c>
      <c r="AP11" s="9" t="e">
        <f t="shared" ref="AP11" si="13">AP10/AP9</f>
        <v>#DIV/0!</v>
      </c>
      <c r="AQ11" s="9" t="e">
        <f t="shared" ref="AQ11" si="14">AQ10/AQ9</f>
        <v>#DIV/0!</v>
      </c>
      <c r="AR11" s="9" t="e">
        <f t="shared" ref="AR11" si="15">AR10/AR9</f>
        <v>#DIV/0!</v>
      </c>
      <c r="AS11" s="9">
        <f t="shared" ref="AS11" si="16">AS10/AS9</f>
        <v>0.48916761687571264</v>
      </c>
      <c r="AT11" s="9">
        <f t="shared" ref="AT11" si="17">AT10/AT9</f>
        <v>0.53795006263725675</v>
      </c>
      <c r="AU11" s="9">
        <f t="shared" ref="AU11" si="18">AU10/AU9</f>
        <v>0.58089949557034459</v>
      </c>
      <c r="AV11" s="9" t="e">
        <f t="shared" ref="AV11" si="19">AV10/AV9</f>
        <v>#DIV/0!</v>
      </c>
      <c r="AW11" s="9" t="e">
        <f t="shared" ref="AW11" si="20">AW10/AW9</f>
        <v>#DIV/0!</v>
      </c>
      <c r="AX11" s="9" t="e">
        <f t="shared" ref="AX11" si="21">AX10/AX9</f>
        <v>#DIV/0!</v>
      </c>
    </row>
    <row r="12" spans="1:79" s="7" customFormat="1" x14ac:dyDescent="0.35">
      <c r="B12" s="7" t="s">
        <v>56</v>
      </c>
      <c r="W12" s="7">
        <v>110</v>
      </c>
      <c r="AA12" s="7">
        <v>149</v>
      </c>
      <c r="AG12" s="7" t="s">
        <v>59</v>
      </c>
      <c r="AH12" s="7" t="s">
        <v>59</v>
      </c>
      <c r="AI12" s="7" t="s">
        <v>59</v>
      </c>
      <c r="AJ12" s="7" t="s">
        <v>59</v>
      </c>
      <c r="AK12" s="7" t="s">
        <v>59</v>
      </c>
      <c r="AL12" s="7" t="s">
        <v>59</v>
      </c>
      <c r="AM12" s="7" t="s">
        <v>59</v>
      </c>
      <c r="AN12" s="7" t="s">
        <v>59</v>
      </c>
      <c r="AO12" s="7" t="s">
        <v>59</v>
      </c>
      <c r="AP12" s="7" t="s">
        <v>59</v>
      </c>
      <c r="AQ12" s="7" t="s">
        <v>59</v>
      </c>
      <c r="AR12" s="7" t="s">
        <v>59</v>
      </c>
      <c r="AS12" s="7" t="s">
        <v>59</v>
      </c>
      <c r="AT12" s="7" t="s">
        <v>59</v>
      </c>
      <c r="AU12" s="7" t="s">
        <v>59</v>
      </c>
      <c r="AV12" s="7" t="s">
        <v>59</v>
      </c>
      <c r="AW12" s="7" t="s">
        <v>59</v>
      </c>
      <c r="AX12" s="7" t="s">
        <v>59</v>
      </c>
    </row>
    <row r="13" spans="1:79" s="9" customFormat="1" x14ac:dyDescent="0.35">
      <c r="B13" s="9" t="s">
        <v>57</v>
      </c>
      <c r="W13" s="9">
        <v>0.34</v>
      </c>
      <c r="AA13" s="9">
        <v>0.31</v>
      </c>
      <c r="AG13" s="7" t="s">
        <v>59</v>
      </c>
      <c r="AH13" s="7" t="s">
        <v>59</v>
      </c>
      <c r="AI13" s="7" t="s">
        <v>59</v>
      </c>
      <c r="AJ13" s="7" t="s">
        <v>59</v>
      </c>
      <c r="AK13" s="7" t="s">
        <v>59</v>
      </c>
      <c r="AL13" s="7" t="s">
        <v>59</v>
      </c>
      <c r="AM13" s="7" t="s">
        <v>59</v>
      </c>
      <c r="AN13" s="7" t="s">
        <v>59</v>
      </c>
      <c r="AO13" s="7" t="s">
        <v>59</v>
      </c>
      <c r="AP13" s="7" t="s">
        <v>59</v>
      </c>
      <c r="AQ13" s="7" t="s">
        <v>59</v>
      </c>
      <c r="AR13" s="7" t="s">
        <v>59</v>
      </c>
      <c r="AS13" s="7" t="s">
        <v>59</v>
      </c>
      <c r="AT13" s="7" t="s">
        <v>59</v>
      </c>
      <c r="AU13" s="7" t="s">
        <v>59</v>
      </c>
      <c r="AV13" s="7" t="s">
        <v>59</v>
      </c>
      <c r="AW13" s="7" t="s">
        <v>59</v>
      </c>
      <c r="AX13" s="7" t="s">
        <v>59</v>
      </c>
    </row>
    <row r="14" spans="1:79" s="10" customFormat="1" x14ac:dyDescent="0.35">
      <c r="A14" s="10" t="s">
        <v>55</v>
      </c>
      <c r="B14" s="10" t="s">
        <v>54</v>
      </c>
      <c r="W14" s="10">
        <v>2.8500000000000001E-2</v>
      </c>
      <c r="AA14" s="10">
        <v>2.8500000000000001E-2</v>
      </c>
      <c r="AT14" s="10">
        <v>2.8400000000000002E-2</v>
      </c>
      <c r="AU14" s="10">
        <v>2.9899999999999999E-2</v>
      </c>
    </row>
    <row r="17" spans="2:50" s="8" customFormat="1" x14ac:dyDescent="0.35">
      <c r="B17" s="8" t="s">
        <v>60</v>
      </c>
    </row>
    <row r="18" spans="2:50" s="11" customFormat="1" x14ac:dyDescent="0.35">
      <c r="B18" s="11" t="s">
        <v>63</v>
      </c>
    </row>
    <row r="19" spans="2:50" s="7" customFormat="1" x14ac:dyDescent="0.35">
      <c r="B19" s="7" t="s">
        <v>61</v>
      </c>
      <c r="O19" s="7">
        <v>279.44</v>
      </c>
      <c r="S19" s="7">
        <v>351.20800000000003</v>
      </c>
      <c r="W19" s="7">
        <v>400</v>
      </c>
      <c r="AA19" s="7">
        <v>525</v>
      </c>
      <c r="AP19" s="7">
        <v>464.99599999999998</v>
      </c>
      <c r="AQ19" s="7">
        <v>642.24099999999999</v>
      </c>
      <c r="AR19" s="7">
        <v>908.75699999999995</v>
      </c>
      <c r="AS19" s="7">
        <v>1342.3340000000001</v>
      </c>
      <c r="AT19" s="7">
        <v>1488</v>
      </c>
      <c r="AU19" s="7">
        <v>1837</v>
      </c>
    </row>
    <row r="20" spans="2:50" s="12" customFormat="1" x14ac:dyDescent="0.35">
      <c r="B20" s="12" t="s">
        <v>32</v>
      </c>
      <c r="O20" s="12">
        <v>59.25</v>
      </c>
      <c r="S20" s="12">
        <v>75.587000000000003</v>
      </c>
      <c r="W20" s="12">
        <v>86</v>
      </c>
      <c r="AA20" s="12">
        <v>97</v>
      </c>
      <c r="AP20" s="12">
        <v>100.99</v>
      </c>
      <c r="AQ20" s="12">
        <v>128.155</v>
      </c>
      <c r="AR20" s="12">
        <v>193.53200000000001</v>
      </c>
      <c r="AS20" s="12">
        <v>264.351</v>
      </c>
      <c r="AT20" s="12">
        <v>331</v>
      </c>
      <c r="AU20" s="12">
        <v>354</v>
      </c>
    </row>
    <row r="21" spans="2:50" s="7" customFormat="1" x14ac:dyDescent="0.35">
      <c r="B21" s="7" t="s">
        <v>33</v>
      </c>
      <c r="E21" s="7">
        <f>E19-E20</f>
        <v>0</v>
      </c>
      <c r="F21" s="7">
        <f t="shared" ref="F21:P21" si="22">F19-F20</f>
        <v>0</v>
      </c>
      <c r="G21" s="7">
        <f t="shared" si="22"/>
        <v>0</v>
      </c>
      <c r="H21" s="7">
        <f t="shared" si="22"/>
        <v>0</v>
      </c>
      <c r="I21" s="7">
        <f t="shared" si="22"/>
        <v>0</v>
      </c>
      <c r="J21" s="7">
        <f t="shared" si="22"/>
        <v>0</v>
      </c>
      <c r="K21" s="7">
        <f t="shared" si="22"/>
        <v>0</v>
      </c>
      <c r="L21" s="7">
        <f t="shared" si="22"/>
        <v>0</v>
      </c>
      <c r="M21" s="7">
        <f t="shared" si="22"/>
        <v>0</v>
      </c>
      <c r="N21" s="7">
        <f t="shared" si="22"/>
        <v>0</v>
      </c>
      <c r="O21" s="7">
        <f t="shared" si="22"/>
        <v>220.19</v>
      </c>
      <c r="P21" s="7">
        <f t="shared" si="22"/>
        <v>0</v>
      </c>
      <c r="Q21" s="7">
        <f>Q19-Q20</f>
        <v>0</v>
      </c>
      <c r="R21" s="7">
        <f t="shared" ref="R21:AD21" si="23">R19-R20</f>
        <v>0</v>
      </c>
      <c r="S21" s="7">
        <f t="shared" si="23"/>
        <v>275.62100000000004</v>
      </c>
      <c r="T21" s="7">
        <f t="shared" si="23"/>
        <v>0</v>
      </c>
      <c r="U21" s="7">
        <f t="shared" si="23"/>
        <v>0</v>
      </c>
      <c r="V21" s="7">
        <f t="shared" si="23"/>
        <v>0</v>
      </c>
      <c r="W21" s="7">
        <f t="shared" si="23"/>
        <v>314</v>
      </c>
      <c r="X21" s="7">
        <f t="shared" si="23"/>
        <v>0</v>
      </c>
      <c r="Y21" s="7">
        <f t="shared" si="23"/>
        <v>0</v>
      </c>
      <c r="Z21" s="7">
        <f t="shared" si="23"/>
        <v>0</v>
      </c>
      <c r="AA21" s="7">
        <f t="shared" si="23"/>
        <v>428</v>
      </c>
      <c r="AB21" s="7">
        <f t="shared" si="23"/>
        <v>0</v>
      </c>
      <c r="AC21" s="7">
        <f t="shared" si="23"/>
        <v>0</v>
      </c>
      <c r="AD21" s="7">
        <f t="shared" si="23"/>
        <v>0</v>
      </c>
      <c r="AG21" s="7">
        <f t="shared" ref="AG21" si="24">AG19-AG20</f>
        <v>0</v>
      </c>
      <c r="AH21" s="7">
        <f t="shared" ref="AH21" si="25">AH19-AH20</f>
        <v>0</v>
      </c>
      <c r="AI21" s="7">
        <f t="shared" ref="AI21" si="26">AI19-AI20</f>
        <v>0</v>
      </c>
      <c r="AJ21" s="7">
        <f t="shared" ref="AJ21" si="27">AJ19-AJ20</f>
        <v>0</v>
      </c>
      <c r="AK21" s="7">
        <f t="shared" ref="AK21" si="28">AK19-AK20</f>
        <v>0</v>
      </c>
      <c r="AL21" s="7">
        <f t="shared" ref="AL21" si="29">AL19-AL20</f>
        <v>0</v>
      </c>
      <c r="AM21" s="7">
        <f t="shared" ref="AM21" si="30">AM19-AM20</f>
        <v>0</v>
      </c>
      <c r="AN21" s="7">
        <f t="shared" ref="AN21" si="31">AN19-AN20</f>
        <v>0</v>
      </c>
      <c r="AO21" s="7">
        <f t="shared" ref="AO21" si="32">AO19-AO20</f>
        <v>0</v>
      </c>
      <c r="AP21" s="7">
        <f t="shared" ref="AP21" si="33">AP19-AP20</f>
        <v>364.00599999999997</v>
      </c>
      <c r="AQ21" s="7">
        <f t="shared" ref="AQ21" si="34">AQ19-AQ20</f>
        <v>514.08600000000001</v>
      </c>
      <c r="AR21" s="7">
        <f t="shared" ref="AR21" si="35">AR19-AR20</f>
        <v>715.22499999999991</v>
      </c>
      <c r="AS21" s="7">
        <f t="shared" ref="AS21" si="36">AS19-AS20</f>
        <v>1077.9830000000002</v>
      </c>
      <c r="AT21" s="7">
        <f t="shared" ref="AT21" si="37">AT19-AT20</f>
        <v>1157</v>
      </c>
      <c r="AU21" s="7">
        <f t="shared" ref="AU21" si="38">AU19-AU20</f>
        <v>1483</v>
      </c>
      <c r="AV21" s="7">
        <f t="shared" ref="AV21" si="39">AV19-AV20</f>
        <v>0</v>
      </c>
      <c r="AW21" s="7">
        <f t="shared" ref="AW21" si="40">AW19-AW20</f>
        <v>0</v>
      </c>
      <c r="AX21" s="7">
        <f t="shared" ref="AX21" si="41">AX19-AX20</f>
        <v>0</v>
      </c>
    </row>
    <row r="22" spans="2:50" s="9" customFormat="1" x14ac:dyDescent="0.35">
      <c r="B22" s="9" t="s">
        <v>62</v>
      </c>
      <c r="E22" s="9" t="e">
        <f>E21/E19</f>
        <v>#DIV/0!</v>
      </c>
      <c r="F22" s="9" t="e">
        <f t="shared" ref="F22:P22" si="42">F21/F19</f>
        <v>#DIV/0!</v>
      </c>
      <c r="G22" s="9" t="e">
        <f t="shared" si="42"/>
        <v>#DIV/0!</v>
      </c>
      <c r="H22" s="9" t="e">
        <f t="shared" si="42"/>
        <v>#DIV/0!</v>
      </c>
      <c r="I22" s="9" t="e">
        <f t="shared" si="42"/>
        <v>#DIV/0!</v>
      </c>
      <c r="J22" s="9" t="e">
        <f t="shared" si="42"/>
        <v>#DIV/0!</v>
      </c>
      <c r="K22" s="9" t="e">
        <f t="shared" si="42"/>
        <v>#DIV/0!</v>
      </c>
      <c r="L22" s="9" t="e">
        <f t="shared" si="42"/>
        <v>#DIV/0!</v>
      </c>
      <c r="M22" s="9" t="e">
        <f t="shared" si="42"/>
        <v>#DIV/0!</v>
      </c>
      <c r="N22" s="9" t="e">
        <f t="shared" si="42"/>
        <v>#DIV/0!</v>
      </c>
      <c r="O22" s="9">
        <f t="shared" si="42"/>
        <v>0.78796879473232173</v>
      </c>
      <c r="P22" s="9" t="e">
        <f t="shared" si="42"/>
        <v>#DIV/0!</v>
      </c>
      <c r="Q22" s="9" t="e">
        <f>Q21/Q19</f>
        <v>#DIV/0!</v>
      </c>
      <c r="R22" s="9" t="e">
        <f t="shared" ref="R22:AD22" si="43">R21/R19</f>
        <v>#DIV/0!</v>
      </c>
      <c r="S22" s="9">
        <f t="shared" si="43"/>
        <v>0.78477995945422663</v>
      </c>
      <c r="T22" s="9" t="e">
        <f t="shared" si="43"/>
        <v>#DIV/0!</v>
      </c>
      <c r="U22" s="9" t="e">
        <f t="shared" si="43"/>
        <v>#DIV/0!</v>
      </c>
      <c r="V22" s="9" t="e">
        <f t="shared" si="43"/>
        <v>#DIV/0!</v>
      </c>
      <c r="W22" s="9">
        <f t="shared" si="43"/>
        <v>0.78500000000000003</v>
      </c>
      <c r="X22" s="9" t="e">
        <f t="shared" si="43"/>
        <v>#DIV/0!</v>
      </c>
      <c r="Y22" s="9" t="e">
        <f t="shared" si="43"/>
        <v>#DIV/0!</v>
      </c>
      <c r="Z22" s="9" t="e">
        <f t="shared" si="43"/>
        <v>#DIV/0!</v>
      </c>
      <c r="AA22" s="9">
        <f t="shared" si="43"/>
        <v>0.81523809523809521</v>
      </c>
      <c r="AB22" s="9" t="e">
        <f t="shared" si="43"/>
        <v>#DIV/0!</v>
      </c>
      <c r="AC22" s="9" t="e">
        <f t="shared" si="43"/>
        <v>#DIV/0!</v>
      </c>
      <c r="AD22" s="9" t="e">
        <f t="shared" si="43"/>
        <v>#DIV/0!</v>
      </c>
      <c r="AG22" s="9" t="e">
        <f t="shared" ref="AG22" si="44">AG21/AG19</f>
        <v>#DIV/0!</v>
      </c>
      <c r="AH22" s="9" t="e">
        <f t="shared" ref="AH22" si="45">AH21/AH19</f>
        <v>#DIV/0!</v>
      </c>
      <c r="AI22" s="9" t="e">
        <f t="shared" ref="AI22" si="46">AI21/AI19</f>
        <v>#DIV/0!</v>
      </c>
      <c r="AJ22" s="9" t="e">
        <f t="shared" ref="AJ22" si="47">AJ21/AJ19</f>
        <v>#DIV/0!</v>
      </c>
      <c r="AK22" s="9" t="e">
        <f t="shared" ref="AK22" si="48">AK21/AK19</f>
        <v>#DIV/0!</v>
      </c>
      <c r="AL22" s="9" t="e">
        <f t="shared" ref="AL22" si="49">AL21/AL19</f>
        <v>#DIV/0!</v>
      </c>
      <c r="AM22" s="9" t="e">
        <f t="shared" ref="AM22" si="50">AM21/AM19</f>
        <v>#DIV/0!</v>
      </c>
      <c r="AN22" s="9" t="e">
        <f t="shared" ref="AN22" si="51">AN21/AN19</f>
        <v>#DIV/0!</v>
      </c>
      <c r="AO22" s="9" t="e">
        <f t="shared" ref="AO22" si="52">AO21/AO19</f>
        <v>#DIV/0!</v>
      </c>
      <c r="AP22" s="9">
        <f t="shared" ref="AP22" si="53">AP21/AP19</f>
        <v>0.78281533604590148</v>
      </c>
      <c r="AQ22" s="9">
        <f t="shared" ref="AQ22" si="54">AQ21/AQ19</f>
        <v>0.80045652644412302</v>
      </c>
      <c r="AR22" s="9">
        <f t="shared" ref="AR22" si="55">AR21/AR19</f>
        <v>0.78703657853529596</v>
      </c>
      <c r="AS22" s="9">
        <f t="shared" ref="AS22" si="56">AS21/AS19</f>
        <v>0.80306615194132025</v>
      </c>
      <c r="AT22" s="9">
        <f t="shared" ref="AT22" si="57">AT21/AT19</f>
        <v>0.77755376344086025</v>
      </c>
      <c r="AU22" s="9">
        <f t="shared" ref="AU22" si="58">AU21/AU19</f>
        <v>0.8072945019052804</v>
      </c>
      <c r="AV22" s="9" t="e">
        <f t="shared" ref="AV22" si="59">AV21/AV19</f>
        <v>#DIV/0!</v>
      </c>
      <c r="AW22" s="9" t="e">
        <f t="shared" ref="AW22" si="60">AW21/AW19</f>
        <v>#DIV/0!</v>
      </c>
      <c r="AX22" s="9" t="e">
        <f t="shared" ref="AX22" si="61">AX21/AX19</f>
        <v>#DIV/0!</v>
      </c>
    </row>
    <row r="23" spans="2:50" s="11" customFormat="1" x14ac:dyDescent="0.35">
      <c r="B23" s="11" t="s">
        <v>64</v>
      </c>
    </row>
    <row r="24" spans="2:50" s="7" customFormat="1" x14ac:dyDescent="0.35">
      <c r="B24" s="7" t="s">
        <v>61</v>
      </c>
      <c r="O24" s="7">
        <v>698.30399999999997</v>
      </c>
      <c r="S24" s="7">
        <v>1028.816</v>
      </c>
      <c r="W24" s="7">
        <v>1335</v>
      </c>
      <c r="AA24" s="7">
        <v>1619</v>
      </c>
      <c r="AP24" s="7">
        <v>608.23299999999995</v>
      </c>
      <c r="AQ24" s="7">
        <v>935.93200000000002</v>
      </c>
      <c r="AR24" s="7">
        <v>2020.7339999999999</v>
      </c>
      <c r="AS24" s="7">
        <v>3269.5219999999999</v>
      </c>
      <c r="AT24" s="7">
        <v>4112</v>
      </c>
      <c r="AU24" s="7">
        <v>5223</v>
      </c>
    </row>
    <row r="25" spans="2:50" s="12" customFormat="1" x14ac:dyDescent="0.35">
      <c r="B25" s="12" t="s">
        <v>32</v>
      </c>
      <c r="O25" s="12">
        <v>414.10599999999999</v>
      </c>
      <c r="S25" s="12">
        <v>611.77800000000002</v>
      </c>
      <c r="W25" s="12">
        <v>851</v>
      </c>
      <c r="AA25" s="12">
        <v>985</v>
      </c>
      <c r="AP25" s="12">
        <v>375.97199999999998</v>
      </c>
      <c r="AQ25" s="12">
        <v>584.375</v>
      </c>
      <c r="AR25" s="12">
        <v>1194.4390000000001</v>
      </c>
      <c r="AS25" s="12">
        <v>1866.3610000000001</v>
      </c>
      <c r="AT25" s="12">
        <v>2515</v>
      </c>
      <c r="AU25" s="12">
        <v>3191</v>
      </c>
    </row>
    <row r="26" spans="2:50" s="7" customFormat="1" x14ac:dyDescent="0.35">
      <c r="B26" s="7" t="s">
        <v>33</v>
      </c>
      <c r="E26" s="7">
        <f>E24-E25</f>
        <v>0</v>
      </c>
      <c r="F26" s="7">
        <f t="shared" ref="F26:P26" si="62">F24-F25</f>
        <v>0</v>
      </c>
      <c r="G26" s="7">
        <f t="shared" si="62"/>
        <v>0</v>
      </c>
      <c r="H26" s="7">
        <f t="shared" si="62"/>
        <v>0</v>
      </c>
      <c r="I26" s="7">
        <f t="shared" si="62"/>
        <v>0</v>
      </c>
      <c r="J26" s="7">
        <f t="shared" si="62"/>
        <v>0</v>
      </c>
      <c r="K26" s="7">
        <f t="shared" si="62"/>
        <v>0</v>
      </c>
      <c r="L26" s="7">
        <f t="shared" si="62"/>
        <v>0</v>
      </c>
      <c r="M26" s="7">
        <f t="shared" si="62"/>
        <v>0</v>
      </c>
      <c r="N26" s="7">
        <f t="shared" si="62"/>
        <v>0</v>
      </c>
      <c r="O26" s="7">
        <f t="shared" si="62"/>
        <v>284.19799999999998</v>
      </c>
      <c r="P26" s="7">
        <f t="shared" si="62"/>
        <v>0</v>
      </c>
      <c r="Q26" s="7">
        <f>Q24-Q25</f>
        <v>0</v>
      </c>
      <c r="R26" s="7">
        <f t="shared" ref="R26" si="63">R24-R25</f>
        <v>0</v>
      </c>
      <c r="S26" s="7">
        <f t="shared" ref="S26" si="64">S24-S25</f>
        <v>417.03800000000001</v>
      </c>
      <c r="T26" s="7">
        <f t="shared" ref="T26" si="65">T24-T25</f>
        <v>0</v>
      </c>
      <c r="U26" s="7">
        <f t="shared" ref="U26" si="66">U24-U25</f>
        <v>0</v>
      </c>
      <c r="V26" s="7">
        <f t="shared" ref="V26" si="67">V24-V25</f>
        <v>0</v>
      </c>
      <c r="W26" s="7">
        <f t="shared" ref="W26" si="68">W24-W25</f>
        <v>484</v>
      </c>
      <c r="X26" s="7">
        <f t="shared" ref="X26" si="69">X24-X25</f>
        <v>0</v>
      </c>
      <c r="Y26" s="7">
        <f t="shared" ref="Y26" si="70">Y24-Y25</f>
        <v>0</v>
      </c>
      <c r="Z26" s="7">
        <f t="shared" ref="Z26" si="71">Z24-Z25</f>
        <v>0</v>
      </c>
      <c r="AA26" s="7">
        <f t="shared" ref="AA26" si="72">AA24-AA25</f>
        <v>634</v>
      </c>
      <c r="AB26" s="7">
        <f t="shared" ref="AB26" si="73">AB24-AB25</f>
        <v>0</v>
      </c>
      <c r="AC26" s="7">
        <f t="shared" ref="AC26" si="74">AC24-AC25</f>
        <v>0</v>
      </c>
      <c r="AD26" s="7">
        <f t="shared" ref="AD26" si="75">AD24-AD25</f>
        <v>0</v>
      </c>
      <c r="AG26" s="7">
        <f t="shared" ref="AG26" si="76">AG24-AG25</f>
        <v>0</v>
      </c>
      <c r="AH26" s="7">
        <f t="shared" ref="AH26" si="77">AH24-AH25</f>
        <v>0</v>
      </c>
      <c r="AI26" s="7">
        <f t="shared" ref="AI26" si="78">AI24-AI25</f>
        <v>0</v>
      </c>
      <c r="AJ26" s="7">
        <f t="shared" ref="AJ26" si="79">AJ24-AJ25</f>
        <v>0</v>
      </c>
      <c r="AK26" s="7">
        <f t="shared" ref="AK26" si="80">AK24-AK25</f>
        <v>0</v>
      </c>
      <c r="AL26" s="7">
        <f t="shared" ref="AL26" si="81">AL24-AL25</f>
        <v>0</v>
      </c>
      <c r="AM26" s="7">
        <f t="shared" ref="AM26" si="82">AM24-AM25</f>
        <v>0</v>
      </c>
      <c r="AN26" s="7">
        <f t="shared" ref="AN26" si="83">AN24-AN25</f>
        <v>0</v>
      </c>
      <c r="AO26" s="7">
        <f t="shared" ref="AO26" si="84">AO24-AO25</f>
        <v>0</v>
      </c>
      <c r="AP26" s="7">
        <f t="shared" ref="AP26" si="85">AP24-AP25</f>
        <v>232.26099999999997</v>
      </c>
      <c r="AQ26" s="7">
        <f t="shared" ref="AQ26" si="86">AQ24-AQ25</f>
        <v>351.55700000000002</v>
      </c>
      <c r="AR26" s="7">
        <f t="shared" ref="AR26" si="87">AR24-AR25</f>
        <v>826.29499999999985</v>
      </c>
      <c r="AS26" s="7">
        <f t="shared" ref="AS26" si="88">AS24-AS25</f>
        <v>1403.1609999999998</v>
      </c>
      <c r="AT26" s="7">
        <f t="shared" ref="AT26" si="89">AT24-AT25</f>
        <v>1597</v>
      </c>
      <c r="AU26" s="7">
        <f t="shared" ref="AU26" si="90">AU24-AU25</f>
        <v>2032</v>
      </c>
      <c r="AV26" s="7">
        <f t="shared" ref="AV26" si="91">AV24-AV25</f>
        <v>0</v>
      </c>
      <c r="AW26" s="7">
        <f t="shared" ref="AW26" si="92">AW24-AW25</f>
        <v>0</v>
      </c>
      <c r="AX26" s="7">
        <f t="shared" ref="AX26" si="93">AX24-AX25</f>
        <v>0</v>
      </c>
    </row>
    <row r="27" spans="2:50" s="9" customFormat="1" x14ac:dyDescent="0.35">
      <c r="B27" s="9" t="s">
        <v>62</v>
      </c>
      <c r="E27" s="9" t="e">
        <f>E26/E24</f>
        <v>#DIV/0!</v>
      </c>
      <c r="F27" s="9" t="e">
        <f t="shared" ref="F27:P27" si="94">F26/F24</f>
        <v>#DIV/0!</v>
      </c>
      <c r="G27" s="9" t="e">
        <f t="shared" si="94"/>
        <v>#DIV/0!</v>
      </c>
      <c r="H27" s="9" t="e">
        <f t="shared" si="94"/>
        <v>#DIV/0!</v>
      </c>
      <c r="I27" s="9" t="e">
        <f t="shared" si="94"/>
        <v>#DIV/0!</v>
      </c>
      <c r="J27" s="9" t="e">
        <f t="shared" si="94"/>
        <v>#DIV/0!</v>
      </c>
      <c r="K27" s="9" t="e">
        <f t="shared" si="94"/>
        <v>#DIV/0!</v>
      </c>
      <c r="L27" s="9" t="e">
        <f t="shared" si="94"/>
        <v>#DIV/0!</v>
      </c>
      <c r="M27" s="9" t="e">
        <f t="shared" si="94"/>
        <v>#DIV/0!</v>
      </c>
      <c r="N27" s="9" t="e">
        <f t="shared" si="94"/>
        <v>#DIV/0!</v>
      </c>
      <c r="O27" s="9">
        <f t="shared" si="94"/>
        <v>0.40698320502245439</v>
      </c>
      <c r="P27" s="9" t="e">
        <f t="shared" si="94"/>
        <v>#DIV/0!</v>
      </c>
      <c r="Q27" s="9" t="e">
        <f>Q26/Q24</f>
        <v>#DIV/0!</v>
      </c>
      <c r="R27" s="9" t="e">
        <f t="shared" ref="R27" si="95">R26/R24</f>
        <v>#DIV/0!</v>
      </c>
      <c r="S27" s="9">
        <f t="shared" ref="S27" si="96">S26/S24</f>
        <v>0.40535722617066611</v>
      </c>
      <c r="T27" s="9" t="e">
        <f t="shared" ref="T27" si="97">T26/T24</f>
        <v>#DIV/0!</v>
      </c>
      <c r="U27" s="9" t="e">
        <f t="shared" ref="U27" si="98">U26/U24</f>
        <v>#DIV/0!</v>
      </c>
      <c r="V27" s="9" t="e">
        <f t="shared" ref="V27" si="99">V26/V24</f>
        <v>#DIV/0!</v>
      </c>
      <c r="W27" s="9">
        <f t="shared" ref="W27" si="100">W26/W24</f>
        <v>0.36254681647940074</v>
      </c>
      <c r="X27" s="9" t="e">
        <f t="shared" ref="X27" si="101">X26/X24</f>
        <v>#DIV/0!</v>
      </c>
      <c r="Y27" s="9" t="e">
        <f t="shared" ref="Y27" si="102">Y26/Y24</f>
        <v>#DIV/0!</v>
      </c>
      <c r="Z27" s="9" t="e">
        <f t="shared" ref="Z27" si="103">Z26/Z24</f>
        <v>#DIV/0!</v>
      </c>
      <c r="AA27" s="9">
        <f t="shared" ref="AA27" si="104">AA26/AA24</f>
        <v>0.39159975293390981</v>
      </c>
      <c r="AB27" s="9" t="e">
        <f t="shared" ref="AB27" si="105">AB26/AB24</f>
        <v>#DIV/0!</v>
      </c>
      <c r="AC27" s="9" t="e">
        <f t="shared" ref="AC27" si="106">AC26/AC24</f>
        <v>#DIV/0!</v>
      </c>
      <c r="AD27" s="9" t="e">
        <f t="shared" ref="AD27" si="107">AD26/AD24</f>
        <v>#DIV/0!</v>
      </c>
      <c r="AG27" s="9" t="e">
        <f t="shared" ref="AG27" si="108">AG26/AG24</f>
        <v>#DIV/0!</v>
      </c>
      <c r="AH27" s="9" t="e">
        <f t="shared" ref="AH27" si="109">AH26/AH24</f>
        <v>#DIV/0!</v>
      </c>
      <c r="AI27" s="9" t="e">
        <f t="shared" ref="AI27" si="110">AI26/AI24</f>
        <v>#DIV/0!</v>
      </c>
      <c r="AJ27" s="9" t="e">
        <f t="shared" ref="AJ27" si="111">AJ26/AJ24</f>
        <v>#DIV/0!</v>
      </c>
      <c r="AK27" s="9" t="e">
        <f t="shared" ref="AK27" si="112">AK26/AK24</f>
        <v>#DIV/0!</v>
      </c>
      <c r="AL27" s="9" t="e">
        <f t="shared" ref="AL27" si="113">AL26/AL24</f>
        <v>#DIV/0!</v>
      </c>
      <c r="AM27" s="9" t="e">
        <f t="shared" ref="AM27" si="114">AM26/AM24</f>
        <v>#DIV/0!</v>
      </c>
      <c r="AN27" s="9" t="e">
        <f t="shared" ref="AN27" si="115">AN26/AN24</f>
        <v>#DIV/0!</v>
      </c>
      <c r="AO27" s="9" t="e">
        <f t="shared" ref="AO27" si="116">AO26/AO24</f>
        <v>#DIV/0!</v>
      </c>
      <c r="AP27" s="9">
        <f t="shared" ref="AP27" si="117">AP26/AP24</f>
        <v>0.38186188516571773</v>
      </c>
      <c r="AQ27" s="9">
        <f t="shared" ref="AQ27" si="118">AQ26/AQ24</f>
        <v>0.37562237427505418</v>
      </c>
      <c r="AR27" s="9">
        <f t="shared" ref="AR27" si="119">AR26/AR24</f>
        <v>0.40890834716494101</v>
      </c>
      <c r="AS27" s="9">
        <f t="shared" ref="AS27" si="120">AS26/AS24</f>
        <v>0.42916395730018025</v>
      </c>
      <c r="AT27" s="9">
        <f t="shared" ref="AT27" si="121">AT26/AT24</f>
        <v>0.38837548638132297</v>
      </c>
      <c r="AU27" s="9">
        <f t="shared" ref="AU27" si="122">AU26/AU24</f>
        <v>0.38904843959410301</v>
      </c>
      <c r="AV27" s="9" t="e">
        <f t="shared" ref="AV27" si="123">AV26/AV24</f>
        <v>#DIV/0!</v>
      </c>
      <c r="AW27" s="9" t="e">
        <f t="shared" ref="AW27" si="124">AW26/AW24</f>
        <v>#DIV/0!</v>
      </c>
      <c r="AX27" s="9" t="e">
        <f t="shared" ref="AX27" si="125">AX26/AX24</f>
        <v>#DIV/0!</v>
      </c>
    </row>
    <row r="28" spans="2:50" s="15" customFormat="1" x14ac:dyDescent="0.35">
      <c r="B28" s="15" t="s">
        <v>68</v>
      </c>
    </row>
    <row r="29" spans="2:50" s="16" customFormat="1" x14ac:dyDescent="0.35">
      <c r="B29" s="16" t="s">
        <v>61</v>
      </c>
      <c r="E29" s="16">
        <f>E24+E19</f>
        <v>0</v>
      </c>
      <c r="F29" s="16">
        <f t="shared" ref="F29:P29" si="126">F24+F19</f>
        <v>0</v>
      </c>
      <c r="G29" s="16">
        <f t="shared" si="126"/>
        <v>0</v>
      </c>
      <c r="H29" s="16">
        <f t="shared" si="126"/>
        <v>0</v>
      </c>
      <c r="I29" s="16">
        <f t="shared" si="126"/>
        <v>0</v>
      </c>
      <c r="J29" s="16">
        <f t="shared" si="126"/>
        <v>0</v>
      </c>
      <c r="K29" s="16">
        <f t="shared" si="126"/>
        <v>0</v>
      </c>
      <c r="L29" s="16">
        <f t="shared" si="126"/>
        <v>0</v>
      </c>
      <c r="M29" s="16">
        <f t="shared" si="126"/>
        <v>0</v>
      </c>
      <c r="N29" s="16">
        <f t="shared" si="126"/>
        <v>0</v>
      </c>
      <c r="O29" s="16">
        <f t="shared" si="126"/>
        <v>977.74399999999991</v>
      </c>
      <c r="P29" s="16">
        <f t="shared" si="126"/>
        <v>0</v>
      </c>
      <c r="Q29" s="16">
        <f>Q24+Q19</f>
        <v>0</v>
      </c>
      <c r="R29" s="16">
        <f t="shared" ref="R29:AD29" si="127">R24+R19</f>
        <v>0</v>
      </c>
      <c r="S29" s="16">
        <f t="shared" si="127"/>
        <v>1380.0240000000001</v>
      </c>
      <c r="T29" s="16">
        <f t="shared" si="127"/>
        <v>0</v>
      </c>
      <c r="U29" s="16">
        <f t="shared" si="127"/>
        <v>0</v>
      </c>
      <c r="V29" s="16">
        <f t="shared" si="127"/>
        <v>0</v>
      </c>
      <c r="W29" s="16">
        <f t="shared" si="127"/>
        <v>1735</v>
      </c>
      <c r="X29" s="16">
        <f t="shared" si="127"/>
        <v>0</v>
      </c>
      <c r="Y29" s="16">
        <f t="shared" si="127"/>
        <v>0</v>
      </c>
      <c r="Z29" s="16">
        <f t="shared" si="127"/>
        <v>0</v>
      </c>
      <c r="AA29" s="16">
        <f t="shared" si="127"/>
        <v>2144</v>
      </c>
      <c r="AB29" s="16">
        <f t="shared" si="127"/>
        <v>0</v>
      </c>
      <c r="AC29" s="16">
        <f t="shared" si="127"/>
        <v>0</v>
      </c>
      <c r="AD29" s="16">
        <f t="shared" si="127"/>
        <v>0</v>
      </c>
      <c r="AG29" s="16">
        <f t="shared" ref="AG29:AO29" si="128">AG24+AG19</f>
        <v>0</v>
      </c>
      <c r="AH29" s="16">
        <f t="shared" si="128"/>
        <v>0</v>
      </c>
      <c r="AI29" s="16">
        <f t="shared" si="128"/>
        <v>0</v>
      </c>
      <c r="AJ29" s="16">
        <f t="shared" si="128"/>
        <v>0</v>
      </c>
      <c r="AK29" s="16">
        <f t="shared" si="128"/>
        <v>0</v>
      </c>
      <c r="AL29" s="16">
        <f t="shared" si="128"/>
        <v>0</v>
      </c>
      <c r="AM29" s="16">
        <f t="shared" si="128"/>
        <v>0</v>
      </c>
      <c r="AN29" s="16">
        <f t="shared" si="128"/>
        <v>0</v>
      </c>
      <c r="AO29" s="16">
        <f t="shared" si="128"/>
        <v>0</v>
      </c>
      <c r="AP29" s="16">
        <f t="shared" ref="AP29:AX29" si="129">AP24+AP19</f>
        <v>1073.2289999999998</v>
      </c>
      <c r="AQ29" s="16">
        <f t="shared" si="129"/>
        <v>1578.173</v>
      </c>
      <c r="AR29" s="16">
        <f t="shared" si="129"/>
        <v>2929.491</v>
      </c>
      <c r="AS29" s="16">
        <f t="shared" si="129"/>
        <v>4611.8559999999998</v>
      </c>
      <c r="AT29" s="16">
        <f t="shared" si="129"/>
        <v>5600</v>
      </c>
      <c r="AU29" s="16">
        <f t="shared" si="129"/>
        <v>7060</v>
      </c>
      <c r="AV29" s="16">
        <f t="shared" si="129"/>
        <v>0</v>
      </c>
      <c r="AW29" s="16">
        <f t="shared" si="129"/>
        <v>0</v>
      </c>
      <c r="AX29" s="16">
        <f t="shared" si="129"/>
        <v>0</v>
      </c>
    </row>
    <row r="30" spans="2:50" s="12" customFormat="1" x14ac:dyDescent="0.35">
      <c r="B30" s="12" t="s">
        <v>32</v>
      </c>
      <c r="E30" s="12">
        <f>E25+E20</f>
        <v>0</v>
      </c>
      <c r="F30" s="12">
        <f t="shared" ref="F30:P30" si="130">F25+F20</f>
        <v>0</v>
      </c>
      <c r="G30" s="12">
        <f t="shared" si="130"/>
        <v>0</v>
      </c>
      <c r="H30" s="12">
        <f t="shared" si="130"/>
        <v>0</v>
      </c>
      <c r="I30" s="12">
        <f t="shared" si="130"/>
        <v>0</v>
      </c>
      <c r="J30" s="12">
        <f t="shared" si="130"/>
        <v>0</v>
      </c>
      <c r="K30" s="12">
        <f t="shared" si="130"/>
        <v>0</v>
      </c>
      <c r="L30" s="12">
        <f t="shared" si="130"/>
        <v>0</v>
      </c>
      <c r="M30" s="12">
        <f t="shared" si="130"/>
        <v>0</v>
      </c>
      <c r="N30" s="12">
        <f t="shared" si="130"/>
        <v>0</v>
      </c>
      <c r="O30" s="12">
        <f t="shared" si="130"/>
        <v>473.35599999999999</v>
      </c>
      <c r="P30" s="12">
        <f t="shared" si="130"/>
        <v>0</v>
      </c>
      <c r="Q30" s="12">
        <f>Q25+Q20</f>
        <v>0</v>
      </c>
      <c r="R30" s="12">
        <f t="shared" ref="R30:AD30" si="131">R25+R20</f>
        <v>0</v>
      </c>
      <c r="S30" s="12">
        <f t="shared" si="131"/>
        <v>687.36500000000001</v>
      </c>
      <c r="T30" s="12">
        <f t="shared" si="131"/>
        <v>0</v>
      </c>
      <c r="U30" s="12">
        <f t="shared" si="131"/>
        <v>0</v>
      </c>
      <c r="V30" s="12">
        <f t="shared" si="131"/>
        <v>0</v>
      </c>
      <c r="W30" s="12">
        <f t="shared" si="131"/>
        <v>937</v>
      </c>
      <c r="X30" s="12">
        <f t="shared" si="131"/>
        <v>0</v>
      </c>
      <c r="Y30" s="12">
        <f t="shared" si="131"/>
        <v>0</v>
      </c>
      <c r="Z30" s="12">
        <f t="shared" si="131"/>
        <v>0</v>
      </c>
      <c r="AA30" s="12">
        <f t="shared" si="131"/>
        <v>1082</v>
      </c>
      <c r="AB30" s="12">
        <f t="shared" si="131"/>
        <v>0</v>
      </c>
      <c r="AC30" s="12">
        <f t="shared" si="131"/>
        <v>0</v>
      </c>
      <c r="AD30" s="12">
        <f t="shared" si="131"/>
        <v>0</v>
      </c>
      <c r="AG30" s="12">
        <f t="shared" ref="AG30:AO30" si="132">AG25+AG20</f>
        <v>0</v>
      </c>
      <c r="AH30" s="12">
        <f t="shared" si="132"/>
        <v>0</v>
      </c>
      <c r="AI30" s="12">
        <f t="shared" si="132"/>
        <v>0</v>
      </c>
      <c r="AJ30" s="12">
        <f t="shared" si="132"/>
        <v>0</v>
      </c>
      <c r="AK30" s="12">
        <f t="shared" si="132"/>
        <v>0</v>
      </c>
      <c r="AL30" s="12">
        <f t="shared" si="132"/>
        <v>0</v>
      </c>
      <c r="AM30" s="12">
        <f t="shared" si="132"/>
        <v>0</v>
      </c>
      <c r="AN30" s="12">
        <f t="shared" si="132"/>
        <v>0</v>
      </c>
      <c r="AO30" s="12">
        <f t="shared" si="132"/>
        <v>0</v>
      </c>
      <c r="AP30" s="12">
        <f t="shared" ref="AP30:AX30" si="133">AP25+AP20</f>
        <v>476.96199999999999</v>
      </c>
      <c r="AQ30" s="12">
        <f t="shared" si="133"/>
        <v>712.53</v>
      </c>
      <c r="AR30" s="12">
        <f t="shared" si="133"/>
        <v>1387.971</v>
      </c>
      <c r="AS30" s="12">
        <f t="shared" si="133"/>
        <v>2130.712</v>
      </c>
      <c r="AT30" s="12">
        <f t="shared" si="133"/>
        <v>2846</v>
      </c>
      <c r="AU30" s="12">
        <f t="shared" si="133"/>
        <v>3545</v>
      </c>
      <c r="AV30" s="12">
        <f t="shared" si="133"/>
        <v>0</v>
      </c>
      <c r="AW30" s="12">
        <f t="shared" si="133"/>
        <v>0</v>
      </c>
      <c r="AX30" s="12">
        <f t="shared" si="133"/>
        <v>0</v>
      </c>
    </row>
    <row r="31" spans="2:50" s="9" customFormat="1" x14ac:dyDescent="0.35">
      <c r="B31" s="7" t="s">
        <v>33</v>
      </c>
      <c r="E31" s="7">
        <f>E29-E30</f>
        <v>0</v>
      </c>
      <c r="F31" s="7">
        <f t="shared" ref="F31:P31" si="134">F29-F30</f>
        <v>0</v>
      </c>
      <c r="G31" s="7">
        <f t="shared" si="134"/>
        <v>0</v>
      </c>
      <c r="H31" s="7">
        <f t="shared" si="134"/>
        <v>0</v>
      </c>
      <c r="I31" s="7">
        <f t="shared" si="134"/>
        <v>0</v>
      </c>
      <c r="J31" s="7">
        <f t="shared" si="134"/>
        <v>0</v>
      </c>
      <c r="K31" s="7">
        <f t="shared" si="134"/>
        <v>0</v>
      </c>
      <c r="L31" s="7">
        <f t="shared" si="134"/>
        <v>0</v>
      </c>
      <c r="M31" s="7">
        <f t="shared" si="134"/>
        <v>0</v>
      </c>
      <c r="N31" s="7">
        <f t="shared" si="134"/>
        <v>0</v>
      </c>
      <c r="O31" s="7">
        <f t="shared" si="134"/>
        <v>504.38799999999992</v>
      </c>
      <c r="P31" s="7">
        <f t="shared" si="134"/>
        <v>0</v>
      </c>
      <c r="Q31" s="7">
        <f>Q29-Q30</f>
        <v>0</v>
      </c>
      <c r="R31" s="7">
        <f t="shared" ref="R31" si="135">R29-R30</f>
        <v>0</v>
      </c>
      <c r="S31" s="7">
        <f t="shared" ref="S31" si="136">S29-S30</f>
        <v>692.65900000000011</v>
      </c>
      <c r="T31" s="7">
        <f t="shared" ref="T31" si="137">T29-T30</f>
        <v>0</v>
      </c>
      <c r="U31" s="7">
        <f t="shared" ref="U31" si="138">U29-U30</f>
        <v>0</v>
      </c>
      <c r="V31" s="7">
        <f t="shared" ref="V31" si="139">V29-V30</f>
        <v>0</v>
      </c>
      <c r="W31" s="7">
        <f t="shared" ref="W31" si="140">W29-W30</f>
        <v>798</v>
      </c>
      <c r="X31" s="7">
        <f t="shared" ref="X31" si="141">X29-X30</f>
        <v>0</v>
      </c>
      <c r="Y31" s="7">
        <f t="shared" ref="Y31" si="142">Y29-Y30</f>
        <v>0</v>
      </c>
      <c r="Z31" s="7">
        <f t="shared" ref="Z31" si="143">Z29-Z30</f>
        <v>0</v>
      </c>
      <c r="AA31" s="7">
        <f t="shared" ref="AA31" si="144">AA29-AA30</f>
        <v>1062</v>
      </c>
      <c r="AB31" s="7">
        <f t="shared" ref="AB31" si="145">AB29-AB30</f>
        <v>0</v>
      </c>
      <c r="AC31" s="7">
        <f t="shared" ref="AC31" si="146">AC29-AC30</f>
        <v>0</v>
      </c>
      <c r="AD31" s="7">
        <f t="shared" ref="AD31" si="147">AD29-AD30</f>
        <v>0</v>
      </c>
      <c r="AE31" s="7"/>
      <c r="AF31" s="7"/>
      <c r="AG31" s="7">
        <f t="shared" ref="AG31" si="148">AG29-AG30</f>
        <v>0</v>
      </c>
      <c r="AH31" s="7">
        <f t="shared" ref="AH31" si="149">AH29-AH30</f>
        <v>0</v>
      </c>
      <c r="AI31" s="7">
        <f t="shared" ref="AI31" si="150">AI29-AI30</f>
        <v>0</v>
      </c>
      <c r="AJ31" s="7">
        <f t="shared" ref="AJ31" si="151">AJ29-AJ30</f>
        <v>0</v>
      </c>
      <c r="AK31" s="7">
        <f t="shared" ref="AK31" si="152">AK29-AK30</f>
        <v>0</v>
      </c>
      <c r="AL31" s="7">
        <f t="shared" ref="AL31" si="153">AL29-AL30</f>
        <v>0</v>
      </c>
      <c r="AM31" s="7">
        <f t="shared" ref="AM31" si="154">AM29-AM30</f>
        <v>0</v>
      </c>
      <c r="AN31" s="7">
        <f t="shared" ref="AN31" si="155">AN29-AN30</f>
        <v>0</v>
      </c>
      <c r="AO31" s="7">
        <f t="shared" ref="AO31" si="156">AO29-AO30</f>
        <v>0</v>
      </c>
      <c r="AP31" s="7">
        <f t="shared" ref="AP31" si="157">AP29-AP30</f>
        <v>596.26699999999983</v>
      </c>
      <c r="AQ31" s="7">
        <f t="shared" ref="AQ31" si="158">AQ29-AQ30</f>
        <v>865.64300000000003</v>
      </c>
      <c r="AR31" s="7">
        <f t="shared" ref="AR31" si="159">AR29-AR30</f>
        <v>1541.52</v>
      </c>
      <c r="AS31" s="7">
        <f t="shared" ref="AS31" si="160">AS29-AS30</f>
        <v>2481.1439999999998</v>
      </c>
      <c r="AT31" s="7">
        <f t="shared" ref="AT31" si="161">AT29-AT30</f>
        <v>2754</v>
      </c>
      <c r="AU31" s="7">
        <f t="shared" ref="AU31" si="162">AU29-AU30</f>
        <v>3515</v>
      </c>
      <c r="AV31" s="7">
        <f t="shared" ref="AV31" si="163">AV29-AV30</f>
        <v>0</v>
      </c>
      <c r="AW31" s="7">
        <f t="shared" ref="AW31" si="164">AW29-AW30</f>
        <v>0</v>
      </c>
      <c r="AX31" s="7">
        <f t="shared" ref="AX31" si="165">AX29-AX30</f>
        <v>0</v>
      </c>
    </row>
    <row r="32" spans="2:50" s="9" customFormat="1" x14ac:dyDescent="0.35">
      <c r="B32" s="9" t="s">
        <v>62</v>
      </c>
      <c r="E32" s="9" t="e">
        <f>E31/E29</f>
        <v>#DIV/0!</v>
      </c>
      <c r="F32" s="9" t="e">
        <f t="shared" ref="F32:P32" si="166">F31/F29</f>
        <v>#DIV/0!</v>
      </c>
      <c r="G32" s="9" t="e">
        <f t="shared" si="166"/>
        <v>#DIV/0!</v>
      </c>
      <c r="H32" s="9" t="e">
        <f t="shared" si="166"/>
        <v>#DIV/0!</v>
      </c>
      <c r="I32" s="9" t="e">
        <f t="shared" si="166"/>
        <v>#DIV/0!</v>
      </c>
      <c r="J32" s="9" t="e">
        <f t="shared" si="166"/>
        <v>#DIV/0!</v>
      </c>
      <c r="K32" s="9" t="e">
        <f t="shared" si="166"/>
        <v>#DIV/0!</v>
      </c>
      <c r="L32" s="9" t="e">
        <f t="shared" si="166"/>
        <v>#DIV/0!</v>
      </c>
      <c r="M32" s="9" t="e">
        <f t="shared" si="166"/>
        <v>#DIV/0!</v>
      </c>
      <c r="N32" s="9" t="e">
        <f t="shared" si="166"/>
        <v>#DIV/0!</v>
      </c>
      <c r="O32" s="9">
        <f t="shared" si="166"/>
        <v>0.51586918457183062</v>
      </c>
      <c r="P32" s="9" t="e">
        <f t="shared" si="166"/>
        <v>#DIV/0!</v>
      </c>
      <c r="Q32" s="9" t="e">
        <f>Q31/Q29</f>
        <v>#DIV/0!</v>
      </c>
      <c r="R32" s="9" t="e">
        <f t="shared" ref="R32" si="167">R31/R29</f>
        <v>#DIV/0!</v>
      </c>
      <c r="S32" s="9">
        <f t="shared" ref="S32" si="168">S31/S29</f>
        <v>0.501918082584071</v>
      </c>
      <c r="T32" s="9" t="e">
        <f t="shared" ref="T32" si="169">T31/T29</f>
        <v>#DIV/0!</v>
      </c>
      <c r="U32" s="9" t="e">
        <f t="shared" ref="U32" si="170">U31/U29</f>
        <v>#DIV/0!</v>
      </c>
      <c r="V32" s="9" t="e">
        <f t="shared" ref="V32" si="171">V31/V29</f>
        <v>#DIV/0!</v>
      </c>
      <c r="W32" s="9">
        <f t="shared" ref="W32" si="172">W31/W29</f>
        <v>0.45994236311239195</v>
      </c>
      <c r="X32" s="9" t="e">
        <f t="shared" ref="X32" si="173">X31/X29</f>
        <v>#DIV/0!</v>
      </c>
      <c r="Y32" s="9" t="e">
        <f t="shared" ref="Y32" si="174">Y31/Y29</f>
        <v>#DIV/0!</v>
      </c>
      <c r="Z32" s="9" t="e">
        <f t="shared" ref="Z32" si="175">Z31/Z29</f>
        <v>#DIV/0!</v>
      </c>
      <c r="AA32" s="9">
        <f t="shared" ref="AA32" si="176">AA31/AA29</f>
        <v>0.49533582089552236</v>
      </c>
      <c r="AB32" s="9" t="e">
        <f t="shared" ref="AB32" si="177">AB31/AB29</f>
        <v>#DIV/0!</v>
      </c>
      <c r="AC32" s="9" t="e">
        <f t="shared" ref="AC32" si="178">AC31/AC29</f>
        <v>#DIV/0!</v>
      </c>
      <c r="AD32" s="9" t="e">
        <f t="shared" ref="AD32" si="179">AD31/AD29</f>
        <v>#DIV/0!</v>
      </c>
      <c r="AG32" s="9" t="e">
        <f t="shared" ref="AG32" si="180">AG31/AG29</f>
        <v>#DIV/0!</v>
      </c>
      <c r="AH32" s="9" t="e">
        <f t="shared" ref="AH32" si="181">AH31/AH29</f>
        <v>#DIV/0!</v>
      </c>
      <c r="AI32" s="9" t="e">
        <f t="shared" ref="AI32" si="182">AI31/AI29</f>
        <v>#DIV/0!</v>
      </c>
      <c r="AJ32" s="9" t="e">
        <f t="shared" ref="AJ32" si="183">AJ31/AJ29</f>
        <v>#DIV/0!</v>
      </c>
      <c r="AK32" s="9" t="e">
        <f t="shared" ref="AK32" si="184">AK31/AK29</f>
        <v>#DIV/0!</v>
      </c>
      <c r="AL32" s="9" t="e">
        <f t="shared" ref="AL32" si="185">AL31/AL29</f>
        <v>#DIV/0!</v>
      </c>
      <c r="AM32" s="9" t="e">
        <f t="shared" ref="AM32" si="186">AM31/AM29</f>
        <v>#DIV/0!</v>
      </c>
      <c r="AN32" s="9" t="e">
        <f t="shared" ref="AN32" si="187">AN31/AN29</f>
        <v>#DIV/0!</v>
      </c>
      <c r="AO32" s="9" t="e">
        <f t="shared" ref="AO32" si="188">AO31/AO29</f>
        <v>#DIV/0!</v>
      </c>
      <c r="AP32" s="9">
        <f t="shared" ref="AP32" si="189">AP31/AP29</f>
        <v>0.55558226622649964</v>
      </c>
      <c r="AQ32" s="9">
        <f t="shared" ref="AQ32" si="190">AQ31/AQ29</f>
        <v>0.54850957404543099</v>
      </c>
      <c r="AR32" s="9">
        <f t="shared" ref="AR32" si="191">AR31/AR29</f>
        <v>0.52620745378634037</v>
      </c>
      <c r="AS32" s="9">
        <f t="shared" ref="AS32" si="192">AS31/AS29</f>
        <v>0.53799251320943231</v>
      </c>
      <c r="AT32" s="9">
        <f t="shared" ref="AT32" si="193">AT31/AT29</f>
        <v>0.49178571428571427</v>
      </c>
      <c r="AU32" s="9">
        <f t="shared" ref="AU32" si="194">AU31/AU29</f>
        <v>0.49787535410764872</v>
      </c>
      <c r="AV32" s="9" t="e">
        <f t="shared" ref="AV32" si="195">AV31/AV29</f>
        <v>#DIV/0!</v>
      </c>
      <c r="AW32" s="9" t="e">
        <f t="shared" ref="AW32" si="196">AW31/AW29</f>
        <v>#DIV/0!</v>
      </c>
      <c r="AX32" s="9" t="e">
        <f t="shared" ref="AX32" si="197">AX31/AX29</f>
        <v>#DIV/0!</v>
      </c>
    </row>
    <row r="33" spans="1:79" s="9" customFormat="1" x14ac:dyDescent="0.35"/>
    <row r="34" spans="1:79" s="9" customFormat="1" x14ac:dyDescent="0.35">
      <c r="B34" s="13" t="s">
        <v>65</v>
      </c>
    </row>
    <row r="35" spans="1:79" s="9" customFormat="1" x14ac:dyDescent="0.35">
      <c r="B35" s="9" t="s">
        <v>66</v>
      </c>
      <c r="E35" s="9" t="e">
        <f>E19/E29</f>
        <v>#DIV/0!</v>
      </c>
      <c r="F35" s="9" t="e">
        <f t="shared" ref="F35:P35" si="198">F19/F29</f>
        <v>#DIV/0!</v>
      </c>
      <c r="G35" s="9" t="e">
        <f t="shared" si="198"/>
        <v>#DIV/0!</v>
      </c>
      <c r="H35" s="9" t="e">
        <f t="shared" si="198"/>
        <v>#DIV/0!</v>
      </c>
      <c r="I35" s="9" t="e">
        <f t="shared" si="198"/>
        <v>#DIV/0!</v>
      </c>
      <c r="J35" s="9" t="e">
        <f t="shared" si="198"/>
        <v>#DIV/0!</v>
      </c>
      <c r="K35" s="9" t="e">
        <f t="shared" si="198"/>
        <v>#DIV/0!</v>
      </c>
      <c r="L35" s="9" t="e">
        <f t="shared" si="198"/>
        <v>#DIV/0!</v>
      </c>
      <c r="M35" s="9" t="e">
        <f t="shared" si="198"/>
        <v>#DIV/0!</v>
      </c>
      <c r="N35" s="9" t="e">
        <f t="shared" si="198"/>
        <v>#DIV/0!</v>
      </c>
      <c r="O35" s="9">
        <f t="shared" si="198"/>
        <v>0.28580078220883998</v>
      </c>
      <c r="P35" s="9" t="e">
        <f t="shared" si="198"/>
        <v>#DIV/0!</v>
      </c>
      <c r="Q35" s="9" t="e">
        <f>Q19/Q29</f>
        <v>#DIV/0!</v>
      </c>
      <c r="R35" s="9" t="e">
        <f t="shared" ref="R35:AD35" si="199">R19/R29</f>
        <v>#DIV/0!</v>
      </c>
      <c r="S35" s="9">
        <f t="shared" si="199"/>
        <v>0.25449412473985961</v>
      </c>
      <c r="T35" s="9" t="e">
        <f t="shared" si="199"/>
        <v>#DIV/0!</v>
      </c>
      <c r="U35" s="9" t="e">
        <f t="shared" si="199"/>
        <v>#DIV/0!</v>
      </c>
      <c r="V35" s="9" t="e">
        <f t="shared" si="199"/>
        <v>#DIV/0!</v>
      </c>
      <c r="W35" s="9">
        <f t="shared" si="199"/>
        <v>0.23054755043227665</v>
      </c>
      <c r="X35" s="9" t="e">
        <f t="shared" si="199"/>
        <v>#DIV/0!</v>
      </c>
      <c r="Y35" s="9" t="e">
        <f t="shared" si="199"/>
        <v>#DIV/0!</v>
      </c>
      <c r="Z35" s="9" t="e">
        <f t="shared" si="199"/>
        <v>#DIV/0!</v>
      </c>
      <c r="AA35" s="9">
        <f t="shared" si="199"/>
        <v>0.24486940298507462</v>
      </c>
      <c r="AB35" s="9" t="e">
        <f t="shared" si="199"/>
        <v>#DIV/0!</v>
      </c>
      <c r="AC35" s="9" t="e">
        <f t="shared" si="199"/>
        <v>#DIV/0!</v>
      </c>
      <c r="AD35" s="9" t="e">
        <f t="shared" si="199"/>
        <v>#DIV/0!</v>
      </c>
      <c r="AG35" s="9" t="e">
        <f t="shared" ref="AG35:AO35" si="200">AG19/AG29</f>
        <v>#DIV/0!</v>
      </c>
      <c r="AH35" s="9" t="e">
        <f t="shared" si="200"/>
        <v>#DIV/0!</v>
      </c>
      <c r="AI35" s="9" t="e">
        <f t="shared" si="200"/>
        <v>#DIV/0!</v>
      </c>
      <c r="AJ35" s="9" t="e">
        <f t="shared" si="200"/>
        <v>#DIV/0!</v>
      </c>
      <c r="AK35" s="9" t="e">
        <f t="shared" si="200"/>
        <v>#DIV/0!</v>
      </c>
      <c r="AL35" s="9" t="e">
        <f t="shared" si="200"/>
        <v>#DIV/0!</v>
      </c>
      <c r="AM35" s="9" t="e">
        <f t="shared" si="200"/>
        <v>#DIV/0!</v>
      </c>
      <c r="AN35" s="9" t="e">
        <f t="shared" si="200"/>
        <v>#DIV/0!</v>
      </c>
      <c r="AO35" s="9" t="e">
        <f t="shared" si="200"/>
        <v>#DIV/0!</v>
      </c>
      <c r="AP35" s="9">
        <f t="shared" ref="AP35:AX35" si="201">AP19/AP29</f>
        <v>0.43326820277871736</v>
      </c>
      <c r="AQ35" s="9">
        <f t="shared" si="201"/>
        <v>0.40695221626526368</v>
      </c>
      <c r="AR35" s="9">
        <f t="shared" si="201"/>
        <v>0.3102098623958906</v>
      </c>
      <c r="AS35" s="9">
        <f t="shared" si="201"/>
        <v>0.29106155959769781</v>
      </c>
      <c r="AT35" s="9">
        <f t="shared" si="201"/>
        <v>0.26571428571428574</v>
      </c>
      <c r="AU35" s="9">
        <f t="shared" si="201"/>
        <v>0.26019830028328611</v>
      </c>
      <c r="AV35" s="9" t="e">
        <f t="shared" si="201"/>
        <v>#DIV/0!</v>
      </c>
      <c r="AW35" s="9" t="e">
        <f t="shared" si="201"/>
        <v>#DIV/0!</v>
      </c>
      <c r="AX35" s="9" t="e">
        <f t="shared" si="201"/>
        <v>#DIV/0!</v>
      </c>
    </row>
    <row r="36" spans="1:79" s="14" customFormat="1" x14ac:dyDescent="0.35">
      <c r="B36" s="14" t="s">
        <v>67</v>
      </c>
      <c r="E36" s="14" t="e">
        <f>E24/E29</f>
        <v>#DIV/0!</v>
      </c>
      <c r="F36" s="14" t="e">
        <f t="shared" ref="F36:P36" si="202">F24/F29</f>
        <v>#DIV/0!</v>
      </c>
      <c r="G36" s="14" t="e">
        <f t="shared" si="202"/>
        <v>#DIV/0!</v>
      </c>
      <c r="H36" s="14" t="e">
        <f t="shared" si="202"/>
        <v>#DIV/0!</v>
      </c>
      <c r="I36" s="14" t="e">
        <f t="shared" si="202"/>
        <v>#DIV/0!</v>
      </c>
      <c r="J36" s="14" t="e">
        <f t="shared" si="202"/>
        <v>#DIV/0!</v>
      </c>
      <c r="K36" s="14" t="e">
        <f t="shared" si="202"/>
        <v>#DIV/0!</v>
      </c>
      <c r="L36" s="14" t="e">
        <f t="shared" si="202"/>
        <v>#DIV/0!</v>
      </c>
      <c r="M36" s="14" t="e">
        <f t="shared" si="202"/>
        <v>#DIV/0!</v>
      </c>
      <c r="N36" s="14" t="e">
        <f t="shared" si="202"/>
        <v>#DIV/0!</v>
      </c>
      <c r="O36" s="14">
        <f t="shared" si="202"/>
        <v>0.71419921779116013</v>
      </c>
      <c r="P36" s="14" t="e">
        <f t="shared" si="202"/>
        <v>#DIV/0!</v>
      </c>
      <c r="Q36" s="14" t="e">
        <f>Q24/Q29</f>
        <v>#DIV/0!</v>
      </c>
      <c r="R36" s="14" t="e">
        <f t="shared" ref="R36:AD36" si="203">R24/R29</f>
        <v>#DIV/0!</v>
      </c>
      <c r="S36" s="14">
        <f t="shared" si="203"/>
        <v>0.74550587526014034</v>
      </c>
      <c r="T36" s="14" t="e">
        <f t="shared" si="203"/>
        <v>#DIV/0!</v>
      </c>
      <c r="U36" s="14" t="e">
        <f t="shared" si="203"/>
        <v>#DIV/0!</v>
      </c>
      <c r="V36" s="14" t="e">
        <f t="shared" si="203"/>
        <v>#DIV/0!</v>
      </c>
      <c r="W36" s="14">
        <f t="shared" si="203"/>
        <v>0.7694524495677233</v>
      </c>
      <c r="X36" s="14" t="e">
        <f t="shared" si="203"/>
        <v>#DIV/0!</v>
      </c>
      <c r="Y36" s="14" t="e">
        <f t="shared" si="203"/>
        <v>#DIV/0!</v>
      </c>
      <c r="Z36" s="14" t="e">
        <f t="shared" si="203"/>
        <v>#DIV/0!</v>
      </c>
      <c r="AA36" s="14">
        <f t="shared" si="203"/>
        <v>0.75513059701492535</v>
      </c>
      <c r="AB36" s="14" t="e">
        <f t="shared" si="203"/>
        <v>#DIV/0!</v>
      </c>
      <c r="AC36" s="14" t="e">
        <f t="shared" si="203"/>
        <v>#DIV/0!</v>
      </c>
      <c r="AD36" s="14" t="e">
        <f t="shared" si="203"/>
        <v>#DIV/0!</v>
      </c>
      <c r="AG36" s="14" t="e">
        <f t="shared" ref="AG36:AO36" si="204">AG24/AG29</f>
        <v>#DIV/0!</v>
      </c>
      <c r="AH36" s="14" t="e">
        <f t="shared" si="204"/>
        <v>#DIV/0!</v>
      </c>
      <c r="AI36" s="14" t="e">
        <f t="shared" si="204"/>
        <v>#DIV/0!</v>
      </c>
      <c r="AJ36" s="14" t="e">
        <f t="shared" si="204"/>
        <v>#DIV/0!</v>
      </c>
      <c r="AK36" s="14" t="e">
        <f t="shared" si="204"/>
        <v>#DIV/0!</v>
      </c>
      <c r="AL36" s="14" t="e">
        <f t="shared" si="204"/>
        <v>#DIV/0!</v>
      </c>
      <c r="AM36" s="14" t="e">
        <f t="shared" si="204"/>
        <v>#DIV/0!</v>
      </c>
      <c r="AN36" s="14" t="e">
        <f t="shared" si="204"/>
        <v>#DIV/0!</v>
      </c>
      <c r="AO36" s="14" t="e">
        <f t="shared" si="204"/>
        <v>#DIV/0!</v>
      </c>
      <c r="AP36" s="14">
        <f t="shared" ref="AP36:AX36" si="205">AP24/AP29</f>
        <v>0.56673179722128275</v>
      </c>
      <c r="AQ36" s="14">
        <f t="shared" si="205"/>
        <v>0.59304778373473632</v>
      </c>
      <c r="AR36" s="14">
        <f t="shared" si="205"/>
        <v>0.68979013760410934</v>
      </c>
      <c r="AS36" s="14">
        <f t="shared" si="205"/>
        <v>0.70893844040230225</v>
      </c>
      <c r="AT36" s="14">
        <f t="shared" si="205"/>
        <v>0.73428571428571432</v>
      </c>
      <c r="AU36" s="14">
        <f t="shared" si="205"/>
        <v>0.73980169971671383</v>
      </c>
      <c r="AV36" s="14" t="e">
        <f t="shared" si="205"/>
        <v>#DIV/0!</v>
      </c>
      <c r="AW36" s="14" t="e">
        <f t="shared" si="205"/>
        <v>#DIV/0!</v>
      </c>
      <c r="AX36" s="14" t="e">
        <f t="shared" si="205"/>
        <v>#DIV/0!</v>
      </c>
    </row>
    <row r="37" spans="1:79" s="9" customFormat="1" x14ac:dyDescent="0.35">
      <c r="B37" s="9" t="s">
        <v>68</v>
      </c>
      <c r="E37" s="9" t="e">
        <f>SUM(E35:E36)</f>
        <v>#DIV/0!</v>
      </c>
      <c r="F37" s="9" t="e">
        <f t="shared" ref="F37:P37" si="206">SUM(F35:F36)</f>
        <v>#DIV/0!</v>
      </c>
      <c r="G37" s="9" t="e">
        <f t="shared" si="206"/>
        <v>#DIV/0!</v>
      </c>
      <c r="H37" s="9" t="e">
        <f t="shared" si="206"/>
        <v>#DIV/0!</v>
      </c>
      <c r="I37" s="9" t="e">
        <f t="shared" si="206"/>
        <v>#DIV/0!</v>
      </c>
      <c r="J37" s="9" t="e">
        <f t="shared" si="206"/>
        <v>#DIV/0!</v>
      </c>
      <c r="K37" s="9" t="e">
        <f t="shared" si="206"/>
        <v>#DIV/0!</v>
      </c>
      <c r="L37" s="9" t="e">
        <f t="shared" si="206"/>
        <v>#DIV/0!</v>
      </c>
      <c r="M37" s="9" t="e">
        <f t="shared" si="206"/>
        <v>#DIV/0!</v>
      </c>
      <c r="N37" s="9" t="e">
        <f t="shared" si="206"/>
        <v>#DIV/0!</v>
      </c>
      <c r="O37" s="9">
        <f t="shared" si="206"/>
        <v>1</v>
      </c>
      <c r="P37" s="9" t="e">
        <f t="shared" si="206"/>
        <v>#DIV/0!</v>
      </c>
      <c r="Q37" s="9" t="e">
        <f>SUM(Q35:Q36)</f>
        <v>#DIV/0!</v>
      </c>
      <c r="R37" s="9" t="e">
        <f t="shared" ref="R37:AD37" si="207">SUM(R35:R36)</f>
        <v>#DIV/0!</v>
      </c>
      <c r="S37" s="9">
        <f t="shared" si="207"/>
        <v>1</v>
      </c>
      <c r="T37" s="9" t="e">
        <f t="shared" si="207"/>
        <v>#DIV/0!</v>
      </c>
      <c r="U37" s="9" t="e">
        <f t="shared" si="207"/>
        <v>#DIV/0!</v>
      </c>
      <c r="V37" s="9" t="e">
        <f t="shared" si="207"/>
        <v>#DIV/0!</v>
      </c>
      <c r="W37" s="9">
        <f t="shared" si="207"/>
        <v>1</v>
      </c>
      <c r="X37" s="9" t="e">
        <f t="shared" si="207"/>
        <v>#DIV/0!</v>
      </c>
      <c r="Y37" s="9" t="e">
        <f t="shared" si="207"/>
        <v>#DIV/0!</v>
      </c>
      <c r="Z37" s="9" t="e">
        <f t="shared" si="207"/>
        <v>#DIV/0!</v>
      </c>
      <c r="AA37" s="9">
        <f t="shared" si="207"/>
        <v>1</v>
      </c>
      <c r="AB37" s="9" t="e">
        <f t="shared" si="207"/>
        <v>#DIV/0!</v>
      </c>
      <c r="AC37" s="9" t="e">
        <f t="shared" si="207"/>
        <v>#DIV/0!</v>
      </c>
      <c r="AD37" s="9" t="e">
        <f t="shared" si="207"/>
        <v>#DIV/0!</v>
      </c>
      <c r="AG37" s="9" t="e">
        <f t="shared" ref="AG37" si="208">SUM(AG35:AG36)</f>
        <v>#DIV/0!</v>
      </c>
      <c r="AH37" s="9" t="e">
        <f t="shared" ref="AH37" si="209">SUM(AH35:AH36)</f>
        <v>#DIV/0!</v>
      </c>
      <c r="AI37" s="9" t="e">
        <f t="shared" ref="AI37" si="210">SUM(AI35:AI36)</f>
        <v>#DIV/0!</v>
      </c>
      <c r="AJ37" s="9" t="e">
        <f t="shared" ref="AJ37" si="211">SUM(AJ35:AJ36)</f>
        <v>#DIV/0!</v>
      </c>
      <c r="AK37" s="9" t="e">
        <f t="shared" ref="AK37" si="212">SUM(AK35:AK36)</f>
        <v>#DIV/0!</v>
      </c>
      <c r="AL37" s="9" t="e">
        <f t="shared" ref="AL37" si="213">SUM(AL35:AL36)</f>
        <v>#DIV/0!</v>
      </c>
      <c r="AM37" s="9" t="e">
        <f t="shared" ref="AM37" si="214">SUM(AM35:AM36)</f>
        <v>#DIV/0!</v>
      </c>
      <c r="AN37" s="9" t="e">
        <f t="shared" ref="AN37" si="215">SUM(AN35:AN36)</f>
        <v>#DIV/0!</v>
      </c>
      <c r="AO37" s="9" t="e">
        <f t="shared" ref="AO37" si="216">SUM(AO35:AO36)</f>
        <v>#DIV/0!</v>
      </c>
      <c r="AP37" s="9">
        <f t="shared" ref="AP37" si="217">SUM(AP35:AP36)</f>
        <v>1</v>
      </c>
      <c r="AQ37" s="9">
        <f t="shared" ref="AQ37" si="218">SUM(AQ35:AQ36)</f>
        <v>1</v>
      </c>
      <c r="AR37" s="9">
        <f t="shared" ref="AR37" si="219">SUM(AR35:AR36)</f>
        <v>1</v>
      </c>
      <c r="AS37" s="9">
        <f t="shared" ref="AS37" si="220">SUM(AS35:AS36)</f>
        <v>1</v>
      </c>
      <c r="AT37" s="9">
        <f t="shared" ref="AT37" si="221">SUM(AT35:AT36)</f>
        <v>1</v>
      </c>
      <c r="AU37" s="9">
        <f t="shared" ref="AU37" si="222">SUM(AU35:AU36)</f>
        <v>1</v>
      </c>
      <c r="AV37" s="9" t="e">
        <f t="shared" ref="AV37" si="223">SUM(AV35:AV36)</f>
        <v>#DIV/0!</v>
      </c>
      <c r="AW37" s="9" t="e">
        <f t="shared" ref="AW37" si="224">SUM(AW35:AW36)</f>
        <v>#DIV/0!</v>
      </c>
      <c r="AX37" s="9" t="e">
        <f t="shared" ref="AX37" si="225">SUM(AX35:AX36)</f>
        <v>#DIV/0!</v>
      </c>
    </row>
    <row r="38" spans="1:79" s="9" customFormat="1" x14ac:dyDescent="0.35">
      <c r="B38" s="13" t="s">
        <v>69</v>
      </c>
    </row>
    <row r="39" spans="1:79" s="9" customFormat="1" x14ac:dyDescent="0.35">
      <c r="B39" s="9" t="s">
        <v>66</v>
      </c>
      <c r="E39" s="9" t="e">
        <f>E21/E31</f>
        <v>#DIV/0!</v>
      </c>
      <c r="F39" s="9" t="e">
        <f t="shared" ref="F39:P39" si="226">F21/F31</f>
        <v>#DIV/0!</v>
      </c>
      <c r="G39" s="9" t="e">
        <f t="shared" si="226"/>
        <v>#DIV/0!</v>
      </c>
      <c r="H39" s="9" t="e">
        <f t="shared" si="226"/>
        <v>#DIV/0!</v>
      </c>
      <c r="I39" s="9" t="e">
        <f t="shared" si="226"/>
        <v>#DIV/0!</v>
      </c>
      <c r="J39" s="9" t="e">
        <f t="shared" si="226"/>
        <v>#DIV/0!</v>
      </c>
      <c r="K39" s="9" t="e">
        <f t="shared" si="226"/>
        <v>#DIV/0!</v>
      </c>
      <c r="L39" s="9" t="e">
        <f t="shared" si="226"/>
        <v>#DIV/0!</v>
      </c>
      <c r="M39" s="9" t="e">
        <f t="shared" si="226"/>
        <v>#DIV/0!</v>
      </c>
      <c r="N39" s="9" t="e">
        <f t="shared" si="226"/>
        <v>#DIV/0!</v>
      </c>
      <c r="O39" s="9">
        <f t="shared" si="226"/>
        <v>0.43654884731595522</v>
      </c>
      <c r="P39" s="9" t="e">
        <f t="shared" si="226"/>
        <v>#DIV/0!</v>
      </c>
      <c r="Q39" s="9" t="e">
        <f>Q21/Q31</f>
        <v>#DIV/0!</v>
      </c>
      <c r="R39" s="9" t="e">
        <f t="shared" ref="R39:AD39" si="227">R21/R31</f>
        <v>#DIV/0!</v>
      </c>
      <c r="S39" s="9">
        <f t="shared" si="227"/>
        <v>0.39791730129833003</v>
      </c>
      <c r="T39" s="9" t="e">
        <f t="shared" si="227"/>
        <v>#DIV/0!</v>
      </c>
      <c r="U39" s="9" t="e">
        <f t="shared" si="227"/>
        <v>#DIV/0!</v>
      </c>
      <c r="V39" s="9" t="e">
        <f t="shared" si="227"/>
        <v>#DIV/0!</v>
      </c>
      <c r="W39" s="9">
        <f t="shared" si="227"/>
        <v>0.39348370927318294</v>
      </c>
      <c r="X39" s="9" t="e">
        <f t="shared" si="227"/>
        <v>#DIV/0!</v>
      </c>
      <c r="Y39" s="9" t="e">
        <f t="shared" si="227"/>
        <v>#DIV/0!</v>
      </c>
      <c r="Z39" s="9" t="e">
        <f t="shared" si="227"/>
        <v>#DIV/0!</v>
      </c>
      <c r="AA39" s="9">
        <f t="shared" si="227"/>
        <v>0.40301318267419961</v>
      </c>
      <c r="AB39" s="9" t="e">
        <f t="shared" si="227"/>
        <v>#DIV/0!</v>
      </c>
      <c r="AC39" s="9" t="e">
        <f t="shared" si="227"/>
        <v>#DIV/0!</v>
      </c>
      <c r="AD39" s="9" t="e">
        <f t="shared" si="227"/>
        <v>#DIV/0!</v>
      </c>
      <c r="AG39" s="9" t="e">
        <f t="shared" ref="AG39:AO39" si="228">AG21/AG31</f>
        <v>#DIV/0!</v>
      </c>
      <c r="AH39" s="9" t="e">
        <f t="shared" si="228"/>
        <v>#DIV/0!</v>
      </c>
      <c r="AI39" s="9" t="e">
        <f t="shared" si="228"/>
        <v>#DIV/0!</v>
      </c>
      <c r="AJ39" s="9" t="e">
        <f t="shared" si="228"/>
        <v>#DIV/0!</v>
      </c>
      <c r="AK39" s="9" t="e">
        <f t="shared" si="228"/>
        <v>#DIV/0!</v>
      </c>
      <c r="AL39" s="9" t="e">
        <f t="shared" si="228"/>
        <v>#DIV/0!</v>
      </c>
      <c r="AM39" s="9" t="e">
        <f t="shared" si="228"/>
        <v>#DIV/0!</v>
      </c>
      <c r="AN39" s="9" t="e">
        <f t="shared" si="228"/>
        <v>#DIV/0!</v>
      </c>
      <c r="AO39" s="9" t="e">
        <f t="shared" si="228"/>
        <v>#DIV/0!</v>
      </c>
      <c r="AP39" s="9">
        <f t="shared" ref="AP39:AX39" si="229">AP21/AP31</f>
        <v>0.6104748376146929</v>
      </c>
      <c r="AQ39" s="9">
        <f t="shared" si="229"/>
        <v>0.59387761467487177</v>
      </c>
      <c r="AR39" s="9">
        <f t="shared" si="229"/>
        <v>0.46397386994654621</v>
      </c>
      <c r="AS39" s="9">
        <f t="shared" si="229"/>
        <v>0.43447014764157188</v>
      </c>
      <c r="AT39" s="9">
        <f t="shared" si="229"/>
        <v>0.42011619462599853</v>
      </c>
      <c r="AU39" s="9">
        <f t="shared" si="229"/>
        <v>0.42190611664295874</v>
      </c>
      <c r="AV39" s="9" t="e">
        <f t="shared" si="229"/>
        <v>#DIV/0!</v>
      </c>
      <c r="AW39" s="9" t="e">
        <f t="shared" si="229"/>
        <v>#DIV/0!</v>
      </c>
      <c r="AX39" s="9" t="e">
        <f t="shared" si="229"/>
        <v>#DIV/0!</v>
      </c>
    </row>
    <row r="40" spans="1:79" s="14" customFormat="1" x14ac:dyDescent="0.35">
      <c r="B40" s="14" t="s">
        <v>67</v>
      </c>
      <c r="E40" s="14" t="e">
        <f>E26/E31</f>
        <v>#DIV/0!</v>
      </c>
      <c r="F40" s="14" t="e">
        <f t="shared" ref="F40:P40" si="230">F26/F31</f>
        <v>#DIV/0!</v>
      </c>
      <c r="G40" s="14" t="e">
        <f t="shared" si="230"/>
        <v>#DIV/0!</v>
      </c>
      <c r="H40" s="14" t="e">
        <f t="shared" si="230"/>
        <v>#DIV/0!</v>
      </c>
      <c r="I40" s="14" t="e">
        <f t="shared" si="230"/>
        <v>#DIV/0!</v>
      </c>
      <c r="J40" s="14" t="e">
        <f t="shared" si="230"/>
        <v>#DIV/0!</v>
      </c>
      <c r="K40" s="14" t="e">
        <f t="shared" si="230"/>
        <v>#DIV/0!</v>
      </c>
      <c r="L40" s="14" t="e">
        <f t="shared" si="230"/>
        <v>#DIV/0!</v>
      </c>
      <c r="M40" s="14" t="e">
        <f t="shared" si="230"/>
        <v>#DIV/0!</v>
      </c>
      <c r="N40" s="14" t="e">
        <f t="shared" si="230"/>
        <v>#DIV/0!</v>
      </c>
      <c r="O40" s="14">
        <f t="shared" si="230"/>
        <v>0.56345115268404489</v>
      </c>
      <c r="P40" s="14" t="e">
        <f t="shared" si="230"/>
        <v>#DIV/0!</v>
      </c>
      <c r="Q40" s="14" t="e">
        <f>Q26/Q31</f>
        <v>#DIV/0!</v>
      </c>
      <c r="R40" s="14" t="e">
        <f t="shared" ref="R40:AD40" si="231">R26/R31</f>
        <v>#DIV/0!</v>
      </c>
      <c r="S40" s="14">
        <f t="shared" si="231"/>
        <v>0.60208269870166986</v>
      </c>
      <c r="T40" s="14" t="e">
        <f t="shared" si="231"/>
        <v>#DIV/0!</v>
      </c>
      <c r="U40" s="14" t="e">
        <f t="shared" si="231"/>
        <v>#DIV/0!</v>
      </c>
      <c r="V40" s="14" t="e">
        <f t="shared" si="231"/>
        <v>#DIV/0!</v>
      </c>
      <c r="W40" s="14">
        <f t="shared" si="231"/>
        <v>0.60651629072681701</v>
      </c>
      <c r="X40" s="14" t="e">
        <f t="shared" si="231"/>
        <v>#DIV/0!</v>
      </c>
      <c r="Y40" s="14" t="e">
        <f t="shared" si="231"/>
        <v>#DIV/0!</v>
      </c>
      <c r="Z40" s="14" t="e">
        <f t="shared" si="231"/>
        <v>#DIV/0!</v>
      </c>
      <c r="AA40" s="14">
        <f t="shared" si="231"/>
        <v>0.59698681732580039</v>
      </c>
      <c r="AB40" s="14" t="e">
        <f t="shared" si="231"/>
        <v>#DIV/0!</v>
      </c>
      <c r="AC40" s="14" t="e">
        <f t="shared" si="231"/>
        <v>#DIV/0!</v>
      </c>
      <c r="AD40" s="14" t="e">
        <f t="shared" si="231"/>
        <v>#DIV/0!</v>
      </c>
      <c r="AG40" s="14" t="e">
        <f t="shared" ref="AG40:AO40" si="232">AG26/AG31</f>
        <v>#DIV/0!</v>
      </c>
      <c r="AH40" s="14" t="e">
        <f t="shared" si="232"/>
        <v>#DIV/0!</v>
      </c>
      <c r="AI40" s="14" t="e">
        <f t="shared" si="232"/>
        <v>#DIV/0!</v>
      </c>
      <c r="AJ40" s="14" t="e">
        <f t="shared" si="232"/>
        <v>#DIV/0!</v>
      </c>
      <c r="AK40" s="14" t="e">
        <f t="shared" si="232"/>
        <v>#DIV/0!</v>
      </c>
      <c r="AL40" s="14" t="e">
        <f t="shared" si="232"/>
        <v>#DIV/0!</v>
      </c>
      <c r="AM40" s="14" t="e">
        <f t="shared" si="232"/>
        <v>#DIV/0!</v>
      </c>
      <c r="AN40" s="14" t="e">
        <f t="shared" si="232"/>
        <v>#DIV/0!</v>
      </c>
      <c r="AO40" s="14" t="e">
        <f t="shared" si="232"/>
        <v>#DIV/0!</v>
      </c>
      <c r="AP40" s="14">
        <f t="shared" ref="AP40:AX40" si="233">AP26/AP31</f>
        <v>0.38952516238530732</v>
      </c>
      <c r="AQ40" s="14">
        <f t="shared" si="233"/>
        <v>0.40612238532512829</v>
      </c>
      <c r="AR40" s="14">
        <f t="shared" si="233"/>
        <v>0.53602613005345368</v>
      </c>
      <c r="AS40" s="14">
        <f t="shared" si="233"/>
        <v>0.56552985235842823</v>
      </c>
      <c r="AT40" s="14">
        <f t="shared" si="233"/>
        <v>0.57988380537400142</v>
      </c>
      <c r="AU40" s="14">
        <f t="shared" si="233"/>
        <v>0.57809388335704126</v>
      </c>
      <c r="AV40" s="14" t="e">
        <f t="shared" si="233"/>
        <v>#DIV/0!</v>
      </c>
      <c r="AW40" s="14" t="e">
        <f t="shared" si="233"/>
        <v>#DIV/0!</v>
      </c>
      <c r="AX40" s="14" t="e">
        <f t="shared" si="233"/>
        <v>#DIV/0!</v>
      </c>
    </row>
    <row r="41" spans="1:79" s="9" customFormat="1" x14ac:dyDescent="0.35">
      <c r="B41" s="9" t="s">
        <v>68</v>
      </c>
      <c r="E41" s="9" t="e">
        <f>SUM(E39:E40)</f>
        <v>#DIV/0!</v>
      </c>
      <c r="F41" s="9" t="e">
        <f t="shared" ref="F41:P41" si="234">SUM(F39:F40)</f>
        <v>#DIV/0!</v>
      </c>
      <c r="G41" s="9" t="e">
        <f t="shared" si="234"/>
        <v>#DIV/0!</v>
      </c>
      <c r="H41" s="9" t="e">
        <f t="shared" si="234"/>
        <v>#DIV/0!</v>
      </c>
      <c r="I41" s="9" t="e">
        <f t="shared" si="234"/>
        <v>#DIV/0!</v>
      </c>
      <c r="J41" s="9" t="e">
        <f t="shared" si="234"/>
        <v>#DIV/0!</v>
      </c>
      <c r="K41" s="9" t="e">
        <f t="shared" si="234"/>
        <v>#DIV/0!</v>
      </c>
      <c r="L41" s="9" t="e">
        <f t="shared" si="234"/>
        <v>#DIV/0!</v>
      </c>
      <c r="M41" s="9" t="e">
        <f t="shared" si="234"/>
        <v>#DIV/0!</v>
      </c>
      <c r="N41" s="9" t="e">
        <f t="shared" si="234"/>
        <v>#DIV/0!</v>
      </c>
      <c r="O41" s="9">
        <f t="shared" si="234"/>
        <v>1</v>
      </c>
      <c r="P41" s="9" t="e">
        <f t="shared" si="234"/>
        <v>#DIV/0!</v>
      </c>
      <c r="Q41" s="9" t="e">
        <f>SUM(Q39:Q40)</f>
        <v>#DIV/0!</v>
      </c>
      <c r="R41" s="9" t="e">
        <f t="shared" ref="R41:AD41" si="235">SUM(R39:R40)</f>
        <v>#DIV/0!</v>
      </c>
      <c r="S41" s="9">
        <f t="shared" si="235"/>
        <v>0.99999999999999989</v>
      </c>
      <c r="T41" s="9" t="e">
        <f t="shared" si="235"/>
        <v>#DIV/0!</v>
      </c>
      <c r="U41" s="9" t="e">
        <f t="shared" si="235"/>
        <v>#DIV/0!</v>
      </c>
      <c r="V41" s="9" t="e">
        <f t="shared" si="235"/>
        <v>#DIV/0!</v>
      </c>
      <c r="W41" s="9">
        <f t="shared" si="235"/>
        <v>1</v>
      </c>
      <c r="X41" s="9" t="e">
        <f t="shared" si="235"/>
        <v>#DIV/0!</v>
      </c>
      <c r="Y41" s="9" t="e">
        <f t="shared" si="235"/>
        <v>#DIV/0!</v>
      </c>
      <c r="Z41" s="9" t="e">
        <f t="shared" si="235"/>
        <v>#DIV/0!</v>
      </c>
      <c r="AA41" s="9">
        <f t="shared" si="235"/>
        <v>1</v>
      </c>
      <c r="AB41" s="9" t="e">
        <f t="shared" si="235"/>
        <v>#DIV/0!</v>
      </c>
      <c r="AC41" s="9" t="e">
        <f t="shared" si="235"/>
        <v>#DIV/0!</v>
      </c>
      <c r="AD41" s="9" t="e">
        <f t="shared" si="235"/>
        <v>#DIV/0!</v>
      </c>
      <c r="AG41" s="9" t="e">
        <f t="shared" ref="AG41" si="236">SUM(AG39:AG40)</f>
        <v>#DIV/0!</v>
      </c>
      <c r="AH41" s="9" t="e">
        <f t="shared" ref="AH41" si="237">SUM(AH39:AH40)</f>
        <v>#DIV/0!</v>
      </c>
      <c r="AI41" s="9" t="e">
        <f t="shared" ref="AI41" si="238">SUM(AI39:AI40)</f>
        <v>#DIV/0!</v>
      </c>
      <c r="AJ41" s="9" t="e">
        <f t="shared" ref="AJ41" si="239">SUM(AJ39:AJ40)</f>
        <v>#DIV/0!</v>
      </c>
      <c r="AK41" s="9" t="e">
        <f t="shared" ref="AK41" si="240">SUM(AK39:AK40)</f>
        <v>#DIV/0!</v>
      </c>
      <c r="AL41" s="9" t="e">
        <f t="shared" ref="AL41" si="241">SUM(AL39:AL40)</f>
        <v>#DIV/0!</v>
      </c>
      <c r="AM41" s="9" t="e">
        <f t="shared" ref="AM41" si="242">SUM(AM39:AM40)</f>
        <v>#DIV/0!</v>
      </c>
      <c r="AN41" s="9" t="e">
        <f t="shared" ref="AN41" si="243">SUM(AN39:AN40)</f>
        <v>#DIV/0!</v>
      </c>
      <c r="AO41" s="9" t="e">
        <f t="shared" ref="AO41" si="244">SUM(AO39:AO40)</f>
        <v>#DIV/0!</v>
      </c>
      <c r="AP41" s="9">
        <f t="shared" ref="AP41" si="245">SUM(AP39:AP40)</f>
        <v>1.0000000000000002</v>
      </c>
      <c r="AQ41" s="9">
        <f t="shared" ref="AQ41" si="246">SUM(AQ39:AQ40)</f>
        <v>1</v>
      </c>
      <c r="AR41" s="9">
        <f t="shared" ref="AR41" si="247">SUM(AR39:AR40)</f>
        <v>0.99999999999999989</v>
      </c>
      <c r="AS41" s="9">
        <f t="shared" ref="AS41" si="248">SUM(AS39:AS40)</f>
        <v>1</v>
      </c>
      <c r="AT41" s="9">
        <f t="shared" ref="AT41" si="249">SUM(AT39:AT40)</f>
        <v>1</v>
      </c>
      <c r="AU41" s="9">
        <f t="shared" ref="AU41" si="250">SUM(AU39:AU40)</f>
        <v>1</v>
      </c>
      <c r="AV41" s="9" t="e">
        <f t="shared" ref="AV41" si="251">SUM(AV39:AV40)</f>
        <v>#DIV/0!</v>
      </c>
      <c r="AW41" s="9" t="e">
        <f t="shared" ref="AW41" si="252">SUM(AW39:AW40)</f>
        <v>#DIV/0!</v>
      </c>
      <c r="AX41" s="9" t="e">
        <f t="shared" ref="AX41" si="253">SUM(AX39:AX40)</f>
        <v>#DIV/0!</v>
      </c>
    </row>
    <row r="42" spans="1:79" x14ac:dyDescent="0.35">
      <c r="A42" s="3"/>
      <c r="B42" s="3" t="s">
        <v>22</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row>
    <row r="43" spans="1:79" s="16" customFormat="1" x14ac:dyDescent="0.35">
      <c r="B43" s="16" t="s">
        <v>31</v>
      </c>
      <c r="O43" s="16">
        <v>977.74400000000003</v>
      </c>
      <c r="S43" s="16">
        <v>1380.0239999999999</v>
      </c>
      <c r="W43" s="16">
        <v>1735</v>
      </c>
      <c r="AA43" s="16">
        <v>2144</v>
      </c>
      <c r="AP43" s="16">
        <v>1073.229</v>
      </c>
      <c r="AQ43" s="16">
        <v>1578.173</v>
      </c>
      <c r="AR43" s="16">
        <v>2929.491</v>
      </c>
      <c r="AS43" s="16">
        <v>4611.8559999999998</v>
      </c>
      <c r="AT43" s="16">
        <v>5600</v>
      </c>
      <c r="AU43" s="16">
        <v>7060</v>
      </c>
      <c r="AV43" s="16">
        <f>AU43*(1+AV86)</f>
        <v>8825</v>
      </c>
      <c r="AW43" s="16">
        <f t="shared" ref="AW43:BB43" si="254">AV43*(1+AW86)</f>
        <v>11031.25</v>
      </c>
      <c r="AX43" s="16">
        <f t="shared" si="254"/>
        <v>13789.0625</v>
      </c>
      <c r="AY43" s="16">
        <f t="shared" si="254"/>
        <v>17236.328125</v>
      </c>
      <c r="AZ43" s="16">
        <f t="shared" si="254"/>
        <v>21545.41015625</v>
      </c>
      <c r="BA43" s="16">
        <f t="shared" si="254"/>
        <v>26931.7626953125</v>
      </c>
      <c r="BB43" s="16">
        <f t="shared" si="254"/>
        <v>33664.703369140625</v>
      </c>
    </row>
    <row r="44" spans="1:79" s="12" customFormat="1" x14ac:dyDescent="0.35">
      <c r="B44" s="12" t="s">
        <v>32</v>
      </c>
      <c r="O44" s="12">
        <v>473.35599999999999</v>
      </c>
      <c r="S44" s="12">
        <v>687.36500000000001</v>
      </c>
      <c r="W44" s="12">
        <v>937</v>
      </c>
      <c r="AA44" s="12">
        <v>1082</v>
      </c>
      <c r="AP44" s="12">
        <v>476.96199999999999</v>
      </c>
      <c r="AQ44" s="12">
        <v>712.53</v>
      </c>
      <c r="AR44" s="12">
        <v>1387.971</v>
      </c>
      <c r="AS44" s="12">
        <v>2130.712</v>
      </c>
      <c r="AT44" s="12">
        <v>2846</v>
      </c>
      <c r="AU44" s="12">
        <v>3545</v>
      </c>
    </row>
    <row r="45" spans="1:79" s="7" customFormat="1" x14ac:dyDescent="0.35">
      <c r="B45" s="7" t="s">
        <v>33</v>
      </c>
      <c r="E45" s="7">
        <f>E43-E44</f>
        <v>0</v>
      </c>
      <c r="F45" s="7">
        <f t="shared" ref="F45:P45" si="255">F43-F44</f>
        <v>0</v>
      </c>
      <c r="G45" s="7">
        <f t="shared" si="255"/>
        <v>0</v>
      </c>
      <c r="H45" s="7">
        <f t="shared" si="255"/>
        <v>0</v>
      </c>
      <c r="I45" s="7">
        <f t="shared" si="255"/>
        <v>0</v>
      </c>
      <c r="J45" s="7">
        <f t="shared" si="255"/>
        <v>0</v>
      </c>
      <c r="K45" s="7">
        <f t="shared" si="255"/>
        <v>0</v>
      </c>
      <c r="L45" s="7">
        <f t="shared" si="255"/>
        <v>0</v>
      </c>
      <c r="M45" s="7">
        <f t="shared" si="255"/>
        <v>0</v>
      </c>
      <c r="N45" s="7">
        <f t="shared" si="255"/>
        <v>0</v>
      </c>
      <c r="O45" s="7">
        <f t="shared" si="255"/>
        <v>504.38800000000003</v>
      </c>
      <c r="P45" s="7">
        <f t="shared" si="255"/>
        <v>0</v>
      </c>
      <c r="Q45" s="7">
        <f>Q43-Q44</f>
        <v>0</v>
      </c>
      <c r="R45" s="7">
        <f t="shared" ref="R45:U45" si="256">R43-R44</f>
        <v>0</v>
      </c>
      <c r="S45" s="7">
        <f t="shared" si="256"/>
        <v>692.65899999999988</v>
      </c>
      <c r="T45" s="7">
        <f t="shared" si="256"/>
        <v>0</v>
      </c>
      <c r="U45" s="7">
        <f t="shared" si="256"/>
        <v>0</v>
      </c>
      <c r="V45" s="7">
        <f>V43-V44</f>
        <v>0</v>
      </c>
      <c r="W45" s="7">
        <f t="shared" ref="W45:Z45" si="257">W43-W44</f>
        <v>798</v>
      </c>
      <c r="X45" s="7">
        <f t="shared" si="257"/>
        <v>0</v>
      </c>
      <c r="Y45" s="7">
        <f t="shared" si="257"/>
        <v>0</v>
      </c>
      <c r="Z45" s="7">
        <f t="shared" si="257"/>
        <v>0</v>
      </c>
      <c r="AA45" s="7">
        <f t="shared" ref="AA45" si="258">AA43-AA44</f>
        <v>1062</v>
      </c>
      <c r="AB45" s="7">
        <f t="shared" ref="AB45" si="259">AB43-AB44</f>
        <v>0</v>
      </c>
      <c r="AC45" s="7">
        <f t="shared" ref="AC45" si="260">AC43-AC44</f>
        <v>0</v>
      </c>
      <c r="AD45" s="7">
        <f t="shared" ref="AD45" si="261">AD43-AD44</f>
        <v>0</v>
      </c>
      <c r="AG45" s="7">
        <f>AG43-AG44</f>
        <v>0</v>
      </c>
      <c r="AH45" s="7">
        <f t="shared" ref="AH45:AO45" si="262">AH43-AH44</f>
        <v>0</v>
      </c>
      <c r="AI45" s="7">
        <f t="shared" si="262"/>
        <v>0</v>
      </c>
      <c r="AJ45" s="7">
        <f t="shared" si="262"/>
        <v>0</v>
      </c>
      <c r="AK45" s="7">
        <f t="shared" si="262"/>
        <v>0</v>
      </c>
      <c r="AL45" s="7">
        <f t="shared" si="262"/>
        <v>0</v>
      </c>
      <c r="AM45" s="7">
        <f t="shared" si="262"/>
        <v>0</v>
      </c>
      <c r="AN45" s="7">
        <f t="shared" si="262"/>
        <v>0</v>
      </c>
      <c r="AO45" s="7">
        <f t="shared" si="262"/>
        <v>0</v>
      </c>
      <c r="AP45" s="7">
        <f>AP43-AP44</f>
        <v>596.26700000000005</v>
      </c>
      <c r="AQ45" s="7">
        <f t="shared" ref="AQ45:AT45" si="263">AQ43-AQ44</f>
        <v>865.64300000000003</v>
      </c>
      <c r="AR45" s="7">
        <f t="shared" si="263"/>
        <v>1541.52</v>
      </c>
      <c r="AS45" s="7">
        <f t="shared" si="263"/>
        <v>2481.1439999999998</v>
      </c>
      <c r="AT45" s="7">
        <f t="shared" si="263"/>
        <v>2754</v>
      </c>
      <c r="AU45" s="7">
        <f>AU43-AU44</f>
        <v>3515</v>
      </c>
      <c r="AV45" s="7">
        <f>AV43*AV82</f>
        <v>4412.5</v>
      </c>
      <c r="AW45" s="7">
        <f t="shared" ref="AW45:BB45" si="264">AW43*AW82</f>
        <v>5515.625</v>
      </c>
      <c r="AX45" s="7">
        <f t="shared" si="264"/>
        <v>6894.53125</v>
      </c>
      <c r="AY45" s="7">
        <f t="shared" si="264"/>
        <v>8618.1640625</v>
      </c>
      <c r="AZ45" s="7">
        <f t="shared" si="264"/>
        <v>10772.705078125</v>
      </c>
      <c r="BA45" s="7">
        <f t="shared" si="264"/>
        <v>13465.88134765625</v>
      </c>
      <c r="BB45" s="7">
        <f t="shared" si="264"/>
        <v>16832.351684570313</v>
      </c>
    </row>
    <row r="46" spans="1:79" s="7" customFormat="1" x14ac:dyDescent="0.35">
      <c r="B46" s="7" t="s">
        <v>34</v>
      </c>
      <c r="O46" s="7">
        <v>154.72800000000001</v>
      </c>
      <c r="S46" s="7">
        <v>275.47500000000002</v>
      </c>
      <c r="W46" s="7">
        <v>298</v>
      </c>
      <c r="AA46" s="7">
        <v>317</v>
      </c>
      <c r="AP46" s="7">
        <v>350.06900000000002</v>
      </c>
      <c r="AQ46" s="7">
        <v>472.84100000000001</v>
      </c>
      <c r="AR46" s="7">
        <v>602.048</v>
      </c>
      <c r="AS46" s="7">
        <v>901.55700000000002</v>
      </c>
      <c r="AT46" s="7">
        <v>1230</v>
      </c>
      <c r="AU46" s="7">
        <v>1220</v>
      </c>
    </row>
    <row r="47" spans="1:79" s="7" customFormat="1" x14ac:dyDescent="0.35">
      <c r="B47" s="7" t="s">
        <v>35</v>
      </c>
      <c r="O47" s="7">
        <v>159.077</v>
      </c>
      <c r="S47" s="7">
        <v>273.91199999999998</v>
      </c>
      <c r="W47" s="7">
        <v>440</v>
      </c>
      <c r="AA47" s="7">
        <v>311</v>
      </c>
      <c r="AP47" s="7">
        <v>230.67400000000001</v>
      </c>
      <c r="AQ47" s="7">
        <v>355.01499999999999</v>
      </c>
      <c r="AR47" s="7">
        <v>552.12699999999995</v>
      </c>
      <c r="AS47" s="7">
        <v>854.38300000000004</v>
      </c>
      <c r="AT47" s="7">
        <v>1503</v>
      </c>
      <c r="AU47" s="7">
        <v>1730</v>
      </c>
    </row>
    <row r="48" spans="1:79" s="7" customFormat="1" x14ac:dyDescent="0.35">
      <c r="B48" s="7" t="s">
        <v>36</v>
      </c>
      <c r="O48" s="7">
        <v>65.394999999999996</v>
      </c>
      <c r="S48" s="7">
        <v>101.054</v>
      </c>
      <c r="W48" s="7">
        <v>214</v>
      </c>
      <c r="AA48" s="7">
        <v>100</v>
      </c>
      <c r="AP48" s="7">
        <v>107.444</v>
      </c>
      <c r="AQ48" s="7">
        <v>178.934</v>
      </c>
      <c r="AR48" s="7">
        <v>245.34299999999999</v>
      </c>
      <c r="AS48" s="7">
        <v>374.84399999999999</v>
      </c>
      <c r="AT48" s="7">
        <v>708</v>
      </c>
      <c r="AU48" s="7">
        <v>491</v>
      </c>
    </row>
    <row r="49" spans="2:54" s="7" customFormat="1" x14ac:dyDescent="0.35">
      <c r="B49" s="7" t="s">
        <v>37</v>
      </c>
      <c r="O49" s="7">
        <v>12.647</v>
      </c>
      <c r="S49" s="7">
        <v>27.814</v>
      </c>
      <c r="W49" s="7">
        <v>34</v>
      </c>
      <c r="AA49" s="7">
        <v>45</v>
      </c>
      <c r="AP49" s="7">
        <v>0</v>
      </c>
      <c r="AQ49" s="7">
        <v>0</v>
      </c>
      <c r="AR49" s="7">
        <v>51.848999999999997</v>
      </c>
      <c r="AS49" s="7">
        <v>81.716999999999999</v>
      </c>
      <c r="AT49" s="7">
        <v>135</v>
      </c>
      <c r="AU49" s="7">
        <v>152</v>
      </c>
    </row>
    <row r="50" spans="2:54" s="7" customFormat="1" x14ac:dyDescent="0.35">
      <c r="B50" s="7" t="s">
        <v>38</v>
      </c>
      <c r="O50" s="7">
        <v>0</v>
      </c>
      <c r="S50" s="7">
        <v>0</v>
      </c>
      <c r="W50" s="7">
        <v>0</v>
      </c>
      <c r="AA50" s="7">
        <v>0</v>
      </c>
      <c r="AP50" s="7">
        <v>0</v>
      </c>
      <c r="AQ50" s="7">
        <v>0</v>
      </c>
      <c r="AR50" s="7">
        <v>0</v>
      </c>
      <c r="AS50" s="7">
        <v>0</v>
      </c>
      <c r="AT50" s="7">
        <v>0</v>
      </c>
      <c r="AU50" s="7">
        <v>1340</v>
      </c>
    </row>
    <row r="51" spans="2:54" s="12" customFormat="1" x14ac:dyDescent="0.35">
      <c r="B51" s="12" t="s">
        <v>39</v>
      </c>
      <c r="O51" s="12">
        <v>0</v>
      </c>
      <c r="S51" s="12">
        <v>0</v>
      </c>
      <c r="W51" s="12">
        <v>0</v>
      </c>
      <c r="AA51" s="12">
        <v>0</v>
      </c>
      <c r="AP51" s="12">
        <v>0</v>
      </c>
      <c r="AQ51" s="12">
        <v>0</v>
      </c>
      <c r="AR51" s="12">
        <v>0</v>
      </c>
      <c r="AS51" s="12">
        <v>0</v>
      </c>
      <c r="AT51" s="12">
        <v>0</v>
      </c>
      <c r="AU51" s="12">
        <v>0</v>
      </c>
    </row>
    <row r="52" spans="2:54" s="17" customFormat="1" x14ac:dyDescent="0.35">
      <c r="B52" s="17" t="s">
        <v>40</v>
      </c>
      <c r="E52" s="17">
        <f>SUM(E46:E51)</f>
        <v>0</v>
      </c>
      <c r="F52" s="17">
        <f t="shared" ref="F52:P52" si="265">SUM(F46:F51)</f>
        <v>0</v>
      </c>
      <c r="G52" s="17">
        <f t="shared" si="265"/>
        <v>0</v>
      </c>
      <c r="H52" s="17">
        <f t="shared" si="265"/>
        <v>0</v>
      </c>
      <c r="I52" s="17">
        <f t="shared" si="265"/>
        <v>0</v>
      </c>
      <c r="J52" s="17">
        <f t="shared" si="265"/>
        <v>0</v>
      </c>
      <c r="K52" s="17">
        <f t="shared" si="265"/>
        <v>0</v>
      </c>
      <c r="L52" s="17">
        <f t="shared" si="265"/>
        <v>0</v>
      </c>
      <c r="M52" s="17">
        <f t="shared" si="265"/>
        <v>0</v>
      </c>
      <c r="N52" s="17">
        <f t="shared" si="265"/>
        <v>0</v>
      </c>
      <c r="O52" s="17">
        <f t="shared" si="265"/>
        <v>391.84699999999998</v>
      </c>
      <c r="P52" s="17">
        <f t="shared" si="265"/>
        <v>0</v>
      </c>
      <c r="Q52" s="17">
        <f>SUM(Q46:Q51)</f>
        <v>0</v>
      </c>
      <c r="R52" s="17">
        <f t="shared" ref="R52:U52" si="266">SUM(R46:R51)</f>
        <v>0</v>
      </c>
      <c r="S52" s="17">
        <f t="shared" si="266"/>
        <v>678.25499999999988</v>
      </c>
      <c r="T52" s="17">
        <f t="shared" si="266"/>
        <v>0</v>
      </c>
      <c r="U52" s="17">
        <f t="shared" si="266"/>
        <v>0</v>
      </c>
      <c r="V52" s="17">
        <f>SUM(V46:V51)</f>
        <v>0</v>
      </c>
      <c r="W52" s="17">
        <f t="shared" ref="W52:Z52" si="267">SUM(W46:W51)</f>
        <v>986</v>
      </c>
      <c r="X52" s="17">
        <f t="shared" si="267"/>
        <v>0</v>
      </c>
      <c r="Y52" s="17">
        <f t="shared" si="267"/>
        <v>0</v>
      </c>
      <c r="Z52" s="17">
        <f t="shared" si="267"/>
        <v>0</v>
      </c>
      <c r="AA52" s="17">
        <f t="shared" ref="AA52" si="268">SUM(AA46:AA51)</f>
        <v>773</v>
      </c>
      <c r="AB52" s="17">
        <f t="shared" ref="AB52" si="269">SUM(AB46:AB51)</f>
        <v>0</v>
      </c>
      <c r="AC52" s="17">
        <f t="shared" ref="AC52" si="270">SUM(AC46:AC51)</f>
        <v>0</v>
      </c>
      <c r="AD52" s="17">
        <f t="shared" ref="AD52" si="271">SUM(AD46:AD51)</f>
        <v>0</v>
      </c>
      <c r="AG52" s="17">
        <f>SUM(AG46:AG51)</f>
        <v>0</v>
      </c>
      <c r="AH52" s="17">
        <f t="shared" ref="AH52:AO52" si="272">SUM(AH46:AH51)</f>
        <v>0</v>
      </c>
      <c r="AI52" s="17">
        <f t="shared" si="272"/>
        <v>0</v>
      </c>
      <c r="AJ52" s="17">
        <f t="shared" si="272"/>
        <v>0</v>
      </c>
      <c r="AK52" s="17">
        <f t="shared" si="272"/>
        <v>0</v>
      </c>
      <c r="AL52" s="17">
        <f t="shared" si="272"/>
        <v>0</v>
      </c>
      <c r="AM52" s="17">
        <f t="shared" si="272"/>
        <v>0</v>
      </c>
      <c r="AN52" s="17">
        <f t="shared" si="272"/>
        <v>0</v>
      </c>
      <c r="AO52" s="17">
        <f t="shared" si="272"/>
        <v>0</v>
      </c>
      <c r="AP52" s="17">
        <f>SUM(AP46:AP51)</f>
        <v>688.18700000000001</v>
      </c>
      <c r="AQ52" s="17">
        <f t="shared" ref="AQ52:AT52" si="273">SUM(AQ46:AQ51)</f>
        <v>1006.79</v>
      </c>
      <c r="AR52" s="17">
        <f t="shared" si="273"/>
        <v>1451.367</v>
      </c>
      <c r="AS52" s="17">
        <f t="shared" si="273"/>
        <v>2212.5010000000002</v>
      </c>
      <c r="AT52" s="17">
        <f t="shared" si="273"/>
        <v>3576</v>
      </c>
      <c r="AU52" s="17">
        <f>SUM(AU46:AU51)</f>
        <v>4933</v>
      </c>
      <c r="AV52" s="17">
        <f>AV43*AV100</f>
        <v>5295</v>
      </c>
      <c r="AW52" s="17">
        <f t="shared" ref="AW52:BB52" si="274">AW43*AW100</f>
        <v>6618.75</v>
      </c>
      <c r="AX52" s="17">
        <f t="shared" si="274"/>
        <v>8273.4375</v>
      </c>
      <c r="AY52" s="17">
        <f t="shared" si="274"/>
        <v>8618.1640625</v>
      </c>
      <c r="AZ52" s="17">
        <f t="shared" si="274"/>
        <v>10772.705078125</v>
      </c>
      <c r="BA52" s="17">
        <f t="shared" si="274"/>
        <v>13465.88134765625</v>
      </c>
      <c r="BB52" s="17">
        <f t="shared" si="274"/>
        <v>16832.351684570313</v>
      </c>
    </row>
    <row r="53" spans="2:54" s="7" customFormat="1" x14ac:dyDescent="0.35">
      <c r="B53" s="7" t="s">
        <v>41</v>
      </c>
      <c r="E53" s="7">
        <f>E45-E52</f>
        <v>0</v>
      </c>
      <c r="F53" s="7">
        <f t="shared" ref="F53:P53" si="275">F45-F52</f>
        <v>0</v>
      </c>
      <c r="G53" s="7">
        <f t="shared" si="275"/>
        <v>0</v>
      </c>
      <c r="H53" s="7">
        <f t="shared" si="275"/>
        <v>0</v>
      </c>
      <c r="I53" s="7">
        <f t="shared" si="275"/>
        <v>0</v>
      </c>
      <c r="J53" s="7">
        <f t="shared" si="275"/>
        <v>0</v>
      </c>
      <c r="K53" s="7">
        <f t="shared" si="275"/>
        <v>0</v>
      </c>
      <c r="L53" s="7">
        <f t="shared" si="275"/>
        <v>0</v>
      </c>
      <c r="M53" s="7">
        <f t="shared" si="275"/>
        <v>0</v>
      </c>
      <c r="N53" s="7">
        <f t="shared" si="275"/>
        <v>0</v>
      </c>
      <c r="O53" s="7">
        <f t="shared" si="275"/>
        <v>112.54100000000005</v>
      </c>
      <c r="P53" s="7">
        <f t="shared" si="275"/>
        <v>0</v>
      </c>
      <c r="Q53" s="7">
        <f>Q45-Q52</f>
        <v>0</v>
      </c>
      <c r="R53" s="7">
        <f t="shared" ref="R53:U53" si="276">R45-R52</f>
        <v>0</v>
      </c>
      <c r="S53" s="7">
        <f t="shared" si="276"/>
        <v>14.403999999999996</v>
      </c>
      <c r="T53" s="7">
        <f t="shared" si="276"/>
        <v>0</v>
      </c>
      <c r="U53" s="7">
        <f t="shared" si="276"/>
        <v>0</v>
      </c>
      <c r="V53" s="7">
        <f>V45-V52</f>
        <v>0</v>
      </c>
      <c r="W53" s="7">
        <f t="shared" ref="W53:Z53" si="277">W45-W52</f>
        <v>-188</v>
      </c>
      <c r="X53" s="7">
        <f t="shared" si="277"/>
        <v>0</v>
      </c>
      <c r="Y53" s="7">
        <f t="shared" si="277"/>
        <v>0</v>
      </c>
      <c r="Z53" s="7">
        <f t="shared" si="277"/>
        <v>0</v>
      </c>
      <c r="AA53" s="7">
        <f t="shared" ref="AA53" si="278">AA45-AA52</f>
        <v>289</v>
      </c>
      <c r="AB53" s="7">
        <f t="shared" ref="AB53" si="279">AB45-AB52</f>
        <v>0</v>
      </c>
      <c r="AC53" s="7">
        <f t="shared" ref="AC53" si="280">AC45-AC52</f>
        <v>0</v>
      </c>
      <c r="AD53" s="7">
        <f t="shared" ref="AD53" si="281">AD45-AD52</f>
        <v>0</v>
      </c>
      <c r="AG53" s="7">
        <f>AG45-AG52</f>
        <v>0</v>
      </c>
      <c r="AH53" s="7">
        <f t="shared" ref="AH53:AO53" si="282">AH45-AH52</f>
        <v>0</v>
      </c>
      <c r="AI53" s="7">
        <f t="shared" si="282"/>
        <v>0</v>
      </c>
      <c r="AJ53" s="7">
        <f t="shared" si="282"/>
        <v>0</v>
      </c>
      <c r="AK53" s="7">
        <f t="shared" si="282"/>
        <v>0</v>
      </c>
      <c r="AL53" s="7">
        <f t="shared" si="282"/>
        <v>0</v>
      </c>
      <c r="AM53" s="7">
        <f t="shared" si="282"/>
        <v>0</v>
      </c>
      <c r="AN53" s="7">
        <f t="shared" si="282"/>
        <v>0</v>
      </c>
      <c r="AO53" s="7">
        <f t="shared" si="282"/>
        <v>0</v>
      </c>
      <c r="AP53" s="7">
        <f>AP45-AP52</f>
        <v>-91.919999999999959</v>
      </c>
      <c r="AQ53" s="7">
        <f t="shared" ref="AQ53:AT53" si="283">AQ45-AQ52</f>
        <v>-141.14699999999993</v>
      </c>
      <c r="AR53" s="7">
        <f t="shared" si="283"/>
        <v>90.15300000000002</v>
      </c>
      <c r="AS53" s="7">
        <f t="shared" si="283"/>
        <v>268.64299999999957</v>
      </c>
      <c r="AT53" s="7">
        <f t="shared" si="283"/>
        <v>-822</v>
      </c>
      <c r="AU53" s="7">
        <f>AU45-AU52</f>
        <v>-1418</v>
      </c>
      <c r="AV53" s="7">
        <f t="shared" ref="AV53" si="284">AV45-AV52</f>
        <v>-882.5</v>
      </c>
      <c r="AW53" s="7">
        <f t="shared" ref="AW53" si="285">AW45-AW52</f>
        <v>-1103.125</v>
      </c>
      <c r="AX53" s="7">
        <f t="shared" ref="AX53" si="286">AX45-AX52</f>
        <v>-1378.90625</v>
      </c>
      <c r="AY53" s="7">
        <f t="shared" ref="AY53" si="287">AY45-AY52</f>
        <v>0</v>
      </c>
      <c r="AZ53" s="7">
        <f t="shared" ref="AZ53" si="288">AZ45-AZ52</f>
        <v>0</v>
      </c>
      <c r="BA53" s="7">
        <f t="shared" ref="BA53" si="289">BA45-BA52</f>
        <v>0</v>
      </c>
      <c r="BB53" s="7">
        <f t="shared" ref="BB53" si="290">BB45-BB52</f>
        <v>0</v>
      </c>
    </row>
    <row r="54" spans="2:54" s="12" customFormat="1" x14ac:dyDescent="0.35">
      <c r="B54" s="12" t="s">
        <v>42</v>
      </c>
      <c r="O54" s="12">
        <v>-2.7879999999999998</v>
      </c>
      <c r="S54" s="12">
        <v>-503.12299999999999</v>
      </c>
      <c r="W54" s="12">
        <v>-426</v>
      </c>
      <c r="AA54" s="12">
        <v>393</v>
      </c>
      <c r="AP54" s="12">
        <v>27.367000000000001</v>
      </c>
      <c r="AQ54" s="12">
        <v>45.332000000000001</v>
      </c>
      <c r="AR54" s="12">
        <v>150.21100000000001</v>
      </c>
      <c r="AS54" s="12">
        <v>2871.9490000000001</v>
      </c>
      <c r="AT54" s="12">
        <v>-2801</v>
      </c>
      <c r="AU54" s="12">
        <v>1603</v>
      </c>
    </row>
    <row r="55" spans="2:54" s="7" customFormat="1" x14ac:dyDescent="0.35">
      <c r="B55" s="7" t="s">
        <v>43</v>
      </c>
      <c r="E55" s="7">
        <f>SUM(E53:E54)</f>
        <v>0</v>
      </c>
      <c r="F55" s="7">
        <f t="shared" ref="F55:P55" si="291">SUM(F53:F54)</f>
        <v>0</v>
      </c>
      <c r="G55" s="7">
        <f t="shared" si="291"/>
        <v>0</v>
      </c>
      <c r="H55" s="7">
        <f t="shared" si="291"/>
        <v>0</v>
      </c>
      <c r="I55" s="7">
        <f t="shared" si="291"/>
        <v>0</v>
      </c>
      <c r="J55" s="7">
        <f t="shared" si="291"/>
        <v>0</v>
      </c>
      <c r="K55" s="7">
        <f t="shared" si="291"/>
        <v>0</v>
      </c>
      <c r="L55" s="7">
        <f t="shared" si="291"/>
        <v>0</v>
      </c>
      <c r="M55" s="7">
        <f t="shared" si="291"/>
        <v>0</v>
      </c>
      <c r="N55" s="7">
        <f t="shared" si="291"/>
        <v>0</v>
      </c>
      <c r="O55" s="7">
        <f t="shared" si="291"/>
        <v>109.75300000000006</v>
      </c>
      <c r="P55" s="7">
        <f t="shared" si="291"/>
        <v>0</v>
      </c>
      <c r="Q55" s="7">
        <f>SUM(Q53:Q54)</f>
        <v>0</v>
      </c>
      <c r="R55" s="7">
        <f t="shared" ref="R55:U55" si="292">SUM(R53:R54)</f>
        <v>0</v>
      </c>
      <c r="S55" s="7">
        <f t="shared" si="292"/>
        <v>-488.71899999999999</v>
      </c>
      <c r="T55" s="7">
        <f t="shared" si="292"/>
        <v>0</v>
      </c>
      <c r="U55" s="7">
        <f t="shared" si="292"/>
        <v>0</v>
      </c>
      <c r="V55" s="7">
        <f>SUM(V53:V54)</f>
        <v>0</v>
      </c>
      <c r="W55" s="7">
        <f t="shared" ref="W55:Z55" si="293">SUM(W53:W54)</f>
        <v>-614</v>
      </c>
      <c r="X55" s="7">
        <f t="shared" si="293"/>
        <v>0</v>
      </c>
      <c r="Y55" s="7">
        <f t="shared" si="293"/>
        <v>0</v>
      </c>
      <c r="Z55" s="7">
        <f t="shared" si="293"/>
        <v>0</v>
      </c>
      <c r="AA55" s="7">
        <f t="shared" ref="AA55" si="294">SUM(AA53:AA54)</f>
        <v>682</v>
      </c>
      <c r="AB55" s="7">
        <f t="shared" ref="AB55" si="295">SUM(AB53:AB54)</f>
        <v>0</v>
      </c>
      <c r="AC55" s="7">
        <f t="shared" ref="AC55" si="296">SUM(AC53:AC54)</f>
        <v>0</v>
      </c>
      <c r="AD55" s="7">
        <f t="shared" ref="AD55" si="297">SUM(AD53:AD54)</f>
        <v>0</v>
      </c>
      <c r="AG55" s="7">
        <f>SUM(AG53:AG54)</f>
        <v>0</v>
      </c>
      <c r="AH55" s="7">
        <f t="shared" ref="AH55:AO55" si="298">SUM(AH53:AH54)</f>
        <v>0</v>
      </c>
      <c r="AI55" s="7">
        <f t="shared" si="298"/>
        <v>0</v>
      </c>
      <c r="AJ55" s="7">
        <f t="shared" si="298"/>
        <v>0</v>
      </c>
      <c r="AK55" s="7">
        <f t="shared" si="298"/>
        <v>0</v>
      </c>
      <c r="AL55" s="7">
        <f t="shared" si="298"/>
        <v>0</v>
      </c>
      <c r="AM55" s="7">
        <f t="shared" si="298"/>
        <v>0</v>
      </c>
      <c r="AN55" s="7">
        <f t="shared" si="298"/>
        <v>0</v>
      </c>
      <c r="AO55" s="7">
        <f t="shared" si="298"/>
        <v>0</v>
      </c>
      <c r="AP55" s="7">
        <f>SUM(AP53:AP54)</f>
        <v>-64.552999999999955</v>
      </c>
      <c r="AQ55" s="7">
        <f t="shared" ref="AQ55:AT55" si="299">SUM(AQ53:AQ54)</f>
        <v>-95.814999999999941</v>
      </c>
      <c r="AR55" s="7">
        <f t="shared" si="299"/>
        <v>240.36400000000003</v>
      </c>
      <c r="AS55" s="7">
        <f t="shared" si="299"/>
        <v>3140.5919999999996</v>
      </c>
      <c r="AT55" s="7">
        <f t="shared" si="299"/>
        <v>-3623</v>
      </c>
      <c r="AU55" s="7">
        <f>SUM(AU53:AU54)</f>
        <v>185</v>
      </c>
      <c r="AV55" s="7">
        <f t="shared" ref="AV55:AX55" si="300">SUM(AV53:AV54)</f>
        <v>-882.5</v>
      </c>
      <c r="AW55" s="7">
        <f t="shared" si="300"/>
        <v>-1103.125</v>
      </c>
      <c r="AX55" s="7">
        <f t="shared" si="300"/>
        <v>-1378.90625</v>
      </c>
    </row>
    <row r="56" spans="2:54" s="12" customFormat="1" x14ac:dyDescent="0.35">
      <c r="B56" s="12" t="s">
        <v>44</v>
      </c>
      <c r="O56" s="12">
        <v>14.119</v>
      </c>
      <c r="S56" s="12">
        <v>117.408</v>
      </c>
      <c r="W56" s="12">
        <v>-9</v>
      </c>
      <c r="AA56" s="12">
        <v>-25</v>
      </c>
      <c r="AP56" s="12">
        <v>0</v>
      </c>
      <c r="AQ56" s="12">
        <v>-29.027000000000001</v>
      </c>
      <c r="AR56" s="12">
        <v>79.144999999999996</v>
      </c>
      <c r="AS56" s="12">
        <v>-225.93299999999999</v>
      </c>
      <c r="AT56" s="12">
        <v>163</v>
      </c>
      <c r="AU56" s="12">
        <v>-53</v>
      </c>
    </row>
    <row r="57" spans="2:54" s="7" customFormat="1" x14ac:dyDescent="0.35">
      <c r="B57" s="7" t="s">
        <v>45</v>
      </c>
      <c r="E57" s="7">
        <f>SUM(E55:E56)</f>
        <v>0</v>
      </c>
      <c r="F57" s="7">
        <f t="shared" ref="F57:P57" si="301">SUM(F55:F56)</f>
        <v>0</v>
      </c>
      <c r="G57" s="7">
        <f t="shared" si="301"/>
        <v>0</v>
      </c>
      <c r="H57" s="7">
        <f t="shared" si="301"/>
        <v>0</v>
      </c>
      <c r="I57" s="7">
        <f t="shared" si="301"/>
        <v>0</v>
      </c>
      <c r="J57" s="7">
        <f t="shared" si="301"/>
        <v>0</v>
      </c>
      <c r="K57" s="7">
        <f t="shared" si="301"/>
        <v>0</v>
      </c>
      <c r="L57" s="7">
        <f t="shared" si="301"/>
        <v>0</v>
      </c>
      <c r="M57" s="7">
        <f t="shared" si="301"/>
        <v>0</v>
      </c>
      <c r="N57" s="7">
        <f t="shared" si="301"/>
        <v>0</v>
      </c>
      <c r="O57" s="7">
        <f t="shared" si="301"/>
        <v>123.87200000000006</v>
      </c>
      <c r="P57" s="7">
        <f t="shared" si="301"/>
        <v>0</v>
      </c>
      <c r="Q57" s="7">
        <f>SUM(Q55:Q56)</f>
        <v>0</v>
      </c>
      <c r="R57" s="7">
        <f t="shared" ref="R57:U57" si="302">SUM(R55:R56)</f>
        <v>0</v>
      </c>
      <c r="S57" s="7">
        <f t="shared" si="302"/>
        <v>-371.31099999999998</v>
      </c>
      <c r="T57" s="7">
        <f t="shared" si="302"/>
        <v>0</v>
      </c>
      <c r="U57" s="7">
        <f t="shared" si="302"/>
        <v>0</v>
      </c>
      <c r="V57" s="7">
        <f>SUM(V55:V56)</f>
        <v>0</v>
      </c>
      <c r="W57" s="7">
        <f t="shared" ref="W57:Z57" si="303">SUM(W55:W56)</f>
        <v>-623</v>
      </c>
      <c r="X57" s="7">
        <f t="shared" si="303"/>
        <v>0</v>
      </c>
      <c r="Y57" s="7">
        <f t="shared" si="303"/>
        <v>0</v>
      </c>
      <c r="Z57" s="7">
        <f t="shared" si="303"/>
        <v>0</v>
      </c>
      <c r="AA57" s="7">
        <f t="shared" ref="AA57" si="304">SUM(AA55:AA56)</f>
        <v>657</v>
      </c>
      <c r="AB57" s="7">
        <f t="shared" ref="AB57" si="305">SUM(AB55:AB56)</f>
        <v>0</v>
      </c>
      <c r="AC57" s="7">
        <f t="shared" ref="AC57" si="306">SUM(AC55:AC56)</f>
        <v>0</v>
      </c>
      <c r="AD57" s="7">
        <f t="shared" ref="AD57" si="307">SUM(AD55:AD56)</f>
        <v>0</v>
      </c>
      <c r="AG57" s="7">
        <f>SUM(AG55:AG56)</f>
        <v>0</v>
      </c>
      <c r="AH57" s="7">
        <f t="shared" ref="AH57:AO57" si="308">SUM(AH55:AH56)</f>
        <v>0</v>
      </c>
      <c r="AI57" s="7">
        <f t="shared" si="308"/>
        <v>0</v>
      </c>
      <c r="AJ57" s="7">
        <f t="shared" si="308"/>
        <v>0</v>
      </c>
      <c r="AK57" s="7">
        <f t="shared" si="308"/>
        <v>0</v>
      </c>
      <c r="AL57" s="7">
        <f t="shared" si="308"/>
        <v>0</v>
      </c>
      <c r="AM57" s="7">
        <f t="shared" si="308"/>
        <v>0</v>
      </c>
      <c r="AN57" s="7">
        <f t="shared" si="308"/>
        <v>0</v>
      </c>
      <c r="AO57" s="7">
        <f t="shared" si="308"/>
        <v>0</v>
      </c>
      <c r="AP57" s="7">
        <f>SUM(AP55:AP56)</f>
        <v>-64.552999999999955</v>
      </c>
      <c r="AQ57" s="7">
        <f t="shared" ref="AQ57:AT57" si="309">SUM(AQ55:AQ56)</f>
        <v>-124.84199999999994</v>
      </c>
      <c r="AR57" s="7">
        <f t="shared" si="309"/>
        <v>319.50900000000001</v>
      </c>
      <c r="AS57" s="7">
        <f t="shared" si="309"/>
        <v>2914.6589999999997</v>
      </c>
      <c r="AT57" s="7">
        <f t="shared" si="309"/>
        <v>-3460</v>
      </c>
      <c r="AU57" s="7">
        <f>SUM(AU55:AU56)</f>
        <v>132</v>
      </c>
      <c r="AV57" s="7">
        <f t="shared" ref="AV57:AX57" si="310">SUM(AV55:AV56)</f>
        <v>-882.5</v>
      </c>
      <c r="AW57" s="7">
        <f t="shared" si="310"/>
        <v>-1103.125</v>
      </c>
      <c r="AX57" s="7">
        <f t="shared" si="310"/>
        <v>-1378.90625</v>
      </c>
    </row>
    <row r="58" spans="2:54" s="12" customFormat="1" x14ac:dyDescent="0.35">
      <c r="B58" s="12" t="s">
        <v>46</v>
      </c>
      <c r="O58" s="12">
        <v>9.5139999999999993</v>
      </c>
      <c r="S58" s="12">
        <v>-8.4000000000000005E-2</v>
      </c>
      <c r="W58" s="12">
        <v>22</v>
      </c>
      <c r="AA58" s="12">
        <v>10</v>
      </c>
      <c r="AP58" s="12">
        <v>-15.651</v>
      </c>
      <c r="AQ58" s="12">
        <v>13.262</v>
      </c>
      <c r="AR58" s="12">
        <v>7.7240000000000002</v>
      </c>
      <c r="AS58" s="12">
        <v>-14.744</v>
      </c>
      <c r="AT58" s="12">
        <v>-10</v>
      </c>
      <c r="AU58" s="12">
        <v>20</v>
      </c>
    </row>
    <row r="59" spans="2:54" s="7" customFormat="1" x14ac:dyDescent="0.35">
      <c r="B59" s="7" t="s">
        <v>47</v>
      </c>
      <c r="E59" s="7">
        <f>SUM(E57:E58)</f>
        <v>0</v>
      </c>
      <c r="F59" s="7">
        <f t="shared" ref="F59:P59" si="311">SUM(F57:F58)</f>
        <v>0</v>
      </c>
      <c r="G59" s="7">
        <f t="shared" si="311"/>
        <v>0</v>
      </c>
      <c r="H59" s="7">
        <f t="shared" si="311"/>
        <v>0</v>
      </c>
      <c r="I59" s="7">
        <f t="shared" si="311"/>
        <v>0</v>
      </c>
      <c r="J59" s="7">
        <f t="shared" si="311"/>
        <v>0</v>
      </c>
      <c r="K59" s="7">
        <f t="shared" si="311"/>
        <v>0</v>
      </c>
      <c r="L59" s="7">
        <f t="shared" si="311"/>
        <v>0</v>
      </c>
      <c r="M59" s="7">
        <f t="shared" si="311"/>
        <v>0</v>
      </c>
      <c r="N59" s="7">
        <f t="shared" si="311"/>
        <v>0</v>
      </c>
      <c r="O59" s="7">
        <f t="shared" si="311"/>
        <v>133.38600000000005</v>
      </c>
      <c r="P59" s="7">
        <f t="shared" si="311"/>
        <v>0</v>
      </c>
      <c r="Q59" s="7">
        <f>SUM(Q57:Q58)</f>
        <v>0</v>
      </c>
      <c r="R59" s="7">
        <f t="shared" ref="R59:U59" si="312">SUM(R57:R58)</f>
        <v>0</v>
      </c>
      <c r="S59" s="7">
        <f t="shared" si="312"/>
        <v>-371.39499999999998</v>
      </c>
      <c r="T59" s="7">
        <f t="shared" si="312"/>
        <v>0</v>
      </c>
      <c r="U59" s="7">
        <f t="shared" si="312"/>
        <v>0</v>
      </c>
      <c r="V59" s="7">
        <f>SUM(V57:V58)</f>
        <v>0</v>
      </c>
      <c r="W59" s="7">
        <f t="shared" ref="W59:Z59" si="313">SUM(W57:W58)</f>
        <v>-601</v>
      </c>
      <c r="X59" s="7">
        <f t="shared" si="313"/>
        <v>0</v>
      </c>
      <c r="Y59" s="7">
        <f t="shared" si="313"/>
        <v>0</v>
      </c>
      <c r="Z59" s="7">
        <f t="shared" si="313"/>
        <v>0</v>
      </c>
      <c r="AA59" s="7">
        <f t="shared" ref="AA59" si="314">SUM(AA57:AA58)</f>
        <v>667</v>
      </c>
      <c r="AB59" s="7">
        <f t="shared" ref="AB59" si="315">SUM(AB57:AB58)</f>
        <v>0</v>
      </c>
      <c r="AC59" s="7">
        <f t="shared" ref="AC59" si="316">SUM(AC57:AC58)</f>
        <v>0</v>
      </c>
      <c r="AD59" s="7">
        <f t="shared" ref="AD59" si="317">SUM(AD57:AD58)</f>
        <v>0</v>
      </c>
      <c r="AG59" s="7">
        <f>SUM(AG57:AG58)</f>
        <v>0</v>
      </c>
      <c r="AH59" s="7">
        <f t="shared" ref="AH59:AO59" si="318">SUM(AH57:AH58)</f>
        <v>0</v>
      </c>
      <c r="AI59" s="7">
        <f t="shared" si="318"/>
        <v>0</v>
      </c>
      <c r="AJ59" s="7">
        <f t="shared" si="318"/>
        <v>0</v>
      </c>
      <c r="AK59" s="7">
        <f t="shared" si="318"/>
        <v>0</v>
      </c>
      <c r="AL59" s="7">
        <f t="shared" si="318"/>
        <v>0</v>
      </c>
      <c r="AM59" s="7">
        <f t="shared" si="318"/>
        <v>0</v>
      </c>
      <c r="AN59" s="7">
        <f t="shared" si="318"/>
        <v>0</v>
      </c>
      <c r="AO59" s="7">
        <f t="shared" si="318"/>
        <v>0</v>
      </c>
      <c r="AP59" s="7">
        <f>SUM(AP57:AP58)</f>
        <v>-80.203999999999951</v>
      </c>
      <c r="AQ59" s="7">
        <f t="shared" ref="AQ59:AT59" si="319">SUM(AQ57:AQ58)</f>
        <v>-111.57999999999994</v>
      </c>
      <c r="AR59" s="7">
        <f t="shared" si="319"/>
        <v>327.233</v>
      </c>
      <c r="AS59" s="7">
        <f t="shared" si="319"/>
        <v>2899.9149999999995</v>
      </c>
      <c r="AT59" s="7">
        <f t="shared" si="319"/>
        <v>-3470</v>
      </c>
      <c r="AU59" s="7">
        <f>SUM(AU57:AU58)</f>
        <v>152</v>
      </c>
      <c r="AV59" s="7">
        <f t="shared" ref="AV59:AX59" si="320">SUM(AV57:AV58)</f>
        <v>-882.5</v>
      </c>
      <c r="AW59" s="7">
        <f t="shared" si="320"/>
        <v>-1103.125</v>
      </c>
      <c r="AX59" s="7">
        <f t="shared" si="320"/>
        <v>-1378.90625</v>
      </c>
    </row>
    <row r="61" spans="2:54" s="6" customFormat="1" x14ac:dyDescent="0.35">
      <c r="B61" s="6" t="s">
        <v>48</v>
      </c>
      <c r="E61" s="6" t="e">
        <f>E59/E63</f>
        <v>#DIV/0!</v>
      </c>
      <c r="F61" s="6" t="e">
        <f t="shared" ref="F61:P61" si="321">F59/F63</f>
        <v>#DIV/0!</v>
      </c>
      <c r="G61" s="6" t="e">
        <f t="shared" si="321"/>
        <v>#DIV/0!</v>
      </c>
      <c r="H61" s="6" t="e">
        <f t="shared" si="321"/>
        <v>#DIV/0!</v>
      </c>
      <c r="I61" s="6" t="e">
        <f t="shared" si="321"/>
        <v>#DIV/0!</v>
      </c>
      <c r="J61" s="6" t="e">
        <f t="shared" si="321"/>
        <v>#DIV/0!</v>
      </c>
      <c r="K61" s="6" t="e">
        <f t="shared" si="321"/>
        <v>#DIV/0!</v>
      </c>
      <c r="L61" s="6" t="e">
        <f t="shared" si="321"/>
        <v>#DIV/0!</v>
      </c>
      <c r="M61" s="6" t="e">
        <f t="shared" si="321"/>
        <v>#DIV/0!</v>
      </c>
      <c r="N61" s="6" t="e">
        <f t="shared" si="321"/>
        <v>#DIV/0!</v>
      </c>
      <c r="O61" s="6">
        <f t="shared" si="321"/>
        <v>1.091707604746978</v>
      </c>
      <c r="P61" s="6" t="e">
        <f t="shared" si="321"/>
        <v>#DIV/0!</v>
      </c>
      <c r="Q61" s="6" t="e">
        <f>Q59/Q63</f>
        <v>#DIV/0!</v>
      </c>
      <c r="R61" s="6" t="e">
        <f t="shared" ref="R61:U61" si="322">R59/R63</f>
        <v>#DIV/0!</v>
      </c>
      <c r="S61" s="6">
        <f t="shared" si="322"/>
        <v>-2.9537974603760109</v>
      </c>
      <c r="T61" s="6" t="e">
        <f t="shared" si="322"/>
        <v>#DIV/0!</v>
      </c>
      <c r="U61" s="6" t="e">
        <f t="shared" si="322"/>
        <v>#DIV/0!</v>
      </c>
      <c r="V61" s="6" t="e">
        <f>V59/V63</f>
        <v>#DIV/0!</v>
      </c>
      <c r="W61" s="6">
        <f t="shared" ref="W61:AD61" si="323">W59/W63</f>
        <v>-0.47198750097935444</v>
      </c>
      <c r="X61" s="6" t="e">
        <f t="shared" si="323"/>
        <v>#DIV/0!</v>
      </c>
      <c r="Y61" s="6" t="e">
        <f t="shared" si="323"/>
        <v>#DIV/0!</v>
      </c>
      <c r="Z61" s="6" t="e">
        <f t="shared" si="323"/>
        <v>#DIV/0!</v>
      </c>
      <c r="AA61" s="6">
        <f t="shared" si="323"/>
        <v>0.51886484768074392</v>
      </c>
      <c r="AB61" s="6" t="e">
        <f t="shared" si="323"/>
        <v>#DIV/0!</v>
      </c>
      <c r="AC61" s="6" t="e">
        <f t="shared" si="323"/>
        <v>#DIV/0!</v>
      </c>
      <c r="AD61" s="6" t="e">
        <f t="shared" si="323"/>
        <v>#DIV/0!</v>
      </c>
      <c r="AG61" s="6" t="e">
        <f>AG59/AG63</f>
        <v>#DIV/0!</v>
      </c>
      <c r="AH61" s="6" t="e">
        <f t="shared" ref="AH61:AO61" si="324">AH59/AH63</f>
        <v>#DIV/0!</v>
      </c>
      <c r="AI61" s="6" t="e">
        <f t="shared" si="324"/>
        <v>#DIV/0!</v>
      </c>
      <c r="AJ61" s="6" t="e">
        <f t="shared" si="324"/>
        <v>#DIV/0!</v>
      </c>
      <c r="AK61" s="6" t="e">
        <f t="shared" si="324"/>
        <v>#DIV/0!</v>
      </c>
      <c r="AL61" s="6" t="e">
        <f t="shared" si="324"/>
        <v>#DIV/0!</v>
      </c>
      <c r="AM61" s="6" t="e">
        <f t="shared" si="324"/>
        <v>#DIV/0!</v>
      </c>
      <c r="AN61" s="6" t="e">
        <f t="shared" si="324"/>
        <v>#DIV/0!</v>
      </c>
      <c r="AO61" s="6" t="e">
        <f t="shared" si="324"/>
        <v>#DIV/0!</v>
      </c>
      <c r="AP61" s="6">
        <f>AP59/AP63</f>
        <v>-0.7589912389051916</v>
      </c>
      <c r="AQ61" s="6">
        <f t="shared" ref="AQ61:AT61" si="325">AQ59/AQ63</f>
        <v>-0.98720278012157525</v>
      </c>
      <c r="AR61" s="6">
        <f t="shared" si="325"/>
        <v>2.7367551002990265</v>
      </c>
      <c r="AS61" s="6">
        <f t="shared" si="325"/>
        <v>23.262801206854949</v>
      </c>
      <c r="AT61" s="6">
        <f t="shared" si="325"/>
        <v>-2.7403358335265091</v>
      </c>
      <c r="AU61" s="6">
        <f>AU59/AU63</f>
        <v>0.11860595316254499</v>
      </c>
      <c r="AV61" s="6" t="e">
        <f t="shared" ref="AV61:AX61" si="326">AV59/AV63</f>
        <v>#DIV/0!</v>
      </c>
      <c r="AW61" s="6" t="e">
        <f t="shared" si="326"/>
        <v>#DIV/0!</v>
      </c>
      <c r="AX61" s="6" t="e">
        <f t="shared" si="326"/>
        <v>#DIV/0!</v>
      </c>
    </row>
    <row r="62" spans="2:54" s="6" customFormat="1" x14ac:dyDescent="0.35">
      <c r="B62" s="6" t="s">
        <v>50</v>
      </c>
      <c r="E62" s="6" t="e">
        <f>E59/E64</f>
        <v>#DIV/0!</v>
      </c>
      <c r="F62" s="6" t="e">
        <f t="shared" ref="F62:P62" si="327">F59/F64</f>
        <v>#DIV/0!</v>
      </c>
      <c r="G62" s="6" t="e">
        <f t="shared" si="327"/>
        <v>#DIV/0!</v>
      </c>
      <c r="H62" s="6" t="e">
        <f t="shared" si="327"/>
        <v>#DIV/0!</v>
      </c>
      <c r="I62" s="6" t="e">
        <f t="shared" si="327"/>
        <v>#DIV/0!</v>
      </c>
      <c r="J62" s="6" t="e">
        <f t="shared" si="327"/>
        <v>#DIV/0!</v>
      </c>
      <c r="K62" s="6" t="e">
        <f t="shared" si="327"/>
        <v>#DIV/0!</v>
      </c>
      <c r="L62" s="6" t="e">
        <f t="shared" si="327"/>
        <v>#DIV/0!</v>
      </c>
      <c r="M62" s="6" t="e">
        <f t="shared" si="327"/>
        <v>#DIV/0!</v>
      </c>
      <c r="N62" s="6" t="e">
        <f t="shared" si="327"/>
        <v>#DIV/0!</v>
      </c>
      <c r="O62" s="6">
        <f t="shared" si="327"/>
        <v>1.0632185733586106</v>
      </c>
      <c r="P62" s="6" t="e">
        <f t="shared" si="327"/>
        <v>#DIV/0!</v>
      </c>
      <c r="Q62" s="6" t="e">
        <f>Q59/Q64</f>
        <v>#DIV/0!</v>
      </c>
      <c r="R62" s="6" t="e">
        <f t="shared" ref="R62:U62" si="328">R59/R64</f>
        <v>#DIV/0!</v>
      </c>
      <c r="S62" s="6">
        <f t="shared" si="328"/>
        <v>-2.9537974603760109</v>
      </c>
      <c r="T62" s="6" t="e">
        <f t="shared" si="328"/>
        <v>#DIV/0!</v>
      </c>
      <c r="U62" s="6" t="e">
        <f t="shared" si="328"/>
        <v>#DIV/0!</v>
      </c>
      <c r="V62" s="6" t="e">
        <f>V59/V64</f>
        <v>#DIV/0!</v>
      </c>
      <c r="W62" s="6">
        <f t="shared" ref="W62:AD62" si="329">W59/W64</f>
        <v>-0.47198750097935444</v>
      </c>
      <c r="X62" s="6" t="e">
        <f t="shared" si="329"/>
        <v>#DIV/0!</v>
      </c>
      <c r="Y62" s="6" t="e">
        <f t="shared" si="329"/>
        <v>#DIV/0!</v>
      </c>
      <c r="Z62" s="6" t="e">
        <f t="shared" si="329"/>
        <v>#DIV/0!</v>
      </c>
      <c r="AA62" s="6">
        <f t="shared" si="329"/>
        <v>0.5141465155200684</v>
      </c>
      <c r="AB62" s="6" t="e">
        <f t="shared" si="329"/>
        <v>#DIV/0!</v>
      </c>
      <c r="AC62" s="6" t="e">
        <f t="shared" si="329"/>
        <v>#DIV/0!</v>
      </c>
      <c r="AD62" s="6" t="e">
        <f t="shared" si="329"/>
        <v>#DIV/0!</v>
      </c>
      <c r="AG62" s="6" t="e">
        <f>AG59/AG64</f>
        <v>#DIV/0!</v>
      </c>
      <c r="AH62" s="6" t="e">
        <f t="shared" ref="AH62:AO62" si="330">AH59/AH64</f>
        <v>#DIV/0!</v>
      </c>
      <c r="AI62" s="6" t="e">
        <f t="shared" si="330"/>
        <v>#DIV/0!</v>
      </c>
      <c r="AJ62" s="6" t="e">
        <f t="shared" si="330"/>
        <v>#DIV/0!</v>
      </c>
      <c r="AK62" s="6" t="e">
        <f t="shared" si="330"/>
        <v>#DIV/0!</v>
      </c>
      <c r="AL62" s="6" t="e">
        <f t="shared" si="330"/>
        <v>#DIV/0!</v>
      </c>
      <c r="AM62" s="6" t="e">
        <f t="shared" si="330"/>
        <v>#DIV/0!</v>
      </c>
      <c r="AN62" s="6" t="e">
        <f t="shared" si="330"/>
        <v>#DIV/0!</v>
      </c>
      <c r="AO62" s="6" t="e">
        <f t="shared" si="330"/>
        <v>#DIV/0!</v>
      </c>
      <c r="AP62" s="6" t="e">
        <f>AP59/AP64</f>
        <v>#DIV/0!</v>
      </c>
      <c r="AQ62" s="6" t="e">
        <f t="shared" ref="AQ62:AT62" si="331">AQ59/AQ64</f>
        <v>#DIV/0!</v>
      </c>
      <c r="AR62" s="6">
        <f t="shared" si="331"/>
        <v>2.650448100056054</v>
      </c>
      <c r="AS62" s="6">
        <f t="shared" si="331"/>
        <v>22.768586610728626</v>
      </c>
      <c r="AT62" s="6">
        <f t="shared" si="331"/>
        <v>-2.7403358335265091</v>
      </c>
      <c r="AU62" s="6">
        <f>AU59/AU64</f>
        <v>0.11732818542540249</v>
      </c>
      <c r="AV62" s="6" t="e">
        <f t="shared" ref="AV62:AX62" si="332">AV59/AV64</f>
        <v>#DIV/0!</v>
      </c>
      <c r="AW62" s="6" t="e">
        <f t="shared" si="332"/>
        <v>#DIV/0!</v>
      </c>
      <c r="AX62" s="6" t="e">
        <f t="shared" si="332"/>
        <v>#DIV/0!</v>
      </c>
    </row>
    <row r="63" spans="2:54" s="7" customFormat="1" x14ac:dyDescent="0.35">
      <c r="B63" s="7" t="s">
        <v>3</v>
      </c>
      <c r="O63" s="7">
        <v>122.181067</v>
      </c>
      <c r="S63" s="7">
        <v>125.73475500000001</v>
      </c>
      <c r="W63" s="7">
        <v>1273.338804</v>
      </c>
      <c r="AA63" s="7">
        <v>1285.4985320000001</v>
      </c>
      <c r="AP63" s="7">
        <v>105.67183900000001</v>
      </c>
      <c r="AQ63" s="7">
        <v>113.02642400000001</v>
      </c>
      <c r="AR63" s="7">
        <v>119.569705</v>
      </c>
      <c r="AS63" s="7">
        <v>124.658891</v>
      </c>
      <c r="AT63" s="7">
        <v>1266.268155</v>
      </c>
      <c r="AU63" s="7">
        <v>1281.5545589999999</v>
      </c>
    </row>
    <row r="64" spans="2:54" s="7" customFormat="1" x14ac:dyDescent="0.35">
      <c r="B64" s="7" t="s">
        <v>49</v>
      </c>
      <c r="O64" s="7">
        <v>125.454919</v>
      </c>
      <c r="S64" s="7">
        <v>125.73475500000001</v>
      </c>
      <c r="W64" s="7">
        <v>1273.338804</v>
      </c>
      <c r="AA64" s="7">
        <v>1297.295576</v>
      </c>
      <c r="AR64" s="7">
        <v>123.463274</v>
      </c>
      <c r="AS64" s="7">
        <v>127.364735</v>
      </c>
      <c r="AT64" s="7">
        <v>1266.268155</v>
      </c>
      <c r="AU64" s="7">
        <v>1295.511385</v>
      </c>
    </row>
    <row r="66" spans="1:79" x14ac:dyDescent="0.35">
      <c r="A66" s="3"/>
      <c r="B66" s="3" t="s">
        <v>23</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row>
    <row r="73" spans="1:79" x14ac:dyDescent="0.35">
      <c r="A73" s="3"/>
      <c r="B73" s="3" t="s">
        <v>24</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row>
    <row r="81" spans="1:79" x14ac:dyDescent="0.35">
      <c r="A81" s="4"/>
      <c r="B81" s="4" t="s">
        <v>25</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row>
    <row r="82" spans="1:79" s="9" customFormat="1" x14ac:dyDescent="0.35">
      <c r="B82" s="9" t="s">
        <v>70</v>
      </c>
      <c r="AG82" s="9" t="e">
        <f>AG45/AG43</f>
        <v>#DIV/0!</v>
      </c>
      <c r="AH82" s="9" t="e">
        <f t="shared" ref="AH82:AO82" si="333">AH45/AH43</f>
        <v>#DIV/0!</v>
      </c>
      <c r="AI82" s="9" t="e">
        <f t="shared" si="333"/>
        <v>#DIV/0!</v>
      </c>
      <c r="AJ82" s="9" t="e">
        <f t="shared" si="333"/>
        <v>#DIV/0!</v>
      </c>
      <c r="AK82" s="9" t="e">
        <f t="shared" si="333"/>
        <v>#DIV/0!</v>
      </c>
      <c r="AL82" s="9" t="e">
        <f t="shared" si="333"/>
        <v>#DIV/0!</v>
      </c>
      <c r="AM82" s="9" t="e">
        <f t="shared" si="333"/>
        <v>#DIV/0!</v>
      </c>
      <c r="AN82" s="9" t="e">
        <f t="shared" si="333"/>
        <v>#DIV/0!</v>
      </c>
      <c r="AO82" s="9" t="e">
        <f t="shared" si="333"/>
        <v>#DIV/0!</v>
      </c>
      <c r="AP82" s="9">
        <f>AP45/AP43</f>
        <v>0.55558226622649964</v>
      </c>
      <c r="AQ82" s="9">
        <f t="shared" ref="AQ82:AT82" si="334">AQ45/AQ43</f>
        <v>0.54850957404543099</v>
      </c>
      <c r="AR82" s="9">
        <f t="shared" si="334"/>
        <v>0.52620745378634037</v>
      </c>
      <c r="AS82" s="9">
        <f t="shared" si="334"/>
        <v>0.53799251320943231</v>
      </c>
      <c r="AT82" s="9">
        <f t="shared" si="334"/>
        <v>0.49178571428571427</v>
      </c>
      <c r="AU82" s="9">
        <f>AU45/AU43</f>
        <v>0.49787535410764872</v>
      </c>
      <c r="AV82" s="9">
        <v>0.5</v>
      </c>
      <c r="AW82" s="9">
        <v>0.5</v>
      </c>
      <c r="AX82" s="9">
        <v>0.5</v>
      </c>
      <c r="AY82" s="9">
        <v>0.5</v>
      </c>
      <c r="AZ82" s="9">
        <v>0.5</v>
      </c>
      <c r="BA82" s="9">
        <v>0.5</v>
      </c>
      <c r="BB82" s="9">
        <v>0.5</v>
      </c>
    </row>
    <row r="83" spans="1:79" s="9" customFormat="1" x14ac:dyDescent="0.35">
      <c r="B83" s="9" t="s">
        <v>71</v>
      </c>
      <c r="AG83" s="9" t="e">
        <f>AG53/AG43</f>
        <v>#DIV/0!</v>
      </c>
      <c r="AH83" s="9" t="e">
        <f t="shared" ref="AH83:AO83" si="335">AH53/AH43</f>
        <v>#DIV/0!</v>
      </c>
      <c r="AI83" s="9" t="e">
        <f t="shared" si="335"/>
        <v>#DIV/0!</v>
      </c>
      <c r="AJ83" s="9" t="e">
        <f t="shared" si="335"/>
        <v>#DIV/0!</v>
      </c>
      <c r="AK83" s="9" t="e">
        <f t="shared" si="335"/>
        <v>#DIV/0!</v>
      </c>
      <c r="AL83" s="9" t="e">
        <f t="shared" si="335"/>
        <v>#DIV/0!</v>
      </c>
      <c r="AM83" s="9" t="e">
        <f t="shared" si="335"/>
        <v>#DIV/0!</v>
      </c>
      <c r="AN83" s="9" t="e">
        <f t="shared" si="335"/>
        <v>#DIV/0!</v>
      </c>
      <c r="AO83" s="9" t="e">
        <f t="shared" si="335"/>
        <v>#DIV/0!</v>
      </c>
      <c r="AP83" s="9">
        <f>AP53/AP43</f>
        <v>-8.5648076971457127E-2</v>
      </c>
      <c r="AQ83" s="9">
        <f t="shared" ref="AQ83:AT83" si="336">AQ53/AQ43</f>
        <v>-8.9436962867822434E-2</v>
      </c>
      <c r="AR83" s="9">
        <f t="shared" si="336"/>
        <v>3.0774288093050984E-2</v>
      </c>
      <c r="AS83" s="9">
        <f t="shared" si="336"/>
        <v>5.8250517795872113E-2</v>
      </c>
      <c r="AT83" s="9">
        <f t="shared" si="336"/>
        <v>-0.1467857142857143</v>
      </c>
      <c r="AU83" s="9">
        <f>AU53/AU43</f>
        <v>-0.2008498583569405</v>
      </c>
    </row>
    <row r="84" spans="1:79" s="9" customFormat="1" x14ac:dyDescent="0.35">
      <c r="B84" s="9" t="s">
        <v>72</v>
      </c>
      <c r="AG84" s="9" t="e">
        <f>AG59/AG43</f>
        <v>#DIV/0!</v>
      </c>
      <c r="AH84" s="9" t="e">
        <f t="shared" ref="AH84:AO84" si="337">AH59/AH43</f>
        <v>#DIV/0!</v>
      </c>
      <c r="AI84" s="9" t="e">
        <f t="shared" si="337"/>
        <v>#DIV/0!</v>
      </c>
      <c r="AJ84" s="9" t="e">
        <f t="shared" si="337"/>
        <v>#DIV/0!</v>
      </c>
      <c r="AK84" s="9" t="e">
        <f t="shared" si="337"/>
        <v>#DIV/0!</v>
      </c>
      <c r="AL84" s="9" t="e">
        <f t="shared" si="337"/>
        <v>#DIV/0!</v>
      </c>
      <c r="AM84" s="9" t="e">
        <f t="shared" si="337"/>
        <v>#DIV/0!</v>
      </c>
      <c r="AN84" s="9" t="e">
        <f t="shared" si="337"/>
        <v>#DIV/0!</v>
      </c>
      <c r="AO84" s="9" t="e">
        <f t="shared" si="337"/>
        <v>#DIV/0!</v>
      </c>
      <c r="AP84" s="9">
        <f>AP59/AP43</f>
        <v>-7.4731487874442407E-2</v>
      </c>
      <c r="AQ84" s="9">
        <f t="shared" ref="AQ84:AT84" si="338">AQ59/AQ43</f>
        <v>-7.0702007954767915E-2</v>
      </c>
      <c r="AR84" s="9">
        <f t="shared" si="338"/>
        <v>0.1117030228118127</v>
      </c>
      <c r="AS84" s="9">
        <f t="shared" si="338"/>
        <v>0.62879565190240105</v>
      </c>
      <c r="AT84" s="9">
        <f t="shared" si="338"/>
        <v>-0.61964285714285716</v>
      </c>
      <c r="AU84" s="9">
        <f>AU59/AU43</f>
        <v>2.1529745042492918E-2</v>
      </c>
    </row>
    <row r="85" spans="1:79" x14ac:dyDescent="0.35">
      <c r="A85" s="4"/>
      <c r="B85" s="4" t="s">
        <v>26</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row>
    <row r="86" spans="1:79" s="9" customFormat="1" x14ac:dyDescent="0.35">
      <c r="B86" s="9" t="s">
        <v>61</v>
      </c>
      <c r="AG86" s="9" t="e">
        <f>AG43/AF43-1</f>
        <v>#DIV/0!</v>
      </c>
      <c r="AH86" s="9" t="e">
        <f t="shared" ref="AH86:AO86" si="339">AH43/AG43-1</f>
        <v>#DIV/0!</v>
      </c>
      <c r="AI86" s="9" t="e">
        <f t="shared" si="339"/>
        <v>#DIV/0!</v>
      </c>
      <c r="AJ86" s="9" t="e">
        <f t="shared" si="339"/>
        <v>#DIV/0!</v>
      </c>
      <c r="AK86" s="9" t="e">
        <f t="shared" si="339"/>
        <v>#DIV/0!</v>
      </c>
      <c r="AL86" s="9" t="e">
        <f t="shared" si="339"/>
        <v>#DIV/0!</v>
      </c>
      <c r="AM86" s="9" t="e">
        <f t="shared" si="339"/>
        <v>#DIV/0!</v>
      </c>
      <c r="AN86" s="9" t="e">
        <f t="shared" si="339"/>
        <v>#DIV/0!</v>
      </c>
      <c r="AO86" s="9" t="e">
        <f t="shared" si="339"/>
        <v>#DIV/0!</v>
      </c>
      <c r="AP86" s="9" t="e">
        <f>AP43/AO43-1</f>
        <v>#DIV/0!</v>
      </c>
      <c r="AQ86" s="9">
        <f t="shared" ref="AQ86:AT86" si="340">AQ43/AP43-1</f>
        <v>0.47049045450691329</v>
      </c>
      <c r="AR86" s="9">
        <f t="shared" si="340"/>
        <v>0.856254669164914</v>
      </c>
      <c r="AS86" s="9">
        <f t="shared" si="340"/>
        <v>0.57428577182862139</v>
      </c>
      <c r="AT86" s="9">
        <f t="shared" si="340"/>
        <v>0.21426167686068265</v>
      </c>
      <c r="AU86" s="9">
        <f>AU43/AT43-1</f>
        <v>0.26071428571428568</v>
      </c>
      <c r="AV86" s="9">
        <v>0.25</v>
      </c>
      <c r="AW86" s="9">
        <v>0.25</v>
      </c>
      <c r="AX86" s="9">
        <v>0.25</v>
      </c>
      <c r="AY86" s="9">
        <v>0.25</v>
      </c>
      <c r="AZ86" s="9">
        <v>0.25</v>
      </c>
      <c r="BA86" s="9">
        <v>0.25</v>
      </c>
      <c r="BB86" s="9">
        <v>0.25</v>
      </c>
    </row>
    <row r="89" spans="1:79" x14ac:dyDescent="0.35">
      <c r="A89" s="4"/>
      <c r="B89" s="4" t="s">
        <v>27</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row>
    <row r="93" spans="1:79" x14ac:dyDescent="0.35">
      <c r="A93" s="4"/>
      <c r="B93" s="4" t="s">
        <v>28</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row>
    <row r="94" spans="1:79" s="6" customFormat="1" x14ac:dyDescent="0.35">
      <c r="B94" s="6" t="s">
        <v>81</v>
      </c>
      <c r="AP94" s="6" cm="1">
        <f t="array" ref="AP94:AU94">_xldudf_WISE($B$1,$B94,AP$2:AU$2)</f>
        <v>13.632007809656654</v>
      </c>
      <c r="AQ94" s="6">
        <v>28.474093558767009</v>
      </c>
      <c r="AR94" s="6">
        <v>46.201516773647704</v>
      </c>
      <c r="AS94" s="6">
        <v>37.230978129952447</v>
      </c>
      <c r="AT94" s="6">
        <v>7.8487919813856202</v>
      </c>
      <c r="AU94" s="6">
        <v>14.140665743073654</v>
      </c>
    </row>
    <row r="95" spans="1:79" s="6" customFormat="1" x14ac:dyDescent="0.35">
      <c r="B95" s="6" t="s">
        <v>82</v>
      </c>
      <c r="AP95" s="6" cm="1">
        <f t="array" ref="AP95:AU95">_xldudf_WISE($B$1,$B95,AP$2:AU$2)</f>
        <v>-226.63960016652985</v>
      </c>
      <c r="AQ95" s="6">
        <v>-359.95134372983455</v>
      </c>
      <c r="AR95" s="6">
        <v>423.60912392060942</v>
      </c>
      <c r="AS95" s="6">
        <v>58.910462553077387</v>
      </c>
      <c r="AT95" s="6">
        <v>-12.701404182977315</v>
      </c>
      <c r="AU95" s="6">
        <v>756.31136474318191</v>
      </c>
    </row>
    <row r="96" spans="1:79" s="6" customFormat="1" x14ac:dyDescent="0.35">
      <c r="B96" s="6" t="s">
        <v>83</v>
      </c>
      <c r="AP96" s="6" cm="1">
        <f t="array" ref="AP96:AU96">_xldudf_WISE($B$1,$B96,AP$2:AU$2)</f>
        <v>6.9975559744314051</v>
      </c>
      <c r="AQ96" s="6">
        <v>14.900865147231157</v>
      </c>
      <c r="AR96" s="6">
        <v>21.145568645096809</v>
      </c>
      <c r="AS96" s="6">
        <v>15.422496254672341</v>
      </c>
      <c r="AT96" s="6">
        <v>5.3347202104616294</v>
      </c>
      <c r="AU96" s="6">
        <v>11.011813384745205</v>
      </c>
    </row>
    <row r="97" spans="1:79" s="6" customFormat="1" x14ac:dyDescent="0.35">
      <c r="B97" s="6" t="s">
        <v>84</v>
      </c>
      <c r="AP97" s="6" cm="1">
        <f t="array" ref="AP97:AU97">_xldudf_WISE($B$1,$B97,AP$2:AU$2)</f>
        <v>-454.059964295025</v>
      </c>
      <c r="AQ97" s="6">
        <v>5468.1243190459973</v>
      </c>
      <c r="AR97" s="6">
        <v>353.4203763150748</v>
      </c>
      <c r="AS97" s="6">
        <v>378.50257886096904</v>
      </c>
      <c r="AT97" s="6">
        <v>-235.71143082411808</v>
      </c>
      <c r="AU97" s="6">
        <v>110.31281784099448</v>
      </c>
    </row>
    <row r="99" spans="1:79" s="11" customFormat="1" x14ac:dyDescent="0.35">
      <c r="B99" s="11" t="s">
        <v>73</v>
      </c>
    </row>
    <row r="100" spans="1:79" s="19" customFormat="1" x14ac:dyDescent="0.35">
      <c r="B100" s="19" t="s">
        <v>75</v>
      </c>
      <c r="AG100" s="19" t="e">
        <f>AG52/AG43</f>
        <v>#DIV/0!</v>
      </c>
      <c r="AH100" s="19" t="e">
        <f t="shared" ref="AH100:AO100" si="341">AH52/AH43</f>
        <v>#DIV/0!</v>
      </c>
      <c r="AI100" s="19" t="e">
        <f t="shared" si="341"/>
        <v>#DIV/0!</v>
      </c>
      <c r="AJ100" s="19" t="e">
        <f t="shared" si="341"/>
        <v>#DIV/0!</v>
      </c>
      <c r="AK100" s="19" t="e">
        <f t="shared" si="341"/>
        <v>#DIV/0!</v>
      </c>
      <c r="AL100" s="19" t="e">
        <f t="shared" si="341"/>
        <v>#DIV/0!</v>
      </c>
      <c r="AM100" s="19" t="e">
        <f t="shared" si="341"/>
        <v>#DIV/0!</v>
      </c>
      <c r="AN100" s="19" t="e">
        <f t="shared" si="341"/>
        <v>#DIV/0!</v>
      </c>
      <c r="AO100" s="19" t="e">
        <f t="shared" si="341"/>
        <v>#DIV/0!</v>
      </c>
      <c r="AP100" s="19">
        <f>AP52/AP43</f>
        <v>0.6412303431979568</v>
      </c>
      <c r="AQ100" s="19">
        <f t="shared" ref="AQ100:AT100" si="342">AQ52/AQ43</f>
        <v>0.63794653691325343</v>
      </c>
      <c r="AR100" s="19">
        <f t="shared" si="342"/>
        <v>0.49543316569328938</v>
      </c>
      <c r="AS100" s="19">
        <f t="shared" si="342"/>
        <v>0.47974199541356027</v>
      </c>
      <c r="AT100" s="19">
        <f t="shared" si="342"/>
        <v>0.63857142857142857</v>
      </c>
      <c r="AU100" s="19">
        <f>AU52/AU43</f>
        <v>0.69872521246458918</v>
      </c>
      <c r="AV100" s="19">
        <v>0.6</v>
      </c>
      <c r="AW100" s="19">
        <v>0.6</v>
      </c>
      <c r="AX100" s="19">
        <v>0.6</v>
      </c>
      <c r="AY100" s="19">
        <v>0.5</v>
      </c>
      <c r="AZ100" s="19">
        <v>0.5</v>
      </c>
      <c r="BA100" s="19">
        <v>0.5</v>
      </c>
      <c r="BB100" s="19">
        <v>0.5</v>
      </c>
    </row>
    <row r="101" spans="1:79" s="18" customFormat="1" x14ac:dyDescent="0.35"/>
    <row r="104" spans="1:79" x14ac:dyDescent="0.35">
      <c r="A104" s="4"/>
      <c r="B104" s="4" t="s">
        <v>29</v>
      </c>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row>
    <row r="114" spans="1:79" x14ac:dyDescent="0.35">
      <c r="A114" s="4"/>
      <c r="B114" s="4" t="s">
        <v>30</v>
      </c>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row>
    <row r="124" spans="1:79" x14ac:dyDescent="0.35">
      <c r="A124" s="4"/>
      <c r="B124" s="4" t="s">
        <v>26</v>
      </c>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row>
  </sheetData>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09C9-EF2F-4098-B0B7-3B11E5AE3C3B}">
  <dimension ref="A1:D17"/>
  <sheetViews>
    <sheetView workbookViewId="0">
      <selection activeCell="C16" sqref="C16"/>
    </sheetView>
  </sheetViews>
  <sheetFormatPr defaultRowHeight="14.5" x14ac:dyDescent="0.35"/>
  <sheetData>
    <row r="1" spans="1:4" x14ac:dyDescent="0.35">
      <c r="A1" t="e" vm="1">
        <v>#VALUE!</v>
      </c>
    </row>
    <row r="4" spans="1:4" x14ac:dyDescent="0.35">
      <c r="A4" s="11" t="s">
        <v>61</v>
      </c>
      <c r="B4" s="11"/>
      <c r="C4" s="11"/>
      <c r="D4" s="11"/>
    </row>
    <row r="5" spans="1:4" x14ac:dyDescent="0.35">
      <c r="A5" t="s">
        <v>76</v>
      </c>
      <c r="B5" s="9">
        <v>0.01</v>
      </c>
    </row>
    <row r="6" spans="1:4" x14ac:dyDescent="0.35">
      <c r="A6" t="s">
        <v>77</v>
      </c>
      <c r="B6" s="9">
        <v>0.1</v>
      </c>
    </row>
    <row r="7" spans="1:4" x14ac:dyDescent="0.35">
      <c r="A7" t="s">
        <v>78</v>
      </c>
    </row>
    <row r="8" spans="1:4" x14ac:dyDescent="0.35">
      <c r="A8" t="s">
        <v>74</v>
      </c>
    </row>
    <row r="9" spans="1:4" x14ac:dyDescent="0.35">
      <c r="A9" t="s">
        <v>79</v>
      </c>
      <c r="B9" s="20" cm="1">
        <f t="array" ref="B9">_FV($A$1,"Price")</f>
        <v>74.3</v>
      </c>
    </row>
    <row r="12" spans="1:4" x14ac:dyDescent="0.35">
      <c r="A12" s="11" t="s">
        <v>80</v>
      </c>
      <c r="B12" s="11"/>
      <c r="C12" s="11"/>
      <c r="D12" s="11"/>
    </row>
    <row r="13" spans="1:4" x14ac:dyDescent="0.35">
      <c r="A13" t="s">
        <v>76</v>
      </c>
      <c r="B13" s="9">
        <v>0.01</v>
      </c>
    </row>
    <row r="14" spans="1:4" x14ac:dyDescent="0.35">
      <c r="A14" t="s">
        <v>77</v>
      </c>
      <c r="B14" s="9">
        <v>0.1</v>
      </c>
    </row>
    <row r="15" spans="1:4" x14ac:dyDescent="0.35">
      <c r="A15" t="s">
        <v>78</v>
      </c>
    </row>
    <row r="16" spans="1:4" x14ac:dyDescent="0.35">
      <c r="A16" t="s">
        <v>74</v>
      </c>
    </row>
    <row r="17" spans="1:2" x14ac:dyDescent="0.35">
      <c r="A17" t="s">
        <v>79</v>
      </c>
      <c r="B17" s="20" cm="1">
        <f t="array" ref="B17">_FV($A$1,"Price")</f>
        <v>74.3</v>
      </c>
    </row>
  </sheetData>
  <sortState xmlns:xlrd2="http://schemas.microsoft.com/office/spreadsheetml/2017/richdata2" ref="A1">
    <sortCondition descending="1"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Valuations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2024-08-20T17:49:39Z</dcterms:created>
  <dcterms:modified xsi:type="dcterms:W3CDTF">2024-08-23T08:04:48Z</dcterms:modified>
</cp:coreProperties>
</file>