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534a1defcf7f9d1a/Company Models CloudSave/STM/"/>
    </mc:Choice>
  </mc:AlternateContent>
  <xr:revisionPtr revIDLastSave="1101" documentId="8_{D28D5B2B-A489-4BDC-BC04-7868CD3DD667}" xr6:coauthVersionLast="47" xr6:coauthVersionMax="47" xr10:uidLastSave="{2E7C5BEF-117D-457C-9A57-1B8908DA0EE9}"/>
  <bookViews>
    <workbookView xWindow="5720" yWindow="1250" windowWidth="29050" windowHeight="19020" activeTab="3" xr2:uid="{1C4364F8-E63A-4590-9EEC-6518BCCC62C4}"/>
  </bookViews>
  <sheets>
    <sheet name="Main" sheetId="4" r:id="rId1"/>
    <sheet name="Info" sheetId="3" r:id="rId2"/>
    <sheet name="Model" sheetId="1" r:id="rId3"/>
    <sheet name="STM - Income Statement FY" sheetId="10" r:id="rId4"/>
    <sheet name="STM - Balance Sheet FY" sheetId="11" r:id="rId5"/>
    <sheet name="STM - Cash Flow FY" sheetId="12" r:id="rId6"/>
    <sheet name="STM - Key Metrics FY" sheetId="13" r:id="rId7"/>
    <sheet name="STM - Financial Growth FY" sheetId="1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3" l="1" a="1"/>
  <c r="B6" i="3" s="1"/>
  <c r="B4" i="3" a="1"/>
  <c r="B4" i="3" s="1"/>
  <c r="B3" i="3" a="1"/>
  <c r="B3" i="3" s="1"/>
  <c r="I16" i="1" a="1"/>
  <c r="I16" i="1" s="1"/>
  <c r="J16" i="1" a="1"/>
  <c r="J16" i="1" s="1"/>
  <c r="K16" i="1" a="1"/>
  <c r="K16" i="1" s="1"/>
  <c r="L16" i="1" a="1"/>
  <c r="L16" i="1" s="1"/>
  <c r="M16" i="1" a="1"/>
  <c r="M16" i="1" s="1"/>
  <c r="N16" i="1" a="1"/>
  <c r="N16" i="1" s="1"/>
  <c r="O16" i="1" a="1"/>
  <c r="O16" i="1" s="1"/>
  <c r="P16" i="1" a="1"/>
  <c r="P16" i="1" s="1"/>
  <c r="Q16" i="1" a="1"/>
  <c r="Q16" i="1" s="1"/>
  <c r="R16" i="1" a="1"/>
  <c r="R16" i="1" s="1"/>
  <c r="S16" i="1" a="1"/>
  <c r="S16" i="1" s="1"/>
  <c r="T16" i="1" a="1"/>
  <c r="T16" i="1" s="1"/>
  <c r="U16" i="1" a="1"/>
  <c r="U16" i="1" s="1"/>
  <c r="H16" i="1" a="1"/>
  <c r="H16" i="1" s="1"/>
  <c r="H17" i="1" a="1"/>
  <c r="H17" i="1" s="1"/>
  <c r="I15" i="1" a="1"/>
  <c r="I15" i="1" s="1"/>
  <c r="J15" i="1" a="1"/>
  <c r="J15" i="1" s="1"/>
  <c r="H15" i="1" a="1"/>
  <c r="H15" i="1" s="1"/>
  <c r="J14" i="1" a="1"/>
  <c r="J14" i="1" s="1"/>
  <c r="K14" i="1" a="1"/>
  <c r="K14" i="1" s="1"/>
  <c r="L14" i="1" a="1"/>
  <c r="L14" i="1" s="1"/>
  <c r="H14" i="1" a="1"/>
  <c r="H14" i="1" s="1"/>
  <c r="H13" i="1" a="1"/>
  <c r="H13" i="1" s="1"/>
  <c r="J11" i="1" a="1"/>
  <c r="J11" i="1" s="1"/>
  <c r="L11" i="1" a="1"/>
  <c r="L11" i="1" s="1"/>
  <c r="Q11" i="1" a="1"/>
  <c r="Q11" i="1" s="1"/>
  <c r="R11" i="1" a="1"/>
  <c r="R11" i="1" s="1"/>
  <c r="H11" i="1" a="1"/>
  <c r="H11" i="1" s="1"/>
  <c r="H10" i="1" a="1"/>
  <c r="H10" i="1" s="1"/>
  <c r="H12" i="1" s="1"/>
  <c r="I1" i="1"/>
  <c r="J1" i="1" s="1"/>
  <c r="K1" i="1" s="1"/>
  <c r="L1" i="1" s="1"/>
  <c r="M1" i="1" s="1"/>
  <c r="N1" i="1" s="1"/>
  <c r="O1" i="1" s="1"/>
  <c r="P1" i="1" s="1"/>
  <c r="Q1" i="1" s="1"/>
  <c r="R1" i="1" s="1"/>
  <c r="S1" i="1" s="1"/>
  <c r="T1" i="1" s="1"/>
  <c r="U1" i="1" s="1"/>
  <c r="V1" i="1" s="1"/>
  <c r="W1" i="1" s="1"/>
  <c r="X1" i="1" s="1"/>
  <c r="Y1" i="1" s="1"/>
  <c r="Z1" i="1" s="1"/>
  <c r="B3" i="14"/>
  <c r="B4" i="13"/>
  <c r="B4" i="12"/>
  <c r="B4" i="11"/>
  <c r="B6" i="4" a="1"/>
  <c r="B6" i="4" s="1"/>
  <c r="B5" i="4" a="1"/>
  <c r="B5" i="4" s="1"/>
  <c r="B4" i="4" a="1"/>
  <c r="B4" i="4" s="1"/>
  <c r="B3" i="4" a="1"/>
  <c r="B3" i="4" s="1"/>
  <c r="B2" i="4" a="1"/>
  <c r="B2" i="4" s="1"/>
  <c r="B7" i="4" s="1" a="1"/>
  <c r="B7" i="4" s="1"/>
  <c r="B8" i="4" s="1"/>
  <c r="K11" i="1" l="1" a="1"/>
  <c r="K11" i="1" s="1"/>
  <c r="I14" i="1" a="1"/>
  <c r="I14" i="1" s="1"/>
  <c r="U17" i="1" a="1"/>
  <c r="U17" i="1" s="1"/>
  <c r="T17" i="1" a="1"/>
  <c r="T17" i="1" s="1"/>
  <c r="U15" i="1" a="1"/>
  <c r="U15" i="1" s="1"/>
  <c r="S17" i="1" a="1"/>
  <c r="S17" i="1" s="1"/>
  <c r="T15" i="1" a="1"/>
  <c r="T15" i="1" s="1"/>
  <c r="R17" i="1" a="1"/>
  <c r="R17" i="1" s="1"/>
  <c r="U14" i="1" a="1"/>
  <c r="U14" i="1" s="1"/>
  <c r="S15" i="1" a="1"/>
  <c r="S15" i="1" s="1"/>
  <c r="Q17" i="1" a="1"/>
  <c r="Q17" i="1" s="1"/>
  <c r="U10" i="1" a="1"/>
  <c r="U10" i="1" s="1"/>
  <c r="T14" i="1" a="1"/>
  <c r="T14" i="1" s="1"/>
  <c r="R15" i="1" a="1"/>
  <c r="R15" i="1" s="1"/>
  <c r="P17" i="1" a="1"/>
  <c r="P17" i="1" s="1"/>
  <c r="T10" i="1" a="1"/>
  <c r="T10" i="1" s="1"/>
  <c r="S14" i="1" a="1"/>
  <c r="S14" i="1" s="1"/>
  <c r="Q15" i="1" a="1"/>
  <c r="Q15" i="1" s="1"/>
  <c r="O17" i="1" a="1"/>
  <c r="O17" i="1" s="1"/>
  <c r="S10" i="1" a="1"/>
  <c r="S10" i="1" s="1"/>
  <c r="R14" i="1" a="1"/>
  <c r="R14" i="1" s="1"/>
  <c r="P15" i="1" a="1"/>
  <c r="P15" i="1" s="1"/>
  <c r="N17" i="1" a="1"/>
  <c r="N17" i="1" s="1"/>
  <c r="N10" i="1" a="1"/>
  <c r="N10" i="1" s="1"/>
  <c r="Q14" i="1" a="1"/>
  <c r="Q14" i="1" s="1"/>
  <c r="O15" i="1" a="1"/>
  <c r="O15" i="1" s="1"/>
  <c r="M17" i="1" a="1"/>
  <c r="M17" i="1" s="1"/>
  <c r="M10" i="1" a="1"/>
  <c r="M10" i="1" s="1"/>
  <c r="P14" i="1" a="1"/>
  <c r="P14" i="1" s="1"/>
  <c r="N15" i="1" a="1"/>
  <c r="N15" i="1" s="1"/>
  <c r="L17" i="1" a="1"/>
  <c r="L17" i="1" s="1"/>
  <c r="L10" i="1" a="1"/>
  <c r="L10" i="1" s="1"/>
  <c r="L12" i="1" s="1"/>
  <c r="O14" i="1" a="1"/>
  <c r="O14" i="1" s="1"/>
  <c r="M15" i="1" a="1"/>
  <c r="M15" i="1" s="1"/>
  <c r="K17" i="1" a="1"/>
  <c r="K17" i="1" s="1"/>
  <c r="J10" i="1" a="1"/>
  <c r="J10" i="1" s="1"/>
  <c r="J12" i="1" s="1"/>
  <c r="N14" i="1" a="1"/>
  <c r="N14" i="1" s="1"/>
  <c r="L15" i="1" a="1"/>
  <c r="L15" i="1" s="1"/>
  <c r="J17" i="1" a="1"/>
  <c r="J17" i="1" s="1"/>
  <c r="M14" i="1" a="1"/>
  <c r="M14" i="1" s="1"/>
  <c r="K15" i="1" a="1"/>
  <c r="K15" i="1" s="1"/>
  <c r="I17" i="1" a="1"/>
  <c r="I17" i="1" s="1"/>
  <c r="K10" i="1" a="1"/>
  <c r="K10" i="1" s="1"/>
  <c r="K12" i="1" s="1"/>
  <c r="I11" i="1" a="1"/>
  <c r="I11" i="1" s="1"/>
  <c r="U13" i="1" a="1"/>
  <c r="U13" i="1" s="1"/>
  <c r="T13" i="1" a="1"/>
  <c r="T13" i="1" s="1"/>
  <c r="I10" i="1" a="1"/>
  <c r="I10" i="1" s="1"/>
  <c r="I12" i="1" s="1"/>
  <c r="S13" i="1" a="1"/>
  <c r="S13" i="1" s="1"/>
  <c r="R13" i="1" a="1"/>
  <c r="R13" i="1" s="1"/>
  <c r="U11" i="1" a="1"/>
  <c r="U11" i="1" s="1"/>
  <c r="U12" i="1" s="1"/>
  <c r="Q13" i="1" a="1"/>
  <c r="Q13" i="1" s="1"/>
  <c r="T11" i="1" a="1"/>
  <c r="T11" i="1" s="1"/>
  <c r="P13" i="1" a="1"/>
  <c r="P13" i="1" s="1"/>
  <c r="S11" i="1" a="1"/>
  <c r="S11" i="1" s="1"/>
  <c r="S12" i="1" s="1"/>
  <c r="O13" i="1" a="1"/>
  <c r="O13" i="1" s="1"/>
  <c r="N13" i="1" a="1"/>
  <c r="N13" i="1" s="1"/>
  <c r="M13" i="1" a="1"/>
  <c r="M13" i="1" s="1"/>
  <c r="R10" i="1" a="1"/>
  <c r="R10" i="1" s="1"/>
  <c r="R12" i="1" s="1"/>
  <c r="P11" i="1" a="1"/>
  <c r="P11" i="1" s="1"/>
  <c r="L13" i="1" a="1"/>
  <c r="L13" i="1" s="1"/>
  <c r="Q10" i="1" a="1"/>
  <c r="Q10" i="1" s="1"/>
  <c r="Q12" i="1" s="1"/>
  <c r="O11" i="1" a="1"/>
  <c r="O11" i="1" s="1"/>
  <c r="K13" i="1" a="1"/>
  <c r="K13" i="1" s="1"/>
  <c r="P10" i="1" a="1"/>
  <c r="P10" i="1" s="1"/>
  <c r="N11" i="1" a="1"/>
  <c r="N11" i="1" s="1"/>
  <c r="N12" i="1" s="1"/>
  <c r="J13" i="1" a="1"/>
  <c r="J13" i="1" s="1"/>
  <c r="O10" i="1" a="1"/>
  <c r="O10" i="1" s="1"/>
  <c r="M11" i="1" a="1"/>
  <c r="M11" i="1" s="1"/>
  <c r="M12" i="1" s="1"/>
  <c r="I13" i="1" a="1"/>
  <c r="I13" i="1" s="1"/>
  <c r="B9" i="4"/>
  <c r="O12" i="1" l="1"/>
  <c r="T12" i="1"/>
  <c r="P1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<sst xmlns="http://schemas.openxmlformats.org/spreadsheetml/2006/main" count="261" uniqueCount="220">
  <si>
    <t>Ticker</t>
  </si>
  <si>
    <t>Name</t>
  </si>
  <si>
    <t>Price</t>
  </si>
  <si>
    <t>Shares</t>
  </si>
  <si>
    <t>Marketcap</t>
  </si>
  <si>
    <t>EV</t>
  </si>
  <si>
    <t>EV/Shares</t>
  </si>
  <si>
    <t>Price/EV Spread</t>
  </si>
  <si>
    <t>Income Statement</t>
  </si>
  <si>
    <t>Company</t>
  </si>
  <si>
    <t>STM (NYSE)</t>
  </si>
  <si>
    <t>Currency</t>
  </si>
  <si>
    <t>USD</t>
  </si>
  <si>
    <t>Weighted Average Shs Out Dil</t>
  </si>
  <si>
    <t>Weighted Average Shs Out</t>
  </si>
  <si>
    <t>Epsdiluted</t>
  </si>
  <si>
    <t>Eps</t>
  </si>
  <si>
    <t>Net Income Ratio</t>
  </si>
  <si>
    <t>Net Income</t>
  </si>
  <si>
    <t>Income Tax Expense</t>
  </si>
  <si>
    <t>Income Before Tax Ratio</t>
  </si>
  <si>
    <t>Income Before Tax</t>
  </si>
  <si>
    <t>Total Other Income Expenses Net</t>
  </si>
  <si>
    <t>Operating Income Ratio</t>
  </si>
  <si>
    <t>Operating Income</t>
  </si>
  <si>
    <t>Ebitdaratio</t>
  </si>
  <si>
    <t>Ebitda</t>
  </si>
  <si>
    <t>Depreciation And Amortization</t>
  </si>
  <si>
    <t>Interest Expense</t>
  </si>
  <si>
    <t>Cost And Expenses</t>
  </si>
  <si>
    <t>Operating Expenses</t>
  </si>
  <si>
    <t>Other Expenses</t>
  </si>
  <si>
    <t>Selling General And Administrative Expenses</t>
  </si>
  <si>
    <t xml:space="preserve">    Selling And Marketing Expenses</t>
  </si>
  <si>
    <t xml:space="preserve">    General And Administrative Expenses</t>
  </si>
  <si>
    <t>Research And Development Expenses</t>
  </si>
  <si>
    <t>Gross Profit Ratio</t>
  </si>
  <si>
    <t>Gross Profit</t>
  </si>
  <si>
    <t>Cost Of Revenue</t>
  </si>
  <si>
    <t>Revenue</t>
  </si>
  <si>
    <t>Period</t>
  </si>
  <si>
    <t>FY</t>
  </si>
  <si>
    <t>Date</t>
  </si>
  <si>
    <t>Balance Sheet</t>
  </si>
  <si>
    <t>Net Debt</t>
  </si>
  <si>
    <t>Total Debt</t>
  </si>
  <si>
    <t>Total Investments</t>
  </si>
  <si>
    <t>Total Liabilities And Stockholders Equity</t>
  </si>
  <si>
    <t>Total Stockholders Equity</t>
  </si>
  <si>
    <t>Othertotal Stockholders Equity</t>
  </si>
  <si>
    <t>Accumulated Other Comprehensive Income Loss</t>
  </si>
  <si>
    <t>Retained Earnings</t>
  </si>
  <si>
    <t>Common Stock</t>
  </si>
  <si>
    <t>Total Liabilities</t>
  </si>
  <si>
    <t>Other Liabilities</t>
  </si>
  <si>
    <t>Total Non Current Liabilities</t>
  </si>
  <si>
    <t>Other Non Current Liabilities</t>
  </si>
  <si>
    <t>Deferred Tax Liabilities Non Current</t>
  </si>
  <si>
    <t>Deferred Revenue Non Current</t>
  </si>
  <si>
    <t>Long Term Debt</t>
  </si>
  <si>
    <t>Total Current Liabilities</t>
  </si>
  <si>
    <t>Other Current Liabilities</t>
  </si>
  <si>
    <t>Deferred Revenue</t>
  </si>
  <si>
    <t>Tax Payables</t>
  </si>
  <si>
    <t>Short Term Debt</t>
  </si>
  <si>
    <t>Account Payables</t>
  </si>
  <si>
    <t>Total Assets</t>
  </si>
  <si>
    <t>Other Assets</t>
  </si>
  <si>
    <t>Total Non Current Assets</t>
  </si>
  <si>
    <t>Other Non Current Assets</t>
  </si>
  <si>
    <t>Tax Assets</t>
  </si>
  <si>
    <t>Long Term Investments</t>
  </si>
  <si>
    <t>Goodwill And Intangible Assets</t>
  </si>
  <si>
    <t>Intangible Assets</t>
  </si>
  <si>
    <t>Goodwill</t>
  </si>
  <si>
    <t>Property Plant Equipment Net</t>
  </si>
  <si>
    <t>Total Current Assets</t>
  </si>
  <si>
    <t>Other Current Assets</t>
  </si>
  <si>
    <t>Inventory</t>
  </si>
  <si>
    <t>Net Receivables</t>
  </si>
  <si>
    <t>Cash And Short Term Investments</t>
  </si>
  <si>
    <t>Short Term Investments</t>
  </si>
  <si>
    <t>Cash And Cash Equivalents</t>
  </si>
  <si>
    <t>Cash Flow</t>
  </si>
  <si>
    <t>Free Cash Flow</t>
  </si>
  <si>
    <t>Capital Expenditure</t>
  </si>
  <si>
    <t>Operating Cash Flow</t>
  </si>
  <si>
    <t>Cash At Beginning Of Period</t>
  </si>
  <si>
    <t>Cash At End Of Period</t>
  </si>
  <si>
    <t>Net Change In Cash</t>
  </si>
  <si>
    <t>Effect Of Forex Changes On Cash</t>
  </si>
  <si>
    <t>Net Cash Used Provided By Financing Activities</t>
  </si>
  <si>
    <t>Other Financing Activites</t>
  </si>
  <si>
    <t>Dividends Paid</t>
  </si>
  <si>
    <t>Common Stock Repurchased</t>
  </si>
  <si>
    <t>Common Stock Issued</t>
  </si>
  <si>
    <t>Debt Repayment</t>
  </si>
  <si>
    <t>Net Cash Used For Investing Activites</t>
  </si>
  <si>
    <t>Other Investing Activites</t>
  </si>
  <si>
    <t>Sales Maturities Of Investments</t>
  </si>
  <si>
    <t>Purchases Of Investments</t>
  </si>
  <si>
    <t>Acquisitions Net</t>
  </si>
  <si>
    <t>Investments In Property Plant And Equipment</t>
  </si>
  <si>
    <t>Net Cash Provided By Operating Activities</t>
  </si>
  <si>
    <t>Other Non Cash Items</t>
  </si>
  <si>
    <t>Other Working Capital</t>
  </si>
  <si>
    <t>Accounts Payables</t>
  </si>
  <si>
    <t>Accounts Receivables</t>
  </si>
  <si>
    <t>Change In Working Capital</t>
  </si>
  <si>
    <t>Stock Based Compensation</t>
  </si>
  <si>
    <t>Deferred Income Tax</t>
  </si>
  <si>
    <t>Key Metrics</t>
  </si>
  <si>
    <t>Capex Per Share</t>
  </si>
  <si>
    <t>Roe</t>
  </si>
  <si>
    <t>Inventory Turnover</t>
  </si>
  <si>
    <t>Payables Turnover</t>
  </si>
  <si>
    <t>Receivables Turnover</t>
  </si>
  <si>
    <t>Days Of Inventory On Hand</t>
  </si>
  <si>
    <t>Days Payables Outstanding</t>
  </si>
  <si>
    <t>Days Sales Outstanding</t>
  </si>
  <si>
    <t>Average Inventory</t>
  </si>
  <si>
    <t>Average Payables</t>
  </si>
  <si>
    <t>Average Receivables</t>
  </si>
  <si>
    <t>Net Current Asset Value</t>
  </si>
  <si>
    <t>Tangible Asset Value</t>
  </si>
  <si>
    <t>Working Capital</t>
  </si>
  <si>
    <t>Graham Net Net</t>
  </si>
  <si>
    <t>Return On Tangible Assets</t>
  </si>
  <si>
    <t>Roic</t>
  </si>
  <si>
    <t>Graham Number</t>
  </si>
  <si>
    <t>Stock Based Compensation To Revenue</t>
  </si>
  <si>
    <t>Capex To Depreciation</t>
  </si>
  <si>
    <t>Capex To Revenue</t>
  </si>
  <si>
    <t>Capex To Operating Cash Flow</t>
  </si>
  <si>
    <t>Intangibles To Total Assets</t>
  </si>
  <si>
    <t>Research And Ddevelopement To Revenue</t>
  </si>
  <si>
    <t>Sales General And Administrative To Revenue</t>
  </si>
  <si>
    <t>Payout Ratio</t>
  </si>
  <si>
    <t>Dividend Yield</t>
  </si>
  <si>
    <t>Income Quality</t>
  </si>
  <si>
    <t>Interest Coverage</t>
  </si>
  <si>
    <t>Current Ratio</t>
  </si>
  <si>
    <t>Net Debt To EBITDA</t>
  </si>
  <si>
    <t>Debt To Assets</t>
  </si>
  <si>
    <t>Debt To Equity</t>
  </si>
  <si>
    <t>Free Cash Flow Yield</t>
  </si>
  <si>
    <t>Earnings Yield</t>
  </si>
  <si>
    <t>Ev To Free Cash Flow</t>
  </si>
  <si>
    <t>Ev To Operating Cash Flow</t>
  </si>
  <si>
    <t>Enterprise Value Over EBITDA</t>
  </si>
  <si>
    <t>Ev To Sales</t>
  </si>
  <si>
    <t>Ptb Ratio</t>
  </si>
  <si>
    <t>Pb Ratio</t>
  </si>
  <si>
    <t>Pfcf Ratio</t>
  </si>
  <si>
    <t>Pocfratio</t>
  </si>
  <si>
    <t>Price To Sales Ratio</t>
  </si>
  <si>
    <t>Pe Ratio</t>
  </si>
  <si>
    <t>Enterprise Value</t>
  </si>
  <si>
    <t>Market Cap</t>
  </si>
  <si>
    <t>Interest Debt Per Share</t>
  </si>
  <si>
    <t>Shareholders Equity Per Share</t>
  </si>
  <si>
    <t>Tangible Book Value Per Share</t>
  </si>
  <si>
    <t>Book Value Per Share</t>
  </si>
  <si>
    <t>Cash Per Share</t>
  </si>
  <si>
    <t>Free Cash Flow Per Share</t>
  </si>
  <si>
    <t>Operating Cash Flow Per Share</t>
  </si>
  <si>
    <t>Net Income Per Share</t>
  </si>
  <si>
    <t>Revenue Per Share</t>
  </si>
  <si>
    <t>Financial Growth</t>
  </si>
  <si>
    <t>Sgaexpenses Growth</t>
  </si>
  <si>
    <t>Rdexpense Growth</t>
  </si>
  <si>
    <t>Debt Growth</t>
  </si>
  <si>
    <t>Book Valueper Share Growth</t>
  </si>
  <si>
    <t>Asset Growth</t>
  </si>
  <si>
    <t>Inventory Growth</t>
  </si>
  <si>
    <t>Receivables Growth</t>
  </si>
  <si>
    <t>Three YDividendper Share Growth Per Share</t>
  </si>
  <si>
    <t>Five YDividendper Share Growth Per Share</t>
  </si>
  <si>
    <t>Ten YDividendper Share Growth Per Share</t>
  </si>
  <si>
    <t>Three YShareholders Equity Growth Per Share</t>
  </si>
  <si>
    <t>Five YShareholders Equity Growth Per Share</t>
  </si>
  <si>
    <t>Ten YShareholders Equity Growth Per Share</t>
  </si>
  <si>
    <t>Three YNet Income Growth Per Share</t>
  </si>
  <si>
    <t>Five YNet Income Growth Per Share</t>
  </si>
  <si>
    <t>Ten YNet Income Growth Per Share</t>
  </si>
  <si>
    <t>Three YOperating CFGrowth Per Share</t>
  </si>
  <si>
    <t>Five YOperating CFGrowth Per Share</t>
  </si>
  <si>
    <t>Ten YOperating CFGrowth Per Share</t>
  </si>
  <si>
    <t>Three YRevenue Growth Per Share</t>
  </si>
  <si>
    <t>Five YRevenue Growth Per Share</t>
  </si>
  <si>
    <t>Ten YRevenue Growth Per Share</t>
  </si>
  <si>
    <t>Free Cash Flow Growth</t>
  </si>
  <si>
    <t>Operating Cash Flow Growth</t>
  </si>
  <si>
    <t>Dividendsper Share Growth</t>
  </si>
  <si>
    <t>Weighted Average Shares Diluted Growth</t>
  </si>
  <si>
    <t>Weighted Average Shares Growth</t>
  </si>
  <si>
    <t>Epsdiluted Growth</t>
  </si>
  <si>
    <t>Epsgrowth</t>
  </si>
  <si>
    <t>Net Income Growth</t>
  </si>
  <si>
    <t>Operating Income Growth</t>
  </si>
  <si>
    <t>Ebitgrowth</t>
  </si>
  <si>
    <t>Gross Profit Growth</t>
  </si>
  <si>
    <t>Revenue Growth</t>
  </si>
  <si>
    <t>Model</t>
  </si>
  <si>
    <t>Main</t>
  </si>
  <si>
    <t>Info</t>
  </si>
  <si>
    <t>Fiscal Period</t>
  </si>
  <si>
    <t>Fiscal Year</t>
  </si>
  <si>
    <t>Income Statement *in millions, USD</t>
  </si>
  <si>
    <t>SYM</t>
  </si>
  <si>
    <t>COGs</t>
  </si>
  <si>
    <t>R&amp;D</t>
  </si>
  <si>
    <t>Total Operating Expenses</t>
  </si>
  <si>
    <t>S&amp;M</t>
  </si>
  <si>
    <t>Other</t>
  </si>
  <si>
    <t>G&amp;A</t>
  </si>
  <si>
    <t>Sector</t>
  </si>
  <si>
    <t>Industry</t>
  </si>
  <si>
    <t>Employees</t>
  </si>
  <si>
    <t>Information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</si>
</sst>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8" formatCode="&quot;$&quot;#,##0"/>
    <numFmt numFmtId="169" formatCode="&quot;$&quot;#,##0.00"/>
    <numFmt numFmtId="170" formatCode="0.00_);\(0.00\)"/>
  </numFmts>
  <fonts count="5" x14ac:knownFonts="1">
    <font>
      <sz val="11"/>
      <color theme="1"/>
      <name val="Aptos Narrow"/>
      <family val="2"/>
      <scheme val="minor"/>
    </font>
    <font>
      <b/>
      <sz val="11"/>
      <color theme="0"/>
      <name val="Aptos Narrow"/>
      <family val="2"/>
      <scheme val="minor"/>
    </font>
    <font>
      <b/>
      <sz val="11"/>
      <color theme="1"/>
      <name val="Aptos Narrow"/>
      <family val="2"/>
      <scheme val="minor"/>
    </font>
    <font>
      <u/>
      <sz val="11"/>
      <color theme="10"/>
      <name val="Aptos Narrow"/>
      <family val="2"/>
      <scheme val="minor"/>
    </font>
    <font>
      <b/>
      <sz val="11"/>
      <color rgb="FF364165"/>
      <name val="Aptos Narrow"/>
      <family val="2"/>
      <scheme val="minor"/>
    </font>
  </fonts>
  <fills count="4">
    <fill>
      <patternFill patternType="none"/>
    </fill>
    <fill>
      <patternFill patternType="gray125"/>
    </fill>
    <fill>
      <patternFill patternType="solid">
        <fgColor rgb="FFF7F8F8"/>
        <bgColor indexed="64"/>
      </patternFill>
    </fill>
    <fill>
      <patternFill patternType="solid">
        <fgColor theme="1"/>
        <bgColor indexed="64"/>
      </patternFill>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164" fontId="0" fillId="0" borderId="0" xfId="0" applyNumberFormat="1"/>
    <xf numFmtId="3" fontId="0" fillId="0" borderId="0" xfId="0" applyNumberFormat="1"/>
    <xf numFmtId="168" fontId="0" fillId="0" borderId="0" xfId="0" applyNumberFormat="1"/>
    <xf numFmtId="169" fontId="0" fillId="0" borderId="0" xfId="0" applyNumberFormat="1"/>
    <xf numFmtId="10" fontId="0" fillId="0" borderId="0" xfId="0" applyNumberFormat="1"/>
    <xf numFmtId="39" fontId="0" fillId="0" borderId="0" xfId="0" applyNumberFormat="1"/>
    <xf numFmtId="170" fontId="0" fillId="0" borderId="0" xfId="0" applyNumberFormat="1"/>
    <xf numFmtId="39" fontId="0" fillId="0" borderId="1" xfId="0" applyNumberFormat="1" applyBorder="1"/>
    <xf numFmtId="39" fontId="0" fillId="0" borderId="2" xfId="0" applyNumberFormat="1" applyBorder="1"/>
    <xf numFmtId="39" fontId="2" fillId="0" borderId="0" xfId="0" applyNumberFormat="1" applyFont="1"/>
    <xf numFmtId="10" fontId="0" fillId="0" borderId="1" xfId="0" applyNumberFormat="1" applyBorder="1"/>
    <xf numFmtId="0" fontId="0" fillId="0" borderId="0" xfId="0" applyAlignment="1">
      <alignment horizontal="center"/>
    </xf>
    <xf numFmtId="14" fontId="0" fillId="0" borderId="1" xfId="0" applyNumberFormat="1" applyBorder="1"/>
    <xf numFmtId="0" fontId="4" fillId="2" borderId="0" xfId="0" applyFont="1" applyFill="1"/>
    <xf numFmtId="0" fontId="3" fillId="0" borderId="0" xfId="1"/>
    <xf numFmtId="0" fontId="1" fillId="3" borderId="0" xfId="0" applyFont="1" applyFill="1"/>
    <xf numFmtId="0" fontId="0" fillId="0" borderId="3" xfId="0"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https://www.bing.com/financeapi/forcetrigger?t=a23pkr&amp;q=XNYS%3aSTM&amp;form=skydnc</v>
    <v>Learn more on Bing</v>
  </rv>
  <rv s="1">
    <v>en-US</v>
    <v>a23pkr</v>
    <v>268435456</v>
    <v>1</v>
    <v>Powered by Refinitiv</v>
    <v>0</v>
    <v>STMicroelectronics NV (XNYS:STM)</v>
    <v>2</v>
    <v>3</v>
    <v>Finance</v>
    <v>4</v>
    <v>52.96</v>
    <v>30.004999999999999</v>
    <v>1.6024</v>
    <v>-1.18</v>
    <v>7.28E-3</v>
    <v>-3.7580000000000002E-2</v>
    <v>0.22</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30.94</v>
    <v>Semiconductors &amp; Semiconductor Equipment</v>
    <v>Stock</v>
    <v>45506.992833356249</v>
    <v>0</v>
    <v>30.004999999999999</v>
    <v>29184420000</v>
    <v>STMicroelectronics NV</v>
    <v>STMicroelectronics NV</v>
    <v>30.84</v>
    <v>8.0507000000000009</v>
    <v>31.4</v>
    <v>30.22</v>
    <v>30.44</v>
    <v>911281900</v>
    <v>STM</v>
    <v>STMicroelectronics NV (XNYS:STM)</v>
    <v>6890666</v>
    <v>4227601</v>
    <v>1987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C44EA05-A560-4DF5-AA59-45FF7644D10D}">
  <we:reference id="wa200002252" version="1.0.0.3" store="en-US" storeType="OMEX"/>
  <we:alternateReferences>
    <we:reference id="WA200002252" version="1.0.0.3"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_xldudf_WISE</we:customFunctionIds>
        <we:customFunctionIds>_xldudf_WISEPRICE</we:customFunctionIds>
        <we:customFunctionIds>_xldudf_WISEFUNDS</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7424F-C407-4055-B184-AA744FB1643C}">
  <dimension ref="A1:B17"/>
  <sheetViews>
    <sheetView workbookViewId="0">
      <selection activeCell="A12" sqref="A12"/>
    </sheetView>
  </sheetViews>
  <sheetFormatPr defaultRowHeight="14.5" x14ac:dyDescent="0.35"/>
  <sheetData>
    <row r="1" spans="1:2" x14ac:dyDescent="0.35">
      <c r="A1" t="e" vm="1">
        <v>#VALUE!</v>
      </c>
    </row>
    <row r="2" spans="1:2" x14ac:dyDescent="0.35">
      <c r="A2" t="s">
        <v>0</v>
      </c>
      <c r="B2" t="str" cm="1">
        <f t="array" ref="B2">_FV(A1,"Ticker symbol",TRUE)</f>
        <v>STM</v>
      </c>
    </row>
    <row r="3" spans="1:2" x14ac:dyDescent="0.35">
      <c r="A3" t="s">
        <v>1</v>
      </c>
      <c r="B3" t="str" cm="1">
        <f t="array" ref="B3">_FV(A1,"Name")</f>
        <v>STMicroelectronics NV</v>
      </c>
    </row>
    <row r="4" spans="1:2" x14ac:dyDescent="0.35">
      <c r="A4" t="s">
        <v>2</v>
      </c>
      <c r="B4" s="1" cm="1">
        <f t="array" ref="B4">_FV(A1,"Price")</f>
        <v>30.22</v>
      </c>
    </row>
    <row r="5" spans="1:2" s="2" customFormat="1" x14ac:dyDescent="0.35">
      <c r="A5" s="2" t="s">
        <v>3</v>
      </c>
      <c r="B5" s="2" cm="1">
        <f t="array" ref="B5">_FV(A1,"Shares outstanding",TRUE)/1000000</f>
        <v>911.28189999999995</v>
      </c>
    </row>
    <row r="6" spans="1:2" s="3" customFormat="1" x14ac:dyDescent="0.35">
      <c r="A6" s="3" t="s">
        <v>4</v>
      </c>
      <c r="B6" s="3" cm="1">
        <f t="array" ref="B6">_FV(A1,"Market cap",TRUE)/1000000</f>
        <v>29184.42</v>
      </c>
    </row>
    <row r="7" spans="1:2" s="3" customFormat="1" x14ac:dyDescent="0.35">
      <c r="A7" s="3" t="s">
        <v>5</v>
      </c>
      <c r="B7" s="3" cm="1">
        <f t="array" ref="B7">_xldudf_WISE(B2,"Enterprise Value","TTM",,1000000)</f>
        <v>27032.429393999999</v>
      </c>
    </row>
    <row r="8" spans="1:2" x14ac:dyDescent="0.35">
      <c r="A8" t="s">
        <v>6</v>
      </c>
      <c r="B8" s="4">
        <f>B7/B5</f>
        <v>29.664178992252562</v>
      </c>
    </row>
    <row r="9" spans="1:2" s="5" customFormat="1" x14ac:dyDescent="0.35">
      <c r="A9" s="5" t="s">
        <v>7</v>
      </c>
      <c r="B9" s="5">
        <f>B4/B8-1</f>
        <v>1.8737110772308885E-2</v>
      </c>
    </row>
    <row r="11" spans="1:2" x14ac:dyDescent="0.35">
      <c r="A11" s="15" t="s">
        <v>205</v>
      </c>
    </row>
    <row r="12" spans="1:2" x14ac:dyDescent="0.35">
      <c r="A12" s="15" t="s">
        <v>203</v>
      </c>
    </row>
    <row r="13" spans="1:2" x14ac:dyDescent="0.35">
      <c r="A13" s="15" t="s">
        <v>8</v>
      </c>
    </row>
    <row r="14" spans="1:2" x14ac:dyDescent="0.35">
      <c r="A14" s="15" t="s">
        <v>43</v>
      </c>
    </row>
    <row r="15" spans="1:2" x14ac:dyDescent="0.35">
      <c r="A15" s="15" t="s">
        <v>83</v>
      </c>
    </row>
    <row r="16" spans="1:2" x14ac:dyDescent="0.35">
      <c r="A16" s="15" t="s">
        <v>111</v>
      </c>
    </row>
    <row r="17" spans="1:1" x14ac:dyDescent="0.35">
      <c r="A17" s="15" t="s">
        <v>168</v>
      </c>
    </row>
  </sheetData>
  <hyperlinks>
    <hyperlink ref="A13" location="'STM - Income Statement FY'!A1" display="Income Statement" xr:uid="{F8F73856-61D9-40E3-865B-DF1978B0DE26}"/>
    <hyperlink ref="A14" location="'STM - Balance Sheet FY'!A1" display="Balance Sheet" xr:uid="{FBD7E9AE-79F9-4796-BD56-90A712ED2820}"/>
    <hyperlink ref="A15" location="'STM - Cash Flow FY'!A1" display="Cash Flow" xr:uid="{401732DA-B3BA-41B8-BFCF-49658F4D44F4}"/>
    <hyperlink ref="A16" location="'STM - Key Metrics FY'!A1" display="Key Metrics" xr:uid="{26D2B7A9-C3FA-4953-8380-A23080D3157C}"/>
    <hyperlink ref="A17" location="'STM - Financial Growth FY'!A1" display="Financial Growth" xr:uid="{531067D0-4244-4AA6-B07E-D4F8E7DC2922}"/>
    <hyperlink ref="A12" location="Model!A1" display="Model" xr:uid="{F8BDE414-6C33-46D1-A402-7D060BEE6B29}"/>
    <hyperlink ref="A11" location="Info!A1" display="Info" xr:uid="{CB817E95-A02C-43DD-A7E3-AB495270AC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D53E6-947E-4F67-8CA0-DE12BA66337B}">
  <dimension ref="A1:B7"/>
  <sheetViews>
    <sheetView workbookViewId="0">
      <selection activeCell="B6" sqref="B6"/>
    </sheetView>
  </sheetViews>
  <sheetFormatPr defaultRowHeight="14.5" x14ac:dyDescent="0.35"/>
  <sheetData>
    <row r="1" spans="1:2" x14ac:dyDescent="0.35">
      <c r="A1" s="15" t="s">
        <v>204</v>
      </c>
    </row>
    <row r="2" spans="1:2" x14ac:dyDescent="0.35">
      <c r="A2" t="e" vm="1">
        <v>#VALUE!</v>
      </c>
    </row>
    <row r="3" spans="1:2" x14ac:dyDescent="0.35">
      <c r="A3" t="s">
        <v>0</v>
      </c>
      <c r="B3" t="str" cm="1">
        <f t="array" ref="B3">_FV(A2,"Ticker symbol",TRUE)</f>
        <v>STM</v>
      </c>
    </row>
    <row r="4" spans="1:2" x14ac:dyDescent="0.35">
      <c r="A4" t="s">
        <v>1</v>
      </c>
      <c r="B4" t="str" cm="1">
        <f t="array" ref="B4">_FV(A2,"Name")</f>
        <v>STMicroelectronics NV</v>
      </c>
    </row>
    <row r="5" spans="1:2" x14ac:dyDescent="0.35">
      <c r="A5" t="s">
        <v>216</v>
      </c>
      <c r="B5" t="s">
        <v>219</v>
      </c>
    </row>
    <row r="6" spans="1:2" x14ac:dyDescent="0.35">
      <c r="A6" t="s">
        <v>217</v>
      </c>
      <c r="B6" t="str" cm="1">
        <f t="array" ref="B6">_FV(A2,"Industry")</f>
        <v>Semiconductors &amp; Semiconductor Equipment</v>
      </c>
    </row>
    <row r="7" spans="1:2" x14ac:dyDescent="0.35">
      <c r="A7" t="s">
        <v>218</v>
      </c>
      <c r="B7" s="2">
        <v>51000</v>
      </c>
    </row>
  </sheetData>
  <hyperlinks>
    <hyperlink ref="A1" location="Main!A1" display="Main" xr:uid="{833FBE07-5AEC-4B2F-83AD-513F86EEFE6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1567D-5B45-48EF-A96B-76E73513CD97}">
  <dimension ref="A1:Z17"/>
  <sheetViews>
    <sheetView workbookViewId="0">
      <pane xSplit="2" ySplit="7" topLeftCell="C8" activePane="bottomRight" state="frozen"/>
      <selection pane="topRight" activeCell="C1" sqref="C1"/>
      <selection pane="bottomLeft" activeCell="A8" sqref="A8"/>
      <selection pane="bottomRight" activeCell="B6" sqref="B6"/>
    </sheetView>
  </sheetViews>
  <sheetFormatPr defaultRowHeight="14.5" x14ac:dyDescent="0.35"/>
  <cols>
    <col min="2" max="2" width="22.81640625" customWidth="1"/>
  </cols>
  <sheetData>
    <row r="1" spans="1:26" x14ac:dyDescent="0.35">
      <c r="A1" s="15" t="s">
        <v>204</v>
      </c>
      <c r="B1" t="s">
        <v>207</v>
      </c>
      <c r="H1">
        <v>2010</v>
      </c>
      <c r="I1">
        <f>H1+1</f>
        <v>2011</v>
      </c>
      <c r="J1">
        <f t="shared" ref="J1:Z1" si="0">I1+1</f>
        <v>2012</v>
      </c>
      <c r="K1">
        <f t="shared" si="0"/>
        <v>2013</v>
      </c>
      <c r="L1">
        <f t="shared" si="0"/>
        <v>2014</v>
      </c>
      <c r="M1">
        <f t="shared" si="0"/>
        <v>2015</v>
      </c>
      <c r="N1">
        <f t="shared" si="0"/>
        <v>2016</v>
      </c>
      <c r="O1">
        <f t="shared" si="0"/>
        <v>2017</v>
      </c>
      <c r="P1">
        <f t="shared" si="0"/>
        <v>2018</v>
      </c>
      <c r="Q1">
        <f t="shared" si="0"/>
        <v>2019</v>
      </c>
      <c r="R1">
        <f t="shared" si="0"/>
        <v>2020</v>
      </c>
      <c r="S1">
        <f t="shared" si="0"/>
        <v>2021</v>
      </c>
      <c r="T1">
        <f t="shared" si="0"/>
        <v>2022</v>
      </c>
      <c r="U1">
        <f t="shared" si="0"/>
        <v>2023</v>
      </c>
      <c r="V1">
        <f t="shared" si="0"/>
        <v>2024</v>
      </c>
      <c r="W1">
        <f t="shared" si="0"/>
        <v>2025</v>
      </c>
      <c r="X1">
        <f t="shared" si="0"/>
        <v>2026</v>
      </c>
      <c r="Y1">
        <f t="shared" si="0"/>
        <v>2027</v>
      </c>
      <c r="Z1">
        <f t="shared" si="0"/>
        <v>2028</v>
      </c>
    </row>
    <row r="2" spans="1:26" x14ac:dyDescent="0.35">
      <c r="A2" t="s">
        <v>209</v>
      </c>
      <c r="B2" t="s">
        <v>206</v>
      </c>
    </row>
    <row r="9" spans="1:26" s="16" customFormat="1" x14ac:dyDescent="0.35">
      <c r="B9" s="16" t="s">
        <v>208</v>
      </c>
    </row>
    <row r="10" spans="1:26" x14ac:dyDescent="0.35">
      <c r="B10" t="s">
        <v>39</v>
      </c>
      <c r="H10" cm="1">
        <f t="array" ref="H10">_xldudf_WISE($A$2, "Revenue", H$1,, 1000000)</f>
        <v>0</v>
      </c>
      <c r="I10" cm="1">
        <f t="array" ref="I10">_xldudf_WISE($A$2, "Revenue", I$1,, 1000000)</f>
        <v>0</v>
      </c>
      <c r="J10" cm="1">
        <f t="array" ref="J10">_xldudf_WISE($A$2, "Revenue", J$1,, 1000000)</f>
        <v>0</v>
      </c>
      <c r="K10" cm="1">
        <f t="array" ref="K10">_xldudf_WISE($A$2, "Revenue", K$1,, 1000000)</f>
        <v>0</v>
      </c>
      <c r="L10" cm="1">
        <f t="array" ref="L10">_xldudf_WISE($A$2, "Revenue", L$1,, 1000000)</f>
        <v>0</v>
      </c>
      <c r="M10" cm="1">
        <f t="array" ref="M10">_xldudf_WISE($A$2, "Revenue", M$1,, 1000000)</f>
        <v>0</v>
      </c>
      <c r="N10" cm="1">
        <f t="array" ref="N10">_xldudf_WISE($A$2, "Revenue", N$1,, 1000000)</f>
        <v>0</v>
      </c>
      <c r="O10" cm="1">
        <f t="array" ref="O10">_xldudf_WISE($A$2, "Revenue", O$1,, 1000000)</f>
        <v>0</v>
      </c>
      <c r="P10" cm="1">
        <f t="array" ref="P10">_xldudf_WISE($A$2, "Revenue", P$1,, 1000000)</f>
        <v>0</v>
      </c>
      <c r="Q10" cm="1">
        <f t="array" ref="Q10">_xldudf_WISE($A$2, "Revenue", Q$1,, 1000000)</f>
        <v>100.123</v>
      </c>
      <c r="R10" cm="1">
        <f t="array" ref="R10">_xldudf_WISE($A$2, "Revenue", R$1,, 1000000)</f>
        <v>92.085999999999999</v>
      </c>
      <c r="S10" cm="1">
        <f t="array" ref="S10">_xldudf_WISE($A$2, "Revenue", S$1,, 1000000)</f>
        <v>251.91300000000001</v>
      </c>
      <c r="T10" cm="1">
        <f t="array" ref="T10">_xldudf_WISE($A$2, "Revenue", T$1,, 1000000)</f>
        <v>593.31200000000001</v>
      </c>
      <c r="U10" cm="1">
        <f t="array" ref="U10">_xldudf_WISE($A$2, "Revenue", U$1,, 1000000)</f>
        <v>1176.8910000000001</v>
      </c>
    </row>
    <row r="11" spans="1:26" s="17" customFormat="1" x14ac:dyDescent="0.35">
      <c r="B11" s="17" t="s">
        <v>210</v>
      </c>
      <c r="H11" s="17" cm="1">
        <f t="array" ref="H11">_xldudf_WISE($A$2, "Cost Of Revenue", H$1,, 1000000)</f>
        <v>0</v>
      </c>
      <c r="I11" s="17" cm="1">
        <f t="array" ref="I11">_xldudf_WISE($A$2, "Cost Of Revenue", I$1,, 1000000)</f>
        <v>0</v>
      </c>
      <c r="J11" s="17" cm="1">
        <f t="array" ref="J11">_xldudf_WISE($A$2, "Cost Of Revenue", J$1,, 1000000)</f>
        <v>0</v>
      </c>
      <c r="K11" s="17" cm="1">
        <f t="array" ref="K11">_xldudf_WISE($A$2, "Cost Of Revenue", K$1,, 1000000)</f>
        <v>0</v>
      </c>
      <c r="L11" s="17" cm="1">
        <f t="array" ref="L11">_xldudf_WISE($A$2, "Cost Of Revenue", L$1,, 1000000)</f>
        <v>0</v>
      </c>
      <c r="M11" s="17" cm="1">
        <f t="array" ref="M11">_xldudf_WISE($A$2, "Cost Of Revenue", M$1,, 1000000)</f>
        <v>0</v>
      </c>
      <c r="N11" s="17" cm="1">
        <f t="array" ref="N11">_xldudf_WISE($A$2, "Cost Of Revenue", N$1,, 1000000)</f>
        <v>0</v>
      </c>
      <c r="O11" s="17" cm="1">
        <f t="array" ref="O11">_xldudf_WISE($A$2, "Cost Of Revenue", O$1,, 1000000)</f>
        <v>0</v>
      </c>
      <c r="P11" s="17" cm="1">
        <f t="array" ref="P11">_xldudf_WISE($A$2, "Cost Of Revenue", P$1,, 1000000)</f>
        <v>0</v>
      </c>
      <c r="Q11" s="17" cm="1">
        <f t="array" ref="Q11">_xldudf_WISE($A$2, "Cost Of Revenue", Q$1,, 1000000)</f>
        <v>120.087</v>
      </c>
      <c r="R11" s="17" cm="1">
        <f t="array" ref="R11">_xldudf_WISE($A$2, "Cost Of Revenue", R$1,, 1000000)</f>
        <v>111.01600000000001</v>
      </c>
      <c r="S11" s="17" cm="1">
        <f t="array" ref="S11">_xldudf_WISE($A$2, "Cost Of Revenue", S$1,, 1000000)</f>
        <v>241.46600000000001</v>
      </c>
      <c r="T11" s="17" cm="1">
        <f t="array" ref="T11">_xldudf_WISE($A$2, "Cost Of Revenue", T$1,, 1000000)</f>
        <v>493.66500000000002</v>
      </c>
      <c r="U11" s="17" cm="1">
        <f t="array" ref="U11">_xldudf_WISE($A$2, "Cost Of Revenue", U$1,, 1000000)</f>
        <v>987.15200000000004</v>
      </c>
    </row>
    <row r="12" spans="1:26" x14ac:dyDescent="0.35">
      <c r="B12" t="s">
        <v>37</v>
      </c>
      <c r="H12">
        <f>H10-H11</f>
        <v>0</v>
      </c>
      <c r="I12">
        <f t="shared" ref="I12:U12" si="1">I10-I11</f>
        <v>0</v>
      </c>
      <c r="J12">
        <f t="shared" si="1"/>
        <v>0</v>
      </c>
      <c r="K12">
        <f t="shared" si="1"/>
        <v>0</v>
      </c>
      <c r="L12">
        <f t="shared" si="1"/>
        <v>0</v>
      </c>
      <c r="M12">
        <f t="shared" si="1"/>
        <v>0</v>
      </c>
      <c r="N12">
        <f t="shared" si="1"/>
        <v>0</v>
      </c>
      <c r="O12">
        <f t="shared" si="1"/>
        <v>0</v>
      </c>
      <c r="P12">
        <f t="shared" si="1"/>
        <v>0</v>
      </c>
      <c r="Q12">
        <f t="shared" si="1"/>
        <v>-19.963999999999999</v>
      </c>
      <c r="R12">
        <f t="shared" si="1"/>
        <v>-18.930000000000007</v>
      </c>
      <c r="S12">
        <f t="shared" si="1"/>
        <v>10.447000000000003</v>
      </c>
      <c r="T12">
        <f t="shared" si="1"/>
        <v>99.646999999999991</v>
      </c>
      <c r="U12">
        <f t="shared" si="1"/>
        <v>189.73900000000003</v>
      </c>
    </row>
    <row r="13" spans="1:26" x14ac:dyDescent="0.35">
      <c r="B13" t="s">
        <v>211</v>
      </c>
      <c r="H13" cm="1">
        <f t="array" ref="H13">_xldudf_WISE($A$2, "Research And Development Expenses", H$1,, 1000000)</f>
        <v>0</v>
      </c>
      <c r="I13" cm="1">
        <f t="array" ref="I13">_xldudf_WISE($A$2, "Research And Development Expenses", I$1,, 1000000)</f>
        <v>0</v>
      </c>
      <c r="J13" cm="1">
        <f t="array" ref="J13">_xldudf_WISE($A$2, "Research And Development Expenses", J$1,, 1000000)</f>
        <v>0</v>
      </c>
      <c r="K13" cm="1">
        <f t="array" ref="K13">_xldudf_WISE($A$2, "Research And Development Expenses", K$1,, 1000000)</f>
        <v>0</v>
      </c>
      <c r="L13" cm="1">
        <f t="array" ref="L13">_xldudf_WISE($A$2, "Research And Development Expenses", L$1,, 1000000)</f>
        <v>0</v>
      </c>
      <c r="M13" cm="1">
        <f t="array" ref="M13">_xldudf_WISE($A$2, "Research And Development Expenses", M$1,, 1000000)</f>
        <v>0</v>
      </c>
      <c r="N13" cm="1">
        <f t="array" ref="N13">_xldudf_WISE($A$2, "Research And Development Expenses", N$1,, 1000000)</f>
        <v>0</v>
      </c>
      <c r="O13" cm="1">
        <f t="array" ref="O13">_xldudf_WISE($A$2, "Research And Development Expenses", O$1,, 1000000)</f>
        <v>0</v>
      </c>
      <c r="P13" cm="1">
        <f t="array" ref="P13">_xldudf_WISE($A$2, "Research And Development Expenses", P$1,, 1000000)</f>
        <v>0</v>
      </c>
      <c r="Q13" cm="1">
        <f t="array" ref="Q13">_xldudf_WISE($A$2, "Research And Development Expenses", Q$1,, 1000000)</f>
        <v>49.091999999999999</v>
      </c>
      <c r="R13" cm="1">
        <f t="array" ref="R13">_xldudf_WISE($A$2, "Research And Development Expenses", R$1,, 1000000)</f>
        <v>55.860999999999997</v>
      </c>
      <c r="S13" cm="1">
        <f t="array" ref="S13">_xldudf_WISE($A$2, "Research And Development Expenses", S$1,, 1000000)</f>
        <v>73.385999999999996</v>
      </c>
      <c r="T13" cm="1">
        <f t="array" ref="T13">_xldudf_WISE($A$2, "Research And Development Expenses", T$1,, 1000000)</f>
        <v>124.14100000000001</v>
      </c>
      <c r="U13" cm="1">
        <f t="array" ref="U13">_xldudf_WISE($A$2, "Research And Development Expenses", U$1,, 1000000)</f>
        <v>195.042</v>
      </c>
    </row>
    <row r="14" spans="1:26" x14ac:dyDescent="0.35">
      <c r="B14" t="s">
        <v>213</v>
      </c>
      <c r="H14" cm="1">
        <f t="array" ref="H14">_xldudf_WISE($A$2, "Selling And Marketing Expenses", H$1,, 1000000)</f>
        <v>0</v>
      </c>
      <c r="I14" cm="1">
        <f t="array" ref="I14">_xldudf_WISE($A$2, "Selling And Marketing Expenses", I$1,, 1000000)</f>
        <v>0</v>
      </c>
      <c r="J14" cm="1">
        <f t="array" ref="J14">_xldudf_WISE($A$2, "Selling And Marketing Expenses", J$1,, 1000000)</f>
        <v>0</v>
      </c>
      <c r="K14" cm="1">
        <f t="array" ref="K14">_xldudf_WISE($A$2, "Selling And Marketing Expenses", K$1,, 1000000)</f>
        <v>0</v>
      </c>
      <c r="L14" cm="1">
        <f t="array" ref="L14">_xldudf_WISE($A$2, "Selling And Marketing Expenses", L$1,, 1000000)</f>
        <v>0</v>
      </c>
      <c r="M14" cm="1">
        <f t="array" ref="M14">_xldudf_WISE($A$2, "Selling And Marketing Expenses", M$1,, 1000000)</f>
        <v>0</v>
      </c>
      <c r="N14" cm="1">
        <f t="array" ref="N14">_xldudf_WISE($A$2, "Selling And Marketing Expenses", N$1,, 1000000)</f>
        <v>0</v>
      </c>
      <c r="O14" cm="1">
        <f t="array" ref="O14">_xldudf_WISE($A$2, "Selling And Marketing Expenses", O$1,, 1000000)</f>
        <v>0</v>
      </c>
      <c r="P14" cm="1">
        <f t="array" ref="P14">_xldudf_WISE($A$2, "Selling And Marketing Expenses", P$1,, 1000000)</f>
        <v>0</v>
      </c>
      <c r="Q14" cm="1">
        <f t="array" ref="Q14">_xldudf_WISE($A$2, "Selling And Marketing Expenses", Q$1,, 1000000)</f>
        <v>0</v>
      </c>
      <c r="R14" cm="1">
        <f t="array" ref="R14">_xldudf_WISE($A$2, "Selling And Marketing Expenses", R$1,, 1000000)</f>
        <v>0</v>
      </c>
      <c r="S14" cm="1">
        <f t="array" ref="S14">_xldudf_WISE($A$2, "Selling And Marketing Expenses", S$1,, 1000000)</f>
        <v>0</v>
      </c>
      <c r="T14" cm="1">
        <f t="array" ref="T14">_xldudf_WISE($A$2, "Selling And Marketing Expenses", T$1,, 1000000)</f>
        <v>0</v>
      </c>
      <c r="U14" cm="1">
        <f t="array" ref="U14">_xldudf_WISE($A$2, "Selling And Marketing Expenses", U$1,, 1000000)</f>
        <v>0</v>
      </c>
    </row>
    <row r="15" spans="1:26" s="18" customFormat="1" x14ac:dyDescent="0.35">
      <c r="B15" s="18" t="s">
        <v>215</v>
      </c>
      <c r="H15" s="18" cm="1">
        <f t="array" ref="H15">_xldudf_WISE($A$2, "General And Administrative Expenses", H$1,, 1000000)</f>
        <v>0</v>
      </c>
      <c r="I15" s="18" cm="1">
        <f t="array" ref="I15">_xldudf_WISE($A$2, "General And Administrative Expenses", I$1,, 1000000)</f>
        <v>0</v>
      </c>
      <c r="J15" s="18" cm="1">
        <f t="array" ref="J15">_xldudf_WISE($A$2, "General And Administrative Expenses", J$1,, 1000000)</f>
        <v>0</v>
      </c>
      <c r="K15" s="18" cm="1">
        <f t="array" ref="K15">_xldudf_WISE($A$2, "General And Administrative Expenses", K$1,, 1000000)</f>
        <v>0</v>
      </c>
      <c r="L15" s="18" cm="1">
        <f t="array" ref="L15">_xldudf_WISE($A$2, "General And Administrative Expenses", L$1,, 1000000)</f>
        <v>0</v>
      </c>
      <c r="M15" s="18" cm="1">
        <f t="array" ref="M15">_xldudf_WISE($A$2, "General And Administrative Expenses", M$1,, 1000000)</f>
        <v>0</v>
      </c>
      <c r="N15" s="18" cm="1">
        <f t="array" ref="N15">_xldudf_WISE($A$2, "General And Administrative Expenses", N$1,, 1000000)</f>
        <v>0</v>
      </c>
      <c r="O15" s="18" cm="1">
        <f t="array" ref="O15">_xldudf_WISE($A$2, "General And Administrative Expenses", O$1,, 1000000)</f>
        <v>0</v>
      </c>
      <c r="P15" s="18" cm="1">
        <f t="array" ref="P15">_xldudf_WISE($A$2, "General And Administrative Expenses", P$1,, 1000000)</f>
        <v>0</v>
      </c>
      <c r="Q15" s="18" cm="1">
        <f t="array" ref="Q15">_xldudf_WISE($A$2, "General And Administrative Expenses", Q$1,, 1000000)</f>
        <v>0</v>
      </c>
      <c r="R15" s="18" cm="1">
        <f t="array" ref="R15">_xldudf_WISE($A$2, "General And Administrative Expenses", R$1,, 1000000)</f>
        <v>0</v>
      </c>
      <c r="S15" s="18" cm="1">
        <f t="array" ref="S15">_xldudf_WISE($A$2, "General And Administrative Expenses", S$1,, 1000000)</f>
        <v>0</v>
      </c>
      <c r="T15" s="18" cm="1">
        <f t="array" ref="T15">_xldudf_WISE($A$2, "General And Administrative Expenses", T$1,, 1000000)</f>
        <v>0</v>
      </c>
      <c r="U15" s="18" cm="1">
        <f t="array" ref="U15">_xldudf_WISE($A$2, "General And Administrative Expenses", U$1,, 1000000)</f>
        <v>0</v>
      </c>
    </row>
    <row r="16" spans="1:26" s="17" customFormat="1" x14ac:dyDescent="0.35">
      <c r="B16" s="17" t="s">
        <v>214</v>
      </c>
      <c r="H16" s="18" cm="1">
        <f t="array" ref="H16">_xldudf_WISE($A$2, "Other Expenses", H$1,, 1000000)</f>
        <v>0</v>
      </c>
      <c r="I16" s="18" cm="1">
        <f t="array" ref="I16">_xldudf_WISE($A$2, "Other Expenses", I$1,, 1000000)</f>
        <v>0</v>
      </c>
      <c r="J16" s="18" cm="1">
        <f t="array" ref="J16">_xldudf_WISE($A$2, "Other Expenses", J$1,, 1000000)</f>
        <v>0</v>
      </c>
      <c r="K16" s="18" cm="1">
        <f t="array" ref="K16">_xldudf_WISE($A$2, "Other Expenses", K$1,, 1000000)</f>
        <v>0</v>
      </c>
      <c r="L16" s="18" cm="1">
        <f t="array" ref="L16">_xldudf_WISE($A$2, "Other Expenses", L$1,, 1000000)</f>
        <v>0</v>
      </c>
      <c r="M16" s="18" cm="1">
        <f t="array" ref="M16">_xldudf_WISE($A$2, "Other Expenses", M$1,, 1000000)</f>
        <v>0</v>
      </c>
      <c r="N16" s="18" cm="1">
        <f t="array" ref="N16">_xldudf_WISE($A$2, "Other Expenses", N$1,, 1000000)</f>
        <v>0</v>
      </c>
      <c r="O16" s="18" cm="1">
        <f t="array" ref="O16">_xldudf_WISE($A$2, "Other Expenses", O$1,, 1000000)</f>
        <v>0</v>
      </c>
      <c r="P16" s="18" cm="1">
        <f t="array" ref="P16">_xldudf_WISE($A$2, "Other Expenses", P$1,, 1000000)</f>
        <v>0</v>
      </c>
      <c r="Q16" s="18" cm="1">
        <f t="array" ref="Q16">_xldudf_WISE($A$2, "Other Expenses", Q$1,, 1000000)</f>
        <v>1.4319999999999999</v>
      </c>
      <c r="R16" s="18" cm="1">
        <f t="array" ref="R16">_xldudf_WISE($A$2, "Other Expenses", R$1,, 1000000)</f>
        <v>0.80900000000000005</v>
      </c>
      <c r="S16" s="18" cm="1">
        <f t="array" ref="S16">_xldudf_WISE($A$2, "Other Expenses", S$1,, 1000000)</f>
        <v>6.7000000000000004E-2</v>
      </c>
      <c r="T16" s="18" cm="1">
        <f t="array" ref="T16">_xldudf_WISE($A$2, "Other Expenses", T$1,, 1000000)</f>
        <v>1.286</v>
      </c>
      <c r="U16" s="18" cm="1">
        <f t="array" ref="U16">_xldudf_WISE($A$2, "Other Expenses", U$1,, 1000000)</f>
        <v>10.715999999999999</v>
      </c>
    </row>
    <row r="17" spans="2:21" x14ac:dyDescent="0.35">
      <c r="B17" t="s">
        <v>212</v>
      </c>
      <c r="H17" cm="1">
        <f t="array" ref="H17">_xldudf_WISE($A$2, "Operating Expenses", H$1,, 1000000)</f>
        <v>0</v>
      </c>
      <c r="I17" cm="1">
        <f t="array" ref="I17">_xldudf_WISE($A$2, "Operating Expenses", I$1,, 1000000)</f>
        <v>0</v>
      </c>
      <c r="J17" cm="1">
        <f t="array" ref="J17">_xldudf_WISE($A$2, "Operating Expenses", J$1,, 1000000)</f>
        <v>0</v>
      </c>
      <c r="K17" cm="1">
        <f t="array" ref="K17">_xldudf_WISE($A$2, "Operating Expenses", K$1,, 1000000)</f>
        <v>0</v>
      </c>
      <c r="L17" cm="1">
        <f t="array" ref="L17">_xldudf_WISE($A$2, "Operating Expenses", L$1,, 1000000)</f>
        <v>0</v>
      </c>
      <c r="M17" cm="1">
        <f t="array" ref="M17">_xldudf_WISE($A$2, "Operating Expenses", M$1,, 1000000)</f>
        <v>0</v>
      </c>
      <c r="N17" cm="1">
        <f t="array" ref="N17">_xldudf_WISE($A$2, "Operating Expenses", N$1,, 1000000)</f>
        <v>0</v>
      </c>
      <c r="O17" cm="1">
        <f t="array" ref="O17">_xldudf_WISE($A$2, "Operating Expenses", O$1,, 1000000)</f>
        <v>0</v>
      </c>
      <c r="P17" cm="1">
        <f t="array" ref="P17">_xldudf_WISE($A$2, "Operating Expenses", P$1,, 1000000)</f>
        <v>0</v>
      </c>
      <c r="Q17" cm="1">
        <f t="array" ref="Q17">_xldudf_WISE($A$2, "Operating Expenses", Q$1,, 1000000)</f>
        <v>85.828999999999994</v>
      </c>
      <c r="R17" cm="1">
        <f t="array" ref="R17">_xldudf_WISE($A$2, "Operating Expenses", R$1,, 1000000)</f>
        <v>91.447000000000003</v>
      </c>
      <c r="S17" cm="1">
        <f t="array" ref="S17">_xldudf_WISE($A$2, "Operating Expenses", S$1,, 1000000)</f>
        <v>132.828</v>
      </c>
      <c r="T17" cm="1">
        <f t="array" ref="T17">_xldudf_WISE($A$2, "Operating Expenses", T$1,, 1000000)</f>
        <v>240.02199999999999</v>
      </c>
      <c r="U17" cm="1">
        <f t="array" ref="U17">_xldudf_WISE($A$2, "Operating Expenses", U$1,, 1000000)</f>
        <v>412.96899999999999</v>
      </c>
    </row>
  </sheetData>
  <hyperlinks>
    <hyperlink ref="A1" location="Main!A1" display="Main" xr:uid="{3FB990CA-F12F-476B-BF73-27BB90077D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D5F-E145-4A41-8A48-DC098D7503FF}">
  <dimension ref="A1:T39"/>
  <sheetViews>
    <sheetView tabSelected="1" topLeftCell="E1" workbookViewId="0">
      <selection activeCell="F43" sqref="F43"/>
    </sheetView>
  </sheetViews>
  <sheetFormatPr defaultRowHeight="14.5" x14ac:dyDescent="0.35"/>
  <cols>
    <col min="1" max="1" width="36.81640625" bestFit="1" customWidth="1"/>
    <col min="2" max="3" width="16.36328125" bestFit="1" customWidth="1"/>
    <col min="4" max="5" width="16.7265625" bestFit="1" customWidth="1"/>
    <col min="6" max="6" width="16.36328125" bestFit="1" customWidth="1"/>
    <col min="7" max="7" width="16.7265625" bestFit="1" customWidth="1"/>
    <col min="8" max="9" width="16.36328125" bestFit="1" customWidth="1"/>
    <col min="10" max="16" width="15.7265625" bestFit="1" customWidth="1"/>
    <col min="17" max="20" width="16.7265625" bestFit="1" customWidth="1"/>
  </cols>
  <sheetData>
    <row r="1" spans="1:20" x14ac:dyDescent="0.35">
      <c r="A1" s="15" t="s">
        <v>204</v>
      </c>
    </row>
    <row r="2" spans="1:20" x14ac:dyDescent="0.35">
      <c r="A2" s="14" t="s">
        <v>8</v>
      </c>
      <c r="B2" s="14"/>
      <c r="C2" s="14"/>
      <c r="D2" s="14"/>
      <c r="E2" s="14"/>
      <c r="F2" s="14"/>
      <c r="G2" s="14"/>
      <c r="H2" s="14"/>
      <c r="I2" s="14"/>
      <c r="J2" s="14"/>
      <c r="K2" s="14"/>
      <c r="L2" s="14"/>
      <c r="M2" s="14"/>
      <c r="N2" s="14"/>
      <c r="O2" s="14"/>
      <c r="P2" s="14"/>
      <c r="Q2" s="14"/>
      <c r="R2" s="14"/>
      <c r="S2" s="14"/>
      <c r="T2" s="14"/>
    </row>
    <row r="3" spans="1:20" x14ac:dyDescent="0.35">
      <c r="A3" t="s">
        <v>9</v>
      </c>
      <c r="B3" t="s">
        <v>10</v>
      </c>
    </row>
    <row r="4" spans="1:20" x14ac:dyDescent="0.35">
      <c r="A4" t="s">
        <v>11</v>
      </c>
      <c r="B4" t="s">
        <v>12</v>
      </c>
    </row>
    <row r="5" spans="1:20" x14ac:dyDescent="0.35">
      <c r="A5" t="s">
        <v>40</v>
      </c>
      <c r="B5" s="12" t="s">
        <v>41</v>
      </c>
      <c r="C5" s="12"/>
      <c r="D5" s="12"/>
      <c r="E5" s="12"/>
      <c r="F5" s="12"/>
      <c r="G5" s="12"/>
      <c r="H5" s="12"/>
      <c r="I5" s="12"/>
      <c r="J5" s="12"/>
      <c r="K5" s="12"/>
      <c r="L5" s="12"/>
      <c r="M5" s="12"/>
      <c r="N5" s="12"/>
      <c r="O5" s="12"/>
      <c r="P5" s="12"/>
      <c r="Q5" s="12"/>
      <c r="R5" s="12"/>
      <c r="S5" s="12"/>
      <c r="T5" s="12"/>
    </row>
    <row r="6" spans="1:20" x14ac:dyDescent="0.35">
      <c r="A6" t="s">
        <v>42</v>
      </c>
      <c r="B6" s="13">
        <v>38717</v>
      </c>
      <c r="C6" s="13">
        <v>39082</v>
      </c>
      <c r="D6" s="13">
        <v>39447</v>
      </c>
      <c r="E6" s="13">
        <v>39813</v>
      </c>
      <c r="F6" s="13">
        <v>40178</v>
      </c>
      <c r="G6" s="13">
        <v>40543</v>
      </c>
      <c r="H6" s="13">
        <v>40908</v>
      </c>
      <c r="I6" s="13">
        <v>41274</v>
      </c>
      <c r="J6" s="13">
        <v>41639</v>
      </c>
      <c r="K6" s="13">
        <v>42004</v>
      </c>
      <c r="L6" s="13">
        <v>42369</v>
      </c>
      <c r="M6" s="13">
        <v>42735</v>
      </c>
      <c r="N6" s="13">
        <v>43100</v>
      </c>
      <c r="O6" s="13">
        <v>43465</v>
      </c>
      <c r="P6" s="13">
        <v>43830</v>
      </c>
      <c r="Q6" s="13">
        <v>44196</v>
      </c>
      <c r="R6" s="13">
        <v>44561</v>
      </c>
      <c r="S6" s="13">
        <v>44926</v>
      </c>
      <c r="T6" s="13">
        <v>45291</v>
      </c>
    </row>
    <row r="8" spans="1:20" x14ac:dyDescent="0.35">
      <c r="A8" s="6" t="s">
        <v>39</v>
      </c>
      <c r="B8" s="6">
        <v>8882000000</v>
      </c>
      <c r="C8" s="6">
        <v>9854000000</v>
      </c>
      <c r="D8" s="6">
        <v>10001000000</v>
      </c>
      <c r="E8" s="6">
        <v>9842000000</v>
      </c>
      <c r="F8" s="6">
        <v>8510000000</v>
      </c>
      <c r="G8" s="6">
        <v>10346000000</v>
      </c>
      <c r="H8" s="6">
        <v>9735000000</v>
      </c>
      <c r="I8" s="6">
        <v>8493000000</v>
      </c>
      <c r="J8" s="6">
        <v>8082000000</v>
      </c>
      <c r="K8" s="6">
        <v>7404000000</v>
      </c>
      <c r="L8" s="6">
        <v>6897000000</v>
      </c>
      <c r="M8" s="6">
        <v>6973000000</v>
      </c>
      <c r="N8" s="6">
        <v>8347000000</v>
      </c>
      <c r="O8" s="6">
        <v>9664000000</v>
      </c>
      <c r="P8" s="6">
        <v>9556000000</v>
      </c>
      <c r="Q8" s="6">
        <v>10219000000</v>
      </c>
      <c r="R8" s="6">
        <v>12761000000</v>
      </c>
      <c r="S8" s="6">
        <v>16128000000</v>
      </c>
      <c r="T8" s="6">
        <v>17286000000</v>
      </c>
    </row>
    <row r="10" spans="1:20" x14ac:dyDescent="0.35">
      <c r="A10" s="6" t="s">
        <v>38</v>
      </c>
      <c r="B10" s="6">
        <v>5845000000</v>
      </c>
      <c r="C10" s="6">
        <v>6331000000</v>
      </c>
      <c r="D10" s="6">
        <v>6465000000</v>
      </c>
      <c r="E10" s="6">
        <v>6282000000</v>
      </c>
      <c r="F10" s="6">
        <v>5884000000</v>
      </c>
      <c r="G10" s="6">
        <v>6331000000</v>
      </c>
      <c r="H10" s="6">
        <v>6161000000</v>
      </c>
      <c r="I10" s="6">
        <v>5710000000</v>
      </c>
      <c r="J10" s="6">
        <v>5468000000</v>
      </c>
      <c r="K10" s="6">
        <v>5321000000</v>
      </c>
      <c r="L10" s="6">
        <v>4907000000</v>
      </c>
      <c r="M10" s="6">
        <v>4731000000</v>
      </c>
      <c r="N10" s="6">
        <v>5313000000</v>
      </c>
      <c r="O10" s="6">
        <v>6096000000</v>
      </c>
      <c r="P10" s="6">
        <v>5860000000</v>
      </c>
      <c r="Q10" s="6">
        <v>6819000000</v>
      </c>
      <c r="R10" s="6">
        <v>7708000000</v>
      </c>
      <c r="S10" s="6">
        <v>8797000000</v>
      </c>
      <c r="T10" s="6">
        <v>8999000000</v>
      </c>
    </row>
    <row r="11" spans="1:20" x14ac:dyDescent="0.35">
      <c r="A11" s="10" t="s">
        <v>37</v>
      </c>
      <c r="B11" s="8">
        <v>3037000000</v>
      </c>
      <c r="C11" s="8">
        <v>3523000000</v>
      </c>
      <c r="D11" s="8">
        <v>3536000000</v>
      </c>
      <c r="E11" s="8">
        <v>3560000000</v>
      </c>
      <c r="F11" s="8">
        <v>2626000000</v>
      </c>
      <c r="G11" s="8">
        <v>4015000000</v>
      </c>
      <c r="H11" s="8">
        <v>3574000000</v>
      </c>
      <c r="I11" s="8">
        <v>2783000000</v>
      </c>
      <c r="J11" s="8">
        <v>2614000000</v>
      </c>
      <c r="K11" s="8">
        <v>2083000000</v>
      </c>
      <c r="L11" s="8">
        <v>1990000000</v>
      </c>
      <c r="M11" s="8">
        <v>2242000000</v>
      </c>
      <c r="N11" s="8">
        <v>3034000000</v>
      </c>
      <c r="O11" s="8">
        <v>3568000000</v>
      </c>
      <c r="P11" s="8">
        <v>3696000000</v>
      </c>
      <c r="Q11" s="8">
        <v>3400000000</v>
      </c>
      <c r="R11" s="8">
        <v>5053000000</v>
      </c>
      <c r="S11" s="8">
        <v>7331000000</v>
      </c>
      <c r="T11" s="8">
        <v>8287000000</v>
      </c>
    </row>
    <row r="12" spans="1:20" x14ac:dyDescent="0.35">
      <c r="A12" s="5" t="s">
        <v>36</v>
      </c>
      <c r="B12" s="5">
        <v>0.34192749379999998</v>
      </c>
      <c r="C12" s="5">
        <v>0.35751978890000002</v>
      </c>
      <c r="D12" s="5">
        <v>0.3535646435</v>
      </c>
      <c r="E12" s="5">
        <v>0.36171509860000001</v>
      </c>
      <c r="F12" s="5">
        <v>0.3085781434</v>
      </c>
      <c r="G12" s="5">
        <v>0.38807268509999998</v>
      </c>
      <c r="H12" s="5">
        <v>0.3671289163</v>
      </c>
      <c r="I12" s="5">
        <v>0.32768162020000002</v>
      </c>
      <c r="J12" s="5">
        <v>0.32343479339999998</v>
      </c>
      <c r="K12" s="5">
        <v>0.28133441380000002</v>
      </c>
      <c r="L12" s="5">
        <v>0.28853124549999998</v>
      </c>
      <c r="M12" s="5">
        <v>0.32152588560000001</v>
      </c>
      <c r="N12" s="5">
        <v>0.36348388640000001</v>
      </c>
      <c r="O12" s="5">
        <v>0.36920529800000002</v>
      </c>
      <c r="P12" s="5">
        <v>0.38677270819999998</v>
      </c>
      <c r="Q12" s="5">
        <v>0.33271357280000002</v>
      </c>
      <c r="R12" s="5">
        <v>0.39597210249999998</v>
      </c>
      <c r="S12" s="5">
        <v>0.45455109129999999</v>
      </c>
      <c r="T12" s="5">
        <v>0.47940529910000002</v>
      </c>
    </row>
    <row r="14" spans="1:20" x14ac:dyDescent="0.35">
      <c r="A14" s="6" t="s">
        <v>35</v>
      </c>
      <c r="B14" s="6">
        <v>1630000000</v>
      </c>
      <c r="C14" s="6">
        <v>1667000000</v>
      </c>
      <c r="D14" s="6">
        <v>1705000000</v>
      </c>
      <c r="E14" s="6">
        <v>2152000000</v>
      </c>
      <c r="F14" s="6">
        <v>2163000000</v>
      </c>
      <c r="G14" s="6">
        <v>2350000000</v>
      </c>
      <c r="H14" s="6">
        <v>2352000000</v>
      </c>
      <c r="I14" s="6">
        <v>2413000000</v>
      </c>
      <c r="J14" s="6">
        <v>1816000000</v>
      </c>
      <c r="K14" s="6">
        <v>1155000000</v>
      </c>
      <c r="L14" s="6">
        <v>1111000000</v>
      </c>
      <c r="M14" s="6">
        <v>1125000000</v>
      </c>
      <c r="N14" s="6">
        <v>1054000000</v>
      </c>
      <c r="O14" s="6">
        <v>1127000000</v>
      </c>
      <c r="P14" s="6">
        <v>1498000000</v>
      </c>
      <c r="Q14" s="6">
        <v>1272000000</v>
      </c>
      <c r="R14" s="6">
        <v>1388000000</v>
      </c>
      <c r="S14" s="6">
        <v>1485000000</v>
      </c>
      <c r="T14" s="6">
        <v>2100000000</v>
      </c>
    </row>
    <row r="15" spans="1:20" x14ac:dyDescent="0.35">
      <c r="A15" s="6" t="s">
        <v>32</v>
      </c>
      <c r="B15" s="6">
        <v>1026000000</v>
      </c>
      <c r="C15" s="6">
        <v>1067000000</v>
      </c>
      <c r="D15" s="6">
        <v>1099000000</v>
      </c>
      <c r="E15" s="6">
        <v>1187000000</v>
      </c>
      <c r="F15" s="6">
        <v>1159000000</v>
      </c>
      <c r="G15" s="6">
        <v>1175000000</v>
      </c>
      <c r="H15" s="6">
        <v>1210000000</v>
      </c>
      <c r="I15" s="6">
        <v>1166000000</v>
      </c>
      <c r="J15" s="6">
        <v>1066000000</v>
      </c>
      <c r="K15" s="6">
        <v>940000000</v>
      </c>
      <c r="L15" s="6">
        <v>891000000</v>
      </c>
      <c r="M15" s="6">
        <v>933000000</v>
      </c>
      <c r="N15" s="6">
        <v>1001000000</v>
      </c>
      <c r="O15" s="6">
        <v>1109000000</v>
      </c>
      <c r="P15" s="6">
        <v>1093000000</v>
      </c>
      <c r="Q15" s="6">
        <v>1123000000</v>
      </c>
      <c r="R15" s="6">
        <v>1319000000</v>
      </c>
      <c r="S15" s="6">
        <v>1428000000</v>
      </c>
      <c r="T15" s="6">
        <v>1631000000</v>
      </c>
    </row>
    <row r="16" spans="1:20" x14ac:dyDescent="0.35">
      <c r="A16" s="6" t="s">
        <v>34</v>
      </c>
      <c r="B16" s="6">
        <v>-1026000000</v>
      </c>
      <c r="C16" s="6">
        <v>-1067000000</v>
      </c>
      <c r="D16" s="6">
        <v>-1099000000</v>
      </c>
      <c r="E16" s="6">
        <v>-1187000000</v>
      </c>
      <c r="F16" s="6">
        <v>-1159000000</v>
      </c>
      <c r="G16" s="6">
        <v>-1175000000</v>
      </c>
      <c r="H16" s="6">
        <v>-1210000000</v>
      </c>
      <c r="I16" s="6">
        <v>1166000000</v>
      </c>
      <c r="J16" s="6">
        <v>1066000000</v>
      </c>
      <c r="K16" s="6">
        <v>940000000</v>
      </c>
      <c r="L16" s="6">
        <v>891000000</v>
      </c>
      <c r="M16" s="6">
        <v>933000000</v>
      </c>
      <c r="N16" s="6">
        <v>1001000000</v>
      </c>
      <c r="O16" s="6">
        <v>1095000000</v>
      </c>
      <c r="P16" s="6">
        <v>1093000000</v>
      </c>
      <c r="Q16" s="6">
        <v>1121000000</v>
      </c>
      <c r="R16" s="6">
        <v>1319000000</v>
      </c>
      <c r="S16" s="6">
        <v>1465000000</v>
      </c>
      <c r="T16" s="6">
        <v>1650000000</v>
      </c>
    </row>
    <row r="17" spans="1:20" x14ac:dyDescent="0.35">
      <c r="A17" s="6" t="s">
        <v>33</v>
      </c>
      <c r="B17" s="6">
        <v>2052000000</v>
      </c>
      <c r="C17" s="6">
        <v>2134000000</v>
      </c>
      <c r="D17" s="6">
        <v>2198000000</v>
      </c>
      <c r="E17" s="6">
        <v>2374000000</v>
      </c>
      <c r="F17" s="6">
        <v>2318000000</v>
      </c>
      <c r="G17" s="6">
        <v>2350000000</v>
      </c>
      <c r="H17" s="6">
        <v>2420000000</v>
      </c>
      <c r="I17" s="6">
        <v>12000000</v>
      </c>
      <c r="J17" s="6">
        <v>11000000</v>
      </c>
      <c r="K17" s="6">
        <v>8000000</v>
      </c>
      <c r="L17" s="6">
        <v>9000000</v>
      </c>
      <c r="M17" s="6">
        <v>11000000</v>
      </c>
      <c r="N17" s="6">
        <v>14000000</v>
      </c>
      <c r="O17" s="6">
        <v>2190000000</v>
      </c>
      <c r="P17" s="6">
        <v>17000000</v>
      </c>
      <c r="Q17" s="6">
        <v>2000000</v>
      </c>
      <c r="R17" s="6">
        <v>12000000</v>
      </c>
      <c r="S17" s="6">
        <v>-37000000</v>
      </c>
      <c r="T17" s="6">
        <v>-19000000</v>
      </c>
    </row>
    <row r="18" spans="1:20" x14ac:dyDescent="0.35">
      <c r="A18" s="6" t="s">
        <v>31</v>
      </c>
      <c r="B18" s="6">
        <v>3269000000</v>
      </c>
      <c r="C18" s="6">
        <v>3369000000</v>
      </c>
      <c r="D18" s="6">
        <v>3510000000</v>
      </c>
      <c r="E18" s="6">
        <v>4242000000</v>
      </c>
      <c r="F18" s="6">
        <v>4564000000</v>
      </c>
      <c r="G18" s="6">
        <v>4610000000</v>
      </c>
      <c r="H18" s="6">
        <v>4595000000</v>
      </c>
      <c r="I18" s="6">
        <v>91000000</v>
      </c>
      <c r="J18" s="6">
        <v>95000000</v>
      </c>
      <c r="K18" s="6">
        <v>259000000</v>
      </c>
      <c r="L18" s="6">
        <v>2000000</v>
      </c>
      <c r="M18" s="6">
        <v>87000000</v>
      </c>
      <c r="N18" s="6">
        <v>-8000000</v>
      </c>
      <c r="O18" s="6">
        <v>-1000000</v>
      </c>
      <c r="P18" s="6">
        <v>-103000000</v>
      </c>
      <c r="Q18" s="6">
        <v>-231000000</v>
      </c>
      <c r="R18" s="6">
        <v>-162000000</v>
      </c>
      <c r="S18" s="6">
        <v>-153000000</v>
      </c>
      <c r="T18" s="6">
        <v>190000000</v>
      </c>
    </row>
    <row r="19" spans="1:20" x14ac:dyDescent="0.35">
      <c r="A19" s="10" t="s">
        <v>30</v>
      </c>
      <c r="B19" s="8">
        <v>2665000000</v>
      </c>
      <c r="C19" s="8">
        <v>2769000000</v>
      </c>
      <c r="D19" s="8">
        <v>2807000000</v>
      </c>
      <c r="E19" s="8">
        <v>3758000000</v>
      </c>
      <c r="F19" s="8">
        <v>3358000000</v>
      </c>
      <c r="G19" s="8">
        <v>3435000000</v>
      </c>
      <c r="H19" s="8">
        <v>3453000000</v>
      </c>
      <c r="I19" s="8">
        <v>3488000000</v>
      </c>
      <c r="J19" s="8">
        <v>2787000000</v>
      </c>
      <c r="K19" s="8">
        <v>2194000000</v>
      </c>
      <c r="L19" s="8">
        <v>1858000000</v>
      </c>
      <c r="M19" s="8">
        <v>2058000000</v>
      </c>
      <c r="N19" s="8">
        <v>1991000000</v>
      </c>
      <c r="O19" s="8">
        <v>2185000000</v>
      </c>
      <c r="P19" s="8">
        <v>2488000000</v>
      </c>
      <c r="Q19" s="8">
        <v>2164000000</v>
      </c>
      <c r="R19" s="8">
        <v>2545000000</v>
      </c>
      <c r="S19" s="8">
        <v>2760000000</v>
      </c>
      <c r="T19" s="8">
        <v>3731000000</v>
      </c>
    </row>
    <row r="21" spans="1:20" x14ac:dyDescent="0.35">
      <c r="A21" s="6" t="s">
        <v>29</v>
      </c>
      <c r="B21" s="6">
        <v>8510000000</v>
      </c>
      <c r="C21" s="6">
        <v>9100000000</v>
      </c>
      <c r="D21" s="6">
        <v>9272000000</v>
      </c>
      <c r="E21" s="6">
        <v>10040000000</v>
      </c>
      <c r="F21" s="6">
        <v>9242000000</v>
      </c>
      <c r="G21" s="6">
        <v>9766000000</v>
      </c>
      <c r="H21" s="6">
        <v>9614000000</v>
      </c>
      <c r="I21" s="6">
        <v>9198000000</v>
      </c>
      <c r="J21" s="6">
        <v>8255000000</v>
      </c>
      <c r="K21" s="6">
        <v>7515000000</v>
      </c>
      <c r="L21" s="6">
        <v>6765000000</v>
      </c>
      <c r="M21" s="6">
        <v>6789000000</v>
      </c>
      <c r="N21" s="6">
        <v>7304000000</v>
      </c>
      <c r="O21" s="6">
        <v>8281000000</v>
      </c>
      <c r="P21" s="6">
        <v>8348000000</v>
      </c>
      <c r="Q21" s="6">
        <v>8983000000</v>
      </c>
      <c r="R21" s="6">
        <v>10253000000</v>
      </c>
      <c r="S21" s="6">
        <v>11557000000</v>
      </c>
      <c r="T21" s="6">
        <v>12730000000</v>
      </c>
    </row>
    <row r="22" spans="1:20" x14ac:dyDescent="0.35">
      <c r="A22" s="6" t="s">
        <v>26</v>
      </c>
      <c r="B22" s="6">
        <v>2458000000</v>
      </c>
      <c r="C22" s="6">
        <v>2650000000</v>
      </c>
      <c r="D22" s="6">
        <v>3483000000</v>
      </c>
      <c r="E22" s="6">
        <v>-60000000</v>
      </c>
      <c r="F22" s="6">
        <v>357000000</v>
      </c>
      <c r="G22" s="6">
        <v>466000000</v>
      </c>
      <c r="H22" s="6">
        <v>93000000</v>
      </c>
      <c r="I22" s="6">
        <v>-729000000</v>
      </c>
      <c r="J22" s="6">
        <v>-295000000</v>
      </c>
      <c r="K22" s="6">
        <v>1136000000</v>
      </c>
      <c r="L22" s="6">
        <v>1096000000</v>
      </c>
      <c r="M22" s="6">
        <v>1147000000</v>
      </c>
      <c r="N22" s="6">
        <v>1922000000</v>
      </c>
      <c r="O22" s="6">
        <v>2506000000</v>
      </c>
      <c r="P22" s="6">
        <v>1213000000</v>
      </c>
      <c r="Q22" s="6">
        <v>2462000000</v>
      </c>
      <c r="R22" s="6">
        <v>3861000000</v>
      </c>
      <c r="S22" s="6">
        <v>6147000000</v>
      </c>
      <c r="T22" s="6">
        <v>6514000000</v>
      </c>
    </row>
    <row r="23" spans="1:20" x14ac:dyDescent="0.35">
      <c r="A23" s="5" t="s">
        <v>25</v>
      </c>
      <c r="B23" s="5">
        <v>0.27673947310000002</v>
      </c>
      <c r="C23" s="5">
        <v>0.26892632430000002</v>
      </c>
      <c r="D23" s="5">
        <v>0.34826517350000002</v>
      </c>
      <c r="E23" s="5">
        <v>-6.0963218999999999E-3</v>
      </c>
      <c r="F23" s="5">
        <v>4.1950646299999998E-2</v>
      </c>
      <c r="G23" s="5">
        <v>4.5041562E-2</v>
      </c>
      <c r="H23" s="5">
        <v>9.5531586999999998E-3</v>
      </c>
      <c r="I23" s="5">
        <v>-8.5835393900000001E-2</v>
      </c>
      <c r="J23" s="5">
        <v>-3.6500866100000001E-2</v>
      </c>
      <c r="K23" s="5">
        <v>0.15343057809999999</v>
      </c>
      <c r="L23" s="5">
        <v>0.15890967089999999</v>
      </c>
      <c r="M23" s="5">
        <v>0.1644916105</v>
      </c>
      <c r="N23" s="5">
        <v>0.2302623697</v>
      </c>
      <c r="O23" s="5">
        <v>0.2593129139</v>
      </c>
      <c r="P23" s="5">
        <v>0.1269359565</v>
      </c>
      <c r="Q23" s="5">
        <v>0.24092376939999999</v>
      </c>
      <c r="R23" s="5">
        <v>0.3025624951</v>
      </c>
      <c r="S23" s="5">
        <v>0.38113839290000001</v>
      </c>
      <c r="T23" s="5">
        <v>0.37683674649999999</v>
      </c>
    </row>
    <row r="24" spans="1:20" x14ac:dyDescent="0.35">
      <c r="A24" s="6" t="s">
        <v>28</v>
      </c>
      <c r="B24" s="6">
        <v>0</v>
      </c>
      <c r="C24" s="6">
        <v>0</v>
      </c>
      <c r="D24" s="6">
        <v>0</v>
      </c>
      <c r="E24" s="6">
        <v>81000000</v>
      </c>
      <c r="F24" s="6">
        <v>50000000</v>
      </c>
      <c r="G24" s="6">
        <v>34000000</v>
      </c>
      <c r="H24" s="6">
        <v>25000000</v>
      </c>
      <c r="I24" s="6">
        <v>35000000</v>
      </c>
      <c r="J24" s="6">
        <v>5000000</v>
      </c>
      <c r="K24" s="6">
        <v>31000000</v>
      </c>
      <c r="L24" s="6">
        <v>40000000</v>
      </c>
      <c r="M24" s="6">
        <v>153000000</v>
      </c>
      <c r="N24" s="6">
        <v>777000000</v>
      </c>
      <c r="O24" s="6">
        <v>52000000</v>
      </c>
      <c r="P24" s="6">
        <v>54000000</v>
      </c>
      <c r="Q24" s="6">
        <v>56000000</v>
      </c>
      <c r="R24" s="6">
        <v>44000000</v>
      </c>
      <c r="S24" s="6">
        <v>38000000</v>
      </c>
      <c r="T24" s="6">
        <v>55000000</v>
      </c>
    </row>
    <row r="25" spans="1:20" x14ac:dyDescent="0.35">
      <c r="A25" s="6" t="s">
        <v>27</v>
      </c>
      <c r="B25" s="6">
        <v>1949000000</v>
      </c>
      <c r="C25" s="6">
        <v>1784000000</v>
      </c>
      <c r="D25" s="6">
        <v>1431000000</v>
      </c>
      <c r="E25" s="6">
        <v>1366000000</v>
      </c>
      <c r="F25" s="6">
        <v>1367000000</v>
      </c>
      <c r="G25" s="6">
        <v>1240000000</v>
      </c>
      <c r="H25" s="6">
        <v>1279000000</v>
      </c>
      <c r="I25" s="6">
        <v>1107000000</v>
      </c>
      <c r="J25" s="6">
        <v>910000000</v>
      </c>
      <c r="K25" s="6">
        <v>1007000000</v>
      </c>
      <c r="L25" s="6">
        <v>892000000</v>
      </c>
      <c r="M25" s="6">
        <v>22816</v>
      </c>
      <c r="N25" s="6">
        <v>52516</v>
      </c>
      <c r="O25" s="6">
        <v>161141</v>
      </c>
      <c r="P25" s="6">
        <v>171860</v>
      </c>
      <c r="Q25" s="6">
        <v>206297</v>
      </c>
      <c r="R25" s="6">
        <v>236558</v>
      </c>
      <c r="S25" s="6">
        <v>228485</v>
      </c>
      <c r="T25" s="6">
        <v>167895</v>
      </c>
    </row>
    <row r="26" spans="1:20" x14ac:dyDescent="0.35">
      <c r="A26" s="10" t="s">
        <v>24</v>
      </c>
      <c r="B26" s="9">
        <v>244000000</v>
      </c>
      <c r="C26" s="9">
        <v>677000000</v>
      </c>
      <c r="D26" s="9">
        <v>-545000000</v>
      </c>
      <c r="E26" s="9">
        <v>-198000000</v>
      </c>
      <c r="F26" s="9">
        <v>-1023000000</v>
      </c>
      <c r="G26" s="9">
        <v>476000000</v>
      </c>
      <c r="H26" s="9">
        <v>46000000</v>
      </c>
      <c r="I26" s="9">
        <v>-2081000000</v>
      </c>
      <c r="J26" s="9">
        <v>-465000000</v>
      </c>
      <c r="K26" s="9">
        <v>148000000</v>
      </c>
      <c r="L26" s="9">
        <v>109000000</v>
      </c>
      <c r="M26" s="9">
        <v>271000000</v>
      </c>
      <c r="N26" s="9">
        <v>1079000000</v>
      </c>
      <c r="O26" s="9">
        <v>1355000000</v>
      </c>
      <c r="P26" s="9">
        <v>359000000</v>
      </c>
      <c r="Q26" s="9">
        <v>1233000000</v>
      </c>
      <c r="R26" s="9">
        <v>2452000000</v>
      </c>
      <c r="S26" s="9">
        <v>4534000000</v>
      </c>
      <c r="T26" s="9">
        <v>4556000000</v>
      </c>
    </row>
    <row r="27" spans="1:20" x14ac:dyDescent="0.35">
      <c r="A27" s="5" t="s">
        <v>23</v>
      </c>
      <c r="B27" s="11">
        <v>2.7471290200000002E-2</v>
      </c>
      <c r="C27" s="11">
        <v>6.8703064699999997E-2</v>
      </c>
      <c r="D27" s="11">
        <v>-5.4494550500000002E-2</v>
      </c>
      <c r="E27" s="11">
        <v>-2.0117862199999999E-2</v>
      </c>
      <c r="F27" s="11">
        <v>-0.1202115159</v>
      </c>
      <c r="G27" s="11">
        <v>4.6008119100000001E-2</v>
      </c>
      <c r="H27" s="11">
        <v>4.7252183000000003E-3</v>
      </c>
      <c r="I27" s="11">
        <v>-0.24502531499999999</v>
      </c>
      <c r="J27" s="11">
        <v>-5.7535263500000003E-2</v>
      </c>
      <c r="K27" s="11">
        <v>1.9989195000000001E-2</v>
      </c>
      <c r="L27" s="11">
        <v>1.5803972699999998E-2</v>
      </c>
      <c r="M27" s="11">
        <v>3.8864190399999998E-2</v>
      </c>
      <c r="N27" s="11">
        <v>0.12926800050000001</v>
      </c>
      <c r="O27" s="11">
        <v>0.14021109270000001</v>
      </c>
      <c r="P27" s="11">
        <v>3.7568020100000002E-2</v>
      </c>
      <c r="Q27" s="11">
        <v>0.1206575986</v>
      </c>
      <c r="R27" s="11">
        <v>0.19214795079999999</v>
      </c>
      <c r="S27" s="11">
        <v>0.2811259921</v>
      </c>
      <c r="T27" s="11">
        <v>0.26356589149999998</v>
      </c>
    </row>
    <row r="29" spans="1:20" x14ac:dyDescent="0.35">
      <c r="A29" s="6" t="s">
        <v>22</v>
      </c>
      <c r="B29" s="6">
        <v>-140000000</v>
      </c>
      <c r="C29" s="6">
        <v>-118000000</v>
      </c>
      <c r="D29" s="6">
        <v>-1309000000</v>
      </c>
      <c r="E29" s="6">
        <v>-691000000</v>
      </c>
      <c r="F29" s="6">
        <v>-773000000</v>
      </c>
      <c r="G29" s="6">
        <v>114000000</v>
      </c>
      <c r="H29" s="6">
        <v>240000000</v>
      </c>
      <c r="I29" s="6">
        <v>-1397000000</v>
      </c>
      <c r="J29" s="6">
        <v>-414000000</v>
      </c>
      <c r="K29" s="6">
        <v>206000000</v>
      </c>
      <c r="L29" s="6">
        <v>-11000000</v>
      </c>
      <c r="M29" s="6">
        <v>94000000</v>
      </c>
      <c r="N29" s="6">
        <v>35000000</v>
      </c>
      <c r="O29" s="6">
        <v>385000000</v>
      </c>
      <c r="P29" s="6">
        <v>830000000</v>
      </c>
      <c r="Q29" s="6">
        <v>-437000000</v>
      </c>
      <c r="R29" s="6">
        <v>-428000000</v>
      </c>
      <c r="S29" s="6">
        <v>312000000</v>
      </c>
      <c r="T29" s="6">
        <v>207000000</v>
      </c>
    </row>
    <row r="30" spans="1:20" x14ac:dyDescent="0.35">
      <c r="A30" s="6" t="s">
        <v>21</v>
      </c>
      <c r="B30" s="6">
        <v>275000000</v>
      </c>
      <c r="C30" s="6">
        <v>764000000</v>
      </c>
      <c r="D30" s="6">
        <v>-494000000</v>
      </c>
      <c r="E30" s="6">
        <v>-823000000</v>
      </c>
      <c r="F30" s="6">
        <v>-1496000000</v>
      </c>
      <c r="G30" s="6">
        <v>691000000</v>
      </c>
      <c r="H30" s="6">
        <v>336000000</v>
      </c>
      <c r="I30" s="6">
        <v>-2137000000</v>
      </c>
      <c r="J30" s="6">
        <v>-592000000</v>
      </c>
      <c r="K30" s="6">
        <v>98000000</v>
      </c>
      <c r="L30" s="6">
        <v>139000000</v>
      </c>
      <c r="M30" s="6">
        <v>153000000</v>
      </c>
      <c r="N30" s="6">
        <v>343000000</v>
      </c>
      <c r="O30" s="6">
        <v>1760000000</v>
      </c>
      <c r="P30" s="6">
        <v>1189000000</v>
      </c>
      <c r="Q30" s="6">
        <v>796000000</v>
      </c>
      <c r="R30" s="6">
        <v>2024000000</v>
      </c>
      <c r="S30" s="6">
        <v>4846000000</v>
      </c>
      <c r="T30" s="6">
        <v>4763000000</v>
      </c>
    </row>
    <row r="31" spans="1:20" x14ac:dyDescent="0.35">
      <c r="A31" s="7" t="s">
        <v>20</v>
      </c>
      <c r="B31" s="7">
        <v>3.0961495200000001E-2</v>
      </c>
      <c r="C31" s="7">
        <v>7.7531966699999996E-2</v>
      </c>
      <c r="D31" s="7">
        <v>-4.9395060499999997E-2</v>
      </c>
      <c r="E31" s="7">
        <v>-8.3621215200000001E-2</v>
      </c>
      <c r="F31" s="7">
        <v>-0.1757931845</v>
      </c>
      <c r="G31" s="7">
        <v>6.6789097199999994E-2</v>
      </c>
      <c r="H31" s="7">
        <v>3.4514637899999999E-2</v>
      </c>
      <c r="I31" s="7">
        <v>-0.25161898030000002</v>
      </c>
      <c r="J31" s="7">
        <v>-7.3249195700000005E-2</v>
      </c>
      <c r="K31" s="7">
        <v>1.3236088599999999E-2</v>
      </c>
      <c r="L31" s="7">
        <v>2.0153689999999998E-2</v>
      </c>
      <c r="M31" s="7">
        <v>2.1941775399999999E-2</v>
      </c>
      <c r="N31" s="7">
        <v>4.1092608099999997E-2</v>
      </c>
      <c r="O31" s="7">
        <v>0.1821192053</v>
      </c>
      <c r="P31" s="7">
        <v>0.1244244454</v>
      </c>
      <c r="Q31" s="7">
        <v>7.7894118799999995E-2</v>
      </c>
      <c r="R31" s="7">
        <v>0.15860825949999999</v>
      </c>
      <c r="S31" s="7">
        <v>0.30047123019999999</v>
      </c>
      <c r="T31" s="7">
        <v>0.27554090019999999</v>
      </c>
    </row>
    <row r="32" spans="1:20" x14ac:dyDescent="0.35">
      <c r="A32" s="6" t="s">
        <v>19</v>
      </c>
      <c r="B32" s="6">
        <v>8000000</v>
      </c>
      <c r="C32" s="6">
        <v>-20000000</v>
      </c>
      <c r="D32" s="6">
        <v>-23000000</v>
      </c>
      <c r="E32" s="6">
        <v>-43000000</v>
      </c>
      <c r="F32" s="6">
        <v>-95000000</v>
      </c>
      <c r="G32" s="6">
        <v>149000000</v>
      </c>
      <c r="H32" s="6">
        <v>181000000</v>
      </c>
      <c r="I32" s="6">
        <v>51000000</v>
      </c>
      <c r="J32" s="6">
        <v>37000000</v>
      </c>
      <c r="K32" s="6">
        <v>-44000000</v>
      </c>
      <c r="L32" s="6">
        <v>-42000000</v>
      </c>
      <c r="M32" s="6">
        <v>27000000</v>
      </c>
      <c r="N32" s="6">
        <v>117000000</v>
      </c>
      <c r="O32" s="6">
        <v>125000000</v>
      </c>
      <c r="P32" s="6">
        <v>156000000</v>
      </c>
      <c r="Q32" s="6">
        <v>100000000</v>
      </c>
      <c r="R32" s="6">
        <v>307000000</v>
      </c>
      <c r="S32" s="6">
        <v>517000000</v>
      </c>
      <c r="T32" s="6">
        <v>541000000</v>
      </c>
    </row>
    <row r="33" spans="1:20" x14ac:dyDescent="0.35">
      <c r="A33" s="10" t="s">
        <v>18</v>
      </c>
      <c r="B33" s="9">
        <v>266000000</v>
      </c>
      <c r="C33" s="9">
        <v>782000000</v>
      </c>
      <c r="D33" s="9">
        <v>-477000000</v>
      </c>
      <c r="E33" s="9">
        <v>-786000000</v>
      </c>
      <c r="F33" s="9">
        <v>-1131000000</v>
      </c>
      <c r="G33" s="9">
        <v>830000000</v>
      </c>
      <c r="H33" s="9">
        <v>650000000</v>
      </c>
      <c r="I33" s="9">
        <v>-1158000000</v>
      </c>
      <c r="J33" s="9">
        <v>-500000000</v>
      </c>
      <c r="K33" s="9">
        <v>141000000</v>
      </c>
      <c r="L33" s="9">
        <v>175000000</v>
      </c>
      <c r="M33" s="9">
        <v>121000000</v>
      </c>
      <c r="N33" s="9">
        <v>218000000</v>
      </c>
      <c r="O33" s="9">
        <v>1629000000</v>
      </c>
      <c r="P33" s="9">
        <v>1032000000</v>
      </c>
      <c r="Q33" s="9">
        <v>694000000</v>
      </c>
      <c r="R33" s="9">
        <v>2000000000</v>
      </c>
      <c r="S33" s="9">
        <v>3960000000</v>
      </c>
      <c r="T33" s="9">
        <v>4211000000</v>
      </c>
    </row>
    <row r="35" spans="1:20" x14ac:dyDescent="0.35">
      <c r="A35" s="5" t="s">
        <v>17</v>
      </c>
      <c r="B35" s="5">
        <v>2.9948209900000002E-2</v>
      </c>
      <c r="C35" s="5">
        <v>7.9358636100000005E-2</v>
      </c>
      <c r="D35" s="5">
        <v>-4.7695230499999998E-2</v>
      </c>
      <c r="E35" s="5">
        <v>-7.9861816700000005E-2</v>
      </c>
      <c r="F35" s="5">
        <v>-0.1329024677</v>
      </c>
      <c r="G35" s="5">
        <v>8.0224241299999999E-2</v>
      </c>
      <c r="H35" s="5">
        <v>6.6769388799999996E-2</v>
      </c>
      <c r="I35" s="5">
        <v>-0.1363475804</v>
      </c>
      <c r="J35" s="5">
        <v>-6.1865874799999998E-2</v>
      </c>
      <c r="K35" s="5">
        <v>1.9043760100000001E-2</v>
      </c>
      <c r="L35" s="5">
        <v>2.5373350699999998E-2</v>
      </c>
      <c r="M35" s="5">
        <v>1.7352645900000001E-2</v>
      </c>
      <c r="N35" s="5">
        <v>2.61171678E-2</v>
      </c>
      <c r="O35" s="5">
        <v>0.16856374169999999</v>
      </c>
      <c r="P35" s="5">
        <v>0.10799497700000001</v>
      </c>
      <c r="Q35" s="5">
        <v>6.7912711599999995E-2</v>
      </c>
      <c r="R35" s="5">
        <v>0.15672752919999999</v>
      </c>
      <c r="S35" s="5">
        <v>0.24553571430000001</v>
      </c>
      <c r="T35" s="5">
        <v>0.24360754370000001</v>
      </c>
    </row>
    <row r="36" spans="1:20" x14ac:dyDescent="0.35">
      <c r="A36" s="7" t="s">
        <v>16</v>
      </c>
      <c r="B36" s="7">
        <v>0.3</v>
      </c>
      <c r="C36" s="7">
        <v>0.78</v>
      </c>
      <c r="D36" s="7">
        <v>-0.53</v>
      </c>
      <c r="E36" s="7">
        <v>-0.88</v>
      </c>
      <c r="F36" s="7">
        <v>-1.29</v>
      </c>
      <c r="G36" s="7">
        <v>0.94</v>
      </c>
      <c r="H36" s="7">
        <v>0.74</v>
      </c>
      <c r="I36" s="7">
        <v>-1.31</v>
      </c>
      <c r="J36" s="7">
        <v>-0.56000000000000005</v>
      </c>
      <c r="K36" s="7">
        <v>0.14000000000000001</v>
      </c>
      <c r="L36" s="7">
        <v>0.12</v>
      </c>
      <c r="M36" s="7">
        <v>0.19</v>
      </c>
      <c r="N36" s="7">
        <v>0.91</v>
      </c>
      <c r="O36" s="7">
        <v>1.81</v>
      </c>
      <c r="P36" s="7">
        <v>1.1499999999999999</v>
      </c>
      <c r="Q36" s="7">
        <v>0.78</v>
      </c>
      <c r="R36" s="7">
        <v>1.89</v>
      </c>
      <c r="S36" s="7">
        <v>4.7699999999999996</v>
      </c>
      <c r="T36" s="7">
        <v>4.66</v>
      </c>
    </row>
    <row r="37" spans="1:20" x14ac:dyDescent="0.35">
      <c r="A37" s="7" t="s">
        <v>15</v>
      </c>
      <c r="B37" s="7">
        <v>0.28999999999999998</v>
      </c>
      <c r="C37" s="7">
        <v>0.78</v>
      </c>
      <c r="D37" s="7">
        <v>-0.53</v>
      </c>
      <c r="E37" s="7">
        <v>-0.88</v>
      </c>
      <c r="F37" s="7">
        <v>-1.29</v>
      </c>
      <c r="G37" s="7">
        <v>0.92</v>
      </c>
      <c r="H37" s="7">
        <v>0.72</v>
      </c>
      <c r="I37" s="7">
        <v>-1.31</v>
      </c>
      <c r="J37" s="7">
        <v>-0.56000000000000005</v>
      </c>
      <c r="K37" s="7">
        <v>0.14000000000000001</v>
      </c>
      <c r="L37" s="7">
        <v>0.12</v>
      </c>
      <c r="M37" s="7">
        <v>0.19</v>
      </c>
      <c r="N37" s="7">
        <v>0.89</v>
      </c>
      <c r="O37" s="7">
        <v>1.79</v>
      </c>
      <c r="P37" s="7">
        <v>1.1399999999999999</v>
      </c>
      <c r="Q37" s="7">
        <v>0.75</v>
      </c>
      <c r="R37" s="7">
        <v>1.85</v>
      </c>
      <c r="S37" s="7">
        <v>4.74</v>
      </c>
      <c r="T37" s="7">
        <v>4.46</v>
      </c>
    </row>
    <row r="38" spans="1:20" x14ac:dyDescent="0.35">
      <c r="A38" s="6" t="s">
        <v>14</v>
      </c>
      <c r="B38" s="6">
        <v>886666667</v>
      </c>
      <c r="C38" s="6">
        <v>1002564103</v>
      </c>
      <c r="D38" s="6">
        <v>898731154</v>
      </c>
      <c r="E38" s="6">
        <v>891955940</v>
      </c>
      <c r="F38" s="6">
        <v>876928190</v>
      </c>
      <c r="G38" s="6">
        <v>880375234</v>
      </c>
      <c r="H38" s="6">
        <v>883619377</v>
      </c>
      <c r="I38" s="6">
        <v>883970140</v>
      </c>
      <c r="J38" s="6">
        <v>889541922</v>
      </c>
      <c r="K38" s="6">
        <v>886532167</v>
      </c>
      <c r="L38" s="6">
        <v>876510959</v>
      </c>
      <c r="M38" s="6">
        <v>881246870</v>
      </c>
      <c r="N38" s="6">
        <v>884707764</v>
      </c>
      <c r="O38" s="6">
        <v>899363170</v>
      </c>
      <c r="P38" s="6">
        <v>894297697</v>
      </c>
      <c r="Q38" s="6">
        <v>894578477</v>
      </c>
      <c r="R38" s="6">
        <v>904332429</v>
      </c>
      <c r="S38" s="6">
        <v>905606885</v>
      </c>
      <c r="T38" s="6">
        <v>903513952</v>
      </c>
    </row>
    <row r="39" spans="1:20" x14ac:dyDescent="0.35">
      <c r="A39" s="6" t="s">
        <v>13</v>
      </c>
      <c r="B39" s="6">
        <v>917241379</v>
      </c>
      <c r="C39" s="6">
        <v>1002564103</v>
      </c>
      <c r="D39" s="6">
        <v>898731154</v>
      </c>
      <c r="E39" s="6">
        <v>891955940</v>
      </c>
      <c r="F39" s="6">
        <v>876928190</v>
      </c>
      <c r="G39" s="6">
        <v>911111693</v>
      </c>
      <c r="H39" s="6">
        <v>904464746</v>
      </c>
      <c r="I39" s="6">
        <v>886699953</v>
      </c>
      <c r="J39" s="6">
        <v>889541922</v>
      </c>
      <c r="K39" s="6">
        <v>889810704</v>
      </c>
      <c r="L39" s="6">
        <v>880554772</v>
      </c>
      <c r="M39" s="6">
        <v>886250443</v>
      </c>
      <c r="N39" s="6">
        <v>906085873</v>
      </c>
      <c r="O39" s="6">
        <v>910956145</v>
      </c>
      <c r="P39" s="6">
        <v>903645785</v>
      </c>
      <c r="Q39" s="6">
        <v>919729972</v>
      </c>
      <c r="R39" s="6">
        <v>923755453</v>
      </c>
      <c r="S39" s="6">
        <v>912270458</v>
      </c>
      <c r="T39" s="6">
        <v>944197767</v>
      </c>
    </row>
  </sheetData>
  <mergeCells count="1">
    <mergeCell ref="B5:T5"/>
  </mergeCells>
  <hyperlinks>
    <hyperlink ref="A1" location="Main!A1" display="Main" xr:uid="{9B920A61-05C4-449D-B172-AA5EE67C1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38A37-7016-46B0-8382-3CC1797894C5}">
  <dimension ref="A1:T53"/>
  <sheetViews>
    <sheetView workbookViewId="0"/>
  </sheetViews>
  <sheetFormatPr defaultRowHeight="14.5" x14ac:dyDescent="0.35"/>
  <cols>
    <col min="1" max="1" width="40.6328125" bestFit="1" customWidth="1"/>
    <col min="2" max="9" width="16.7265625" bestFit="1" customWidth="1"/>
    <col min="10" max="10" width="15.7265625" bestFit="1" customWidth="1"/>
    <col min="11" max="11" width="16.7265625" bestFit="1" customWidth="1"/>
    <col min="12" max="13" width="15.7265625" bestFit="1" customWidth="1"/>
    <col min="14" max="20" width="16.7265625" bestFit="1" customWidth="1"/>
  </cols>
  <sheetData>
    <row r="1" spans="1:20" x14ac:dyDescent="0.35">
      <c r="A1" s="15" t="s">
        <v>204</v>
      </c>
    </row>
    <row r="2" spans="1:20" x14ac:dyDescent="0.35">
      <c r="A2" s="14" t="s">
        <v>43</v>
      </c>
      <c r="B2" s="14"/>
      <c r="C2" s="14"/>
      <c r="D2" s="14"/>
      <c r="E2" s="14"/>
      <c r="F2" s="14"/>
      <c r="G2" s="14"/>
      <c r="H2" s="14"/>
      <c r="I2" s="14"/>
      <c r="J2" s="14"/>
      <c r="K2" s="14"/>
      <c r="L2" s="14"/>
      <c r="M2" s="14"/>
      <c r="N2" s="14"/>
      <c r="O2" s="14"/>
      <c r="P2" s="14"/>
      <c r="Q2" s="14"/>
      <c r="R2" s="14"/>
      <c r="S2" s="14"/>
      <c r="T2" s="14"/>
    </row>
    <row r="3" spans="1:20" x14ac:dyDescent="0.35">
      <c r="A3" t="s">
        <v>9</v>
      </c>
      <c r="B3" t="s">
        <v>10</v>
      </c>
    </row>
    <row r="4" spans="1:20" x14ac:dyDescent="0.35">
      <c r="A4" t="s">
        <v>11</v>
      </c>
      <c r="B4" t="str">
        <f>'STM - Income Statement FY'!B4</f>
        <v>USD</v>
      </c>
    </row>
    <row r="5" spans="1:20" x14ac:dyDescent="0.35">
      <c r="A5" t="s">
        <v>40</v>
      </c>
      <c r="B5" s="12" t="s">
        <v>41</v>
      </c>
      <c r="C5" s="12"/>
      <c r="D5" s="12"/>
      <c r="E5" s="12"/>
      <c r="F5" s="12"/>
      <c r="G5" s="12"/>
      <c r="H5" s="12"/>
      <c r="I5" s="12"/>
      <c r="J5" s="12"/>
      <c r="K5" s="12"/>
      <c r="L5" s="12"/>
      <c r="M5" s="12"/>
      <c r="N5" s="12"/>
      <c r="O5" s="12"/>
      <c r="P5" s="12"/>
      <c r="Q5" s="12"/>
      <c r="R5" s="12"/>
      <c r="S5" s="12"/>
      <c r="T5" s="12"/>
    </row>
    <row r="6" spans="1:20" x14ac:dyDescent="0.35">
      <c r="A6" t="s">
        <v>42</v>
      </c>
      <c r="B6" s="13">
        <v>38717</v>
      </c>
      <c r="C6" s="13">
        <v>39082</v>
      </c>
      <c r="D6" s="13">
        <v>39447</v>
      </c>
      <c r="E6" s="13">
        <v>39813</v>
      </c>
      <c r="F6" s="13">
        <v>40178</v>
      </c>
      <c r="G6" s="13">
        <v>40543</v>
      </c>
      <c r="H6" s="13">
        <v>40908</v>
      </c>
      <c r="I6" s="13">
        <v>41274</v>
      </c>
      <c r="J6" s="13">
        <v>41639</v>
      </c>
      <c r="K6" s="13">
        <v>42004</v>
      </c>
      <c r="L6" s="13">
        <v>42369</v>
      </c>
      <c r="M6" s="13">
        <v>42735</v>
      </c>
      <c r="N6" s="13">
        <v>43100</v>
      </c>
      <c r="O6" s="13">
        <v>43465</v>
      </c>
      <c r="P6" s="13">
        <v>43830</v>
      </c>
      <c r="Q6" s="13">
        <v>44196</v>
      </c>
      <c r="R6" s="13">
        <v>44561</v>
      </c>
      <c r="S6" s="13">
        <v>44926</v>
      </c>
      <c r="T6" s="13">
        <v>45291</v>
      </c>
    </row>
    <row r="8" spans="1:20" x14ac:dyDescent="0.35">
      <c r="A8" s="6" t="s">
        <v>82</v>
      </c>
      <c r="B8" s="6">
        <v>2027000000</v>
      </c>
      <c r="C8" s="6">
        <v>1963000000</v>
      </c>
      <c r="D8" s="6">
        <v>1855000000</v>
      </c>
      <c r="E8" s="6">
        <v>1009000000</v>
      </c>
      <c r="F8" s="6">
        <v>1588000000</v>
      </c>
      <c r="G8" s="6">
        <v>1959000000</v>
      </c>
      <c r="H8" s="6">
        <v>1912000000</v>
      </c>
      <c r="I8" s="6">
        <v>2250000000</v>
      </c>
      <c r="J8" s="6">
        <v>1836000000</v>
      </c>
      <c r="K8" s="6">
        <v>2017000000</v>
      </c>
      <c r="L8" s="6">
        <v>1771000000</v>
      </c>
      <c r="M8" s="6">
        <v>1629000000</v>
      </c>
      <c r="N8" s="6">
        <v>1759000000</v>
      </c>
      <c r="O8" s="6">
        <v>2266000000</v>
      </c>
      <c r="P8" s="6">
        <v>2597000000</v>
      </c>
      <c r="Q8" s="6">
        <v>3006000000</v>
      </c>
      <c r="R8" s="6">
        <v>3225000000</v>
      </c>
      <c r="S8" s="6">
        <v>3258000000</v>
      </c>
      <c r="T8" s="6">
        <v>3222000000</v>
      </c>
    </row>
    <row r="9" spans="1:20" x14ac:dyDescent="0.35">
      <c r="A9" s="6" t="s">
        <v>81</v>
      </c>
      <c r="B9" s="6">
        <v>0</v>
      </c>
      <c r="C9" s="6">
        <v>710000000</v>
      </c>
      <c r="D9" s="6">
        <v>1014000000</v>
      </c>
      <c r="E9" s="6">
        <v>651000000</v>
      </c>
      <c r="F9" s="6">
        <v>1032000000</v>
      </c>
      <c r="G9" s="6">
        <v>1052000000</v>
      </c>
      <c r="H9" s="6">
        <v>413000000</v>
      </c>
      <c r="I9" s="6">
        <v>239000000</v>
      </c>
      <c r="J9" s="6">
        <v>58000000</v>
      </c>
      <c r="K9" s="6">
        <v>335000000</v>
      </c>
      <c r="L9" s="6">
        <v>344000000</v>
      </c>
      <c r="M9" s="6">
        <v>337000000</v>
      </c>
      <c r="N9" s="6">
        <v>472000000</v>
      </c>
      <c r="O9" s="6">
        <v>335000000</v>
      </c>
      <c r="P9" s="6">
        <v>137000000</v>
      </c>
      <c r="Q9" s="6">
        <v>840000000</v>
      </c>
      <c r="R9" s="6">
        <v>297000000</v>
      </c>
      <c r="S9" s="6">
        <v>1329000000</v>
      </c>
      <c r="T9" s="6">
        <v>2861000000</v>
      </c>
    </row>
    <row r="10" spans="1:20" x14ac:dyDescent="0.35">
      <c r="A10" s="6" t="s">
        <v>80</v>
      </c>
      <c r="B10" s="6">
        <v>2027000000</v>
      </c>
      <c r="C10" s="6">
        <v>2673000000</v>
      </c>
      <c r="D10" s="6">
        <v>2869000000</v>
      </c>
      <c r="E10" s="6">
        <v>1660000000</v>
      </c>
      <c r="F10" s="6">
        <v>2620000000</v>
      </c>
      <c r="G10" s="6">
        <v>3011000000</v>
      </c>
      <c r="H10" s="6">
        <v>2325000000</v>
      </c>
      <c r="I10" s="6">
        <v>2489000000</v>
      </c>
      <c r="J10" s="6">
        <v>1894000000</v>
      </c>
      <c r="K10" s="6">
        <v>2352000000</v>
      </c>
      <c r="L10" s="6">
        <v>2115000000</v>
      </c>
      <c r="M10" s="6">
        <v>1966000000</v>
      </c>
      <c r="N10" s="6">
        <v>2231000000</v>
      </c>
      <c r="O10" s="6">
        <v>2601000000</v>
      </c>
      <c r="P10" s="6">
        <v>2734000000</v>
      </c>
      <c r="Q10" s="6">
        <v>3846000000</v>
      </c>
      <c r="R10" s="6">
        <v>3522000000</v>
      </c>
      <c r="S10" s="6">
        <v>4587000000</v>
      </c>
      <c r="T10" s="6">
        <v>6083000000</v>
      </c>
    </row>
    <row r="11" spans="1:20" x14ac:dyDescent="0.35">
      <c r="A11" s="6" t="s">
        <v>79</v>
      </c>
      <c r="B11" s="6">
        <v>1914000000</v>
      </c>
      <c r="C11" s="6">
        <v>1993000000</v>
      </c>
      <c r="D11" s="6">
        <v>2060000000</v>
      </c>
      <c r="E11" s="6">
        <v>1064000000</v>
      </c>
      <c r="F11" s="6">
        <v>2120000000</v>
      </c>
      <c r="G11" s="6">
        <v>1839000000</v>
      </c>
      <c r="H11" s="6">
        <v>1046000000</v>
      </c>
      <c r="I11" s="6">
        <v>1005000000</v>
      </c>
      <c r="J11" s="6">
        <v>1049000000</v>
      </c>
      <c r="K11" s="6">
        <v>1177000000</v>
      </c>
      <c r="L11" s="6">
        <v>1089000000</v>
      </c>
      <c r="M11" s="6">
        <v>1128000000</v>
      </c>
      <c r="N11" s="6">
        <v>1404000000</v>
      </c>
      <c r="O11" s="6">
        <v>1476000000</v>
      </c>
      <c r="P11" s="6">
        <v>1380000000</v>
      </c>
      <c r="Q11" s="6">
        <v>1823000000</v>
      </c>
      <c r="R11" s="6">
        <v>2174000000</v>
      </c>
      <c r="S11" s="6">
        <v>2648000000</v>
      </c>
      <c r="T11" s="6">
        <v>1731000000</v>
      </c>
    </row>
    <row r="12" spans="1:20" x14ac:dyDescent="0.35">
      <c r="A12" s="6" t="s">
        <v>78</v>
      </c>
      <c r="B12" s="6">
        <v>1411000000</v>
      </c>
      <c r="C12" s="6">
        <v>1639000000</v>
      </c>
      <c r="D12" s="6">
        <v>1354000000</v>
      </c>
      <c r="E12" s="6">
        <v>1840000000</v>
      </c>
      <c r="F12" s="6">
        <v>1275000000</v>
      </c>
      <c r="G12" s="6">
        <v>1497000000</v>
      </c>
      <c r="H12" s="6">
        <v>1531000000</v>
      </c>
      <c r="I12" s="6">
        <v>1353000000</v>
      </c>
      <c r="J12" s="6">
        <v>1336000000</v>
      </c>
      <c r="K12" s="6">
        <v>1269000000</v>
      </c>
      <c r="L12" s="6">
        <v>1251000000</v>
      </c>
      <c r="M12" s="6">
        <v>1173000000</v>
      </c>
      <c r="N12" s="6">
        <v>1335000000</v>
      </c>
      <c r="O12" s="6">
        <v>1567000000</v>
      </c>
      <c r="P12" s="6">
        <v>1691000000</v>
      </c>
      <c r="Q12" s="6">
        <v>1838000000</v>
      </c>
      <c r="R12" s="6">
        <v>1978000000</v>
      </c>
      <c r="S12" s="6">
        <v>2583000000</v>
      </c>
      <c r="T12" s="6">
        <v>2698000000</v>
      </c>
    </row>
    <row r="13" spans="1:20" x14ac:dyDescent="0.35">
      <c r="A13" s="6" t="s">
        <v>77</v>
      </c>
      <c r="B13" s="6">
        <v>59000000</v>
      </c>
      <c r="C13" s="6">
        <v>57000000</v>
      </c>
      <c r="D13" s="6">
        <v>1132000000</v>
      </c>
      <c r="E13" s="6">
        <v>685000000</v>
      </c>
      <c r="F13" s="6">
        <v>31000000</v>
      </c>
      <c r="G13" s="6">
        <v>28000000</v>
      </c>
      <c r="H13" s="6">
        <v>506000000</v>
      </c>
      <c r="I13" s="6">
        <v>518000000</v>
      </c>
      <c r="J13" s="6">
        <v>401000000</v>
      </c>
      <c r="K13" s="6">
        <v>46000000</v>
      </c>
      <c r="L13" s="6">
        <v>51000000</v>
      </c>
      <c r="M13" s="6">
        <v>45000000</v>
      </c>
      <c r="N13" s="6">
        <v>55000000</v>
      </c>
      <c r="O13" s="6">
        <v>45000000</v>
      </c>
      <c r="P13" s="6">
        <v>442000000</v>
      </c>
      <c r="Q13" s="6">
        <v>53000000</v>
      </c>
      <c r="R13" s="6">
        <v>42000000</v>
      </c>
      <c r="S13" s="6">
        <v>734000000</v>
      </c>
      <c r="T13" s="6">
        <v>1295000000</v>
      </c>
    </row>
    <row r="14" spans="1:20" x14ac:dyDescent="0.35">
      <c r="A14" s="10" t="s">
        <v>76</v>
      </c>
      <c r="B14" s="8">
        <v>5611000000</v>
      </c>
      <c r="C14" s="8">
        <v>6586000000</v>
      </c>
      <c r="D14" s="8">
        <v>7662000000</v>
      </c>
      <c r="E14" s="8">
        <v>5482000000</v>
      </c>
      <c r="F14" s="8">
        <v>6344000000</v>
      </c>
      <c r="G14" s="8">
        <v>6600000000</v>
      </c>
      <c r="H14" s="8">
        <v>5580000000</v>
      </c>
      <c r="I14" s="8">
        <v>5502000000</v>
      </c>
      <c r="J14" s="8">
        <v>4819000000</v>
      </c>
      <c r="K14" s="8">
        <v>4955000000</v>
      </c>
      <c r="L14" s="8">
        <v>4589000000</v>
      </c>
      <c r="M14" s="8">
        <v>4387000000</v>
      </c>
      <c r="N14" s="8">
        <v>5099000000</v>
      </c>
      <c r="O14" s="8">
        <v>5859000000</v>
      </c>
      <c r="P14" s="8">
        <v>6257000000</v>
      </c>
      <c r="Q14" s="8">
        <v>7669000000</v>
      </c>
      <c r="R14" s="8">
        <v>7834000000</v>
      </c>
      <c r="S14" s="8">
        <v>9818000000</v>
      </c>
      <c r="T14" s="8">
        <v>11807000000</v>
      </c>
    </row>
    <row r="16" spans="1:20" x14ac:dyDescent="0.35">
      <c r="A16" s="6" t="s">
        <v>75</v>
      </c>
      <c r="B16" s="6">
        <v>6175000000</v>
      </c>
      <c r="C16" s="6">
        <v>6426000000</v>
      </c>
      <c r="D16" s="6">
        <v>5044000000</v>
      </c>
      <c r="E16" s="6">
        <v>4739000000</v>
      </c>
      <c r="F16" s="6">
        <v>4081000000</v>
      </c>
      <c r="G16" s="6">
        <v>4046000000</v>
      </c>
      <c r="H16" s="6">
        <v>3920000000</v>
      </c>
      <c r="I16" s="6">
        <v>3481000000</v>
      </c>
      <c r="J16" s="6">
        <v>3156000000</v>
      </c>
      <c r="K16" s="6">
        <v>2652000000</v>
      </c>
      <c r="L16" s="6">
        <v>2326000000</v>
      </c>
      <c r="M16" s="6">
        <v>2292000000</v>
      </c>
      <c r="N16" s="6">
        <v>3224000000</v>
      </c>
      <c r="O16" s="6">
        <v>3715000000</v>
      </c>
      <c r="P16" s="6">
        <v>4007000000</v>
      </c>
      <c r="Q16" s="6">
        <v>4778000000</v>
      </c>
      <c r="R16" s="6">
        <v>5778000000</v>
      </c>
      <c r="S16" s="6">
        <v>8272000000</v>
      </c>
      <c r="T16" s="6">
        <v>10554000000</v>
      </c>
    </row>
    <row r="17" spans="1:20" x14ac:dyDescent="0.35">
      <c r="A17" s="6" t="s">
        <v>74</v>
      </c>
      <c r="B17" s="6">
        <v>221000000</v>
      </c>
      <c r="C17" s="6">
        <v>223000000</v>
      </c>
      <c r="D17" s="6">
        <v>290000000</v>
      </c>
      <c r="E17" s="6">
        <v>958000000</v>
      </c>
      <c r="F17" s="6">
        <v>1071000000</v>
      </c>
      <c r="G17" s="6">
        <v>1054000000</v>
      </c>
      <c r="H17" s="6">
        <v>1059000000</v>
      </c>
      <c r="I17" s="6">
        <v>141000000</v>
      </c>
      <c r="J17" s="6">
        <v>90000000</v>
      </c>
      <c r="K17" s="6">
        <v>64000000</v>
      </c>
      <c r="L17" s="6">
        <v>58000000</v>
      </c>
      <c r="M17" s="6">
        <v>98000000</v>
      </c>
      <c r="N17" s="6">
        <v>105000000</v>
      </c>
      <c r="O17" s="6">
        <v>103000000</v>
      </c>
      <c r="P17" s="6">
        <v>162000000</v>
      </c>
      <c r="Q17" s="6">
        <v>312000000</v>
      </c>
      <c r="R17" s="6">
        <v>295000000</v>
      </c>
      <c r="S17" s="6">
        <v>279000000</v>
      </c>
      <c r="T17" s="6">
        <v>303000000</v>
      </c>
    </row>
    <row r="18" spans="1:20" x14ac:dyDescent="0.35">
      <c r="A18" s="6" t="s">
        <v>73</v>
      </c>
      <c r="B18" s="6">
        <v>445000000</v>
      </c>
      <c r="C18" s="6">
        <v>211000000</v>
      </c>
      <c r="D18" s="6">
        <v>238000000</v>
      </c>
      <c r="E18" s="6">
        <v>863000000</v>
      </c>
      <c r="F18" s="6">
        <v>819000000</v>
      </c>
      <c r="G18" s="6">
        <v>731000000</v>
      </c>
      <c r="H18" s="6">
        <v>645000000</v>
      </c>
      <c r="I18" s="6">
        <v>213000000</v>
      </c>
      <c r="J18" s="6">
        <v>217000000</v>
      </c>
      <c r="K18" s="6">
        <v>1060000000</v>
      </c>
      <c r="L18" s="6">
        <v>1021000000</v>
      </c>
      <c r="M18" s="6">
        <v>1111000000</v>
      </c>
      <c r="N18" s="6">
        <v>1192000000</v>
      </c>
      <c r="O18" s="6">
        <v>1220000000</v>
      </c>
      <c r="P18" s="6">
        <v>299000000</v>
      </c>
      <c r="Q18" s="6">
        <v>1294000000</v>
      </c>
      <c r="R18" s="6">
        <v>1407000000</v>
      </c>
      <c r="S18" s="6">
        <v>1465000000</v>
      </c>
      <c r="T18" s="6">
        <v>367000000</v>
      </c>
    </row>
    <row r="19" spans="1:20" x14ac:dyDescent="0.35">
      <c r="A19" s="6" t="s">
        <v>72</v>
      </c>
      <c r="B19" s="6">
        <v>445000000</v>
      </c>
      <c r="C19" s="6">
        <v>434000000</v>
      </c>
      <c r="D19" s="6">
        <v>528000000</v>
      </c>
      <c r="E19" s="6">
        <v>1821000000</v>
      </c>
      <c r="F19" s="6">
        <v>1890000000</v>
      </c>
      <c r="G19" s="6">
        <v>1785000000</v>
      </c>
      <c r="H19" s="6">
        <v>1704000000</v>
      </c>
      <c r="I19" s="6">
        <v>354000000</v>
      </c>
      <c r="J19" s="6">
        <v>307000000</v>
      </c>
      <c r="K19" s="6">
        <v>1124000000</v>
      </c>
      <c r="L19" s="6">
        <v>1079000000</v>
      </c>
      <c r="M19" s="6">
        <v>1209000000</v>
      </c>
      <c r="N19" s="6">
        <v>1297000000</v>
      </c>
      <c r="O19" s="6">
        <v>1323000000</v>
      </c>
      <c r="P19" s="6">
        <v>461000000</v>
      </c>
      <c r="Q19" s="6">
        <v>1606000000</v>
      </c>
      <c r="R19" s="6">
        <v>1702000000</v>
      </c>
      <c r="S19" s="6">
        <v>1744000000</v>
      </c>
      <c r="T19" s="6">
        <v>670000000</v>
      </c>
    </row>
    <row r="20" spans="1:20" x14ac:dyDescent="0.35">
      <c r="A20" s="6" t="s">
        <v>71</v>
      </c>
      <c r="B20" s="6">
        <v>0</v>
      </c>
      <c r="C20" s="6">
        <v>0</v>
      </c>
      <c r="D20" s="6">
        <v>0</v>
      </c>
      <c r="E20" s="6">
        <v>987000000</v>
      </c>
      <c r="F20" s="6">
        <v>757000000</v>
      </c>
      <c r="G20" s="6">
        <v>589000000</v>
      </c>
      <c r="H20" s="6">
        <v>121000000</v>
      </c>
      <c r="I20" s="6">
        <v>119000000</v>
      </c>
      <c r="J20" s="6">
        <v>76000000</v>
      </c>
      <c r="K20" s="6">
        <v>78000000</v>
      </c>
      <c r="L20" s="6">
        <v>77000000</v>
      </c>
      <c r="M20" s="6">
        <v>86000000</v>
      </c>
      <c r="N20" s="6">
        <v>89000000</v>
      </c>
      <c r="O20" s="6">
        <v>92000000</v>
      </c>
      <c r="P20" s="6">
        <v>11000000</v>
      </c>
      <c r="Q20" s="6">
        <v>68000000</v>
      </c>
      <c r="R20" s="6">
        <v>65000000</v>
      </c>
      <c r="S20" s="6">
        <v>69000000</v>
      </c>
      <c r="T20" s="6">
        <v>22000000</v>
      </c>
    </row>
    <row r="21" spans="1:20" x14ac:dyDescent="0.35">
      <c r="A21" s="6" t="s">
        <v>70</v>
      </c>
      <c r="B21" s="6">
        <v>55000000</v>
      </c>
      <c r="C21" s="6">
        <v>124000000</v>
      </c>
      <c r="D21" s="6">
        <v>237000000</v>
      </c>
      <c r="E21" s="6">
        <v>373000000</v>
      </c>
      <c r="F21" s="6">
        <v>333000000</v>
      </c>
      <c r="G21" s="6">
        <v>329000000</v>
      </c>
      <c r="H21" s="6">
        <v>332000000</v>
      </c>
      <c r="I21" s="6">
        <v>414000000</v>
      </c>
      <c r="J21" s="6">
        <v>226000000</v>
      </c>
      <c r="K21" s="6">
        <v>649000000</v>
      </c>
      <c r="L21" s="6">
        <v>654000000</v>
      </c>
      <c r="M21" s="6">
        <v>681000000</v>
      </c>
      <c r="N21" s="6">
        <v>709000000</v>
      </c>
      <c r="O21" s="6">
        <v>367000000</v>
      </c>
      <c r="P21" s="6">
        <v>695000000</v>
      </c>
      <c r="Q21" s="6">
        <v>487000000</v>
      </c>
      <c r="R21" s="6">
        <v>438000000</v>
      </c>
      <c r="S21" s="6">
        <v>471000000</v>
      </c>
      <c r="T21" s="6">
        <v>592000000</v>
      </c>
    </row>
    <row r="22" spans="1:20" x14ac:dyDescent="0.35">
      <c r="A22" s="6" t="s">
        <v>69</v>
      </c>
      <c r="B22" s="6">
        <v>153000000</v>
      </c>
      <c r="C22" s="6">
        <v>628000000</v>
      </c>
      <c r="D22" s="6">
        <v>801000000</v>
      </c>
      <c r="E22" s="6">
        <v>492000000</v>
      </c>
      <c r="F22" s="6">
        <v>250000000</v>
      </c>
      <c r="G22" s="6">
        <v>0</v>
      </c>
      <c r="H22" s="6">
        <v>437000000</v>
      </c>
      <c r="I22" s="6">
        <v>564000000</v>
      </c>
      <c r="J22" s="6">
        <v>600000000</v>
      </c>
      <c r="K22" s="6">
        <v>555000000</v>
      </c>
      <c r="L22" s="6">
        <v>434000000</v>
      </c>
      <c r="M22" s="6">
        <v>414000000</v>
      </c>
      <c r="N22" s="6">
        <v>454000000</v>
      </c>
      <c r="O22" s="6">
        <v>434000000</v>
      </c>
      <c r="P22" s="6">
        <v>437000000</v>
      </c>
      <c r="Q22" s="6">
        <v>698000000</v>
      </c>
      <c r="R22" s="6">
        <v>596000000</v>
      </c>
      <c r="S22" s="6">
        <v>613000000</v>
      </c>
      <c r="T22" s="6">
        <v>808000000</v>
      </c>
    </row>
    <row r="23" spans="1:20" x14ac:dyDescent="0.35">
      <c r="A23" s="10" t="s">
        <v>68</v>
      </c>
      <c r="B23" s="8">
        <v>6828000000</v>
      </c>
      <c r="C23" s="8">
        <v>7612000000</v>
      </c>
      <c r="D23" s="8">
        <v>6610000000</v>
      </c>
      <c r="E23" s="8">
        <v>8412000000</v>
      </c>
      <c r="F23" s="8">
        <v>7311000000</v>
      </c>
      <c r="G23" s="8">
        <v>6749000000</v>
      </c>
      <c r="H23" s="8">
        <v>6514000000</v>
      </c>
      <c r="I23" s="8">
        <v>4932000000</v>
      </c>
      <c r="J23" s="8">
        <v>4365000000</v>
      </c>
      <c r="K23" s="8">
        <v>5058000000</v>
      </c>
      <c r="L23" s="8">
        <v>4570000000</v>
      </c>
      <c r="M23" s="8">
        <v>4682000000</v>
      </c>
      <c r="N23" s="8">
        <v>5773000000</v>
      </c>
      <c r="O23" s="8">
        <v>5931000000</v>
      </c>
      <c r="P23" s="8">
        <v>5611000000</v>
      </c>
      <c r="Q23" s="8">
        <v>7637000000</v>
      </c>
      <c r="R23" s="8">
        <v>8579000000</v>
      </c>
      <c r="S23" s="8">
        <v>11169000000</v>
      </c>
      <c r="T23" s="8">
        <v>12646000000</v>
      </c>
    </row>
    <row r="25" spans="1:20" x14ac:dyDescent="0.35">
      <c r="A25" s="6" t="s">
        <v>67</v>
      </c>
      <c r="B25" s="6">
        <v>0</v>
      </c>
      <c r="C25" s="6">
        <v>0</v>
      </c>
      <c r="D25" s="6">
        <v>0</v>
      </c>
      <c r="E25" s="6">
        <v>0</v>
      </c>
      <c r="F25" s="6">
        <v>0</v>
      </c>
      <c r="G25" s="6">
        <v>0</v>
      </c>
      <c r="H25" s="6">
        <v>0</v>
      </c>
      <c r="I25" s="6">
        <v>0</v>
      </c>
      <c r="J25" s="6">
        <v>0</v>
      </c>
      <c r="K25" s="6">
        <v>0</v>
      </c>
      <c r="L25" s="6">
        <v>0</v>
      </c>
      <c r="M25" s="6">
        <v>0</v>
      </c>
      <c r="N25" s="6">
        <v>0</v>
      </c>
      <c r="O25" s="6">
        <v>0</v>
      </c>
      <c r="P25" s="6">
        <v>0</v>
      </c>
      <c r="Q25" s="6">
        <v>0</v>
      </c>
      <c r="R25" s="6">
        <v>0</v>
      </c>
      <c r="S25" s="6">
        <v>0</v>
      </c>
      <c r="T25" s="6">
        <v>0</v>
      </c>
    </row>
    <row r="26" spans="1:20" x14ac:dyDescent="0.35">
      <c r="A26" s="10" t="s">
        <v>66</v>
      </c>
      <c r="B26" s="9">
        <v>12439000000</v>
      </c>
      <c r="C26" s="9">
        <v>14198000000</v>
      </c>
      <c r="D26" s="9">
        <v>14272000000</v>
      </c>
      <c r="E26" s="9">
        <v>13894000000</v>
      </c>
      <c r="F26" s="9">
        <v>13655000000</v>
      </c>
      <c r="G26" s="9">
        <v>13349000000</v>
      </c>
      <c r="H26" s="9">
        <v>12094000000</v>
      </c>
      <c r="I26" s="9">
        <v>10434000000</v>
      </c>
      <c r="J26" s="9">
        <v>9184000000</v>
      </c>
      <c r="K26" s="9">
        <v>10013000000</v>
      </c>
      <c r="L26" s="9">
        <v>9159000000</v>
      </c>
      <c r="M26" s="9">
        <v>9069000000</v>
      </c>
      <c r="N26" s="9">
        <v>10872000000</v>
      </c>
      <c r="O26" s="9">
        <v>11790000000</v>
      </c>
      <c r="P26" s="9">
        <v>11868000000</v>
      </c>
      <c r="Q26" s="9">
        <v>15306000000</v>
      </c>
      <c r="R26" s="9">
        <v>16413000000</v>
      </c>
      <c r="S26" s="9">
        <v>20987000000</v>
      </c>
      <c r="T26" s="9">
        <v>24453000000</v>
      </c>
    </row>
    <row r="28" spans="1:20" x14ac:dyDescent="0.35">
      <c r="A28" s="6" t="s">
        <v>65</v>
      </c>
      <c r="B28" s="6">
        <v>965000000</v>
      </c>
      <c r="C28" s="6">
        <v>1044000000</v>
      </c>
      <c r="D28" s="6">
        <v>1065000000</v>
      </c>
      <c r="E28" s="6">
        <v>847000000</v>
      </c>
      <c r="F28" s="6">
        <v>883000000</v>
      </c>
      <c r="G28" s="6">
        <v>1233000000</v>
      </c>
      <c r="H28" s="6">
        <v>656000000</v>
      </c>
      <c r="I28" s="6">
        <v>797000000</v>
      </c>
      <c r="J28" s="6">
        <v>694000000</v>
      </c>
      <c r="K28" s="6">
        <v>647000000</v>
      </c>
      <c r="L28" s="6">
        <v>574000000</v>
      </c>
      <c r="M28" s="6">
        <v>669000000</v>
      </c>
      <c r="N28" s="6">
        <v>942000000</v>
      </c>
      <c r="O28" s="6">
        <v>1030000000</v>
      </c>
      <c r="P28" s="6">
        <v>950000000</v>
      </c>
      <c r="Q28" s="6">
        <v>1166000000</v>
      </c>
      <c r="R28" s="6">
        <v>1582000000</v>
      </c>
      <c r="S28" s="6">
        <v>2122000000</v>
      </c>
      <c r="T28" s="6">
        <v>1856000000</v>
      </c>
    </row>
    <row r="29" spans="1:20" x14ac:dyDescent="0.35">
      <c r="A29" s="6" t="s">
        <v>64</v>
      </c>
      <c r="B29" s="6">
        <v>1533000000</v>
      </c>
      <c r="C29" s="6">
        <v>136000000</v>
      </c>
      <c r="D29" s="6">
        <v>103000000</v>
      </c>
      <c r="E29" s="6">
        <v>143000000</v>
      </c>
      <c r="F29" s="6">
        <v>176000000</v>
      </c>
      <c r="G29" s="6">
        <v>720000000</v>
      </c>
      <c r="H29" s="6">
        <v>740000000</v>
      </c>
      <c r="I29" s="6">
        <v>630000000</v>
      </c>
      <c r="J29" s="6">
        <v>225000000</v>
      </c>
      <c r="K29" s="6">
        <v>202000000</v>
      </c>
      <c r="L29" s="6">
        <v>191000000</v>
      </c>
      <c r="M29" s="6">
        <v>117000000</v>
      </c>
      <c r="N29" s="6">
        <v>118000000</v>
      </c>
      <c r="O29" s="6">
        <v>146000000</v>
      </c>
      <c r="P29" s="6">
        <v>173000000</v>
      </c>
      <c r="Q29" s="6">
        <v>796000000</v>
      </c>
      <c r="R29" s="6">
        <v>143000000</v>
      </c>
      <c r="S29" s="6">
        <v>885000000</v>
      </c>
      <c r="T29" s="6">
        <v>217000000</v>
      </c>
    </row>
    <row r="30" spans="1:20" x14ac:dyDescent="0.35">
      <c r="A30" s="6" t="s">
        <v>63</v>
      </c>
      <c r="B30" s="6">
        <v>0</v>
      </c>
      <c r="C30" s="6">
        <v>0</v>
      </c>
      <c r="D30" s="6">
        <v>0</v>
      </c>
      <c r="E30" s="6">
        <v>0</v>
      </c>
      <c r="F30" s="6">
        <v>80000000</v>
      </c>
      <c r="G30" s="6">
        <v>96000000</v>
      </c>
      <c r="H30" s="6">
        <v>95000000</v>
      </c>
      <c r="I30" s="6">
        <v>86000000</v>
      </c>
      <c r="J30" s="6">
        <v>48000000</v>
      </c>
      <c r="K30" s="6">
        <v>102000000</v>
      </c>
      <c r="L30" s="6">
        <v>94000000</v>
      </c>
      <c r="M30" s="6">
        <v>100000000</v>
      </c>
      <c r="N30" s="6">
        <v>114000000</v>
      </c>
      <c r="O30" s="6">
        <v>119000000</v>
      </c>
      <c r="P30" s="6">
        <v>52000000</v>
      </c>
      <c r="Q30" s="6">
        <v>142000000</v>
      </c>
      <c r="R30" s="6">
        <v>126000000</v>
      </c>
      <c r="S30" s="6">
        <v>163000000</v>
      </c>
      <c r="T30" s="6">
        <v>78000000</v>
      </c>
    </row>
    <row r="31" spans="1:20" x14ac:dyDescent="0.35">
      <c r="A31" s="6" t="s">
        <v>62</v>
      </c>
      <c r="B31" s="6">
        <v>159000000</v>
      </c>
      <c r="C31" s="6">
        <v>123000000</v>
      </c>
      <c r="D31" s="6">
        <v>0</v>
      </c>
      <c r="E31" s="6">
        <v>-19000000</v>
      </c>
      <c r="F31" s="6">
        <v>1103000000</v>
      </c>
      <c r="G31" s="6">
        <v>1298000000</v>
      </c>
      <c r="H31" s="6">
        <v>0</v>
      </c>
      <c r="I31" s="6">
        <v>45000000</v>
      </c>
      <c r="J31" s="6">
        <v>32000000</v>
      </c>
      <c r="K31" s="6">
        <v>33000000</v>
      </c>
      <c r="L31" s="6">
        <v>44000000</v>
      </c>
      <c r="M31" s="6">
        <v>39000000</v>
      </c>
      <c r="N31" s="6">
        <v>89000000</v>
      </c>
      <c r="O31" s="6">
        <v>77000000</v>
      </c>
      <c r="P31" s="6">
        <v>63000000</v>
      </c>
      <c r="Q31" s="6">
        <v>1060000000</v>
      </c>
      <c r="R31" s="6">
        <v>1115000000</v>
      </c>
      <c r="S31" s="6">
        <v>225000000</v>
      </c>
      <c r="T31" s="6">
        <v>230000000</v>
      </c>
    </row>
    <row r="32" spans="1:20" x14ac:dyDescent="0.35">
      <c r="A32" s="6" t="s">
        <v>61</v>
      </c>
      <c r="B32" s="6">
        <v>642000000</v>
      </c>
      <c r="C32" s="6">
        <v>660000000</v>
      </c>
      <c r="D32" s="6">
        <v>909000000</v>
      </c>
      <c r="E32" s="6">
        <v>1228000000</v>
      </c>
      <c r="F32" s="6">
        <v>118000000</v>
      </c>
      <c r="G32" s="6">
        <v>-129000000</v>
      </c>
      <c r="H32" s="6">
        <v>1173000000</v>
      </c>
      <c r="I32" s="6">
        <v>1083000000</v>
      </c>
      <c r="J32" s="6">
        <v>1042000000</v>
      </c>
      <c r="K32" s="6">
        <v>876000000</v>
      </c>
      <c r="L32" s="6">
        <v>752000000</v>
      </c>
      <c r="M32" s="6">
        <v>766000000</v>
      </c>
      <c r="N32" s="6">
        <v>881000000</v>
      </c>
      <c r="O32" s="6">
        <v>874000000</v>
      </c>
      <c r="P32" s="6">
        <v>878000000</v>
      </c>
      <c r="Q32" s="6">
        <v>732000000</v>
      </c>
      <c r="R32" s="6">
        <v>125000000</v>
      </c>
      <c r="S32" s="6">
        <v>1434000000</v>
      </c>
      <c r="T32" s="6">
        <v>1427000000</v>
      </c>
    </row>
    <row r="33" spans="1:20" x14ac:dyDescent="0.35">
      <c r="A33" s="10" t="s">
        <v>60</v>
      </c>
      <c r="B33" s="8">
        <v>3299000000</v>
      </c>
      <c r="C33" s="8">
        <v>1963000000</v>
      </c>
      <c r="D33" s="8">
        <v>2077000000</v>
      </c>
      <c r="E33" s="8">
        <v>2199000000</v>
      </c>
      <c r="F33" s="8">
        <v>2280000000</v>
      </c>
      <c r="G33" s="8">
        <v>3122000000</v>
      </c>
      <c r="H33" s="8">
        <v>2569000000</v>
      </c>
      <c r="I33" s="8">
        <v>2555000000</v>
      </c>
      <c r="J33" s="8">
        <v>1993000000</v>
      </c>
      <c r="K33" s="8">
        <v>1758000000</v>
      </c>
      <c r="L33" s="8">
        <v>1561000000</v>
      </c>
      <c r="M33" s="8">
        <v>1591000000</v>
      </c>
      <c r="N33" s="8">
        <v>2030000000</v>
      </c>
      <c r="O33" s="8">
        <v>2127000000</v>
      </c>
      <c r="P33" s="8">
        <v>2064000000</v>
      </c>
      <c r="Q33" s="8">
        <v>3754000000</v>
      </c>
      <c r="R33" s="8">
        <v>2965000000</v>
      </c>
      <c r="S33" s="8">
        <v>4666000000</v>
      </c>
      <c r="T33" s="8">
        <v>3730000000</v>
      </c>
    </row>
    <row r="35" spans="1:20" x14ac:dyDescent="0.35">
      <c r="A35" s="6" t="s">
        <v>59</v>
      </c>
      <c r="B35" s="6">
        <v>269000000</v>
      </c>
      <c r="C35" s="6">
        <v>1994000000</v>
      </c>
      <c r="D35" s="6">
        <v>2117000000</v>
      </c>
      <c r="E35" s="6">
        <v>2554000000</v>
      </c>
      <c r="F35" s="6">
        <v>2316000000</v>
      </c>
      <c r="G35" s="6">
        <v>1050000000</v>
      </c>
      <c r="H35" s="6">
        <v>826000000</v>
      </c>
      <c r="I35" s="6">
        <v>671000000</v>
      </c>
      <c r="J35" s="6">
        <v>928000000</v>
      </c>
      <c r="K35" s="6">
        <v>1602000000</v>
      </c>
      <c r="L35" s="6">
        <v>1424000000</v>
      </c>
      <c r="M35" s="6">
        <v>1337000000</v>
      </c>
      <c r="N35" s="6">
        <v>1577000000</v>
      </c>
      <c r="O35" s="6">
        <v>1758000000</v>
      </c>
      <c r="P35" s="6">
        <v>1899000000</v>
      </c>
      <c r="Q35" s="6">
        <v>1821000000</v>
      </c>
      <c r="R35" s="6">
        <v>2391000000</v>
      </c>
      <c r="S35" s="6">
        <v>1687000000</v>
      </c>
      <c r="T35" s="6">
        <v>2710000000</v>
      </c>
    </row>
    <row r="36" spans="1:20" x14ac:dyDescent="0.35">
      <c r="A36" s="6" t="s">
        <v>58</v>
      </c>
      <c r="B36" s="6">
        <v>0</v>
      </c>
      <c r="C36" s="6">
        <v>0</v>
      </c>
      <c r="D36" s="6">
        <v>0</v>
      </c>
      <c r="E36" s="6">
        <v>332000000</v>
      </c>
      <c r="F36" s="6">
        <v>317000000</v>
      </c>
      <c r="G36" s="6">
        <v>326000000</v>
      </c>
      <c r="H36" s="6">
        <v>409000000</v>
      </c>
      <c r="I36" s="6">
        <v>477000000</v>
      </c>
      <c r="J36" s="6">
        <v>366000000</v>
      </c>
      <c r="K36" s="6">
        <v>791000000</v>
      </c>
      <c r="L36" s="6">
        <v>652000000</v>
      </c>
      <c r="M36" s="6">
        <v>655000000</v>
      </c>
      <c r="N36" s="6">
        <v>770000000</v>
      </c>
      <c r="O36" s="6">
        <v>533000000</v>
      </c>
      <c r="P36" s="6">
        <v>445000000</v>
      </c>
      <c r="Q36" s="6">
        <v>634000000</v>
      </c>
      <c r="R36" s="6">
        <v>564000000</v>
      </c>
      <c r="S36" s="6">
        <v>73000000</v>
      </c>
      <c r="T36" s="6">
        <v>177000000</v>
      </c>
    </row>
    <row r="37" spans="1:20" x14ac:dyDescent="0.35">
      <c r="A37" s="6" t="s">
        <v>57</v>
      </c>
      <c r="B37" s="6">
        <v>55000000</v>
      </c>
      <c r="C37" s="6">
        <v>57000000</v>
      </c>
      <c r="D37" s="6">
        <v>14000000</v>
      </c>
      <c r="E37" s="6">
        <v>27000000</v>
      </c>
      <c r="F37" s="6">
        <v>37000000</v>
      </c>
      <c r="G37" s="6">
        <v>59000000</v>
      </c>
      <c r="H37" s="6">
        <v>21000000</v>
      </c>
      <c r="I37" s="6">
        <v>14000000</v>
      </c>
      <c r="J37" s="6">
        <v>11000000</v>
      </c>
      <c r="K37" s="6">
        <v>12000000</v>
      </c>
      <c r="L37" s="6">
        <v>15000000</v>
      </c>
      <c r="M37" s="6">
        <v>10000000</v>
      </c>
      <c r="N37" s="6">
        <v>12000000</v>
      </c>
      <c r="O37" s="6">
        <v>15000000</v>
      </c>
      <c r="P37" s="6">
        <v>19000000</v>
      </c>
      <c r="Q37" s="6">
        <v>63000000</v>
      </c>
      <c r="R37" s="6">
        <v>48000000</v>
      </c>
      <c r="S37" s="6">
        <v>139000000</v>
      </c>
      <c r="T37" s="6">
        <v>54000000</v>
      </c>
    </row>
    <row r="38" spans="1:20" x14ac:dyDescent="0.35">
      <c r="A38" s="6" t="s">
        <v>56</v>
      </c>
      <c r="B38" s="6">
        <v>286000000</v>
      </c>
      <c r="C38" s="6">
        <v>385000000</v>
      </c>
      <c r="D38" s="6">
        <v>438000000</v>
      </c>
      <c r="E38" s="6">
        <v>350000000</v>
      </c>
      <c r="F38" s="6">
        <v>342000000</v>
      </c>
      <c r="G38" s="6">
        <v>295000000</v>
      </c>
      <c r="H38" s="6">
        <v>273000000</v>
      </c>
      <c r="I38" s="6">
        <v>353000000</v>
      </c>
      <c r="J38" s="6">
        <v>158000000</v>
      </c>
      <c r="K38" s="6">
        <v>143000000</v>
      </c>
      <c r="L38" s="6">
        <v>111000000</v>
      </c>
      <c r="M38" s="6">
        <v>210000000</v>
      </c>
      <c r="N38" s="6">
        <v>661000000</v>
      </c>
      <c r="O38" s="6">
        <v>230000000</v>
      </c>
      <c r="P38" s="6">
        <v>330000000</v>
      </c>
      <c r="Q38" s="6">
        <v>726000000</v>
      </c>
      <c r="R38" s="6">
        <v>864000000</v>
      </c>
      <c r="S38" s="6">
        <v>918000000</v>
      </c>
      <c r="T38" s="6">
        <v>930000000</v>
      </c>
    </row>
    <row r="39" spans="1:20" x14ac:dyDescent="0.35">
      <c r="A39" s="10" t="s">
        <v>55</v>
      </c>
      <c r="B39" s="8">
        <v>610000000</v>
      </c>
      <c r="C39" s="8">
        <v>2436000000</v>
      </c>
      <c r="D39" s="8">
        <v>2569000000</v>
      </c>
      <c r="E39" s="8">
        <v>3263000000</v>
      </c>
      <c r="F39" s="8">
        <v>3012000000</v>
      </c>
      <c r="G39" s="8">
        <v>1730000000</v>
      </c>
      <c r="H39" s="8">
        <v>1529000000</v>
      </c>
      <c r="I39" s="8">
        <v>1515000000</v>
      </c>
      <c r="J39" s="8">
        <v>1463000000</v>
      </c>
      <c r="K39" s="8">
        <v>2548000000</v>
      </c>
      <c r="L39" s="8">
        <v>2202000000</v>
      </c>
      <c r="M39" s="8">
        <v>2212000000</v>
      </c>
      <c r="N39" s="8">
        <v>3020000000</v>
      </c>
      <c r="O39" s="8">
        <v>2536000000</v>
      </c>
      <c r="P39" s="8">
        <v>2693000000</v>
      </c>
      <c r="Q39" s="8">
        <v>3244000000</v>
      </c>
      <c r="R39" s="8">
        <v>3867000000</v>
      </c>
      <c r="S39" s="8">
        <v>2817000000</v>
      </c>
      <c r="T39" s="8">
        <v>3871000000</v>
      </c>
    </row>
    <row r="41" spans="1:20" x14ac:dyDescent="0.35">
      <c r="A41" s="6" t="s">
        <v>54</v>
      </c>
      <c r="B41" s="6">
        <v>0</v>
      </c>
      <c r="C41" s="6">
        <v>0</v>
      </c>
      <c r="D41" s="6">
        <v>0</v>
      </c>
      <c r="E41" s="6">
        <v>0</v>
      </c>
      <c r="F41" s="6">
        <v>0</v>
      </c>
      <c r="G41" s="6">
        <v>0</v>
      </c>
      <c r="H41" s="6">
        <v>0</v>
      </c>
      <c r="I41" s="6">
        <v>0</v>
      </c>
      <c r="J41" s="6">
        <v>0</v>
      </c>
      <c r="K41" s="6">
        <v>0</v>
      </c>
      <c r="L41" s="6">
        <v>0</v>
      </c>
      <c r="M41" s="6">
        <v>0</v>
      </c>
      <c r="N41" s="6">
        <v>0</v>
      </c>
      <c r="O41" s="6">
        <v>0</v>
      </c>
      <c r="P41" s="6">
        <v>0</v>
      </c>
      <c r="Q41" s="6">
        <v>0</v>
      </c>
      <c r="R41" s="6">
        <v>0</v>
      </c>
      <c r="S41" s="6">
        <v>0</v>
      </c>
      <c r="T41" s="6">
        <v>0</v>
      </c>
    </row>
    <row r="42" spans="1:20" x14ac:dyDescent="0.35">
      <c r="A42" s="10" t="s">
        <v>53</v>
      </c>
      <c r="B42" s="9">
        <v>3909000000</v>
      </c>
      <c r="C42" s="9">
        <v>4399000000</v>
      </c>
      <c r="D42" s="9">
        <v>4646000000</v>
      </c>
      <c r="E42" s="9">
        <v>5462000000</v>
      </c>
      <c r="F42" s="9">
        <v>5292000000</v>
      </c>
      <c r="G42" s="9">
        <v>4852000000</v>
      </c>
      <c r="H42" s="9">
        <v>4098000000</v>
      </c>
      <c r="I42" s="9">
        <v>4070000000</v>
      </c>
      <c r="J42" s="9">
        <v>3456000000</v>
      </c>
      <c r="K42" s="9">
        <v>4306000000</v>
      </c>
      <c r="L42" s="9">
        <v>3763000000</v>
      </c>
      <c r="M42" s="9">
        <v>3803000000</v>
      </c>
      <c r="N42" s="9">
        <v>5050000000</v>
      </c>
      <c r="O42" s="9">
        <v>4663000000</v>
      </c>
      <c r="P42" s="9">
        <v>4757000000</v>
      </c>
      <c r="Q42" s="9">
        <v>6998000000</v>
      </c>
      <c r="R42" s="9">
        <v>6832000000</v>
      </c>
      <c r="S42" s="9">
        <v>7483000000</v>
      </c>
      <c r="T42" s="9">
        <v>7601000000</v>
      </c>
    </row>
    <row r="44" spans="1:20" x14ac:dyDescent="0.35">
      <c r="A44" s="6" t="s">
        <v>52</v>
      </c>
      <c r="B44" s="6">
        <v>1153000000</v>
      </c>
      <c r="C44" s="6">
        <v>1156000000</v>
      </c>
      <c r="D44" s="6">
        <v>1156000000</v>
      </c>
      <c r="E44" s="6">
        <v>1156000000</v>
      </c>
      <c r="F44" s="6">
        <v>1156000000</v>
      </c>
      <c r="G44" s="6">
        <v>1156000000</v>
      </c>
      <c r="H44" s="6">
        <v>1156000000</v>
      </c>
      <c r="I44" s="6">
        <v>1156000000</v>
      </c>
      <c r="J44" s="6">
        <v>1156000000</v>
      </c>
      <c r="K44" s="6">
        <v>1157000000</v>
      </c>
      <c r="L44" s="6">
        <v>1157000000</v>
      </c>
      <c r="M44" s="6">
        <v>1157000000</v>
      </c>
      <c r="N44" s="6">
        <v>1157000000</v>
      </c>
      <c r="O44" s="6">
        <v>1157000000</v>
      </c>
      <c r="P44" s="6">
        <v>1157000000</v>
      </c>
      <c r="Q44" s="6">
        <v>1157000000</v>
      </c>
      <c r="R44" s="6">
        <v>1157000000</v>
      </c>
      <c r="S44" s="6">
        <v>1157000000</v>
      </c>
      <c r="T44" s="6">
        <v>1157000000</v>
      </c>
    </row>
    <row r="45" spans="1:20" x14ac:dyDescent="0.35">
      <c r="A45" s="6" t="s">
        <v>51</v>
      </c>
      <c r="B45" s="6">
        <v>5427000000</v>
      </c>
      <c r="C45" s="6">
        <v>6086000000</v>
      </c>
      <c r="D45" s="6">
        <v>5274000000</v>
      </c>
      <c r="E45" s="6">
        <v>4064000000</v>
      </c>
      <c r="F45" s="6">
        <v>2723000000</v>
      </c>
      <c r="G45" s="6">
        <v>3241000000</v>
      </c>
      <c r="H45" s="6">
        <v>3504000000</v>
      </c>
      <c r="I45" s="6">
        <v>1959000000</v>
      </c>
      <c r="J45" s="6">
        <v>1076000000</v>
      </c>
      <c r="K45" s="6">
        <v>817000000</v>
      </c>
      <c r="L45" s="6">
        <v>525000000</v>
      </c>
      <c r="M45" s="6">
        <v>926000000</v>
      </c>
      <c r="N45" s="6">
        <v>973000000</v>
      </c>
      <c r="O45" s="6">
        <v>2640000000</v>
      </c>
      <c r="P45" s="6">
        <v>2747000000</v>
      </c>
      <c r="Q45" s="6">
        <v>3191000000</v>
      </c>
      <c r="R45" s="6">
        <v>4539000000</v>
      </c>
      <c r="S45" s="6">
        <v>8367000000</v>
      </c>
      <c r="T45" s="6">
        <v>12470000000</v>
      </c>
    </row>
    <row r="46" spans="1:20" x14ac:dyDescent="0.35">
      <c r="A46" s="6" t="s">
        <v>50</v>
      </c>
      <c r="B46" s="6">
        <v>281000000</v>
      </c>
      <c r="C46" s="6">
        <v>816000000</v>
      </c>
      <c r="D46" s="6">
        <v>1320000000</v>
      </c>
      <c r="E46" s="6">
        <v>1094000000</v>
      </c>
      <c r="F46" s="6">
        <v>1164000000</v>
      </c>
      <c r="G46" s="6">
        <v>979000000</v>
      </c>
      <c r="H46" s="6">
        <v>670000000</v>
      </c>
      <c r="I46" s="6">
        <v>794000000</v>
      </c>
      <c r="J46" s="6">
        <v>1053000000</v>
      </c>
      <c r="K46" s="6">
        <v>613000000</v>
      </c>
      <c r="L46" s="6">
        <v>460000000</v>
      </c>
      <c r="M46" s="6">
        <v>931000000</v>
      </c>
      <c r="N46" s="6">
        <v>688000000</v>
      </c>
      <c r="O46" s="6">
        <v>1221000000</v>
      </c>
      <c r="P46" s="6">
        <v>475000000</v>
      </c>
      <c r="Q46" s="6">
        <v>1723000000</v>
      </c>
      <c r="R46" s="6">
        <v>1738000000</v>
      </c>
      <c r="S46" s="6">
        <v>1901000000</v>
      </c>
      <c r="T46" s="6">
        <v>613000000</v>
      </c>
    </row>
    <row r="47" spans="1:20" x14ac:dyDescent="0.35">
      <c r="A47" s="6" t="s">
        <v>49</v>
      </c>
      <c r="B47" s="6">
        <v>1619000000</v>
      </c>
      <c r="C47" s="6">
        <v>1689000000</v>
      </c>
      <c r="D47" s="6">
        <v>1823000000</v>
      </c>
      <c r="E47" s="6">
        <v>686000000</v>
      </c>
      <c r="F47" s="6">
        <v>2104000000</v>
      </c>
      <c r="G47" s="6">
        <v>2211000000</v>
      </c>
      <c r="H47" s="6">
        <v>2273000000</v>
      </c>
      <c r="I47" s="6">
        <v>2316000000</v>
      </c>
      <c r="J47" s="6">
        <v>2369000000</v>
      </c>
      <c r="K47" s="6">
        <v>2407000000</v>
      </c>
      <c r="L47" s="6">
        <v>2490000000</v>
      </c>
      <c r="M47" s="6">
        <v>2191000000</v>
      </c>
      <c r="N47" s="6">
        <v>2586000000</v>
      </c>
      <c r="O47" s="6">
        <v>2044000000</v>
      </c>
      <c r="P47" s="6">
        <v>2664000000</v>
      </c>
      <c r="Q47" s="6">
        <v>2179000000</v>
      </c>
      <c r="R47" s="6">
        <v>2083000000</v>
      </c>
      <c r="S47" s="6">
        <v>2015000000</v>
      </c>
      <c r="T47" s="6">
        <v>2489000000</v>
      </c>
    </row>
    <row r="48" spans="1:20" x14ac:dyDescent="0.35">
      <c r="A48" s="10" t="s">
        <v>48</v>
      </c>
      <c r="B48" s="9">
        <v>8480000000</v>
      </c>
      <c r="C48" s="9">
        <v>9747000000</v>
      </c>
      <c r="D48" s="9">
        <v>9573000000</v>
      </c>
      <c r="E48" s="9">
        <v>8156000000</v>
      </c>
      <c r="F48" s="9">
        <v>7147000000</v>
      </c>
      <c r="G48" s="9">
        <v>7587000000</v>
      </c>
      <c r="H48" s="9">
        <v>7603000000</v>
      </c>
      <c r="I48" s="9">
        <v>6225000000</v>
      </c>
      <c r="J48" s="9">
        <v>5654000000</v>
      </c>
      <c r="K48" s="9">
        <v>5646000000</v>
      </c>
      <c r="L48" s="9">
        <v>5335000000</v>
      </c>
      <c r="M48" s="9">
        <v>5205000000</v>
      </c>
      <c r="N48" s="9">
        <v>5759000000</v>
      </c>
      <c r="O48" s="9">
        <v>7062000000</v>
      </c>
      <c r="P48" s="9">
        <v>7043000000</v>
      </c>
      <c r="Q48" s="9">
        <v>8250000000</v>
      </c>
      <c r="R48" s="9">
        <v>9517000000</v>
      </c>
      <c r="S48" s="9">
        <v>13440000000</v>
      </c>
      <c r="T48" s="9">
        <v>16729000000</v>
      </c>
    </row>
    <row r="50" spans="1:20" x14ac:dyDescent="0.35">
      <c r="A50" s="6" t="s">
        <v>47</v>
      </c>
      <c r="B50" s="6">
        <v>12439000000</v>
      </c>
      <c r="C50" s="6">
        <v>14198000000</v>
      </c>
      <c r="D50" s="6">
        <v>14272000000</v>
      </c>
      <c r="E50" s="6">
        <v>13894000000</v>
      </c>
      <c r="F50" s="6">
        <v>13655000000</v>
      </c>
      <c r="G50" s="6">
        <v>13349000000</v>
      </c>
      <c r="H50" s="6">
        <v>12094000000</v>
      </c>
      <c r="I50" s="6">
        <v>10434000000</v>
      </c>
      <c r="J50" s="6">
        <v>9184000000</v>
      </c>
      <c r="K50" s="6">
        <v>10013000000</v>
      </c>
      <c r="L50" s="6">
        <v>9159000000</v>
      </c>
      <c r="M50" s="6">
        <v>9069000000</v>
      </c>
      <c r="N50" s="6">
        <v>10872000000</v>
      </c>
      <c r="O50" s="6">
        <v>11790000000</v>
      </c>
      <c r="P50" s="6">
        <v>11868000000</v>
      </c>
      <c r="Q50" s="6">
        <v>15306000000</v>
      </c>
      <c r="R50" s="6">
        <v>16413000000</v>
      </c>
      <c r="S50" s="6">
        <v>20987000000</v>
      </c>
      <c r="T50" s="6">
        <v>24453000000</v>
      </c>
    </row>
    <row r="51" spans="1:20" x14ac:dyDescent="0.35">
      <c r="A51" s="6" t="s">
        <v>46</v>
      </c>
      <c r="B51" s="6">
        <v>0</v>
      </c>
      <c r="C51" s="6">
        <v>710000000</v>
      </c>
      <c r="D51" s="6">
        <v>1014000000</v>
      </c>
      <c r="E51" s="6">
        <v>1403000000</v>
      </c>
      <c r="F51" s="6">
        <v>1789000000</v>
      </c>
      <c r="G51" s="6">
        <v>1641000000</v>
      </c>
      <c r="H51" s="6">
        <v>534000000</v>
      </c>
      <c r="I51" s="6">
        <v>375000000</v>
      </c>
      <c r="J51" s="6">
        <v>152000000</v>
      </c>
      <c r="K51" s="6">
        <v>422000000</v>
      </c>
      <c r="L51" s="6">
        <v>411000000</v>
      </c>
      <c r="M51" s="6">
        <v>411000000</v>
      </c>
      <c r="N51" s="6">
        <v>508000000</v>
      </c>
      <c r="O51" s="6">
        <v>410000000</v>
      </c>
      <c r="P51" s="6">
        <v>148000000</v>
      </c>
      <c r="Q51" s="6">
        <v>908000000</v>
      </c>
      <c r="R51" s="6">
        <v>362000000</v>
      </c>
      <c r="S51" s="6">
        <v>1271000000</v>
      </c>
      <c r="T51" s="6">
        <v>2883000000</v>
      </c>
    </row>
    <row r="52" spans="1:20" x14ac:dyDescent="0.35">
      <c r="A52" s="6" t="s">
        <v>45</v>
      </c>
      <c r="B52" s="6">
        <v>1802000000</v>
      </c>
      <c r="C52" s="6">
        <v>2130000000</v>
      </c>
      <c r="D52" s="6">
        <v>2220000000</v>
      </c>
      <c r="E52" s="6">
        <v>2697000000</v>
      </c>
      <c r="F52" s="6">
        <v>2492000000</v>
      </c>
      <c r="G52" s="6">
        <v>1770000000</v>
      </c>
      <c r="H52" s="6">
        <v>1566000000</v>
      </c>
      <c r="I52" s="6">
        <v>1301000000</v>
      </c>
      <c r="J52" s="6">
        <v>1153000000</v>
      </c>
      <c r="K52" s="6">
        <v>1804000000</v>
      </c>
      <c r="L52" s="6">
        <v>1615000000</v>
      </c>
      <c r="M52" s="6">
        <v>1454000000</v>
      </c>
      <c r="N52" s="6">
        <v>1695000000</v>
      </c>
      <c r="O52" s="6">
        <v>1904000000</v>
      </c>
      <c r="P52" s="6">
        <v>2072000000</v>
      </c>
      <c r="Q52" s="6">
        <v>2617000000</v>
      </c>
      <c r="R52" s="6">
        <v>2534000000</v>
      </c>
      <c r="S52" s="6">
        <v>2572000000</v>
      </c>
      <c r="T52" s="6">
        <v>2927000000</v>
      </c>
    </row>
    <row r="53" spans="1:20" x14ac:dyDescent="0.35">
      <c r="A53" s="6" t="s">
        <v>44</v>
      </c>
      <c r="B53" s="6">
        <v>-225000000</v>
      </c>
      <c r="C53" s="6">
        <v>167000000</v>
      </c>
      <c r="D53" s="6">
        <v>365000000</v>
      </c>
      <c r="E53" s="6">
        <v>1688000000</v>
      </c>
      <c r="F53" s="6">
        <v>904000000</v>
      </c>
      <c r="G53" s="6">
        <v>-189000000</v>
      </c>
      <c r="H53" s="6">
        <v>-346000000</v>
      </c>
      <c r="I53" s="6">
        <v>-949000000</v>
      </c>
      <c r="J53" s="6">
        <v>-683000000</v>
      </c>
      <c r="K53" s="6">
        <v>-213000000</v>
      </c>
      <c r="L53" s="6">
        <v>-156000000</v>
      </c>
      <c r="M53" s="6">
        <v>-175000000</v>
      </c>
      <c r="N53" s="6">
        <v>-64000000</v>
      </c>
      <c r="O53" s="6">
        <v>-362000000</v>
      </c>
      <c r="P53" s="6">
        <v>-525000000</v>
      </c>
      <c r="Q53" s="6">
        <v>-389000000</v>
      </c>
      <c r="R53" s="6">
        <v>-691000000</v>
      </c>
      <c r="S53" s="6">
        <v>-686000000</v>
      </c>
      <c r="T53" s="6">
        <v>-295000000</v>
      </c>
    </row>
  </sheetData>
  <mergeCells count="1">
    <mergeCell ref="B5:T5"/>
  </mergeCells>
  <hyperlinks>
    <hyperlink ref="A1" location="Main!A1" display="Main" xr:uid="{22517F80-44C0-4F34-BDCB-368862DF07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A7C34-631C-4C70-A2F7-3C6342EACB6B}">
  <dimension ref="A1:T40"/>
  <sheetViews>
    <sheetView workbookViewId="0"/>
  </sheetViews>
  <sheetFormatPr defaultRowHeight="14.5" x14ac:dyDescent="0.35"/>
  <cols>
    <col min="1" max="1" width="40.54296875" bestFit="1" customWidth="1"/>
    <col min="2" max="4" width="16.36328125" bestFit="1" customWidth="1"/>
    <col min="5" max="5" width="18.453125" bestFit="1" customWidth="1"/>
    <col min="6" max="6" width="17.81640625" bestFit="1" customWidth="1"/>
    <col min="7" max="9" width="16.36328125" bestFit="1" customWidth="1"/>
    <col min="10" max="13" width="15.7265625" bestFit="1" customWidth="1"/>
    <col min="14" max="20" width="16.36328125" bestFit="1" customWidth="1"/>
  </cols>
  <sheetData>
    <row r="1" spans="1:20" x14ac:dyDescent="0.35">
      <c r="A1" s="15" t="s">
        <v>204</v>
      </c>
    </row>
    <row r="2" spans="1:20" x14ac:dyDescent="0.35">
      <c r="A2" s="14" t="s">
        <v>83</v>
      </c>
      <c r="B2" s="14"/>
      <c r="C2" s="14"/>
      <c r="D2" s="14"/>
      <c r="E2" s="14"/>
      <c r="F2" s="14"/>
      <c r="G2" s="14"/>
      <c r="H2" s="14"/>
      <c r="I2" s="14"/>
      <c r="J2" s="14"/>
      <c r="K2" s="14"/>
      <c r="L2" s="14"/>
      <c r="M2" s="14"/>
      <c r="N2" s="14"/>
      <c r="O2" s="14"/>
      <c r="P2" s="14"/>
      <c r="Q2" s="14"/>
      <c r="R2" s="14"/>
      <c r="S2" s="14"/>
      <c r="T2" s="14"/>
    </row>
    <row r="3" spans="1:20" x14ac:dyDescent="0.35">
      <c r="A3" t="s">
        <v>9</v>
      </c>
      <c r="B3" t="s">
        <v>10</v>
      </c>
    </row>
    <row r="4" spans="1:20" x14ac:dyDescent="0.35">
      <c r="A4" t="s">
        <v>11</v>
      </c>
      <c r="B4" t="str">
        <f>'STM - Income Statement FY'!B4</f>
        <v>USD</v>
      </c>
    </row>
    <row r="5" spans="1:20" x14ac:dyDescent="0.35">
      <c r="A5" t="s">
        <v>40</v>
      </c>
      <c r="B5" s="12" t="s">
        <v>41</v>
      </c>
      <c r="C5" s="12"/>
      <c r="D5" s="12"/>
      <c r="E5" s="12"/>
      <c r="F5" s="12"/>
      <c r="G5" s="12"/>
      <c r="H5" s="12"/>
      <c r="I5" s="12"/>
      <c r="J5" s="12"/>
      <c r="K5" s="12"/>
      <c r="L5" s="12"/>
      <c r="M5" s="12"/>
      <c r="N5" s="12"/>
      <c r="O5" s="12"/>
      <c r="P5" s="12"/>
      <c r="Q5" s="12"/>
      <c r="R5" s="12"/>
      <c r="S5" s="12"/>
      <c r="T5" s="12"/>
    </row>
    <row r="6" spans="1:20" x14ac:dyDescent="0.35">
      <c r="A6" t="s">
        <v>42</v>
      </c>
      <c r="B6" s="13">
        <v>38717</v>
      </c>
      <c r="C6" s="13">
        <v>39082</v>
      </c>
      <c r="D6" s="13">
        <v>39447</v>
      </c>
      <c r="E6" s="13">
        <v>39813</v>
      </c>
      <c r="F6" s="13">
        <v>40178</v>
      </c>
      <c r="G6" s="13">
        <v>40543</v>
      </c>
      <c r="H6" s="13">
        <v>40908</v>
      </c>
      <c r="I6" s="13">
        <v>41274</v>
      </c>
      <c r="J6" s="13">
        <v>41639</v>
      </c>
      <c r="K6" s="13">
        <v>42004</v>
      </c>
      <c r="L6" s="13">
        <v>42369</v>
      </c>
      <c r="M6" s="13">
        <v>42735</v>
      </c>
      <c r="N6" s="13">
        <v>43100</v>
      </c>
      <c r="O6" s="13">
        <v>43465</v>
      </c>
      <c r="P6" s="13">
        <v>43830</v>
      </c>
      <c r="Q6" s="13">
        <v>44196</v>
      </c>
      <c r="R6" s="13">
        <v>44561</v>
      </c>
      <c r="S6" s="13">
        <v>44926</v>
      </c>
      <c r="T6" s="13">
        <v>45291</v>
      </c>
    </row>
    <row r="8" spans="1:20" x14ac:dyDescent="0.35">
      <c r="A8" s="10" t="s">
        <v>18</v>
      </c>
      <c r="B8" s="9">
        <v>266000000</v>
      </c>
      <c r="C8" s="9">
        <v>782000000</v>
      </c>
      <c r="D8" s="9">
        <v>-477000000</v>
      </c>
      <c r="E8" s="9">
        <v>-786000000</v>
      </c>
      <c r="F8" s="9">
        <v>-1591000000</v>
      </c>
      <c r="G8" s="9">
        <v>840000000</v>
      </c>
      <c r="H8" s="9">
        <v>155000000</v>
      </c>
      <c r="I8" s="9">
        <v>-1158000000</v>
      </c>
      <c r="J8" s="9">
        <v>-500000000</v>
      </c>
      <c r="K8" s="9">
        <v>128000000</v>
      </c>
      <c r="L8" s="9">
        <v>104000000</v>
      </c>
      <c r="M8" s="9">
        <v>165000000</v>
      </c>
      <c r="N8" s="9">
        <v>802000000</v>
      </c>
      <c r="O8" s="9">
        <v>1287000000</v>
      </c>
      <c r="P8" s="9">
        <v>1033000000</v>
      </c>
      <c r="Q8" s="9">
        <v>696000000</v>
      </c>
      <c r="R8" s="9">
        <v>1717000000</v>
      </c>
      <c r="S8" s="9">
        <v>4323000000</v>
      </c>
      <c r="T8" s="9">
        <v>4211000000</v>
      </c>
    </row>
    <row r="9" spans="1:20" x14ac:dyDescent="0.35">
      <c r="A9" s="6" t="s">
        <v>27</v>
      </c>
      <c r="B9" s="6">
        <v>1944000000</v>
      </c>
      <c r="C9" s="6">
        <v>1766000000</v>
      </c>
      <c r="D9" s="6">
        <v>1413000000</v>
      </c>
      <c r="E9" s="6">
        <v>171349000000</v>
      </c>
      <c r="F9" s="6">
        <v>243048000000</v>
      </c>
      <c r="G9" s="6">
        <v>1240000000</v>
      </c>
      <c r="H9" s="6">
        <v>1279000000</v>
      </c>
      <c r="I9" s="6">
        <v>1069000000</v>
      </c>
      <c r="J9" s="6">
        <v>910000000</v>
      </c>
      <c r="K9" s="6">
        <v>811000000</v>
      </c>
      <c r="L9" s="6">
        <v>736000000</v>
      </c>
      <c r="M9" s="6">
        <v>696000000</v>
      </c>
      <c r="N9" s="6">
        <v>650000000</v>
      </c>
      <c r="O9" s="6">
        <v>791000000</v>
      </c>
      <c r="P9" s="6">
        <v>854000000</v>
      </c>
      <c r="Q9" s="6">
        <v>1262000000</v>
      </c>
      <c r="R9" s="6">
        <v>1349000000</v>
      </c>
      <c r="S9" s="6">
        <v>1280000000</v>
      </c>
      <c r="T9" s="6">
        <v>1561000000</v>
      </c>
    </row>
    <row r="10" spans="1:20" x14ac:dyDescent="0.35">
      <c r="A10" s="6" t="s">
        <v>110</v>
      </c>
      <c r="B10" s="6">
        <v>-31000000</v>
      </c>
      <c r="C10" s="6">
        <v>-74000000</v>
      </c>
      <c r="D10" s="6">
        <v>-148000000</v>
      </c>
      <c r="E10" s="6">
        <v>-18446000000</v>
      </c>
      <c r="F10" s="6">
        <v>1979000000</v>
      </c>
      <c r="G10" s="6">
        <v>120000000</v>
      </c>
      <c r="H10" s="6">
        <v>47000000</v>
      </c>
      <c r="I10" s="6">
        <v>-80000000</v>
      </c>
      <c r="J10" s="6">
        <v>-48000000</v>
      </c>
      <c r="K10" s="6">
        <v>-164000000</v>
      </c>
      <c r="L10" s="6">
        <v>-113000000</v>
      </c>
      <c r="M10" s="6">
        <v>-38000000</v>
      </c>
      <c r="N10" s="6">
        <v>33000000</v>
      </c>
      <c r="O10" s="6">
        <v>284000000</v>
      </c>
      <c r="P10" s="6">
        <v>25000000</v>
      </c>
      <c r="Q10" s="6">
        <v>-67000000</v>
      </c>
      <c r="R10" s="6">
        <v>20000000</v>
      </c>
      <c r="S10" s="6">
        <v>3000000</v>
      </c>
      <c r="T10" s="6">
        <v>19000000</v>
      </c>
    </row>
    <row r="11" spans="1:20" x14ac:dyDescent="0.35">
      <c r="A11" s="6" t="s">
        <v>109</v>
      </c>
      <c r="B11" s="6">
        <v>0</v>
      </c>
      <c r="C11" s="6">
        <v>0</v>
      </c>
      <c r="D11" s="6">
        <v>0</v>
      </c>
      <c r="E11" s="6">
        <v>0</v>
      </c>
      <c r="F11" s="6">
        <v>0</v>
      </c>
      <c r="G11" s="6">
        <v>34000000</v>
      </c>
      <c r="H11" s="6">
        <v>29000000</v>
      </c>
      <c r="I11" s="6">
        <v>11000000</v>
      </c>
      <c r="J11" s="6">
        <v>26000000</v>
      </c>
      <c r="K11" s="6">
        <v>39000000</v>
      </c>
      <c r="L11" s="6">
        <v>41000000</v>
      </c>
      <c r="M11" s="6">
        <v>42000000</v>
      </c>
      <c r="N11" s="6">
        <v>66000000</v>
      </c>
      <c r="O11" s="6">
        <v>121000000</v>
      </c>
      <c r="P11" s="6">
        <v>145000000</v>
      </c>
      <c r="Q11" s="6">
        <v>155000000</v>
      </c>
      <c r="R11" s="6">
        <v>221000000</v>
      </c>
      <c r="S11" s="6">
        <v>215000000</v>
      </c>
      <c r="T11" s="6">
        <v>236000000</v>
      </c>
    </row>
    <row r="12" spans="1:20" x14ac:dyDescent="0.35">
      <c r="A12" s="6" t="s">
        <v>108</v>
      </c>
      <c r="B12" s="6">
        <v>-472000000</v>
      </c>
      <c r="C12" s="6">
        <v>-60000000</v>
      </c>
      <c r="D12" s="6">
        <v>62000000</v>
      </c>
      <c r="E12" s="6">
        <v>-19000000</v>
      </c>
      <c r="F12" s="6">
        <v>447000000</v>
      </c>
      <c r="G12" s="6">
        <v>229000000</v>
      </c>
      <c r="H12" s="6">
        <v>-85000000</v>
      </c>
      <c r="I12" s="6">
        <v>226000000</v>
      </c>
      <c r="J12" s="6">
        <v>-79000000</v>
      </c>
      <c r="K12" s="6">
        <v>119000000</v>
      </c>
      <c r="L12" s="6">
        <v>42000000</v>
      </c>
      <c r="M12" s="6">
        <v>-58000000</v>
      </c>
      <c r="N12" s="6">
        <v>-300000000</v>
      </c>
      <c r="O12" s="6">
        <v>-409000000</v>
      </c>
      <c r="P12" s="6">
        <v>-99000000</v>
      </c>
      <c r="Q12" s="6">
        <v>99000000</v>
      </c>
      <c r="R12" s="6">
        <v>79000000</v>
      </c>
      <c r="S12" s="6">
        <v>-881000000</v>
      </c>
      <c r="T12" s="6">
        <v>78000000</v>
      </c>
    </row>
    <row r="13" spans="1:20" x14ac:dyDescent="0.35">
      <c r="A13" s="6" t="s">
        <v>107</v>
      </c>
      <c r="B13" s="6">
        <v>-117000000</v>
      </c>
      <c r="C13" s="6">
        <v>-104000000</v>
      </c>
      <c r="D13" s="6">
        <v>2000000</v>
      </c>
      <c r="E13" s="6">
        <v>-230901000000</v>
      </c>
      <c r="F13" s="6">
        <v>57163000000</v>
      </c>
      <c r="G13" s="6">
        <v>139000000</v>
      </c>
      <c r="H13" s="6">
        <v>184000000</v>
      </c>
      <c r="I13" s="6">
        <v>35000000</v>
      </c>
      <c r="J13" s="6">
        <v>-57000000</v>
      </c>
      <c r="K13" s="6">
        <v>119000000</v>
      </c>
      <c r="L13" s="6">
        <v>81000000</v>
      </c>
      <c r="M13" s="6">
        <v>-121000000</v>
      </c>
      <c r="N13" s="6">
        <v>-206000000</v>
      </c>
      <c r="O13" s="6">
        <v>-155000000</v>
      </c>
      <c r="P13" s="6">
        <v>-103000000</v>
      </c>
      <c r="Q13" s="6">
        <v>-72000000</v>
      </c>
      <c r="R13" s="6">
        <v>-307000000</v>
      </c>
      <c r="S13" s="6">
        <v>-231000000</v>
      </c>
      <c r="T13" s="6">
        <v>229000000</v>
      </c>
    </row>
    <row r="14" spans="1:20" x14ac:dyDescent="0.35">
      <c r="A14" s="6" t="s">
        <v>78</v>
      </c>
      <c r="B14" s="6">
        <v>-174000000</v>
      </c>
      <c r="C14" s="6">
        <v>-161000000</v>
      </c>
      <c r="D14" s="6">
        <v>24000000</v>
      </c>
      <c r="E14" s="6">
        <v>-1035000000</v>
      </c>
      <c r="F14" s="6">
        <v>71140000000</v>
      </c>
      <c r="G14" s="6">
        <v>-252000000</v>
      </c>
      <c r="H14" s="6">
        <v>-59000000</v>
      </c>
      <c r="I14" s="6">
        <v>191000000</v>
      </c>
      <c r="J14" s="6">
        <v>-22000000</v>
      </c>
      <c r="K14" s="6">
        <v>163000000</v>
      </c>
      <c r="L14" s="6">
        <v>-39000000</v>
      </c>
      <c r="M14" s="6">
        <v>63000000</v>
      </c>
      <c r="N14" s="6">
        <v>-94000000</v>
      </c>
      <c r="O14" s="6">
        <v>-254000000</v>
      </c>
      <c r="P14" s="6">
        <v>-142000000</v>
      </c>
      <c r="Q14" s="6">
        <v>-84000000</v>
      </c>
      <c r="R14" s="6">
        <v>-188000000</v>
      </c>
      <c r="S14" s="6">
        <v>-650000000</v>
      </c>
      <c r="T14" s="6">
        <v>-72000000</v>
      </c>
    </row>
    <row r="15" spans="1:20" x14ac:dyDescent="0.35">
      <c r="A15" s="6" t="s">
        <v>106</v>
      </c>
      <c r="B15" s="6">
        <v>-71000000</v>
      </c>
      <c r="C15" s="6">
        <v>36000000</v>
      </c>
      <c r="D15" s="6">
        <v>19000000</v>
      </c>
      <c r="E15" s="6">
        <v>58052000000</v>
      </c>
      <c r="F15" s="6">
        <v>-30901000000</v>
      </c>
      <c r="G15" s="6">
        <v>212000000</v>
      </c>
      <c r="H15" s="6">
        <v>-384000000</v>
      </c>
      <c r="I15" s="6">
        <v>148000000</v>
      </c>
      <c r="J15" s="6">
        <v>-139000000</v>
      </c>
      <c r="K15" s="6">
        <v>-70000000</v>
      </c>
      <c r="L15" s="6">
        <v>-46000000</v>
      </c>
      <c r="M15" s="6">
        <v>68000000</v>
      </c>
      <c r="N15" s="6">
        <v>141000000</v>
      </c>
      <c r="O15" s="6">
        <v>4000000</v>
      </c>
      <c r="P15" s="6">
        <v>-14000000</v>
      </c>
      <c r="Q15" s="6">
        <v>161000000</v>
      </c>
      <c r="R15" s="6">
        <v>95000000</v>
      </c>
      <c r="S15" s="6">
        <v>240000000</v>
      </c>
      <c r="T15" s="6">
        <v>-238000000</v>
      </c>
    </row>
    <row r="16" spans="1:20" x14ac:dyDescent="0.35">
      <c r="A16" s="6" t="s">
        <v>105</v>
      </c>
      <c r="B16" s="6">
        <v>-110000000</v>
      </c>
      <c r="C16" s="6">
        <v>169000000</v>
      </c>
      <c r="D16" s="6">
        <v>17000000</v>
      </c>
      <c r="E16" s="6">
        <v>173865000000</v>
      </c>
      <c r="F16" s="6">
        <v>-96955000000</v>
      </c>
      <c r="G16" s="6">
        <v>130000000</v>
      </c>
      <c r="H16" s="6">
        <v>174000000</v>
      </c>
      <c r="I16" s="6">
        <v>-148000000</v>
      </c>
      <c r="J16" s="6">
        <v>139000000</v>
      </c>
      <c r="K16" s="6">
        <v>-93000000</v>
      </c>
      <c r="L16" s="6">
        <v>46000000</v>
      </c>
      <c r="M16" s="6">
        <v>-68000000</v>
      </c>
      <c r="N16" s="6">
        <v>-141000000</v>
      </c>
      <c r="O16" s="6">
        <v>-4000000</v>
      </c>
      <c r="P16" s="6">
        <v>160000000</v>
      </c>
      <c r="Q16" s="6">
        <v>94000000</v>
      </c>
      <c r="R16" s="6">
        <v>479000000</v>
      </c>
      <c r="S16" s="6">
        <v>-240000000</v>
      </c>
      <c r="T16" s="6">
        <v>159000000</v>
      </c>
    </row>
    <row r="17" spans="1:20" x14ac:dyDescent="0.35">
      <c r="A17" s="6" t="s">
        <v>104</v>
      </c>
      <c r="B17" s="6">
        <v>91000000</v>
      </c>
      <c r="C17" s="6">
        <v>77000000</v>
      </c>
      <c r="D17" s="6">
        <v>1338000000</v>
      </c>
      <c r="E17" s="6">
        <v>-168620000000</v>
      </c>
      <c r="F17" s="6">
        <v>-91210000000</v>
      </c>
      <c r="G17" s="6">
        <v>-669000000</v>
      </c>
      <c r="H17" s="6">
        <v>-545000000</v>
      </c>
      <c r="I17" s="6">
        <v>544000000</v>
      </c>
      <c r="J17" s="6">
        <v>57000000</v>
      </c>
      <c r="K17" s="6">
        <v>-215000000</v>
      </c>
      <c r="L17" s="6">
        <v>39000000</v>
      </c>
      <c r="M17" s="6">
        <v>240000000</v>
      </c>
      <c r="N17" s="6">
        <v>431000000</v>
      </c>
      <c r="O17" s="6">
        <v>-233000000</v>
      </c>
      <c r="P17" s="6">
        <v>-90000000</v>
      </c>
      <c r="Q17" s="6">
        <v>294000000</v>
      </c>
      <c r="R17" s="6">
        <v>67000000</v>
      </c>
      <c r="S17" s="6">
        <v>639000000</v>
      </c>
      <c r="T17" s="6">
        <v>-113000000</v>
      </c>
    </row>
    <row r="18" spans="1:20" x14ac:dyDescent="0.35">
      <c r="A18" s="10" t="s">
        <v>103</v>
      </c>
      <c r="B18" s="8">
        <v>1798000000</v>
      </c>
      <c r="C18" s="8">
        <v>2491000000</v>
      </c>
      <c r="D18" s="8">
        <v>2188000000</v>
      </c>
      <c r="E18" s="8">
        <v>-16522000000</v>
      </c>
      <c r="F18" s="8">
        <v>152673000000</v>
      </c>
      <c r="G18" s="8">
        <v>1794000000</v>
      </c>
      <c r="H18" s="8">
        <v>880000000</v>
      </c>
      <c r="I18" s="8">
        <v>612000000</v>
      </c>
      <c r="J18" s="8">
        <v>366000000</v>
      </c>
      <c r="K18" s="8">
        <v>715000000</v>
      </c>
      <c r="L18" s="8">
        <v>846000000</v>
      </c>
      <c r="M18" s="8">
        <v>1043000000</v>
      </c>
      <c r="N18" s="8">
        <v>1677000000</v>
      </c>
      <c r="O18" s="8">
        <v>1845000000</v>
      </c>
      <c r="P18" s="8">
        <v>1868000000</v>
      </c>
      <c r="Q18" s="8">
        <v>2458000000</v>
      </c>
      <c r="R18" s="8">
        <v>3462000000</v>
      </c>
      <c r="S18" s="8">
        <v>5579000000</v>
      </c>
      <c r="T18" s="8">
        <v>5992000000</v>
      </c>
    </row>
    <row r="20" spans="1:20" x14ac:dyDescent="0.35">
      <c r="A20" s="6" t="s">
        <v>102</v>
      </c>
      <c r="B20" s="6">
        <v>-1441000000</v>
      </c>
      <c r="C20" s="6">
        <v>-1619000000</v>
      </c>
      <c r="D20" s="6">
        <v>-1348000000</v>
      </c>
      <c r="E20" s="6">
        <v>-983000000</v>
      </c>
      <c r="F20" s="6">
        <v>-451000000</v>
      </c>
      <c r="G20" s="6">
        <v>-1034000000</v>
      </c>
      <c r="H20" s="6">
        <v>-1258000000</v>
      </c>
      <c r="I20" s="6">
        <v>-492000000</v>
      </c>
      <c r="J20" s="6">
        <v>-543000000</v>
      </c>
      <c r="K20" s="6">
        <v>-505000000</v>
      </c>
      <c r="L20" s="6">
        <v>-529000000</v>
      </c>
      <c r="M20" s="6">
        <v>-611000000</v>
      </c>
      <c r="N20" s="6">
        <v>-1301000000</v>
      </c>
      <c r="O20" s="6">
        <v>-1263000000</v>
      </c>
      <c r="P20" s="6">
        <v>-1222000000</v>
      </c>
      <c r="Q20" s="6">
        <v>-1654000000</v>
      </c>
      <c r="R20" s="6">
        <v>-2274000000</v>
      </c>
      <c r="S20" s="6">
        <v>-3528000000</v>
      </c>
      <c r="T20" s="6">
        <v>-4536000000</v>
      </c>
    </row>
    <row r="21" spans="1:20" x14ac:dyDescent="0.35">
      <c r="A21" s="6" t="s">
        <v>101</v>
      </c>
      <c r="B21" s="6">
        <v>0</v>
      </c>
      <c r="C21" s="6">
        <v>7000000</v>
      </c>
      <c r="D21" s="6">
        <v>-351000000</v>
      </c>
      <c r="E21" s="6">
        <v>-1694000000</v>
      </c>
      <c r="F21" s="6">
        <v>-18000000</v>
      </c>
      <c r="G21" s="6">
        <v>-11000000</v>
      </c>
      <c r="H21" s="6">
        <v>-10000000</v>
      </c>
      <c r="I21" s="6">
        <v>-1000000</v>
      </c>
      <c r="J21" s="6">
        <v>56000000</v>
      </c>
      <c r="K21" s="6">
        <v>53000000</v>
      </c>
      <c r="L21" s="6">
        <v>-14000000</v>
      </c>
      <c r="M21" s="6">
        <v>-78000000</v>
      </c>
      <c r="N21" s="6">
        <v>3000000</v>
      </c>
      <c r="O21" s="6">
        <v>-100000000</v>
      </c>
      <c r="P21" s="6">
        <v>-127000000</v>
      </c>
      <c r="Q21" s="6">
        <v>-113000000</v>
      </c>
      <c r="R21" s="6">
        <v>444000000</v>
      </c>
      <c r="S21" s="6">
        <v>4000000</v>
      </c>
      <c r="T21" s="6">
        <v>-89000000</v>
      </c>
    </row>
    <row r="22" spans="1:20" x14ac:dyDescent="0.35">
      <c r="A22" s="6" t="s">
        <v>100</v>
      </c>
      <c r="B22" s="6">
        <v>0</v>
      </c>
      <c r="C22" s="6">
        <v>-460000000</v>
      </c>
      <c r="D22" s="6">
        <v>-708000000</v>
      </c>
      <c r="E22" s="6">
        <v>-91000000</v>
      </c>
      <c r="F22" s="6">
        <v>-1868000000</v>
      </c>
      <c r="G22" s="6">
        <v>-1100000000</v>
      </c>
      <c r="H22" s="6">
        <v>-352000000</v>
      </c>
      <c r="I22" s="6">
        <v>-450000000</v>
      </c>
      <c r="J22" s="6">
        <v>-240000000</v>
      </c>
      <c r="K22" s="6">
        <v>-342000000</v>
      </c>
      <c r="L22" s="6">
        <v>13000000</v>
      </c>
      <c r="M22" s="6">
        <v>0</v>
      </c>
      <c r="N22" s="6">
        <v>-99000000</v>
      </c>
      <c r="O22" s="6">
        <v>-26000000</v>
      </c>
      <c r="P22" s="6">
        <v>-3000000</v>
      </c>
      <c r="Q22" s="6">
        <v>-577000000</v>
      </c>
      <c r="R22" s="6">
        <v>-17000000</v>
      </c>
      <c r="S22" s="6">
        <v>-980000000</v>
      </c>
      <c r="T22" s="6">
        <v>-2308000000</v>
      </c>
    </row>
    <row r="23" spans="1:20" x14ac:dyDescent="0.35">
      <c r="A23" s="6" t="s">
        <v>99</v>
      </c>
      <c r="B23" s="6">
        <v>0</v>
      </c>
      <c r="C23" s="6">
        <v>660000000</v>
      </c>
      <c r="D23" s="6">
        <v>351000000</v>
      </c>
      <c r="E23" s="6">
        <v>351000000</v>
      </c>
      <c r="F23" s="6">
        <v>1472000000</v>
      </c>
      <c r="G23" s="6">
        <v>1219000000</v>
      </c>
      <c r="H23" s="6">
        <v>1436000000</v>
      </c>
      <c r="I23" s="6">
        <v>630000000</v>
      </c>
      <c r="J23" s="6">
        <v>184000000</v>
      </c>
      <c r="K23" s="6">
        <v>58000000</v>
      </c>
      <c r="L23" s="6">
        <v>1000000</v>
      </c>
      <c r="M23" s="6">
        <v>0</v>
      </c>
      <c r="N23" s="6">
        <v>0</v>
      </c>
      <c r="O23" s="6">
        <v>126000000</v>
      </c>
      <c r="P23" s="6">
        <v>201000000</v>
      </c>
      <c r="Q23" s="6">
        <v>1000000</v>
      </c>
      <c r="R23" s="6">
        <v>424000000</v>
      </c>
      <c r="S23" s="6">
        <v>-4000000</v>
      </c>
      <c r="T23" s="6">
        <v>750000000</v>
      </c>
    </row>
    <row r="24" spans="1:20" x14ac:dyDescent="0.35">
      <c r="A24" s="6" t="s">
        <v>98</v>
      </c>
      <c r="B24" s="6">
        <v>-87000000</v>
      </c>
      <c r="C24" s="6">
        <v>-1341000000</v>
      </c>
      <c r="D24" s="6">
        <v>319000000</v>
      </c>
      <c r="E24" s="6">
        <v>0</v>
      </c>
      <c r="F24" s="6">
        <v>1155000000</v>
      </c>
      <c r="G24" s="6">
        <v>400000000</v>
      </c>
      <c r="H24" s="6">
        <v>-103000000</v>
      </c>
      <c r="I24" s="6">
        <v>-83000000</v>
      </c>
      <c r="J24" s="6">
        <v>164000000</v>
      </c>
      <c r="K24" s="6">
        <v>-48000000</v>
      </c>
      <c r="L24" s="6">
        <v>13000000</v>
      </c>
      <c r="M24" s="6">
        <v>-38000000</v>
      </c>
      <c r="N24" s="6">
        <v>-68000000</v>
      </c>
      <c r="O24" s="6">
        <v>51000000</v>
      </c>
      <c r="P24" s="6">
        <v>-20000000</v>
      </c>
      <c r="Q24" s="6">
        <v>4000000</v>
      </c>
      <c r="R24" s="6">
        <v>-442000000</v>
      </c>
      <c r="S24" s="6">
        <v>-471000000</v>
      </c>
      <c r="T24" s="6">
        <v>417000000</v>
      </c>
    </row>
    <row r="25" spans="1:20" x14ac:dyDescent="0.35">
      <c r="A25" s="10" t="s">
        <v>97</v>
      </c>
      <c r="B25" s="8">
        <v>-1528000000</v>
      </c>
      <c r="C25" s="8">
        <v>-2753000000</v>
      </c>
      <c r="D25" s="8">
        <v>-1737000000</v>
      </c>
      <c r="E25" s="8">
        <v>-2417000000</v>
      </c>
      <c r="F25" s="8">
        <v>290000000</v>
      </c>
      <c r="G25" s="8">
        <v>-526000000</v>
      </c>
      <c r="H25" s="8">
        <v>-287000000</v>
      </c>
      <c r="I25" s="8">
        <v>-396000000</v>
      </c>
      <c r="J25" s="8">
        <v>-379000000</v>
      </c>
      <c r="K25" s="8">
        <v>-784000000</v>
      </c>
      <c r="L25" s="8">
        <v>-516000000</v>
      </c>
      <c r="M25" s="8">
        <v>-727000000</v>
      </c>
      <c r="N25" s="8">
        <v>-1468000000</v>
      </c>
      <c r="O25" s="8">
        <v>-1212000000</v>
      </c>
      <c r="P25" s="8">
        <v>-1171000000</v>
      </c>
      <c r="Q25" s="8">
        <v>-2339000000</v>
      </c>
      <c r="R25" s="8">
        <v>-1865000000</v>
      </c>
      <c r="S25" s="8">
        <v>-4979000000</v>
      </c>
      <c r="T25" s="8">
        <v>-5766000000</v>
      </c>
    </row>
    <row r="27" spans="1:20" x14ac:dyDescent="0.35">
      <c r="A27" s="6" t="s">
        <v>96</v>
      </c>
      <c r="B27" s="6">
        <v>-110000000</v>
      </c>
      <c r="C27" s="6">
        <v>-1522000000</v>
      </c>
      <c r="D27" s="6">
        <v>-125000000</v>
      </c>
      <c r="E27" s="6">
        <v>-12300000000</v>
      </c>
      <c r="F27" s="6">
        <v>-887000000</v>
      </c>
      <c r="G27" s="6">
        <v>-218000000</v>
      </c>
      <c r="H27" s="6">
        <v>-108000000</v>
      </c>
      <c r="I27" s="6">
        <v>-355000000</v>
      </c>
      <c r="J27" s="6">
        <v>-656000000</v>
      </c>
      <c r="K27" s="6">
        <v>-223000000</v>
      </c>
      <c r="L27" s="6">
        <v>-200000000</v>
      </c>
      <c r="M27" s="6">
        <v>-191000000</v>
      </c>
      <c r="N27" s="6">
        <v>-1119000000</v>
      </c>
      <c r="O27" s="6">
        <v>-103000000</v>
      </c>
      <c r="P27" s="6">
        <v>-144000000</v>
      </c>
      <c r="Q27" s="6">
        <v>-993000000</v>
      </c>
      <c r="R27" s="6">
        <v>-1461000000</v>
      </c>
      <c r="S27" s="6">
        <v>-192000000</v>
      </c>
      <c r="T27" s="6">
        <v>-160000000</v>
      </c>
    </row>
    <row r="28" spans="1:20" x14ac:dyDescent="0.35">
      <c r="A28" s="6" t="s">
        <v>95</v>
      </c>
      <c r="B28" s="6">
        <v>35000000</v>
      </c>
      <c r="C28" s="6">
        <v>28000000</v>
      </c>
      <c r="D28" s="6">
        <v>0</v>
      </c>
      <c r="E28" s="6">
        <v>563000000</v>
      </c>
      <c r="F28" s="6">
        <v>0</v>
      </c>
      <c r="G28" s="6">
        <v>0</v>
      </c>
      <c r="H28" s="6">
        <v>0</v>
      </c>
      <c r="I28" s="6">
        <v>0</v>
      </c>
      <c r="J28" s="6">
        <v>0</v>
      </c>
      <c r="K28" s="6">
        <v>379000000</v>
      </c>
      <c r="L28" s="6">
        <v>204000000</v>
      </c>
      <c r="M28" s="6">
        <v>194000000</v>
      </c>
      <c r="N28" s="6">
        <v>1425000000</v>
      </c>
      <c r="O28" s="6">
        <v>103000000</v>
      </c>
      <c r="P28" s="6">
        <v>281000000</v>
      </c>
      <c r="Q28" s="6">
        <v>1571000000</v>
      </c>
      <c r="R28" s="6">
        <v>788000000</v>
      </c>
      <c r="S28" s="6">
        <v>0</v>
      </c>
      <c r="T28" s="6">
        <v>0</v>
      </c>
    </row>
    <row r="29" spans="1:20" x14ac:dyDescent="0.35">
      <c r="A29" s="6" t="s">
        <v>94</v>
      </c>
      <c r="B29" s="6">
        <v>-35000000</v>
      </c>
      <c r="C29" s="6">
        <v>-28000000</v>
      </c>
      <c r="D29" s="6">
        <v>0</v>
      </c>
      <c r="E29" s="6">
        <v>-313000000</v>
      </c>
      <c r="F29" s="6">
        <v>0</v>
      </c>
      <c r="G29" s="6">
        <v>0</v>
      </c>
      <c r="H29" s="6">
        <v>0</v>
      </c>
      <c r="I29" s="6">
        <v>0</v>
      </c>
      <c r="J29" s="6">
        <v>0</v>
      </c>
      <c r="K29" s="6">
        <v>-156000000</v>
      </c>
      <c r="L29" s="6">
        <v>-4000000</v>
      </c>
      <c r="M29" s="6">
        <v>-3000000</v>
      </c>
      <c r="N29" s="6">
        <v>-306000000</v>
      </c>
      <c r="O29" s="6">
        <v>-80000000</v>
      </c>
      <c r="P29" s="6">
        <v>-250000000</v>
      </c>
      <c r="Q29" s="6">
        <v>-125000000</v>
      </c>
      <c r="R29" s="6">
        <v>-485000000</v>
      </c>
      <c r="S29" s="6">
        <v>-346000000</v>
      </c>
      <c r="T29" s="6">
        <v>-346000000</v>
      </c>
    </row>
    <row r="30" spans="1:20" x14ac:dyDescent="0.35">
      <c r="A30" s="6" t="s">
        <v>93</v>
      </c>
      <c r="B30" s="6">
        <v>-107000000</v>
      </c>
      <c r="C30" s="6">
        <v>-107000000</v>
      </c>
      <c r="D30" s="6">
        <v>-269000000</v>
      </c>
      <c r="E30" s="6">
        <v>-250000000</v>
      </c>
      <c r="F30" s="6">
        <v>-158000000</v>
      </c>
      <c r="G30" s="6">
        <v>-219000000</v>
      </c>
      <c r="H30" s="6">
        <v>-332000000</v>
      </c>
      <c r="I30" s="6">
        <v>-355000000</v>
      </c>
      <c r="J30" s="6">
        <v>-346000000</v>
      </c>
      <c r="K30" s="6">
        <v>-354000000</v>
      </c>
      <c r="L30" s="6">
        <v>-350000000</v>
      </c>
      <c r="M30" s="6">
        <v>-251000000</v>
      </c>
      <c r="N30" s="6">
        <v>-214000000</v>
      </c>
      <c r="O30" s="6">
        <v>-216000000</v>
      </c>
      <c r="P30" s="6">
        <v>-214000000</v>
      </c>
      <c r="Q30" s="6">
        <v>-168000000</v>
      </c>
      <c r="R30" s="6">
        <v>-205000000</v>
      </c>
      <c r="S30" s="6">
        <v>-212000000</v>
      </c>
      <c r="T30" s="6">
        <v>-223000000</v>
      </c>
    </row>
    <row r="31" spans="1:20" x14ac:dyDescent="0.35">
      <c r="A31" s="6" t="s">
        <v>92</v>
      </c>
      <c r="B31" s="6">
        <v>39000000</v>
      </c>
      <c r="C31" s="6">
        <v>1761000000</v>
      </c>
      <c r="D31" s="6">
        <v>98000000</v>
      </c>
      <c r="E31" s="6">
        <v>12233000000</v>
      </c>
      <c r="F31" s="6">
        <v>532000000</v>
      </c>
      <c r="G31" s="6">
        <v>-446000000</v>
      </c>
      <c r="H31" s="6">
        <v>-94000000</v>
      </c>
      <c r="I31" s="6">
        <v>845000000</v>
      </c>
      <c r="J31" s="6">
        <v>614000000</v>
      </c>
      <c r="K31" s="6">
        <v>616000000</v>
      </c>
      <c r="L31" s="6">
        <v>-210000000</v>
      </c>
      <c r="M31" s="6">
        <v>-188000000</v>
      </c>
      <c r="N31" s="6">
        <v>108000000</v>
      </c>
      <c r="O31" s="6">
        <v>174000000</v>
      </c>
      <c r="P31" s="6">
        <v>-16000000</v>
      </c>
      <c r="Q31" s="6">
        <v>-6000000</v>
      </c>
      <c r="R31" s="6">
        <v>-6000000</v>
      </c>
      <c r="S31" s="6">
        <v>194000000</v>
      </c>
      <c r="T31" s="6">
        <v>142000000</v>
      </c>
    </row>
    <row r="32" spans="1:20" x14ac:dyDescent="0.35">
      <c r="A32" s="10" t="s">
        <v>91</v>
      </c>
      <c r="B32" s="8">
        <v>-178000000</v>
      </c>
      <c r="C32" s="8">
        <v>132000000</v>
      </c>
      <c r="D32" s="8">
        <v>-296000000</v>
      </c>
      <c r="E32" s="8">
        <v>-67000000</v>
      </c>
      <c r="F32" s="8">
        <v>-513000000</v>
      </c>
      <c r="G32" s="8">
        <v>-876000000</v>
      </c>
      <c r="H32" s="8">
        <v>-529000000</v>
      </c>
      <c r="I32" s="8">
        <v>135000000</v>
      </c>
      <c r="J32" s="8">
        <v>-388000000</v>
      </c>
      <c r="K32" s="8">
        <v>262000000</v>
      </c>
      <c r="L32" s="8">
        <v>-560000000</v>
      </c>
      <c r="M32" s="8">
        <v>-439000000</v>
      </c>
      <c r="N32" s="8">
        <v>-106000000</v>
      </c>
      <c r="O32" s="8">
        <v>-122000000</v>
      </c>
      <c r="P32" s="8">
        <v>-343000000</v>
      </c>
      <c r="Q32" s="8">
        <v>279000000</v>
      </c>
      <c r="R32" s="8">
        <v>-1369000000</v>
      </c>
      <c r="S32" s="8">
        <v>-556000000</v>
      </c>
      <c r="T32" s="8">
        <v>-267000000</v>
      </c>
    </row>
    <row r="34" spans="1:20" x14ac:dyDescent="0.35">
      <c r="A34" s="6" t="s">
        <v>90</v>
      </c>
      <c r="B34" s="6">
        <v>-15000000</v>
      </c>
      <c r="C34" s="6">
        <v>66000000</v>
      </c>
      <c r="D34" s="6">
        <v>41000000</v>
      </c>
      <c r="E34" s="6">
        <v>-84000000</v>
      </c>
      <c r="F34" s="6">
        <v>-14000000</v>
      </c>
      <c r="G34" s="6">
        <v>-88000000</v>
      </c>
      <c r="H34" s="6">
        <v>-44000000</v>
      </c>
      <c r="I34" s="6">
        <v>-13000000</v>
      </c>
      <c r="J34" s="6">
        <v>-13000000</v>
      </c>
      <c r="K34" s="6">
        <v>-12000000</v>
      </c>
      <c r="L34" s="6">
        <v>-16000000</v>
      </c>
      <c r="M34" s="6">
        <v>-19000000</v>
      </c>
      <c r="N34" s="6">
        <v>27000000</v>
      </c>
      <c r="O34" s="6">
        <v>-4000000</v>
      </c>
      <c r="P34" s="6">
        <v>-13000000</v>
      </c>
      <c r="Q34" s="6">
        <v>1000000</v>
      </c>
      <c r="R34" s="6">
        <v>-9000000</v>
      </c>
      <c r="S34" s="6">
        <v>-11000000</v>
      </c>
      <c r="T34" s="6">
        <v>5000000</v>
      </c>
    </row>
    <row r="35" spans="1:20" x14ac:dyDescent="0.35">
      <c r="A35" s="6" t="s">
        <v>89</v>
      </c>
      <c r="B35" s="6">
        <v>77000000</v>
      </c>
      <c r="C35" s="6">
        <v>-64000000</v>
      </c>
      <c r="D35" s="6">
        <v>196000000</v>
      </c>
      <c r="E35" s="6">
        <v>474955000000</v>
      </c>
      <c r="F35" s="6">
        <v>70169000000</v>
      </c>
      <c r="G35" s="6">
        <v>304000000</v>
      </c>
      <c r="H35" s="6">
        <v>20000000</v>
      </c>
      <c r="I35" s="6">
        <v>338000000</v>
      </c>
      <c r="J35" s="6">
        <v>-414000000</v>
      </c>
      <c r="K35" s="6">
        <v>181000000</v>
      </c>
      <c r="L35" s="6">
        <v>-246000000</v>
      </c>
      <c r="M35" s="6">
        <v>-142000000</v>
      </c>
      <c r="N35" s="6">
        <v>130000000</v>
      </c>
      <c r="O35" s="6">
        <v>507000000</v>
      </c>
      <c r="P35" s="6">
        <v>341000000</v>
      </c>
      <c r="Q35" s="6">
        <v>399000000</v>
      </c>
      <c r="R35" s="6">
        <v>219000000</v>
      </c>
      <c r="S35" s="6">
        <v>33000000</v>
      </c>
      <c r="T35" s="6">
        <v>-36000000</v>
      </c>
    </row>
    <row r="36" spans="1:20" x14ac:dyDescent="0.35">
      <c r="A36" s="6" t="s">
        <v>88</v>
      </c>
      <c r="B36" s="6">
        <v>2027000000</v>
      </c>
      <c r="C36" s="6">
        <v>1963000000</v>
      </c>
      <c r="D36" s="6">
        <v>1855000000</v>
      </c>
      <c r="E36" s="6">
        <v>476810000000</v>
      </c>
      <c r="F36" s="6">
        <v>546979000000</v>
      </c>
      <c r="G36" s="6">
        <v>1892000000</v>
      </c>
      <c r="H36" s="6">
        <v>1912000000</v>
      </c>
      <c r="I36" s="6">
        <v>2250000000</v>
      </c>
      <c r="J36" s="6">
        <v>1836000000</v>
      </c>
      <c r="K36" s="6">
        <v>2017000000</v>
      </c>
      <c r="L36" s="6">
        <v>1771000000</v>
      </c>
      <c r="M36" s="6">
        <v>1629000000</v>
      </c>
      <c r="N36" s="6">
        <v>1759000000</v>
      </c>
      <c r="O36" s="6">
        <v>2266000000</v>
      </c>
      <c r="P36" s="6">
        <v>2607000000</v>
      </c>
      <c r="Q36" s="6">
        <v>3006000000</v>
      </c>
      <c r="R36" s="6">
        <v>3225000000</v>
      </c>
      <c r="S36" s="6">
        <v>3258000000</v>
      </c>
      <c r="T36" s="6">
        <v>3222000000</v>
      </c>
    </row>
    <row r="37" spans="1:20" x14ac:dyDescent="0.35">
      <c r="A37" s="6" t="s">
        <v>87</v>
      </c>
      <c r="B37" s="6">
        <v>1950000000</v>
      </c>
      <c r="C37" s="6">
        <v>2027000000</v>
      </c>
      <c r="D37" s="6">
        <v>1659000000</v>
      </c>
      <c r="E37" s="6">
        <v>1855000000</v>
      </c>
      <c r="F37" s="6">
        <v>476810000000</v>
      </c>
      <c r="G37" s="6">
        <v>1588000000</v>
      </c>
      <c r="H37" s="6">
        <v>1892000000</v>
      </c>
      <c r="I37" s="6">
        <v>1912000000</v>
      </c>
      <c r="J37" s="6">
        <v>2250000000</v>
      </c>
      <c r="K37" s="6">
        <v>1836000000</v>
      </c>
      <c r="L37" s="6">
        <v>2017000000</v>
      </c>
      <c r="M37" s="6">
        <v>1771000000</v>
      </c>
      <c r="N37" s="6">
        <v>1629000000</v>
      </c>
      <c r="O37" s="6">
        <v>1759000000</v>
      </c>
      <c r="P37" s="6">
        <v>2266000000</v>
      </c>
      <c r="Q37" s="6">
        <v>2607000000</v>
      </c>
      <c r="R37" s="6">
        <v>3006000000</v>
      </c>
      <c r="S37" s="6">
        <v>3225000000</v>
      </c>
      <c r="T37" s="6">
        <v>3258000000</v>
      </c>
    </row>
    <row r="38" spans="1:20" x14ac:dyDescent="0.35">
      <c r="A38" s="6" t="s">
        <v>86</v>
      </c>
      <c r="B38" s="6">
        <v>1798000000</v>
      </c>
      <c r="C38" s="6">
        <v>2491000000</v>
      </c>
      <c r="D38" s="6">
        <v>2188000000</v>
      </c>
      <c r="E38" s="6">
        <v>-16522000000</v>
      </c>
      <c r="F38" s="6">
        <v>152673000000</v>
      </c>
      <c r="G38" s="6">
        <v>1794000000</v>
      </c>
      <c r="H38" s="6">
        <v>880000000</v>
      </c>
      <c r="I38" s="6">
        <v>612000000</v>
      </c>
      <c r="J38" s="6">
        <v>366000000</v>
      </c>
      <c r="K38" s="6">
        <v>715000000</v>
      </c>
      <c r="L38" s="6">
        <v>846000000</v>
      </c>
      <c r="M38" s="6">
        <v>1043000000</v>
      </c>
      <c r="N38" s="6">
        <v>1677000000</v>
      </c>
      <c r="O38" s="6">
        <v>1845000000</v>
      </c>
      <c r="P38" s="6">
        <v>1868000000</v>
      </c>
      <c r="Q38" s="6">
        <v>2458000000</v>
      </c>
      <c r="R38" s="6">
        <v>3462000000</v>
      </c>
      <c r="S38" s="6">
        <v>5579000000</v>
      </c>
      <c r="T38" s="6">
        <v>5992000000</v>
      </c>
    </row>
    <row r="39" spans="1:20" x14ac:dyDescent="0.35">
      <c r="A39" s="6" t="s">
        <v>85</v>
      </c>
      <c r="B39" s="6">
        <v>-1441000000</v>
      </c>
      <c r="C39" s="6">
        <v>-1619000000</v>
      </c>
      <c r="D39" s="6">
        <v>-1348000000</v>
      </c>
      <c r="E39" s="6">
        <v>-983000000</v>
      </c>
      <c r="F39" s="6">
        <v>-451000000</v>
      </c>
      <c r="G39" s="6">
        <v>-1034000000</v>
      </c>
      <c r="H39" s="6">
        <v>-1258000000</v>
      </c>
      <c r="I39" s="6">
        <v>-492000000</v>
      </c>
      <c r="J39" s="6">
        <v>-543000000</v>
      </c>
      <c r="K39" s="6">
        <v>-505000000</v>
      </c>
      <c r="L39" s="6">
        <v>-529000000</v>
      </c>
      <c r="M39" s="6">
        <v>-611000000</v>
      </c>
      <c r="N39" s="6">
        <v>-1301000000</v>
      </c>
      <c r="O39" s="6">
        <v>-1263000000</v>
      </c>
      <c r="P39" s="6">
        <v>-1222000000</v>
      </c>
      <c r="Q39" s="6">
        <v>-1654000000</v>
      </c>
      <c r="R39" s="6">
        <v>-2274000000</v>
      </c>
      <c r="S39" s="6">
        <v>-3528000000</v>
      </c>
      <c r="T39" s="6">
        <v>-4536000000</v>
      </c>
    </row>
    <row r="40" spans="1:20" x14ac:dyDescent="0.35">
      <c r="A40" s="10" t="s">
        <v>84</v>
      </c>
      <c r="B40" s="9">
        <v>357000000</v>
      </c>
      <c r="C40" s="9">
        <v>872000000</v>
      </c>
      <c r="D40" s="9">
        <v>840000000</v>
      </c>
      <c r="E40" s="9">
        <v>-17505000000</v>
      </c>
      <c r="F40" s="9">
        <v>152222000000</v>
      </c>
      <c r="G40" s="9">
        <v>760000000</v>
      </c>
      <c r="H40" s="9">
        <v>-378000000</v>
      </c>
      <c r="I40" s="9">
        <v>120000000</v>
      </c>
      <c r="J40" s="9">
        <v>-177000000</v>
      </c>
      <c r="K40" s="9">
        <v>210000000</v>
      </c>
      <c r="L40" s="9">
        <v>317000000</v>
      </c>
      <c r="M40" s="9">
        <v>432000000</v>
      </c>
      <c r="N40" s="9">
        <v>376000000</v>
      </c>
      <c r="O40" s="9">
        <v>582000000</v>
      </c>
      <c r="P40" s="9">
        <v>646000000</v>
      </c>
      <c r="Q40" s="9">
        <v>804000000</v>
      </c>
      <c r="R40" s="9">
        <v>1188000000</v>
      </c>
      <c r="S40" s="9">
        <v>2051000000</v>
      </c>
      <c r="T40" s="9">
        <v>1456000000</v>
      </c>
    </row>
  </sheetData>
  <mergeCells count="1">
    <mergeCell ref="B5:T5"/>
  </mergeCells>
  <hyperlinks>
    <hyperlink ref="A1" location="Main!A1" display="Main" xr:uid="{2EFCDE14-448E-48FC-8155-5A6A244827D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1D10B-09B2-4332-9403-0AD27902F095}">
  <dimension ref="A1:T62"/>
  <sheetViews>
    <sheetView workbookViewId="0"/>
  </sheetViews>
  <sheetFormatPr defaultRowHeight="14.5" x14ac:dyDescent="0.35"/>
  <cols>
    <col min="1" max="1" width="37.54296875" bestFit="1" customWidth="1"/>
    <col min="2" max="4" width="16.7265625" bestFit="1" customWidth="1"/>
    <col min="5" max="12" width="15.7265625" bestFit="1" customWidth="1"/>
    <col min="13" max="20" width="16.7265625" bestFit="1" customWidth="1"/>
  </cols>
  <sheetData>
    <row r="1" spans="1:20" x14ac:dyDescent="0.35">
      <c r="A1" s="15" t="s">
        <v>204</v>
      </c>
    </row>
    <row r="2" spans="1:20" x14ac:dyDescent="0.35">
      <c r="A2" s="14" t="s">
        <v>111</v>
      </c>
      <c r="B2" s="14"/>
      <c r="C2" s="14"/>
      <c r="D2" s="14"/>
      <c r="E2" s="14"/>
      <c r="F2" s="14"/>
      <c r="G2" s="14"/>
      <c r="H2" s="14"/>
      <c r="I2" s="14"/>
      <c r="J2" s="14"/>
      <c r="K2" s="14"/>
      <c r="L2" s="14"/>
      <c r="M2" s="14"/>
      <c r="N2" s="14"/>
      <c r="O2" s="14"/>
      <c r="P2" s="14"/>
      <c r="Q2" s="14"/>
      <c r="R2" s="14"/>
      <c r="S2" s="14"/>
      <c r="T2" s="14"/>
    </row>
    <row r="3" spans="1:20" x14ac:dyDescent="0.35">
      <c r="A3" t="s">
        <v>9</v>
      </c>
      <c r="B3" t="s">
        <v>10</v>
      </c>
    </row>
    <row r="4" spans="1:20" x14ac:dyDescent="0.35">
      <c r="A4" t="s">
        <v>11</v>
      </c>
      <c r="B4" t="str">
        <f>'STM - Income Statement FY'!B4</f>
        <v>USD</v>
      </c>
    </row>
    <row r="5" spans="1:20" x14ac:dyDescent="0.35">
      <c r="A5" t="s">
        <v>40</v>
      </c>
      <c r="B5" s="12" t="s">
        <v>41</v>
      </c>
      <c r="C5" s="12"/>
      <c r="D5" s="12"/>
      <c r="E5" s="12"/>
      <c r="F5" s="12"/>
      <c r="G5" s="12"/>
      <c r="H5" s="12"/>
      <c r="I5" s="12"/>
      <c r="J5" s="12"/>
      <c r="K5" s="12"/>
      <c r="L5" s="12"/>
      <c r="M5" s="12"/>
      <c r="N5" s="12"/>
      <c r="O5" s="12"/>
      <c r="P5" s="12"/>
      <c r="Q5" s="12"/>
      <c r="R5" s="12"/>
      <c r="S5" s="12"/>
      <c r="T5" s="12"/>
    </row>
    <row r="6" spans="1:20" x14ac:dyDescent="0.35">
      <c r="A6" t="s">
        <v>42</v>
      </c>
      <c r="B6" s="13">
        <v>38717</v>
      </c>
      <c r="C6" s="13">
        <v>39082</v>
      </c>
      <c r="D6" s="13">
        <v>39447</v>
      </c>
      <c r="E6" s="13">
        <v>39813</v>
      </c>
      <c r="F6" s="13">
        <v>40178</v>
      </c>
      <c r="G6" s="13">
        <v>40543</v>
      </c>
      <c r="H6" s="13">
        <v>40908</v>
      </c>
      <c r="I6" s="13">
        <v>41274</v>
      </c>
      <c r="J6" s="13">
        <v>41639</v>
      </c>
      <c r="K6" s="13">
        <v>42004</v>
      </c>
      <c r="L6" s="13">
        <v>42369</v>
      </c>
      <c r="M6" s="13">
        <v>42735</v>
      </c>
      <c r="N6" s="13">
        <v>43100</v>
      </c>
      <c r="O6" s="13">
        <v>43465</v>
      </c>
      <c r="P6" s="13">
        <v>43830</v>
      </c>
      <c r="Q6" s="13">
        <v>44196</v>
      </c>
      <c r="R6" s="13">
        <v>44561</v>
      </c>
      <c r="S6" s="13">
        <v>44926</v>
      </c>
      <c r="T6" s="13">
        <v>45291</v>
      </c>
    </row>
    <row r="7" spans="1:20" x14ac:dyDescent="0.35">
      <c r="A7" s="7" t="s">
        <v>167</v>
      </c>
      <c r="B7" s="7">
        <v>10.017293229316808</v>
      </c>
      <c r="C7" s="7">
        <v>9.828797949690804</v>
      </c>
      <c r="D7" s="7">
        <v>11.127910672160809</v>
      </c>
      <c r="E7" s="7">
        <v>11.034177315978186</v>
      </c>
      <c r="F7" s="7">
        <v>9.7043293818619283</v>
      </c>
      <c r="G7" s="7">
        <v>11.751807184526047</v>
      </c>
      <c r="H7" s="7">
        <v>11.017187098195562</v>
      </c>
      <c r="I7" s="7">
        <v>9.6077905979946312</v>
      </c>
      <c r="J7" s="7">
        <v>9.0855751709024002</v>
      </c>
      <c r="K7" s="7">
        <v>8.3516428118507289</v>
      </c>
      <c r="L7" s="7">
        <v>7.8686979657033582</v>
      </c>
      <c r="M7" s="7">
        <v>7.9126522174200744</v>
      </c>
      <c r="N7" s="7">
        <v>9.4347538697535356</v>
      </c>
      <c r="O7" s="7">
        <v>10.745381090043969</v>
      </c>
      <c r="P7" s="7">
        <v>10.685479826299945</v>
      </c>
      <c r="Q7" s="7">
        <v>11.42325716830319</v>
      </c>
      <c r="R7" s="7">
        <v>14.110961401783371</v>
      </c>
      <c r="S7" s="7">
        <v>17.809051882373886</v>
      </c>
      <c r="T7" s="7">
        <v>19.131967980943809</v>
      </c>
    </row>
    <row r="8" spans="1:20" x14ac:dyDescent="0.35">
      <c r="A8" s="7" t="s">
        <v>166</v>
      </c>
      <c r="B8" s="7">
        <v>0.29999999988721804</v>
      </c>
      <c r="C8" s="7">
        <v>0.77999999966086953</v>
      </c>
      <c r="D8" s="7">
        <v>-0.53074826423564703</v>
      </c>
      <c r="E8" s="7">
        <v>-0.88120944628722353</v>
      </c>
      <c r="F8" s="7">
        <v>-1.2897293220782422</v>
      </c>
      <c r="G8" s="7">
        <v>0.94277981472613759</v>
      </c>
      <c r="H8" s="7">
        <v>0.7356108488779779</v>
      </c>
      <c r="I8" s="7">
        <v>-1.3099990006449764</v>
      </c>
      <c r="J8" s="7">
        <v>-0.56208705585884688</v>
      </c>
      <c r="K8" s="7">
        <v>0.15904668239748146</v>
      </c>
      <c r="L8" s="7">
        <v>0.19965523328955889</v>
      </c>
      <c r="M8" s="7">
        <v>0.13730545221681184</v>
      </c>
      <c r="N8" s="7">
        <v>0.24640905039011277</v>
      </c>
      <c r="O8" s="7">
        <v>1.8112816427650689</v>
      </c>
      <c r="P8" s="7">
        <v>1.153978147838169</v>
      </c>
      <c r="Q8" s="7">
        <v>0.77578436978201526</v>
      </c>
      <c r="R8" s="7">
        <v>2.2115761150040547</v>
      </c>
      <c r="S8" s="7">
        <v>4.3727582746900167</v>
      </c>
      <c r="T8" s="7">
        <v>4.6606917255440452</v>
      </c>
    </row>
    <row r="9" spans="1:20" x14ac:dyDescent="0.35">
      <c r="A9" s="7" t="s">
        <v>165</v>
      </c>
      <c r="B9" s="7">
        <v>2.0278195481098424</v>
      </c>
      <c r="C9" s="7">
        <v>2.4846291549299568</v>
      </c>
      <c r="D9" s="7">
        <v>2.4345434007287121</v>
      </c>
      <c r="E9" s="7">
        <v>-18.523336477808535</v>
      </c>
      <c r="F9" s="7">
        <v>174.09977434982446</v>
      </c>
      <c r="G9" s="7">
        <v>2.0377674549622782</v>
      </c>
      <c r="H9" s="7">
        <v>0.99590391848095483</v>
      </c>
      <c r="I9" s="7">
        <v>0.69233107806107563</v>
      </c>
      <c r="J9" s="7">
        <v>0.41144772488867593</v>
      </c>
      <c r="K9" s="7">
        <v>0.80651331854042019</v>
      </c>
      <c r="L9" s="7">
        <v>0.96519044207409621</v>
      </c>
      <c r="M9" s="7">
        <v>1.1835503029928491</v>
      </c>
      <c r="N9" s="7">
        <v>1.8955411812120144</v>
      </c>
      <c r="O9" s="7">
        <v>2.0514515843471774</v>
      </c>
      <c r="P9" s="7">
        <v>2.0887899032574606</v>
      </c>
      <c r="Q9" s="7">
        <v>2.7476627967207397</v>
      </c>
      <c r="R9" s="7">
        <v>3.8282382550720184</v>
      </c>
      <c r="S9" s="7">
        <v>6.1605097006302021</v>
      </c>
      <c r="T9" s="7">
        <v>6.6318843076371223</v>
      </c>
    </row>
    <row r="10" spans="1:20" x14ac:dyDescent="0.35">
      <c r="A10" s="7" t="s">
        <v>164</v>
      </c>
      <c r="B10" s="7">
        <v>0.40263157879600314</v>
      </c>
      <c r="C10" s="7">
        <v>0.86976982059370622</v>
      </c>
      <c r="D10" s="7">
        <v>0.93465103135837202</v>
      </c>
      <c r="E10" s="7">
        <v>-19.62540885147309</v>
      </c>
      <c r="F10" s="7">
        <v>173.58547910291264</v>
      </c>
      <c r="G10" s="7">
        <v>0.86326826408658375</v>
      </c>
      <c r="H10" s="7">
        <v>-0.427786001347501</v>
      </c>
      <c r="I10" s="7">
        <v>0.13575119177668152</v>
      </c>
      <c r="J10" s="7">
        <v>-0.19897881777403181</v>
      </c>
      <c r="K10" s="7">
        <v>0.23687803761327028</v>
      </c>
      <c r="L10" s="7">
        <v>0.36166119401594382</v>
      </c>
      <c r="M10" s="7">
        <v>0.49021450708812159</v>
      </c>
      <c r="N10" s="7">
        <v>0.42499909608569908</v>
      </c>
      <c r="O10" s="7">
        <v>0.64712456481845926</v>
      </c>
      <c r="P10" s="7">
        <v>0.72235453827854368</v>
      </c>
      <c r="Q10" s="7">
        <v>0.89874731023737786</v>
      </c>
      <c r="R10" s="7">
        <v>1.3136762123124084</v>
      </c>
      <c r="S10" s="7">
        <v>2.2647796013609152</v>
      </c>
      <c r="T10" s="7">
        <v>1.6114859065286464</v>
      </c>
    </row>
    <row r="11" spans="1:20" x14ac:dyDescent="0.35">
      <c r="A11" s="7" t="s">
        <v>163</v>
      </c>
      <c r="B11" s="7">
        <v>2.2860902247044774</v>
      </c>
      <c r="C11" s="7">
        <v>2.6661636817052483</v>
      </c>
      <c r="D11" s="7">
        <v>3.1922783440085354</v>
      </c>
      <c r="E11" s="7">
        <v>1.8610784743470623</v>
      </c>
      <c r="F11" s="7">
        <v>2.9877018778470332</v>
      </c>
      <c r="G11" s="7">
        <v>3.4201325567956631</v>
      </c>
      <c r="H11" s="7">
        <v>2.6312234209866134</v>
      </c>
      <c r="I11" s="7">
        <v>2.8157059694346689</v>
      </c>
      <c r="J11" s="7">
        <v>2.1291857675933121</v>
      </c>
      <c r="K11" s="7">
        <v>2.6530340212686272</v>
      </c>
      <c r="L11" s="7">
        <v>2.4129761051852405</v>
      </c>
      <c r="M11" s="7">
        <v>2.2309299095723314</v>
      </c>
      <c r="N11" s="7">
        <v>2.5217366578914753</v>
      </c>
      <c r="O11" s="7">
        <v>2.8920463798845577</v>
      </c>
      <c r="P11" s="7">
        <v>3.0571475350673971</v>
      </c>
      <c r="Q11" s="7">
        <v>4.2992315362847702</v>
      </c>
      <c r="R11" s="7">
        <v>3.89458553852214</v>
      </c>
      <c r="S11" s="7">
        <v>5.0651116681826025</v>
      </c>
      <c r="T11" s="7">
        <v>6.7326021767951625</v>
      </c>
    </row>
    <row r="12" spans="1:20" x14ac:dyDescent="0.35">
      <c r="A12" s="7" t="s">
        <v>162</v>
      </c>
      <c r="B12" s="7">
        <v>9.5639097708406364</v>
      </c>
      <c r="C12" s="7">
        <v>9.7220716070262085</v>
      </c>
      <c r="D12" s="7">
        <v>10.651683718087734</v>
      </c>
      <c r="E12" s="7">
        <v>9.1439494197437607</v>
      </c>
      <c r="F12" s="7">
        <v>8.1500401988445592</v>
      </c>
      <c r="G12" s="7">
        <v>8.617916210032778</v>
      </c>
      <c r="H12" s="7">
        <v>8.6043835138757938</v>
      </c>
      <c r="I12" s="7">
        <v>7.0420930734153533</v>
      </c>
      <c r="J12" s="7">
        <v>6.3560804276518406</v>
      </c>
      <c r="K12" s="7">
        <v>6.3686352398310664</v>
      </c>
      <c r="L12" s="7">
        <v>6.0866323977131245</v>
      </c>
      <c r="M12" s="7">
        <v>5.9064039569297986</v>
      </c>
      <c r="N12" s="7">
        <v>6.5094941339296302</v>
      </c>
      <c r="O12" s="7">
        <v>7.8522228122817168</v>
      </c>
      <c r="P12" s="7">
        <v>7.8754535806436277</v>
      </c>
      <c r="Q12" s="7">
        <v>9.2222205341521981</v>
      </c>
      <c r="R12" s="7">
        <v>10.523784943246794</v>
      </c>
      <c r="S12" s="7">
        <v>14.840876568644903</v>
      </c>
      <c r="T12" s="7">
        <v>18.515486078514918</v>
      </c>
    </row>
    <row r="13" spans="1:20" x14ac:dyDescent="0.35">
      <c r="A13" s="7" t="s">
        <v>161</v>
      </c>
      <c r="B13" s="7">
        <v>8.8691729289965515</v>
      </c>
      <c r="C13" s="7">
        <v>9.3410485892890556</v>
      </c>
      <c r="D13" s="7">
        <v>10.123160813450561</v>
      </c>
      <c r="E13" s="7">
        <v>7.411801080667729</v>
      </c>
      <c r="F13" s="7">
        <v>7.3814481890472701</v>
      </c>
      <c r="G13" s="7">
        <v>7.624021827038356</v>
      </c>
      <c r="H13" s="7">
        <v>7.1207130171388267</v>
      </c>
      <c r="I13" s="7">
        <v>6.798872188148799</v>
      </c>
      <c r="J13" s="7">
        <v>6.0941478596216179</v>
      </c>
      <c r="K13" s="7">
        <v>5.1695811732457981</v>
      </c>
      <c r="L13" s="7">
        <v>4.925209383491576</v>
      </c>
      <c r="M13" s="7">
        <v>4.6037042945752535</v>
      </c>
      <c r="N13" s="7">
        <v>5.1146832707122032</v>
      </c>
      <c r="O13" s="7">
        <v>6.4534552821414737</v>
      </c>
      <c r="P13" s="7">
        <v>7.4360025999261854</v>
      </c>
      <c r="Q13" s="7">
        <v>7.4917966084712768</v>
      </c>
      <c r="R13" s="7">
        <v>8.7125041050584731</v>
      </c>
      <c r="S13" s="7">
        <v>12.985766997564291</v>
      </c>
      <c r="T13" s="7">
        <v>17.910072073795714</v>
      </c>
    </row>
    <row r="14" spans="1:20" x14ac:dyDescent="0.35">
      <c r="A14" s="7" t="s">
        <v>160</v>
      </c>
      <c r="B14" s="7">
        <v>9.5639097708406364</v>
      </c>
      <c r="C14" s="7">
        <v>9.7220716070262085</v>
      </c>
      <c r="D14" s="7">
        <v>10.651683718087734</v>
      </c>
      <c r="E14" s="7">
        <v>9.1439494197437607</v>
      </c>
      <c r="F14" s="7">
        <v>8.1500401988445592</v>
      </c>
      <c r="G14" s="7">
        <v>8.617916210032778</v>
      </c>
      <c r="H14" s="7">
        <v>8.6043835138757938</v>
      </c>
      <c r="I14" s="7">
        <v>7.0420930734153533</v>
      </c>
      <c r="J14" s="7">
        <v>6.3560804276518406</v>
      </c>
      <c r="K14" s="7">
        <v>6.3686352398310664</v>
      </c>
      <c r="L14" s="7">
        <v>6.0866323977131245</v>
      </c>
      <c r="M14" s="7">
        <v>5.9064039569297986</v>
      </c>
      <c r="N14" s="7">
        <v>6.5094941339296302</v>
      </c>
      <c r="O14" s="7">
        <v>7.8522228122817168</v>
      </c>
      <c r="P14" s="7">
        <v>7.8754535806436277</v>
      </c>
      <c r="Q14" s="7">
        <v>9.2222205341521981</v>
      </c>
      <c r="R14" s="7">
        <v>10.523784943246794</v>
      </c>
      <c r="S14" s="7">
        <v>14.840876568644903</v>
      </c>
      <c r="T14" s="7">
        <v>18.515486078514918</v>
      </c>
    </row>
    <row r="15" spans="1:20" x14ac:dyDescent="0.35">
      <c r="A15" s="7" t="s">
        <v>159</v>
      </c>
      <c r="B15" s="7">
        <v>2.0323308263036348</v>
      </c>
      <c r="C15" s="7">
        <v>2.1245524287438009</v>
      </c>
      <c r="D15" s="7">
        <v>2.4701491543042691</v>
      </c>
      <c r="E15" s="7">
        <v>3.1145036155036987</v>
      </c>
      <c r="F15" s="7">
        <v>2.8987550280485337</v>
      </c>
      <c r="G15" s="7">
        <v>2.0491262479107859</v>
      </c>
      <c r="H15" s="7">
        <v>1.8005490162536353</v>
      </c>
      <c r="I15" s="7">
        <v>1.5113632684470542</v>
      </c>
      <c r="J15" s="7">
        <v>1.3017936213690893</v>
      </c>
      <c r="K15" s="7">
        <v>2.0698628524778617</v>
      </c>
      <c r="L15" s="7">
        <v>1.8881680633955429</v>
      </c>
      <c r="M15" s="7">
        <v>1.8235525761356743</v>
      </c>
      <c r="N15" s="7">
        <v>2.7941429934144897</v>
      </c>
      <c r="O15" s="7">
        <v>2.174872248771317</v>
      </c>
      <c r="P15" s="7">
        <v>2.3772844402170032</v>
      </c>
      <c r="Q15" s="7">
        <v>2.9879994530653118</v>
      </c>
      <c r="R15" s="7">
        <v>2.8507216122402261</v>
      </c>
      <c r="S15" s="7">
        <v>2.8820452265002379</v>
      </c>
      <c r="T15" s="7">
        <v>3.3004470970250166</v>
      </c>
    </row>
    <row r="16" spans="1:20" x14ac:dyDescent="0.35">
      <c r="A16" s="6" t="s">
        <v>158</v>
      </c>
      <c r="B16" s="6">
        <v>15960000006</v>
      </c>
      <c r="C16" s="6">
        <v>18447179495.199997</v>
      </c>
      <c r="D16" s="6">
        <v>12851855502.200001</v>
      </c>
      <c r="E16" s="6">
        <v>5931507001</v>
      </c>
      <c r="F16" s="6">
        <v>8129124321.2999992</v>
      </c>
      <c r="G16" s="6">
        <v>9191117442.9599991</v>
      </c>
      <c r="H16" s="6">
        <v>5239862905.6099997</v>
      </c>
      <c r="I16" s="6">
        <v>6399943813.6000004</v>
      </c>
      <c r="J16" s="6">
        <v>7116335376</v>
      </c>
      <c r="K16" s="6">
        <v>6622395287.4899998</v>
      </c>
      <c r="L16" s="6">
        <v>5837562986.9400005</v>
      </c>
      <c r="M16" s="6">
        <v>10002151974.5</v>
      </c>
      <c r="N16" s="6">
        <v>19322017565.759998</v>
      </c>
      <c r="O16" s="6">
        <v>12483160799.6</v>
      </c>
      <c r="P16" s="6">
        <v>24065551026.27</v>
      </c>
      <c r="Q16" s="6">
        <v>33206753066.240002</v>
      </c>
      <c r="R16" s="6">
        <v>44203769129.519997</v>
      </c>
      <c r="S16" s="6">
        <v>32212436899.450001</v>
      </c>
      <c r="T16" s="6">
        <v>45293154413.760002</v>
      </c>
    </row>
    <row r="17" spans="1:20" x14ac:dyDescent="0.35">
      <c r="A17" s="6" t="s">
        <v>157</v>
      </c>
      <c r="B17" s="6">
        <v>15735000006</v>
      </c>
      <c r="C17" s="6">
        <v>18614179495.199997</v>
      </c>
      <c r="D17" s="6">
        <v>13216855502.200001</v>
      </c>
      <c r="E17" s="6">
        <v>7619507001</v>
      </c>
      <c r="F17" s="6">
        <v>9033124321.2999992</v>
      </c>
      <c r="G17" s="6">
        <v>9002117442.9599991</v>
      </c>
      <c r="H17" s="6">
        <v>4893862905.6099997</v>
      </c>
      <c r="I17" s="6">
        <v>5450943813.6000004</v>
      </c>
      <c r="J17" s="6">
        <v>6433335376</v>
      </c>
      <c r="K17" s="6">
        <v>6409395287.4899998</v>
      </c>
      <c r="L17" s="6">
        <v>5681562986.9400005</v>
      </c>
      <c r="M17" s="6">
        <v>9827151974.5</v>
      </c>
      <c r="N17" s="6">
        <v>19258017565.759998</v>
      </c>
      <c r="O17" s="6">
        <v>12121160799.6</v>
      </c>
      <c r="P17" s="6">
        <v>23540551026.27</v>
      </c>
      <c r="Q17" s="6">
        <v>32817753066.240002</v>
      </c>
      <c r="R17" s="6">
        <v>43512769129.519997</v>
      </c>
      <c r="S17" s="6">
        <v>31526436899.450001</v>
      </c>
      <c r="T17" s="6">
        <v>44998154413.760002</v>
      </c>
    </row>
    <row r="18" spans="1:20" x14ac:dyDescent="0.35">
      <c r="A18" s="7" t="s">
        <v>156</v>
      </c>
      <c r="B18" s="7">
        <v>60.000000022556392</v>
      </c>
      <c r="C18" s="7">
        <v>23.589743599999998</v>
      </c>
      <c r="D18" s="7">
        <v>-26.943093296016773</v>
      </c>
      <c r="E18" s="7">
        <v>-7.5464465661577611</v>
      </c>
      <c r="F18" s="7">
        <v>-7.1875546607427054</v>
      </c>
      <c r="G18" s="7">
        <v>11.073635473445782</v>
      </c>
      <c r="H18" s="7">
        <v>8.0613275470923078</v>
      </c>
      <c r="I18" s="7">
        <v>-5.5267217734024188</v>
      </c>
      <c r="J18" s="7">
        <v>-14.232670752000001</v>
      </c>
      <c r="K18" s="7">
        <v>46.967342464468089</v>
      </c>
      <c r="L18" s="7">
        <v>33.357502782514288</v>
      </c>
      <c r="M18" s="7">
        <v>82.662413012396698</v>
      </c>
      <c r="N18" s="7">
        <v>88.633108099816511</v>
      </c>
      <c r="O18" s="7">
        <v>7.6630821360343777</v>
      </c>
      <c r="P18" s="7">
        <v>23.319332389796511</v>
      </c>
      <c r="Q18" s="7">
        <v>47.848347357694522</v>
      </c>
      <c r="R18" s="7">
        <v>22.101884564759999</v>
      </c>
      <c r="S18" s="7">
        <v>8.1344537624873734</v>
      </c>
      <c r="T18" s="7">
        <v>10.755914132928048</v>
      </c>
    </row>
    <row r="19" spans="1:20" x14ac:dyDescent="0.35">
      <c r="A19" s="7" t="s">
        <v>155</v>
      </c>
      <c r="B19" s="7">
        <v>1.7968925924341363</v>
      </c>
      <c r="C19" s="7">
        <v>1.8720498777349297</v>
      </c>
      <c r="D19" s="7">
        <v>1.2850570445155485</v>
      </c>
      <c r="E19" s="7">
        <v>0.60267293243243247</v>
      </c>
      <c r="F19" s="7">
        <v>0.95524375103407744</v>
      </c>
      <c r="G19" s="7">
        <v>0.88837400376570641</v>
      </c>
      <c r="H19" s="7">
        <v>0.53824991326245497</v>
      </c>
      <c r="I19" s="7">
        <v>0.75355514112798783</v>
      </c>
      <c r="J19" s="7">
        <v>0.88051662657757979</v>
      </c>
      <c r="K19" s="7">
        <v>0.89443480382090756</v>
      </c>
      <c r="L19" s="7">
        <v>0.84639161765115278</v>
      </c>
      <c r="M19" s="7">
        <v>1.4344115838950238</v>
      </c>
      <c r="N19" s="7">
        <v>2.3148457608434168</v>
      </c>
      <c r="O19" s="7">
        <v>1.2917177979718544</v>
      </c>
      <c r="P19" s="7">
        <v>2.5183707645740898</v>
      </c>
      <c r="Q19" s="7">
        <v>3.2495110153870241</v>
      </c>
      <c r="R19" s="7">
        <v>3.4639737582885357</v>
      </c>
      <c r="S19" s="7">
        <v>1.9972989148964535</v>
      </c>
      <c r="T19" s="7">
        <v>2.6202218219229434</v>
      </c>
    </row>
    <row r="20" spans="1:20" x14ac:dyDescent="0.35">
      <c r="A20" s="7" t="s">
        <v>154</v>
      </c>
      <c r="B20" s="7">
        <v>8.8765294805339252</v>
      </c>
      <c r="C20" s="7">
        <v>7.4055317122440778</v>
      </c>
      <c r="D20" s="7">
        <v>5.8737913629798912</v>
      </c>
      <c r="E20" s="7">
        <v>-0.35900659732477908</v>
      </c>
      <c r="F20" s="7">
        <v>5.3245330355072611E-2</v>
      </c>
      <c r="G20" s="7">
        <v>5.1232538701003341</v>
      </c>
      <c r="H20" s="7">
        <v>5.954389665465909</v>
      </c>
      <c r="I20" s="7">
        <v>10.457424532026144</v>
      </c>
      <c r="J20" s="7">
        <v>19.443539278688519</v>
      </c>
      <c r="K20" s="7">
        <v>9.2620913111748244</v>
      </c>
      <c r="L20" s="7">
        <v>6.9001926559574471</v>
      </c>
      <c r="M20" s="7">
        <v>9.589790963087248</v>
      </c>
      <c r="N20" s="7">
        <v>11.52177553116279</v>
      </c>
      <c r="O20" s="7">
        <v>6.765940812791329</v>
      </c>
      <c r="P20" s="7">
        <v>12.883057294577087</v>
      </c>
      <c r="Q20" s="7">
        <v>13.509663574548414</v>
      </c>
      <c r="R20" s="7">
        <v>12.768275311819758</v>
      </c>
      <c r="S20" s="7">
        <v>5.7738728982702998</v>
      </c>
      <c r="T20" s="7">
        <v>7.5589376524966623</v>
      </c>
    </row>
    <row r="21" spans="1:20" x14ac:dyDescent="0.35">
      <c r="A21" s="7" t="s">
        <v>153</v>
      </c>
      <c r="B21" s="7">
        <v>44.705882369747897</v>
      </c>
      <c r="C21" s="7">
        <v>21.155022356880732</v>
      </c>
      <c r="D21" s="7">
        <v>15.299827978809525</v>
      </c>
      <c r="E21" s="7">
        <v>-0.33884644393030561</v>
      </c>
      <c r="F21" s="7">
        <v>5.3403084450999193E-2</v>
      </c>
      <c r="G21" s="7">
        <v>12.093575582842105</v>
      </c>
      <c r="H21" s="7">
        <v>-13.862071178862433</v>
      </c>
      <c r="I21" s="7">
        <v>53.332865113333334</v>
      </c>
      <c r="J21" s="7">
        <v>-40.205284610169493</v>
      </c>
      <c r="K21" s="7">
        <v>31.535215654714285</v>
      </c>
      <c r="L21" s="7">
        <v>18.415025195394325</v>
      </c>
      <c r="M21" s="7">
        <v>23.153129570601852</v>
      </c>
      <c r="N21" s="7">
        <v>51.388344589787231</v>
      </c>
      <c r="O21" s="7">
        <v>21.44872989621993</v>
      </c>
      <c r="P21" s="7">
        <v>37.253174963266254</v>
      </c>
      <c r="Q21" s="7">
        <v>41.301931674427856</v>
      </c>
      <c r="R21" s="7">
        <v>37.208559873333336</v>
      </c>
      <c r="S21" s="7">
        <v>15.705722525329108</v>
      </c>
      <c r="T21" s="7">
        <v>31.107935723736265</v>
      </c>
    </row>
    <row r="22" spans="1:20" x14ac:dyDescent="0.35">
      <c r="A22" s="7" t="s">
        <v>152</v>
      </c>
      <c r="B22" s="7">
        <v>1.8820754724056603</v>
      </c>
      <c r="C22" s="7">
        <v>1.8926007484559351</v>
      </c>
      <c r="D22" s="7">
        <v>1.3425107596573698</v>
      </c>
      <c r="E22" s="7">
        <v>0.72725686623344776</v>
      </c>
      <c r="F22" s="7">
        <v>1.1374177027144257</v>
      </c>
      <c r="G22" s="7">
        <v>1.2114297407354686</v>
      </c>
      <c r="H22" s="7">
        <v>0.68918359931737472</v>
      </c>
      <c r="I22" s="7">
        <v>1.0281034238714859</v>
      </c>
      <c r="J22" s="7">
        <v>1.2586373144676335</v>
      </c>
      <c r="K22" s="7">
        <v>1.1729357576142401</v>
      </c>
      <c r="L22" s="7">
        <v>1.0942011222005623</v>
      </c>
      <c r="M22" s="7">
        <v>1.9216430306436121</v>
      </c>
      <c r="N22" s="7">
        <v>3.3550994210383749</v>
      </c>
      <c r="O22" s="7">
        <v>1.7676523363919572</v>
      </c>
      <c r="P22" s="7">
        <v>3.4169460494490984</v>
      </c>
      <c r="Q22" s="7">
        <v>4.02506097772606</v>
      </c>
      <c r="R22" s="7">
        <v>4.6447167310623101</v>
      </c>
      <c r="S22" s="7">
        <v>2.396758697875744</v>
      </c>
      <c r="T22" s="7">
        <v>2.7074633518895332</v>
      </c>
    </row>
    <row r="23" spans="1:20" x14ac:dyDescent="0.35">
      <c r="A23" s="7" t="s">
        <v>151</v>
      </c>
      <c r="B23" s="7">
        <v>1.8820754724056603</v>
      </c>
      <c r="C23" s="7">
        <v>1.8926007484559351</v>
      </c>
      <c r="D23" s="7">
        <v>1.3425107596573698</v>
      </c>
      <c r="E23" s="7">
        <v>0.72725686623344776</v>
      </c>
      <c r="F23" s="7">
        <v>1.1374177027144257</v>
      </c>
      <c r="G23" s="7">
        <v>1.2114297407354686</v>
      </c>
      <c r="H23" s="7">
        <v>0.68918359931737472</v>
      </c>
      <c r="I23" s="7">
        <v>1.0281034238714859</v>
      </c>
      <c r="J23" s="7">
        <v>1.2586373144676335</v>
      </c>
      <c r="K23" s="7">
        <v>1.1729357576142401</v>
      </c>
      <c r="L23" s="7">
        <v>1.0942011222005623</v>
      </c>
      <c r="M23" s="7">
        <v>1.9216430306436121</v>
      </c>
      <c r="N23" s="7">
        <v>3.3550994210383749</v>
      </c>
      <c r="O23" s="7">
        <v>1.7676523363919572</v>
      </c>
      <c r="P23" s="7">
        <v>3.4169460494490984</v>
      </c>
      <c r="Q23" s="7">
        <v>4.02506097772606</v>
      </c>
      <c r="R23" s="7">
        <v>4.6447167310623101</v>
      </c>
      <c r="S23" s="7">
        <v>2.396758697875744</v>
      </c>
      <c r="T23" s="7">
        <v>2.7074633518895332</v>
      </c>
    </row>
    <row r="24" spans="1:20" x14ac:dyDescent="0.35">
      <c r="A24" s="7" t="s">
        <v>150</v>
      </c>
      <c r="B24" s="7">
        <v>1.7715604600315245</v>
      </c>
      <c r="C24" s="7">
        <v>1.8889973102496445</v>
      </c>
      <c r="D24" s="7">
        <v>1.321553394880512</v>
      </c>
      <c r="E24" s="7">
        <v>0.77418278815281449</v>
      </c>
      <c r="F24" s="7">
        <v>1.0614717181316098</v>
      </c>
      <c r="G24" s="7">
        <v>0.87010607413106511</v>
      </c>
      <c r="H24" s="7">
        <v>0.5027080539917822</v>
      </c>
      <c r="I24" s="7">
        <v>0.64181606188625928</v>
      </c>
      <c r="J24" s="7">
        <v>0.79600784162336058</v>
      </c>
      <c r="K24" s="7">
        <v>0.86566657043354944</v>
      </c>
      <c r="L24" s="7">
        <v>0.82377308785558945</v>
      </c>
      <c r="M24" s="7">
        <v>1.4093147819446437</v>
      </c>
      <c r="N24" s="7">
        <v>2.3071783354211091</v>
      </c>
      <c r="O24" s="7">
        <v>1.2542591887003312</v>
      </c>
      <c r="P24" s="7">
        <v>2.4634314594254918</v>
      </c>
      <c r="Q24" s="7">
        <v>3.2114446683863389</v>
      </c>
      <c r="R24" s="7">
        <v>3.4098243969532178</v>
      </c>
      <c r="S24" s="7">
        <v>1.9547641926742312</v>
      </c>
      <c r="T24" s="7">
        <v>2.603155988300359</v>
      </c>
    </row>
    <row r="25" spans="1:20" x14ac:dyDescent="0.35">
      <c r="A25" s="7" t="s">
        <v>149</v>
      </c>
      <c r="B25" s="7">
        <v>6.4015459747762407</v>
      </c>
      <c r="C25" s="7">
        <v>7.0242186774339608</v>
      </c>
      <c r="D25" s="7">
        <v>3.7946757112259548</v>
      </c>
      <c r="E25" s="7">
        <v>-126.99178335000001</v>
      </c>
      <c r="F25" s="7">
        <v>25.302869247338933</v>
      </c>
      <c r="G25" s="7">
        <v>19.317848590042917</v>
      </c>
      <c r="H25" s="7">
        <v>52.622181780752683</v>
      </c>
      <c r="I25" s="7">
        <v>-7.4772891818930045</v>
      </c>
      <c r="J25" s="7">
        <v>-21.807916528813561</v>
      </c>
      <c r="K25" s="7">
        <v>5.642073316452465</v>
      </c>
      <c r="L25" s="7">
        <v>5.1839078347992702</v>
      </c>
      <c r="M25" s="7">
        <v>8.5677000649520494</v>
      </c>
      <c r="N25" s="7">
        <v>10.019780211113424</v>
      </c>
      <c r="O25" s="7">
        <v>4.8368558657621712</v>
      </c>
      <c r="P25" s="7">
        <v>19.406884605333879</v>
      </c>
      <c r="Q25" s="7">
        <v>13.329712861998374</v>
      </c>
      <c r="R25" s="7">
        <v>11.269818474364156</v>
      </c>
      <c r="S25" s="7">
        <v>5.1287517324629901</v>
      </c>
      <c r="T25" s="7">
        <v>6.9079144018667487</v>
      </c>
    </row>
    <row r="26" spans="1:20" x14ac:dyDescent="0.35">
      <c r="A26" s="7" t="s">
        <v>148</v>
      </c>
      <c r="B26" s="7">
        <v>8.7513904371523914</v>
      </c>
      <c r="C26" s="7">
        <v>7.4725730610999586</v>
      </c>
      <c r="D26" s="7">
        <v>6.040610375776966</v>
      </c>
      <c r="E26" s="7">
        <v>-0.46117340521728606</v>
      </c>
      <c r="F26" s="7">
        <v>5.91664820976859E-2</v>
      </c>
      <c r="G26" s="7">
        <v>5.0179026995317724</v>
      </c>
      <c r="H26" s="7">
        <v>5.5612078472840905</v>
      </c>
      <c r="I26" s="7">
        <v>8.9067709372549029</v>
      </c>
      <c r="J26" s="7">
        <v>17.577419060109289</v>
      </c>
      <c r="K26" s="7">
        <v>8.9641892132727268</v>
      </c>
      <c r="L26" s="7">
        <v>6.7157954928368797</v>
      </c>
      <c r="M26" s="7">
        <v>9.4220057281879193</v>
      </c>
      <c r="N26" s="7">
        <v>11.483612144162194</v>
      </c>
      <c r="O26" s="7">
        <v>6.5697348507317077</v>
      </c>
      <c r="P26" s="7">
        <v>12.602008044041757</v>
      </c>
      <c r="Q26" s="7">
        <v>13.351404827599673</v>
      </c>
      <c r="R26" s="7">
        <v>12.568679702345468</v>
      </c>
      <c r="S26" s="7">
        <v>5.6509117941297724</v>
      </c>
      <c r="T26" s="7">
        <v>7.5097053427503342</v>
      </c>
    </row>
    <row r="27" spans="1:20" x14ac:dyDescent="0.35">
      <c r="A27" s="7" t="s">
        <v>147</v>
      </c>
      <c r="B27" s="7">
        <v>44.07563026890756</v>
      </c>
      <c r="C27" s="7">
        <v>21.34653611834862</v>
      </c>
      <c r="D27" s="7">
        <v>15.734351788333337</v>
      </c>
      <c r="E27" s="7">
        <v>-0.43527603547557842</v>
      </c>
      <c r="F27" s="7">
        <v>5.9341779252013505E-2</v>
      </c>
      <c r="G27" s="7">
        <v>11.844891372315788</v>
      </c>
      <c r="H27" s="7">
        <v>-12.946727263518518</v>
      </c>
      <c r="I27" s="7">
        <v>45.424531780000002</v>
      </c>
      <c r="J27" s="7">
        <v>-36.3465275480226</v>
      </c>
      <c r="K27" s="7">
        <v>30.520929940428569</v>
      </c>
      <c r="L27" s="7">
        <v>17.922911630725554</v>
      </c>
      <c r="M27" s="7">
        <v>22.74803697800926</v>
      </c>
      <c r="N27" s="7">
        <v>51.218131823829786</v>
      </c>
      <c r="O27" s="7">
        <v>20.826736769072166</v>
      </c>
      <c r="P27" s="7">
        <v>36.440481464814241</v>
      </c>
      <c r="Q27" s="7">
        <v>40.818100828656711</v>
      </c>
      <c r="R27" s="7">
        <v>36.626910041683509</v>
      </c>
      <c r="S27" s="7">
        <v>15.371251535568016</v>
      </c>
      <c r="T27" s="7">
        <v>30.905325833626375</v>
      </c>
    </row>
    <row r="28" spans="1:20" x14ac:dyDescent="0.35">
      <c r="A28" s="5" t="s">
        <v>146</v>
      </c>
      <c r="B28" s="5">
        <v>1.6666666660401001E-2</v>
      </c>
      <c r="C28" s="5">
        <v>4.2391304329395085E-2</v>
      </c>
      <c r="D28" s="5">
        <v>-3.711526323326203E-2</v>
      </c>
      <c r="E28" s="5">
        <v>-0.13251269868980806</v>
      </c>
      <c r="F28" s="5">
        <v>-0.1391293767074695</v>
      </c>
      <c r="G28" s="5">
        <v>9.0304579954610886E-2</v>
      </c>
      <c r="H28" s="5">
        <v>0.12404904702832679</v>
      </c>
      <c r="I28" s="5">
        <v>-0.1809390884868752</v>
      </c>
      <c r="J28" s="5">
        <v>-7.0260881982355861E-2</v>
      </c>
      <c r="K28" s="5">
        <v>2.129138987918092E-2</v>
      </c>
      <c r="L28" s="5">
        <v>2.9978263256690525E-2</v>
      </c>
      <c r="M28" s="5">
        <v>1.2097396671084743E-2</v>
      </c>
      <c r="N28" s="5">
        <v>1.1282465677202966E-2</v>
      </c>
      <c r="O28" s="5">
        <v>0.13049579558826144</v>
      </c>
      <c r="P28" s="5">
        <v>4.2882874315799666E-2</v>
      </c>
      <c r="Q28" s="5">
        <v>2.0899363410075839E-2</v>
      </c>
      <c r="R28" s="5">
        <v>4.5245010536089494E-2</v>
      </c>
      <c r="S28" s="5">
        <v>0.12293388458504403</v>
      </c>
      <c r="T28" s="5">
        <v>9.297210703259616E-2</v>
      </c>
    </row>
    <row r="29" spans="1:20" x14ac:dyDescent="0.35">
      <c r="A29" s="5" t="s">
        <v>145</v>
      </c>
      <c r="B29" s="5">
        <v>2.2368421044222399E-2</v>
      </c>
      <c r="C29" s="5">
        <v>4.7270098945310125E-2</v>
      </c>
      <c r="D29" s="5">
        <v>6.5360211983102948E-2</v>
      </c>
      <c r="E29" s="5">
        <v>-2.9511893009733967</v>
      </c>
      <c r="F29" s="5">
        <v>18.725510151339012</v>
      </c>
      <c r="G29" s="5">
        <v>8.2688531042776237E-2</v>
      </c>
      <c r="H29" s="5">
        <v>-7.2139291964165436E-2</v>
      </c>
      <c r="I29" s="5">
        <v>1.875016461003888E-2</v>
      </c>
      <c r="J29" s="5">
        <v>-2.4872352221753973E-2</v>
      </c>
      <c r="K29" s="5">
        <v>3.1710580671120522E-2</v>
      </c>
      <c r="L29" s="5">
        <v>5.4303482584976547E-2</v>
      </c>
      <c r="M29" s="5">
        <v>4.3190705470319085E-2</v>
      </c>
      <c r="N29" s="5">
        <v>1.945966557168952E-2</v>
      </c>
      <c r="O29" s="5">
        <v>4.6622807263577752E-2</v>
      </c>
      <c r="P29" s="5">
        <v>2.6843349620161418E-2</v>
      </c>
      <c r="Q29" s="5">
        <v>2.4211942624929358E-2</v>
      </c>
      <c r="R29" s="5">
        <v>2.6875536258437159E-2</v>
      </c>
      <c r="S29" s="5">
        <v>6.3671059920183154E-2</v>
      </c>
      <c r="T29" s="5">
        <v>3.2146138171327478E-2</v>
      </c>
    </row>
    <row r="30" spans="1:20" x14ac:dyDescent="0.35">
      <c r="A30" s="7" t="s">
        <v>144</v>
      </c>
      <c r="B30" s="7">
        <v>0.21249999999999999</v>
      </c>
      <c r="C30" s="7">
        <v>0.21852877808556481</v>
      </c>
      <c r="D30" s="7">
        <v>0.23190222500783453</v>
      </c>
      <c r="E30" s="7">
        <v>0.33067680235409513</v>
      </c>
      <c r="F30" s="7">
        <v>0.3486777668952008</v>
      </c>
      <c r="G30" s="7">
        <v>0.23329379201265321</v>
      </c>
      <c r="H30" s="7">
        <v>0.20597132710772065</v>
      </c>
      <c r="I30" s="7">
        <v>0.20899598393574295</v>
      </c>
      <c r="J30" s="7">
        <v>0.20392642377078177</v>
      </c>
      <c r="K30" s="7">
        <v>0.31951824300389658</v>
      </c>
      <c r="L30" s="7">
        <v>0.30271790065604498</v>
      </c>
      <c r="M30" s="7">
        <v>0.27934678194044188</v>
      </c>
      <c r="N30" s="7">
        <v>0.29432193089077963</v>
      </c>
      <c r="O30" s="7">
        <v>0.26961200792976492</v>
      </c>
      <c r="P30" s="7">
        <v>0.29419281556155047</v>
      </c>
      <c r="Q30" s="7">
        <v>0.31721212121212122</v>
      </c>
      <c r="R30" s="7">
        <v>0.26626037616896081</v>
      </c>
      <c r="S30" s="7">
        <v>0.19136904761904761</v>
      </c>
      <c r="T30" s="7">
        <v>0.1749656285492259</v>
      </c>
    </row>
    <row r="31" spans="1:20" x14ac:dyDescent="0.35">
      <c r="A31" s="5" t="s">
        <v>143</v>
      </c>
      <c r="B31" s="5">
        <v>0.14486695071951122</v>
      </c>
      <c r="C31" s="5">
        <v>0.1500211297365826</v>
      </c>
      <c r="D31" s="5">
        <v>0.15554932735426008</v>
      </c>
      <c r="E31" s="5">
        <v>0.19411256657550024</v>
      </c>
      <c r="F31" s="5">
        <v>0.18249725375320391</v>
      </c>
      <c r="G31" s="5">
        <v>0.13259420181286988</v>
      </c>
      <c r="H31" s="5">
        <v>0.12948569538614188</v>
      </c>
      <c r="I31" s="5">
        <v>0.12468851830553958</v>
      </c>
      <c r="J31" s="5">
        <v>0.125544425087108</v>
      </c>
      <c r="K31" s="5">
        <v>0.18016578448017576</v>
      </c>
      <c r="L31" s="5">
        <v>0.17632929359100338</v>
      </c>
      <c r="M31" s="5">
        <v>0.16032638659168597</v>
      </c>
      <c r="N31" s="5">
        <v>0.15590507726269315</v>
      </c>
      <c r="O31" s="5">
        <v>0.16149279050042409</v>
      </c>
      <c r="P31" s="5">
        <v>0.17458712504213009</v>
      </c>
      <c r="Q31" s="5">
        <v>0.17097870116294264</v>
      </c>
      <c r="R31" s="5">
        <v>0.15438981295314688</v>
      </c>
      <c r="S31" s="5">
        <v>0.12255205603468812</v>
      </c>
      <c r="T31" s="5">
        <v>0.11969901443585654</v>
      </c>
    </row>
    <row r="32" spans="1:20" x14ac:dyDescent="0.35">
      <c r="A32" s="5" t="s">
        <v>142</v>
      </c>
      <c r="B32" s="5">
        <v>-9.1537835638730677E-2</v>
      </c>
      <c r="C32" s="5">
        <v>6.3018867924528307E-2</v>
      </c>
      <c r="D32" s="5">
        <v>0.10479471719781798</v>
      </c>
      <c r="E32" s="5">
        <v>-28.133333333333333</v>
      </c>
      <c r="F32" s="5">
        <v>2.5322128851540615</v>
      </c>
      <c r="G32" s="5">
        <v>-0.40557939914163088</v>
      </c>
      <c r="H32" s="5">
        <v>-3.7204301075268815</v>
      </c>
      <c r="I32" s="5">
        <v>1.3017832647462275</v>
      </c>
      <c r="J32" s="5">
        <v>2.3152542372881357</v>
      </c>
      <c r="K32" s="5">
        <v>-0.1875</v>
      </c>
      <c r="L32" s="5">
        <v>-0.14233576642335766</v>
      </c>
      <c r="M32" s="5">
        <v>-0.15257192676547515</v>
      </c>
      <c r="N32" s="5">
        <v>-3.3298647242455778E-2</v>
      </c>
      <c r="O32" s="5">
        <v>-0.14445331205107742</v>
      </c>
      <c r="P32" s="5">
        <v>-0.43281121187139326</v>
      </c>
      <c r="Q32" s="5">
        <v>-0.15800162469536963</v>
      </c>
      <c r="R32" s="5">
        <v>-0.17896917896917897</v>
      </c>
      <c r="S32" s="5">
        <v>-0.11159915405889052</v>
      </c>
      <c r="T32" s="5">
        <v>-4.5287073994473445E-2</v>
      </c>
    </row>
    <row r="33" spans="1:20" x14ac:dyDescent="0.35">
      <c r="A33" s="7" t="s">
        <v>141</v>
      </c>
      <c r="B33" s="7">
        <v>1.7008184298272204</v>
      </c>
      <c r="C33" s="7">
        <v>3.3550687722873151</v>
      </c>
      <c r="D33" s="7">
        <v>3.6889744824265769</v>
      </c>
      <c r="E33" s="7">
        <v>2.4929513415188724</v>
      </c>
      <c r="F33" s="7">
        <v>2.7824561403508774</v>
      </c>
      <c r="G33" s="7">
        <v>2.1140294682895582</v>
      </c>
      <c r="H33" s="7">
        <v>2.1720513818606459</v>
      </c>
      <c r="I33" s="7">
        <v>2.1534246575342464</v>
      </c>
      <c r="J33" s="7">
        <v>2.4179628700451579</v>
      </c>
      <c r="K33" s="7">
        <v>2.8185437997724687</v>
      </c>
      <c r="L33" s="7">
        <v>2.9397821909032671</v>
      </c>
      <c r="M33" s="7">
        <v>2.7573852922690132</v>
      </c>
      <c r="N33" s="7">
        <v>2.5118226600985221</v>
      </c>
      <c r="O33" s="7">
        <v>2.7545839210155147</v>
      </c>
      <c r="P33" s="7">
        <v>3.031492248062015</v>
      </c>
      <c r="Q33" s="7">
        <v>2.042887586574321</v>
      </c>
      <c r="R33" s="7">
        <v>2.6421585160202361</v>
      </c>
      <c r="S33" s="7">
        <v>2.1041577368195457</v>
      </c>
      <c r="T33" s="7">
        <v>3.1654155495978551</v>
      </c>
    </row>
    <row r="34" spans="1:20" x14ac:dyDescent="0.35">
      <c r="A34" s="7" t="s">
        <v>140</v>
      </c>
      <c r="B34" s="7">
        <v>0</v>
      </c>
      <c r="C34" s="7">
        <v>0</v>
      </c>
      <c r="D34" s="7">
        <v>0</v>
      </c>
      <c r="E34" s="7">
        <v>-2.4444444444444446</v>
      </c>
      <c r="F34" s="7">
        <v>-20.46</v>
      </c>
      <c r="G34" s="7">
        <v>14</v>
      </c>
      <c r="H34" s="7">
        <v>1.84</v>
      </c>
      <c r="I34" s="7">
        <v>-59.457142857142856</v>
      </c>
      <c r="J34" s="7">
        <v>-93</v>
      </c>
      <c r="K34" s="7">
        <v>4.774193548387097</v>
      </c>
      <c r="L34" s="7">
        <v>2.7250000000000001</v>
      </c>
      <c r="M34" s="7">
        <v>1.7712418300653594</v>
      </c>
      <c r="N34" s="7">
        <v>1.3886743886743886</v>
      </c>
      <c r="O34" s="7">
        <v>26.057692307692307</v>
      </c>
      <c r="P34" s="7">
        <v>6.6481481481481479</v>
      </c>
      <c r="Q34" s="7">
        <v>22.017857142857142</v>
      </c>
      <c r="R34" s="7">
        <v>55.727272727272727</v>
      </c>
      <c r="S34" s="7">
        <v>119.31578947368421</v>
      </c>
      <c r="T34" s="7">
        <v>82.836363636363643</v>
      </c>
    </row>
    <row r="35" spans="1:20" x14ac:dyDescent="0.35">
      <c r="A35" s="7" t="s">
        <v>139</v>
      </c>
      <c r="B35" s="7">
        <v>6.7593984962406015</v>
      </c>
      <c r="C35" s="7">
        <v>3.1854219948849103</v>
      </c>
      <c r="D35" s="7">
        <v>-4.5870020964360583</v>
      </c>
      <c r="E35" s="7">
        <v>21.020356234096692</v>
      </c>
      <c r="F35" s="7">
        <v>-95.96040226272784</v>
      </c>
      <c r="G35" s="7">
        <v>2.1357142857142857</v>
      </c>
      <c r="H35" s="7">
        <v>5.67741935483871</v>
      </c>
      <c r="I35" s="7">
        <v>-0.52849740932642486</v>
      </c>
      <c r="J35" s="7">
        <v>-0.73199999999999998</v>
      </c>
      <c r="K35" s="7">
        <v>5.5859375</v>
      </c>
      <c r="L35" s="7">
        <v>8.134615384615385</v>
      </c>
      <c r="M35" s="7">
        <v>6.3212121212121213</v>
      </c>
      <c r="N35" s="7">
        <v>2.0910224438902745</v>
      </c>
      <c r="O35" s="7">
        <v>1.4335664335664335</v>
      </c>
      <c r="P35" s="7">
        <v>1.8083252662149081</v>
      </c>
      <c r="Q35" s="7">
        <v>3.5316091954022988</v>
      </c>
      <c r="R35" s="7">
        <v>2.0163075131042514</v>
      </c>
      <c r="S35" s="7">
        <v>1.2905389775618783</v>
      </c>
      <c r="T35" s="7">
        <v>1.4229399192590833</v>
      </c>
    </row>
    <row r="36" spans="1:20" x14ac:dyDescent="0.35">
      <c r="A36" s="5" t="s">
        <v>138</v>
      </c>
      <c r="B36" s="5">
        <v>6.704260649108674E-3</v>
      </c>
      <c r="C36" s="5">
        <v>5.8003447100323201E-3</v>
      </c>
      <c r="D36" s="5">
        <v>2.0930829789827014E-2</v>
      </c>
      <c r="E36" s="5">
        <v>4.2147804926783723E-2</v>
      </c>
      <c r="F36" s="5">
        <v>1.9436287815897596E-2</v>
      </c>
      <c r="G36" s="5">
        <v>2.3827353024168413E-2</v>
      </c>
      <c r="H36" s="5">
        <v>6.3360436328314618E-2</v>
      </c>
      <c r="I36" s="5">
        <v>5.5469236971365021E-2</v>
      </c>
      <c r="J36" s="5">
        <v>4.8620530331790257E-2</v>
      </c>
      <c r="K36" s="5">
        <v>5.3454978845603157E-2</v>
      </c>
      <c r="L36" s="5">
        <v>5.9956526513381049E-2</v>
      </c>
      <c r="M36" s="5">
        <v>2.5094599706134469E-2</v>
      </c>
      <c r="N36" s="5">
        <v>1.1075447958355205E-2</v>
      </c>
      <c r="O36" s="5">
        <v>1.7303309912255659E-2</v>
      </c>
      <c r="P36" s="5">
        <v>8.8923789763383013E-3</v>
      </c>
      <c r="Q36" s="5">
        <v>5.0592118917762849E-3</v>
      </c>
      <c r="R36" s="5">
        <v>4.6376135799491725E-3</v>
      </c>
      <c r="S36" s="5">
        <v>6.5813089727346811E-3</v>
      </c>
      <c r="T36" s="5">
        <v>4.9234813270645789E-3</v>
      </c>
    </row>
    <row r="37" spans="1:20" x14ac:dyDescent="0.35">
      <c r="A37" s="5" t="s">
        <v>137</v>
      </c>
      <c r="B37" s="5">
        <v>0.40225563909774442</v>
      </c>
      <c r="C37" s="5">
        <v>0.13682864450127877</v>
      </c>
      <c r="D37" s="5">
        <v>-0.56394129979035634</v>
      </c>
      <c r="E37" s="5">
        <v>-0.31806615776081426</v>
      </c>
      <c r="F37" s="5">
        <v>-0.13969938107869145</v>
      </c>
      <c r="G37" s="5">
        <v>0.26385542168674697</v>
      </c>
      <c r="H37" s="5">
        <v>0.51076923076923075</v>
      </c>
      <c r="I37" s="5">
        <v>-0.3065630397236615</v>
      </c>
      <c r="J37" s="5">
        <v>-0.69199999999999995</v>
      </c>
      <c r="K37" s="5">
        <v>2.5106382978723403</v>
      </c>
      <c r="L37" s="5">
        <v>2</v>
      </c>
      <c r="M37" s="5">
        <v>2.0743801652892562</v>
      </c>
      <c r="N37" s="5">
        <v>0.98165137614678899</v>
      </c>
      <c r="O37" s="5">
        <v>0.13259668508287292</v>
      </c>
      <c r="P37" s="5">
        <v>0.20736434108527133</v>
      </c>
      <c r="Q37" s="5">
        <v>0.24207492795389049</v>
      </c>
      <c r="R37" s="5">
        <v>0.10249999999999999</v>
      </c>
      <c r="S37" s="5">
        <v>5.3535353535353533E-2</v>
      </c>
      <c r="T37" s="5">
        <v>5.2956542388981238E-2</v>
      </c>
    </row>
    <row r="38" spans="1:20" x14ac:dyDescent="0.35">
      <c r="A38" s="5" t="s">
        <v>136</v>
      </c>
      <c r="B38" s="5">
        <v>-0.11551452375591084</v>
      </c>
      <c r="C38" s="5">
        <v>-0.1082809011568906</v>
      </c>
      <c r="D38" s="5">
        <v>-0.10988901109889011</v>
      </c>
      <c r="E38" s="5">
        <v>-0.12060556797398904</v>
      </c>
      <c r="F38" s="5">
        <v>-0.13619271445358402</v>
      </c>
      <c r="G38" s="5">
        <v>-0.11357046201430504</v>
      </c>
      <c r="H38" s="5">
        <v>-0.12429378531073448</v>
      </c>
      <c r="I38" s="5">
        <v>0.13728953255622278</v>
      </c>
      <c r="J38" s="5">
        <v>0.13189804503835684</v>
      </c>
      <c r="K38" s="5">
        <v>0.12695840086439764</v>
      </c>
      <c r="L38" s="5">
        <v>0.12918660287081341</v>
      </c>
      <c r="M38" s="5">
        <v>0.13380180696974042</v>
      </c>
      <c r="N38" s="5">
        <v>0.11992332574577692</v>
      </c>
      <c r="O38" s="5">
        <v>0.113307119205298</v>
      </c>
      <c r="P38" s="5">
        <v>0.11437840100460445</v>
      </c>
      <c r="Q38" s="5">
        <v>0.10969762207652412</v>
      </c>
      <c r="R38" s="5">
        <v>0.10336180550113629</v>
      </c>
      <c r="S38" s="5">
        <v>9.0835813492063475E-2</v>
      </c>
      <c r="T38" s="5">
        <v>9.5452967719541842E-2</v>
      </c>
    </row>
    <row r="39" spans="1:20" x14ac:dyDescent="0.35">
      <c r="A39" s="5" t="s">
        <v>135</v>
      </c>
      <c r="B39" s="5">
        <v>0.18351722585003377</v>
      </c>
      <c r="C39" s="5">
        <v>0.16916988025167445</v>
      </c>
      <c r="D39" s="5">
        <v>0.17048295170482952</v>
      </c>
      <c r="E39" s="5">
        <v>0.21865474497053444</v>
      </c>
      <c r="F39" s="5">
        <v>0.25417156286721504</v>
      </c>
      <c r="G39" s="5">
        <v>0.22714092402861008</v>
      </c>
      <c r="H39" s="5">
        <v>0.24160246533127888</v>
      </c>
      <c r="I39" s="5">
        <v>0.28411633109619688</v>
      </c>
      <c r="J39" s="5">
        <v>0.224696857213561</v>
      </c>
      <c r="K39" s="5">
        <v>0.15599675850891409</v>
      </c>
      <c r="L39" s="5">
        <v>0.16108452950558214</v>
      </c>
      <c r="M39" s="5">
        <v>0.16133658396672881</v>
      </c>
      <c r="N39" s="5">
        <v>0.12627291242362526</v>
      </c>
      <c r="O39" s="5">
        <v>0.11661837748344372</v>
      </c>
      <c r="P39" s="5">
        <v>0.15676015069066554</v>
      </c>
      <c r="Q39" s="5">
        <v>0.12447401898424504</v>
      </c>
      <c r="R39" s="5">
        <v>0.10876890525820861</v>
      </c>
      <c r="S39" s="5">
        <v>9.2075892857142863E-2</v>
      </c>
      <c r="T39" s="5">
        <v>0.12148559527941688</v>
      </c>
    </row>
    <row r="40" spans="1:20" x14ac:dyDescent="0.35">
      <c r="A40" s="5" t="s">
        <v>134</v>
      </c>
      <c r="B40" s="5">
        <v>3.5774579950156767E-2</v>
      </c>
      <c r="C40" s="5">
        <v>3.0567685589519649E-2</v>
      </c>
      <c r="D40" s="5">
        <v>3.6995515695067267E-2</v>
      </c>
      <c r="E40" s="5">
        <v>0.1310637685331798</v>
      </c>
      <c r="F40" s="5">
        <v>0.13841083852068839</v>
      </c>
      <c r="G40" s="5">
        <v>0.13371788148925012</v>
      </c>
      <c r="H40" s="5">
        <v>0.14089631222093599</v>
      </c>
      <c r="I40" s="5">
        <v>3.3927544565842439E-2</v>
      </c>
      <c r="J40" s="5">
        <v>3.3427700348432059E-2</v>
      </c>
      <c r="K40" s="5">
        <v>0.1122540697093778</v>
      </c>
      <c r="L40" s="5">
        <v>0.11780762091931432</v>
      </c>
      <c r="M40" s="5">
        <v>0.13331128018524643</v>
      </c>
      <c r="N40" s="5">
        <v>0.11929727740986019</v>
      </c>
      <c r="O40" s="5">
        <v>0.11221374045801528</v>
      </c>
      <c r="P40" s="5">
        <v>3.8843950117964272E-2</v>
      </c>
      <c r="Q40" s="5">
        <v>0.10492617274271528</v>
      </c>
      <c r="R40" s="5">
        <v>0.10369828794248462</v>
      </c>
      <c r="S40" s="5">
        <v>8.309906132367656E-2</v>
      </c>
      <c r="T40" s="5">
        <v>2.739950108371161E-2</v>
      </c>
    </row>
    <row r="41" spans="1:20" x14ac:dyDescent="0.35">
      <c r="A41" s="7" t="s">
        <v>133</v>
      </c>
      <c r="B41" s="7">
        <v>0.80144605116796441</v>
      </c>
      <c r="C41" s="7">
        <v>0.64993978321959056</v>
      </c>
      <c r="D41" s="7">
        <v>0.61608775137111516</v>
      </c>
      <c r="E41" s="7">
        <v>-5.9496429003752571E-2</v>
      </c>
      <c r="F41" s="7">
        <v>2.9540259246887139E-3</v>
      </c>
      <c r="G41" s="7">
        <v>0.57636566332218508</v>
      </c>
      <c r="H41" s="7">
        <v>1.4295454545454545</v>
      </c>
      <c r="I41" s="7">
        <v>0.80392156862745101</v>
      </c>
      <c r="J41" s="7">
        <v>1.4836065573770492</v>
      </c>
      <c r="K41" s="7">
        <v>0.70629370629370625</v>
      </c>
      <c r="L41" s="7">
        <v>0.62529550827423164</v>
      </c>
      <c r="M41" s="7">
        <v>0.58581016299137101</v>
      </c>
      <c r="N41" s="7">
        <v>0.77579010137149673</v>
      </c>
      <c r="O41" s="7">
        <v>0.6845528455284553</v>
      </c>
      <c r="P41" s="7">
        <v>0.65417558886509641</v>
      </c>
      <c r="Q41" s="7">
        <v>0.67290480065093572</v>
      </c>
      <c r="R41" s="7">
        <v>0.65684575389948008</v>
      </c>
      <c r="S41" s="7">
        <v>0.63237139272271015</v>
      </c>
      <c r="T41" s="7">
        <v>0.7570093457943925</v>
      </c>
    </row>
    <row r="42" spans="1:20" x14ac:dyDescent="0.35">
      <c r="A42" s="7" t="s">
        <v>132</v>
      </c>
      <c r="B42" s="7">
        <v>0.16223823463183967</v>
      </c>
      <c r="C42" s="7">
        <v>0.16429876192409174</v>
      </c>
      <c r="D42" s="7">
        <v>0.1347865213478652</v>
      </c>
      <c r="E42" s="7">
        <v>9.9878073562284078E-2</v>
      </c>
      <c r="F42" s="7">
        <v>5.2996474735605169E-2</v>
      </c>
      <c r="G42" s="7">
        <v>9.9942006572588435E-2</v>
      </c>
      <c r="H42" s="7">
        <v>0.12922444786851567</v>
      </c>
      <c r="I42" s="7">
        <v>5.7930060049452489E-2</v>
      </c>
      <c r="J42" s="7">
        <v>6.7186340014847815E-2</v>
      </c>
      <c r="K42" s="7">
        <v>6.8206374932468936E-2</v>
      </c>
      <c r="L42" s="7">
        <v>7.6700014499057556E-2</v>
      </c>
      <c r="M42" s="7">
        <v>8.7623691381041161E-2</v>
      </c>
      <c r="N42" s="7">
        <v>0.15586438241284295</v>
      </c>
      <c r="O42" s="7">
        <v>0.13069122516556292</v>
      </c>
      <c r="P42" s="7">
        <v>0.12787777312683132</v>
      </c>
      <c r="Q42" s="7">
        <v>0.16185536745278403</v>
      </c>
      <c r="R42" s="7">
        <v>0.17819920068960113</v>
      </c>
      <c r="S42" s="7">
        <v>0.21875</v>
      </c>
      <c r="T42" s="7">
        <v>0.26240888580354044</v>
      </c>
    </row>
    <row r="43" spans="1:20" x14ac:dyDescent="0.35">
      <c r="A43" s="7" t="s">
        <v>131</v>
      </c>
      <c r="B43" s="7">
        <v>0.74125514403292181</v>
      </c>
      <c r="C43" s="7">
        <v>0.91676104190260477</v>
      </c>
      <c r="D43" s="7">
        <v>0.95399858457183295</v>
      </c>
      <c r="E43" s="7">
        <v>5.7368295116983466E-3</v>
      </c>
      <c r="F43" s="7">
        <v>1.8556005398110661E-3</v>
      </c>
      <c r="G43" s="7">
        <v>0.83387096774193548</v>
      </c>
      <c r="H43" s="7">
        <v>0.98358092259577801</v>
      </c>
      <c r="I43" s="7">
        <v>0.46024321796071094</v>
      </c>
      <c r="J43" s="7">
        <v>0.59670329670329669</v>
      </c>
      <c r="K43" s="7">
        <v>0.62268803945745987</v>
      </c>
      <c r="L43" s="7">
        <v>0.71875</v>
      </c>
      <c r="M43" s="7">
        <v>0.87787356321839083</v>
      </c>
      <c r="N43" s="7">
        <v>2.0015384615384617</v>
      </c>
      <c r="O43" s="7">
        <v>1.5967130214917826</v>
      </c>
      <c r="P43" s="7">
        <v>1.4309133489461361</v>
      </c>
      <c r="Q43" s="7">
        <v>1.3106180665610143</v>
      </c>
      <c r="R43" s="7">
        <v>1.6856931060044478</v>
      </c>
      <c r="S43" s="7">
        <v>2.7562500000000001</v>
      </c>
      <c r="T43" s="7">
        <v>2.905829596412556</v>
      </c>
    </row>
    <row r="44" spans="1:20" x14ac:dyDescent="0.35">
      <c r="A44" s="5" t="s">
        <v>130</v>
      </c>
      <c r="B44" s="5">
        <v>0</v>
      </c>
      <c r="C44" s="5">
        <v>0</v>
      </c>
      <c r="D44" s="5">
        <v>0</v>
      </c>
      <c r="E44" s="5">
        <v>0</v>
      </c>
      <c r="F44" s="5">
        <v>0</v>
      </c>
      <c r="G44" s="5">
        <v>3.2862942199884011E-3</v>
      </c>
      <c r="H44" s="5">
        <v>2.9789419619928093E-3</v>
      </c>
      <c r="I44" s="5">
        <v>1.2951842693983281E-3</v>
      </c>
      <c r="J44" s="5">
        <v>3.2170254887404102E-3</v>
      </c>
      <c r="K44" s="5">
        <v>5.2674230145867097E-3</v>
      </c>
      <c r="L44" s="5">
        <v>5.9446136001159921E-3</v>
      </c>
      <c r="M44" s="5">
        <v>6.0232324680912089E-3</v>
      </c>
      <c r="N44" s="5">
        <v>7.9070324667545218E-3</v>
      </c>
      <c r="O44" s="5">
        <v>1.252069536423841E-2</v>
      </c>
      <c r="P44" s="5">
        <v>1.517371285056509E-2</v>
      </c>
      <c r="Q44" s="5">
        <v>1.5167824640375771E-2</v>
      </c>
      <c r="R44" s="5">
        <v>1.7318391975550504E-2</v>
      </c>
      <c r="S44" s="5">
        <v>1.3330853174603174E-2</v>
      </c>
      <c r="T44" s="5">
        <v>1.36526668980678E-2</v>
      </c>
    </row>
    <row r="45" spans="1:20" x14ac:dyDescent="0.35">
      <c r="A45" s="7" t="s">
        <v>129</v>
      </c>
      <c r="B45" s="7">
        <v>8.0346991809839992</v>
      </c>
      <c r="C45" s="7">
        <v>13.062249294402797</v>
      </c>
      <c r="D45" s="7">
        <v>11.278326981545126</v>
      </c>
      <c r="E45" s="7">
        <v>13.464732771713017</v>
      </c>
      <c r="F45" s="7">
        <v>15.37872819718002</v>
      </c>
      <c r="G45" s="7">
        <v>13.520648748338662</v>
      </c>
      <c r="H45" s="7">
        <v>11.933702353673048</v>
      </c>
      <c r="I45" s="7">
        <v>14.407134864157344</v>
      </c>
      <c r="J45" s="7">
        <v>8.9657730856613487</v>
      </c>
      <c r="K45" s="7">
        <v>4.7739377762632644</v>
      </c>
      <c r="L45" s="7">
        <v>5.2290180965977751</v>
      </c>
      <c r="M45" s="7">
        <v>4.2716604489743553</v>
      </c>
      <c r="N45" s="7">
        <v>6.0074920750165139</v>
      </c>
      <c r="O45" s="7">
        <v>17.888773247003467</v>
      </c>
      <c r="P45" s="7">
        <v>14.299730069776622</v>
      </c>
      <c r="Q45" s="7">
        <v>12.687601320354274</v>
      </c>
      <c r="R45" s="7">
        <v>22.883802283455605</v>
      </c>
      <c r="S45" s="7">
        <v>38.211912160109073</v>
      </c>
      <c r="T45" s="7">
        <v>44.064008976857863</v>
      </c>
    </row>
    <row r="46" spans="1:20" x14ac:dyDescent="0.35">
      <c r="A46" s="5" t="s">
        <v>128</v>
      </c>
      <c r="B46" s="5">
        <v>2.3040441371505366E-2</v>
      </c>
      <c r="C46" s="5">
        <v>5.8493097001684369E-2</v>
      </c>
      <c r="D46" s="5">
        <v>-4.4062198428972653E-2</v>
      </c>
      <c r="E46" s="5">
        <v>-1.7290603613807808E-2</v>
      </c>
      <c r="F46" s="5">
        <v>-9.9391717471302238E-2</v>
      </c>
      <c r="G46" s="5">
        <v>3.9901715007237437E-2</v>
      </c>
      <c r="H46" s="5">
        <v>2.3143459586910347E-3</v>
      </c>
      <c r="I46" s="5">
        <v>-0.28310703521506037</v>
      </c>
      <c r="J46" s="5">
        <v>-7.2581533715293078E-2</v>
      </c>
      <c r="K46" s="5">
        <v>2.8785097931790168E-2</v>
      </c>
      <c r="L46" s="5">
        <v>2.0422338388282175E-2</v>
      </c>
      <c r="M46" s="5">
        <v>3.3515012853016259E-2</v>
      </c>
      <c r="N46" s="5">
        <v>9.537759678212962E-2</v>
      </c>
      <c r="O46" s="5">
        <v>0.14039306318820594</v>
      </c>
      <c r="P46" s="5">
        <v>3.4218127680737717E-2</v>
      </c>
      <c r="Q46" s="5">
        <v>9.9208659474791822E-2</v>
      </c>
      <c r="R46" s="5">
        <v>0.17260650798008334</v>
      </c>
      <c r="S46" s="5">
        <v>0.25295316069695561</v>
      </c>
      <c r="T46" s="5">
        <v>0.20545949645256809</v>
      </c>
    </row>
    <row r="47" spans="1:20" x14ac:dyDescent="0.35">
      <c r="A47" s="5" t="s">
        <v>127</v>
      </c>
      <c r="B47" s="5">
        <v>2.2177755544438887E-2</v>
      </c>
      <c r="C47" s="5">
        <v>5.6814879395524563E-2</v>
      </c>
      <c r="D47" s="5">
        <v>-3.4706053550640277E-2</v>
      </c>
      <c r="E47" s="5">
        <v>-6.5103950964963145E-2</v>
      </c>
      <c r="F47" s="5">
        <v>-9.613259668508288E-2</v>
      </c>
      <c r="G47" s="5">
        <v>7.1774472500864758E-2</v>
      </c>
      <c r="H47" s="5">
        <v>6.2560153994225223E-2</v>
      </c>
      <c r="I47" s="5">
        <v>-0.11488095238095238</v>
      </c>
      <c r="J47" s="5">
        <v>-5.6325335135744059E-2</v>
      </c>
      <c r="K47" s="5">
        <v>1.5862301721228485E-2</v>
      </c>
      <c r="L47" s="5">
        <v>2.1658415841584157E-2</v>
      </c>
      <c r="M47" s="5">
        <v>1.539440203562341E-2</v>
      </c>
      <c r="N47" s="5">
        <v>2.2767624020887729E-2</v>
      </c>
      <c r="O47" s="5">
        <v>0.15563198624247634</v>
      </c>
      <c r="P47" s="5">
        <v>9.047076356623128E-2</v>
      </c>
      <c r="Q47" s="5">
        <v>5.065693430656934E-2</v>
      </c>
      <c r="R47" s="5">
        <v>0.13595268846441438</v>
      </c>
      <c r="S47" s="5">
        <v>0.20578911812087511</v>
      </c>
      <c r="T47" s="5">
        <v>0.17705924399781356</v>
      </c>
    </row>
    <row r="48" spans="1:20" x14ac:dyDescent="0.35">
      <c r="A48" s="7" t="s">
        <v>126</v>
      </c>
      <c r="B48" s="7">
        <v>0.29210526304808071</v>
      </c>
      <c r="C48" s="7">
        <v>0.58674552404156843</v>
      </c>
      <c r="D48" s="7">
        <v>0.49514251066009002</v>
      </c>
      <c r="E48" s="7">
        <v>-2.3364382774333001</v>
      </c>
      <c r="F48" s="7">
        <v>-0.50688300942862841</v>
      </c>
      <c r="G48" s="7">
        <v>0.32571338779845777</v>
      </c>
      <c r="H48" s="7">
        <v>-0.25237110661506013</v>
      </c>
      <c r="I48" s="7">
        <v>-0.17053743466945614</v>
      </c>
      <c r="J48" s="7">
        <v>-0.12056767348172263</v>
      </c>
      <c r="K48" s="7">
        <v>-0.49264991870283709</v>
      </c>
      <c r="L48" s="7">
        <v>-0.23473750999615284</v>
      </c>
      <c r="M48" s="7">
        <v>-0.4590087224933917</v>
      </c>
      <c r="N48" s="7">
        <v>-1.2416529442822883</v>
      </c>
      <c r="O48" s="7">
        <v>-0.19069048602468344</v>
      </c>
      <c r="P48" s="7">
        <v>-0.15934291285556113</v>
      </c>
      <c r="Q48" s="7">
        <v>-0.96777423362936565</v>
      </c>
      <c r="R48" s="7">
        <v>-0.76354665370514985</v>
      </c>
      <c r="S48" s="7">
        <v>0.42126446509955584</v>
      </c>
      <c r="T48" s="7">
        <v>1.2498423488650234</v>
      </c>
    </row>
    <row r="49" spans="1:20" x14ac:dyDescent="0.35">
      <c r="A49" s="6" t="s">
        <v>125</v>
      </c>
      <c r="B49" s="6">
        <v>2312000000</v>
      </c>
      <c r="C49" s="6">
        <v>4623000000</v>
      </c>
      <c r="D49" s="6">
        <v>5585000000</v>
      </c>
      <c r="E49" s="6">
        <v>3283000000</v>
      </c>
      <c r="F49" s="6">
        <v>4064000000</v>
      </c>
      <c r="G49" s="6">
        <v>3478000000</v>
      </c>
      <c r="H49" s="6">
        <v>3011000000</v>
      </c>
      <c r="I49" s="6">
        <v>2947000000</v>
      </c>
      <c r="J49" s="6">
        <v>2826000000</v>
      </c>
      <c r="K49" s="6">
        <v>3197000000</v>
      </c>
      <c r="L49" s="6">
        <v>3028000000</v>
      </c>
      <c r="M49" s="6">
        <v>2796000000</v>
      </c>
      <c r="N49" s="6">
        <v>3069000000</v>
      </c>
      <c r="O49" s="6">
        <v>3732000000</v>
      </c>
      <c r="P49" s="6">
        <v>4193000000</v>
      </c>
      <c r="Q49" s="6">
        <v>3915000000</v>
      </c>
      <c r="R49" s="6">
        <v>4869000000</v>
      </c>
      <c r="S49" s="6">
        <v>5152000000</v>
      </c>
      <c r="T49" s="6">
        <v>8077000000</v>
      </c>
    </row>
    <row r="50" spans="1:20" x14ac:dyDescent="0.35">
      <c r="A50" s="6" t="s">
        <v>124</v>
      </c>
      <c r="B50" s="6">
        <v>8085000000</v>
      </c>
      <c r="C50" s="6">
        <v>9365000000</v>
      </c>
      <c r="D50" s="6">
        <v>9098000000</v>
      </c>
      <c r="E50" s="6">
        <v>6611000000</v>
      </c>
      <c r="F50" s="6">
        <v>6473000000</v>
      </c>
      <c r="G50" s="6">
        <v>6712000000</v>
      </c>
      <c r="H50" s="6">
        <v>6292000000</v>
      </c>
      <c r="I50" s="6">
        <v>6010000000</v>
      </c>
      <c r="J50" s="6">
        <v>5421000000</v>
      </c>
      <c r="K50" s="6">
        <v>4583000000</v>
      </c>
      <c r="L50" s="6">
        <v>4317000000</v>
      </c>
      <c r="M50" s="6">
        <v>4057000000</v>
      </c>
      <c r="N50" s="6">
        <v>4525000000</v>
      </c>
      <c r="O50" s="6">
        <v>5804000000</v>
      </c>
      <c r="P50" s="6">
        <v>6650000000</v>
      </c>
      <c r="Q50" s="6">
        <v>6702000000</v>
      </c>
      <c r="R50" s="6">
        <v>7879000000</v>
      </c>
      <c r="S50" s="6">
        <v>11760000000</v>
      </c>
      <c r="T50" s="6">
        <v>16182000000</v>
      </c>
    </row>
    <row r="51" spans="1:20" x14ac:dyDescent="0.35">
      <c r="A51" s="6" t="s">
        <v>123</v>
      </c>
      <c r="B51" s="6">
        <v>1702000000</v>
      </c>
      <c r="C51" s="6">
        <v>2187000000</v>
      </c>
      <c r="D51" s="6">
        <v>3016000000</v>
      </c>
      <c r="E51" s="6">
        <v>20000000</v>
      </c>
      <c r="F51" s="6">
        <v>1052000000</v>
      </c>
      <c r="G51" s="6">
        <v>1748000000</v>
      </c>
      <c r="H51" s="6">
        <v>1482000000</v>
      </c>
      <c r="I51" s="6">
        <v>1432000000</v>
      </c>
      <c r="J51" s="6">
        <v>1363000000</v>
      </c>
      <c r="K51" s="6">
        <v>649000000</v>
      </c>
      <c r="L51" s="6">
        <v>826000000</v>
      </c>
      <c r="M51" s="6">
        <v>584000000</v>
      </c>
      <c r="N51" s="6">
        <v>49000000</v>
      </c>
      <c r="O51" s="6">
        <v>1196000000</v>
      </c>
      <c r="P51" s="6">
        <v>1500000000</v>
      </c>
      <c r="Q51" s="6">
        <v>671000000</v>
      </c>
      <c r="R51" s="6">
        <v>1002000000</v>
      </c>
      <c r="S51" s="6">
        <v>2335000000</v>
      </c>
      <c r="T51" s="6">
        <v>4206000000</v>
      </c>
    </row>
    <row r="52" spans="1:20" x14ac:dyDescent="0.35">
      <c r="A52" s="6" t="s">
        <v>122</v>
      </c>
      <c r="B52" s="6">
        <v>1881000000</v>
      </c>
      <c r="C52" s="6">
        <v>1953500000</v>
      </c>
      <c r="D52" s="6">
        <v>2026500000</v>
      </c>
      <c r="E52" s="6">
        <v>1562000000</v>
      </c>
      <c r="F52" s="6">
        <v>1592000000</v>
      </c>
      <c r="G52" s="6">
        <v>1979500000</v>
      </c>
      <c r="H52" s="6">
        <v>1442500000</v>
      </c>
      <c r="I52" s="6">
        <v>1025500000</v>
      </c>
      <c r="J52" s="6">
        <v>1027000000</v>
      </c>
      <c r="K52" s="6">
        <v>1113000000</v>
      </c>
      <c r="L52" s="6">
        <v>1133000000</v>
      </c>
      <c r="M52" s="6">
        <v>1108500000</v>
      </c>
      <c r="N52" s="6">
        <v>1266000000</v>
      </c>
      <c r="O52" s="6">
        <v>1440000000</v>
      </c>
      <c r="P52" s="6">
        <v>1428000000</v>
      </c>
      <c r="Q52" s="6">
        <v>1601500000</v>
      </c>
      <c r="R52" s="6">
        <v>1998500000</v>
      </c>
      <c r="S52" s="6">
        <v>2411000000</v>
      </c>
      <c r="T52" s="6">
        <v>2189500000</v>
      </c>
    </row>
    <row r="53" spans="1:20" x14ac:dyDescent="0.35">
      <c r="A53" s="6" t="s">
        <v>121</v>
      </c>
      <c r="B53" s="6">
        <v>1158500000</v>
      </c>
      <c r="C53" s="6">
        <v>1004500000</v>
      </c>
      <c r="D53" s="6">
        <v>1054500000</v>
      </c>
      <c r="E53" s="6">
        <v>956000000</v>
      </c>
      <c r="F53" s="6">
        <v>865000000</v>
      </c>
      <c r="G53" s="6">
        <v>1058000000</v>
      </c>
      <c r="H53" s="6">
        <v>944500000</v>
      </c>
      <c r="I53" s="6">
        <v>726500000</v>
      </c>
      <c r="J53" s="6">
        <v>745500000</v>
      </c>
      <c r="K53" s="6">
        <v>670500000</v>
      </c>
      <c r="L53" s="6">
        <v>610500000</v>
      </c>
      <c r="M53" s="6">
        <v>621500000</v>
      </c>
      <c r="N53" s="6">
        <v>805500000</v>
      </c>
      <c r="O53" s="6">
        <v>986000000</v>
      </c>
      <c r="P53" s="6">
        <v>990000000</v>
      </c>
      <c r="Q53" s="6">
        <v>1058000000</v>
      </c>
      <c r="R53" s="6">
        <v>1374000000</v>
      </c>
      <c r="S53" s="6">
        <v>1852000000</v>
      </c>
      <c r="T53" s="6">
        <v>1989000000</v>
      </c>
    </row>
    <row r="54" spans="1:20" x14ac:dyDescent="0.35">
      <c r="A54" s="6" t="s">
        <v>120</v>
      </c>
      <c r="B54" s="6">
        <v>1377500000</v>
      </c>
      <c r="C54" s="6">
        <v>1525000000</v>
      </c>
      <c r="D54" s="6">
        <v>1496500000</v>
      </c>
      <c r="E54" s="6">
        <v>1597000000</v>
      </c>
      <c r="F54" s="6">
        <v>1557500000</v>
      </c>
      <c r="G54" s="6">
        <v>1386000000</v>
      </c>
      <c r="H54" s="6">
        <v>1514000000</v>
      </c>
      <c r="I54" s="6">
        <v>1442000000</v>
      </c>
      <c r="J54" s="6">
        <v>1344500000</v>
      </c>
      <c r="K54" s="6">
        <v>1302500000</v>
      </c>
      <c r="L54" s="6">
        <v>1260000000</v>
      </c>
      <c r="M54" s="6">
        <v>1212000000</v>
      </c>
      <c r="N54" s="6">
        <v>1254000000</v>
      </c>
      <c r="O54" s="6">
        <v>1451000000</v>
      </c>
      <c r="P54" s="6">
        <v>1629000000</v>
      </c>
      <c r="Q54" s="6">
        <v>1764500000</v>
      </c>
      <c r="R54" s="6">
        <v>1908000000</v>
      </c>
      <c r="S54" s="6">
        <v>2280500000</v>
      </c>
      <c r="T54" s="6">
        <v>2640500000</v>
      </c>
    </row>
    <row r="55" spans="1:20" x14ac:dyDescent="0.35">
      <c r="A55" s="7" t="s">
        <v>119</v>
      </c>
      <c r="B55" s="7">
        <v>78.654582301283497</v>
      </c>
      <c r="C55" s="7">
        <v>73.822305662675049</v>
      </c>
      <c r="D55" s="7">
        <v>75.182481751824824</v>
      </c>
      <c r="E55" s="7">
        <v>39.45945945945946</v>
      </c>
      <c r="F55" s="7">
        <v>90.928319623971802</v>
      </c>
      <c r="G55" s="7">
        <v>64.878697080997483</v>
      </c>
      <c r="H55" s="7">
        <v>39.218284540318429</v>
      </c>
      <c r="I55" s="7">
        <v>43.191451783821975</v>
      </c>
      <c r="J55" s="7">
        <v>47.375030932937385</v>
      </c>
      <c r="K55" s="7">
        <v>58.023365748244188</v>
      </c>
      <c r="L55" s="7">
        <v>57.631578947368418</v>
      </c>
      <c r="M55" s="7">
        <v>59.044887422916965</v>
      </c>
      <c r="N55" s="7">
        <v>61.394512998682167</v>
      </c>
      <c r="O55" s="7">
        <v>55.747102649006621</v>
      </c>
      <c r="P55" s="7">
        <v>52.710339053997487</v>
      </c>
      <c r="Q55" s="7">
        <v>65.113514042469902</v>
      </c>
      <c r="R55" s="7">
        <v>62.182430843977741</v>
      </c>
      <c r="S55" s="7">
        <v>59.928075396825399</v>
      </c>
      <c r="T55" s="7">
        <v>36.550676848316563</v>
      </c>
    </row>
    <row r="56" spans="1:20" x14ac:dyDescent="0.35">
      <c r="A56" s="7" t="s">
        <v>118</v>
      </c>
      <c r="B56" s="7">
        <v>60.260906757912743</v>
      </c>
      <c r="C56" s="7">
        <v>60.189543516032224</v>
      </c>
      <c r="D56" s="7">
        <v>60.127610208816698</v>
      </c>
      <c r="E56" s="7">
        <v>49.212830308818845</v>
      </c>
      <c r="F56" s="7">
        <v>54.774813052345344</v>
      </c>
      <c r="G56" s="7">
        <v>71.085926393934614</v>
      </c>
      <c r="H56" s="7">
        <v>38.863820808310344</v>
      </c>
      <c r="I56" s="7">
        <v>50.946584938704028</v>
      </c>
      <c r="J56" s="7">
        <v>46.32589612289685</v>
      </c>
      <c r="K56" s="7">
        <v>44.38169517008081</v>
      </c>
      <c r="L56" s="7">
        <v>42.69614835948645</v>
      </c>
      <c r="M56" s="7">
        <v>51.613823715916297</v>
      </c>
      <c r="N56" s="7">
        <v>64.714850367024283</v>
      </c>
      <c r="O56" s="7">
        <v>61.67158792650919</v>
      </c>
      <c r="P56" s="7">
        <v>59.172354948805463</v>
      </c>
      <c r="Q56" s="7">
        <v>62.412377181404892</v>
      </c>
      <c r="R56" s="7">
        <v>74.913077322262595</v>
      </c>
      <c r="S56" s="7">
        <v>88.044787995907697</v>
      </c>
      <c r="T56" s="7">
        <v>75.279475497277474</v>
      </c>
    </row>
    <row r="57" spans="1:20" x14ac:dyDescent="0.35">
      <c r="A57" s="7" t="s">
        <v>117</v>
      </c>
      <c r="B57" s="7">
        <v>88.112061591103497</v>
      </c>
      <c r="C57" s="7">
        <v>94.492971094613793</v>
      </c>
      <c r="D57" s="7">
        <v>76.443928847641132</v>
      </c>
      <c r="E57" s="7">
        <v>106.90862782553326</v>
      </c>
      <c r="F57" s="7">
        <v>79.091604350781779</v>
      </c>
      <c r="G57" s="7">
        <v>86.306270731322059</v>
      </c>
      <c r="H57" s="7">
        <v>90.701996429151123</v>
      </c>
      <c r="I57" s="7">
        <v>86.487740805604204</v>
      </c>
      <c r="J57" s="7">
        <v>89.180687637161668</v>
      </c>
      <c r="K57" s="7">
        <v>87.048487126479984</v>
      </c>
      <c r="L57" s="7">
        <v>93.053800692887719</v>
      </c>
      <c r="M57" s="7">
        <v>90.497780596068495</v>
      </c>
      <c r="N57" s="7">
        <v>91.713721061547162</v>
      </c>
      <c r="O57" s="7">
        <v>93.82463910761156</v>
      </c>
      <c r="P57" s="7">
        <v>105.32679180887372</v>
      </c>
      <c r="Q57" s="7">
        <v>98.382460771374099</v>
      </c>
      <c r="R57" s="7">
        <v>93.665023352361203</v>
      </c>
      <c r="S57" s="7">
        <v>107.17233147663976</v>
      </c>
      <c r="T57" s="7">
        <v>109.43104789421048</v>
      </c>
    </row>
    <row r="58" spans="1:20" x14ac:dyDescent="0.35">
      <c r="A58" s="7" t="s">
        <v>116</v>
      </c>
      <c r="B58" s="7">
        <v>4.6405433646812959</v>
      </c>
      <c r="C58" s="7">
        <v>4.9443050677370799</v>
      </c>
      <c r="D58" s="7">
        <v>4.8548543689320391</v>
      </c>
      <c r="E58" s="7">
        <v>9.25</v>
      </c>
      <c r="F58" s="7">
        <v>4.0141509433962268</v>
      </c>
      <c r="G58" s="7">
        <v>5.6258836324089181</v>
      </c>
      <c r="H58" s="7">
        <v>9.3068833652007648</v>
      </c>
      <c r="I58" s="7">
        <v>8.450746268656717</v>
      </c>
      <c r="J58" s="7">
        <v>7.7044804575786463</v>
      </c>
      <c r="K58" s="7">
        <v>6.2905692438402721</v>
      </c>
      <c r="L58" s="7">
        <v>6.333333333333333</v>
      </c>
      <c r="M58" s="7">
        <v>6.1817375886524824</v>
      </c>
      <c r="N58" s="7">
        <v>5.9451566951566948</v>
      </c>
      <c r="O58" s="7">
        <v>6.5474254742547426</v>
      </c>
      <c r="P58" s="7">
        <v>6.9246376811594201</v>
      </c>
      <c r="Q58" s="7">
        <v>5.6055951727921007</v>
      </c>
      <c r="R58" s="7">
        <v>5.8698252069917203</v>
      </c>
      <c r="S58" s="7">
        <v>6.0906344410876132</v>
      </c>
      <c r="T58" s="7">
        <v>9.9861351819757367</v>
      </c>
    </row>
    <row r="59" spans="1:20" x14ac:dyDescent="0.35">
      <c r="A59" s="7" t="s">
        <v>115</v>
      </c>
      <c r="B59" s="7">
        <v>6.0569948186528499</v>
      </c>
      <c r="C59" s="7">
        <v>6.064176245210728</v>
      </c>
      <c r="D59" s="7">
        <v>6.070422535211268</v>
      </c>
      <c r="E59" s="7">
        <v>7.4167650531286897</v>
      </c>
      <c r="F59" s="7">
        <v>6.6636466591166474</v>
      </c>
      <c r="G59" s="7">
        <v>5.1346309813463096</v>
      </c>
      <c r="H59" s="7">
        <v>9.3917682926829276</v>
      </c>
      <c r="I59" s="7">
        <v>7.1643663739021326</v>
      </c>
      <c r="J59" s="7">
        <v>7.8789625360230549</v>
      </c>
      <c r="K59" s="7">
        <v>8.2241112828438947</v>
      </c>
      <c r="L59" s="7">
        <v>8.5487804878048781</v>
      </c>
      <c r="M59" s="7">
        <v>7.071748878923767</v>
      </c>
      <c r="N59" s="7">
        <v>5.6401273885350323</v>
      </c>
      <c r="O59" s="7">
        <v>5.9184466019417474</v>
      </c>
      <c r="P59" s="7">
        <v>6.1684210526315786</v>
      </c>
      <c r="Q59" s="7">
        <v>5.84819897084048</v>
      </c>
      <c r="R59" s="7">
        <v>4.8723135271807836</v>
      </c>
      <c r="S59" s="7">
        <v>4.1456173421300662</v>
      </c>
      <c r="T59" s="7">
        <v>4.8485991379310347</v>
      </c>
    </row>
    <row r="60" spans="1:20" x14ac:dyDescent="0.35">
      <c r="A60" s="7" t="s">
        <v>114</v>
      </c>
      <c r="B60" s="7">
        <v>4.1424521615875269</v>
      </c>
      <c r="C60" s="7">
        <v>3.8627211714460041</v>
      </c>
      <c r="D60" s="7">
        <v>4.7747415066469721</v>
      </c>
      <c r="E60" s="7">
        <v>3.4141304347826087</v>
      </c>
      <c r="F60" s="7">
        <v>4.614901960784314</v>
      </c>
      <c r="G60" s="7">
        <v>4.229124916499666</v>
      </c>
      <c r="H60" s="7">
        <v>4.0241672109732205</v>
      </c>
      <c r="I60" s="7">
        <v>4.2202512934220255</v>
      </c>
      <c r="J60" s="7">
        <v>4.0928143712574849</v>
      </c>
      <c r="K60" s="7">
        <v>4.193065405831363</v>
      </c>
      <c r="L60" s="7">
        <v>3.9224620303756992</v>
      </c>
      <c r="M60" s="7">
        <v>4.0332480818414318</v>
      </c>
      <c r="N60" s="7">
        <v>3.9797752808988762</v>
      </c>
      <c r="O60" s="7">
        <v>3.8902361199744737</v>
      </c>
      <c r="P60" s="7">
        <v>3.465405085748078</v>
      </c>
      <c r="Q60" s="7">
        <v>3.7100108813928183</v>
      </c>
      <c r="R60" s="7">
        <v>3.8968655207280078</v>
      </c>
      <c r="S60" s="7">
        <v>3.40572977158343</v>
      </c>
      <c r="T60" s="7">
        <v>3.3354336545589325</v>
      </c>
    </row>
    <row r="61" spans="1:20" x14ac:dyDescent="0.35">
      <c r="A61" s="5" t="s">
        <v>113</v>
      </c>
      <c r="B61" s="5">
        <v>3.1367924528301887E-2</v>
      </c>
      <c r="C61" s="5">
        <v>8.0229814301836469E-2</v>
      </c>
      <c r="D61" s="5">
        <v>-4.9827640238169851E-2</v>
      </c>
      <c r="E61" s="5">
        <v>-9.6370769985286903E-2</v>
      </c>
      <c r="F61" s="5">
        <v>-0.15824821603469988</v>
      </c>
      <c r="G61" s="5">
        <v>0.10939765388163963</v>
      </c>
      <c r="H61" s="5">
        <v>8.5492568722872544E-2</v>
      </c>
      <c r="I61" s="5">
        <v>-0.18602409638554215</v>
      </c>
      <c r="J61" s="5">
        <v>-8.8432967810399721E-2</v>
      </c>
      <c r="K61" s="5">
        <v>2.4973432518597238E-2</v>
      </c>
      <c r="L61" s="5">
        <v>3.280224929709466E-2</v>
      </c>
      <c r="M61" s="5">
        <v>2.3246878001921229E-2</v>
      </c>
      <c r="N61" s="5">
        <v>3.7853794061469007E-2</v>
      </c>
      <c r="O61" s="5">
        <v>0.23067119796091759</v>
      </c>
      <c r="P61" s="5">
        <v>0.14652846798239386</v>
      </c>
      <c r="Q61" s="5">
        <v>8.4121212121212124E-2</v>
      </c>
      <c r="R61" s="5">
        <v>0.21015025743406535</v>
      </c>
      <c r="S61" s="5">
        <v>0.29464285714285715</v>
      </c>
      <c r="T61" s="5">
        <v>0.25171857253870522</v>
      </c>
    </row>
    <row r="62" spans="1:20" x14ac:dyDescent="0.35">
      <c r="A62" s="7" t="s">
        <v>112</v>
      </c>
      <c r="B62" s="7">
        <v>1.6251879693138391</v>
      </c>
      <c r="C62" s="7">
        <v>1.6148593343362505</v>
      </c>
      <c r="D62" s="7">
        <v>1.4998923693703401</v>
      </c>
      <c r="E62" s="7">
        <v>1.1020723736645557</v>
      </c>
      <c r="F62" s="7">
        <v>0.5142952469118367</v>
      </c>
      <c r="G62" s="7">
        <v>1.1744991908756943</v>
      </c>
      <c r="H62" s="7">
        <v>1.4236899198284558</v>
      </c>
      <c r="I62" s="7">
        <v>0.55657988628439414</v>
      </c>
      <c r="J62" s="7">
        <v>0.61042654266270768</v>
      </c>
      <c r="K62" s="7">
        <v>0.56963528092714988</v>
      </c>
      <c r="L62" s="7">
        <v>0.60352924805815233</v>
      </c>
      <c r="M62" s="7">
        <v>0.6933357959047276</v>
      </c>
      <c r="N62" s="7">
        <v>1.4705420851263151</v>
      </c>
      <c r="O62" s="7">
        <v>1.4043270195287183</v>
      </c>
      <c r="P62" s="7">
        <v>1.3664353649789172</v>
      </c>
      <c r="Q62" s="7">
        <v>1.8489154864833619</v>
      </c>
      <c r="R62" s="7">
        <v>2.5145620427596098</v>
      </c>
      <c r="S62" s="7">
        <v>3.8957300992692874</v>
      </c>
      <c r="T62" s="7">
        <v>5.0203984011084755</v>
      </c>
    </row>
  </sheetData>
  <mergeCells count="1">
    <mergeCell ref="B5:T5"/>
  </mergeCells>
  <hyperlinks>
    <hyperlink ref="A1" location="Main!A1" display="Main" xr:uid="{31EA53E5-9F6F-42CD-B681-812C2391AE8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8D31A-8345-47C6-8DAF-8EEA1D09C7EE}">
  <dimension ref="A1:T40"/>
  <sheetViews>
    <sheetView workbookViewId="0">
      <selection activeCell="K42" sqref="K42"/>
    </sheetView>
  </sheetViews>
  <sheetFormatPr defaultRowHeight="14.5" x14ac:dyDescent="0.35"/>
  <cols>
    <col min="1" max="1" width="37.54296875" bestFit="1" customWidth="1"/>
    <col min="2" max="20" width="10.08984375" bestFit="1" customWidth="1"/>
  </cols>
  <sheetData>
    <row r="1" spans="1:20" x14ac:dyDescent="0.35">
      <c r="A1" s="14" t="s">
        <v>168</v>
      </c>
      <c r="B1" s="14"/>
      <c r="C1" s="14"/>
      <c r="D1" s="14"/>
      <c r="E1" s="14"/>
      <c r="F1" s="14"/>
      <c r="G1" s="14"/>
      <c r="H1" s="14"/>
      <c r="I1" s="14"/>
      <c r="J1" s="14"/>
      <c r="K1" s="14"/>
      <c r="L1" s="14"/>
      <c r="M1" s="14"/>
      <c r="N1" s="14"/>
      <c r="O1" s="14"/>
      <c r="P1" s="14"/>
      <c r="Q1" s="14"/>
      <c r="R1" s="14"/>
      <c r="S1" s="14"/>
      <c r="T1" s="14"/>
    </row>
    <row r="2" spans="1:20" x14ac:dyDescent="0.35">
      <c r="A2" t="s">
        <v>9</v>
      </c>
      <c r="B2" t="s">
        <v>10</v>
      </c>
    </row>
    <row r="3" spans="1:20" x14ac:dyDescent="0.35">
      <c r="A3" t="s">
        <v>11</v>
      </c>
      <c r="B3" t="str">
        <f>'STM - Income Statement FY'!B4</f>
        <v>USD</v>
      </c>
    </row>
    <row r="4" spans="1:20" x14ac:dyDescent="0.35">
      <c r="A4" t="s">
        <v>40</v>
      </c>
      <c r="B4" s="12" t="s">
        <v>41</v>
      </c>
      <c r="C4" s="12"/>
      <c r="D4" s="12"/>
      <c r="E4" s="12"/>
      <c r="F4" s="12"/>
      <c r="G4" s="12"/>
      <c r="H4" s="12"/>
      <c r="I4" s="12"/>
      <c r="J4" s="12"/>
      <c r="K4" s="12"/>
      <c r="L4" s="12"/>
      <c r="M4" s="12"/>
      <c r="N4" s="12"/>
      <c r="O4" s="12"/>
      <c r="P4" s="12"/>
      <c r="Q4" s="12"/>
      <c r="R4" s="12"/>
      <c r="S4" s="12"/>
      <c r="T4" s="12"/>
    </row>
    <row r="5" spans="1:20" x14ac:dyDescent="0.35">
      <c r="A5" t="s">
        <v>42</v>
      </c>
      <c r="B5" s="13">
        <v>38717</v>
      </c>
      <c r="C5" s="13">
        <v>39082</v>
      </c>
      <c r="D5" s="13">
        <v>39447</v>
      </c>
      <c r="E5" s="13">
        <v>39813</v>
      </c>
      <c r="F5" s="13">
        <v>40178</v>
      </c>
      <c r="G5" s="13">
        <v>40543</v>
      </c>
      <c r="H5" s="13">
        <v>40908</v>
      </c>
      <c r="I5" s="13">
        <v>41274</v>
      </c>
      <c r="J5" s="13">
        <v>41639</v>
      </c>
      <c r="K5" s="13">
        <v>42004</v>
      </c>
      <c r="L5" s="13">
        <v>42369</v>
      </c>
      <c r="M5" s="13">
        <v>42735</v>
      </c>
      <c r="N5" s="13">
        <v>43100</v>
      </c>
      <c r="O5" s="13">
        <v>43465</v>
      </c>
      <c r="P5" s="13">
        <v>43830</v>
      </c>
      <c r="Q5" s="13">
        <v>44196</v>
      </c>
      <c r="R5" s="13">
        <v>44561</v>
      </c>
      <c r="S5" s="13">
        <v>44926</v>
      </c>
      <c r="T5" s="13">
        <v>45291</v>
      </c>
    </row>
    <row r="7" spans="1:20" x14ac:dyDescent="0.35">
      <c r="A7" s="5" t="s">
        <v>202</v>
      </c>
      <c r="B7" s="5">
        <v>1.3926940639269409E-2</v>
      </c>
      <c r="C7" s="5">
        <v>0.10943481197928394</v>
      </c>
      <c r="D7" s="5">
        <v>1.4917799878222044E-2</v>
      </c>
      <c r="E7" s="5">
        <v>-1.5898410158984102E-2</v>
      </c>
      <c r="F7" s="5">
        <v>-0.13533834586466165</v>
      </c>
      <c r="G7" s="5">
        <v>0.21574618096357223</v>
      </c>
      <c r="H7" s="5">
        <v>-5.9056640247438626E-2</v>
      </c>
      <c r="I7" s="5">
        <v>-0.1275808936825886</v>
      </c>
      <c r="J7" s="5">
        <v>-4.8392794065701163E-2</v>
      </c>
      <c r="K7" s="5">
        <v>-8.3890126206384558E-2</v>
      </c>
      <c r="L7" s="5">
        <v>-6.8476499189627227E-2</v>
      </c>
      <c r="M7" s="5">
        <v>1.1019283746556474E-2</v>
      </c>
      <c r="N7" s="5">
        <v>0.19704574788469811</v>
      </c>
      <c r="O7" s="5">
        <v>0.15778123876841979</v>
      </c>
      <c r="P7" s="5">
        <v>-1.1175496688741722E-2</v>
      </c>
      <c r="Q7" s="5">
        <v>6.9380493930514861E-2</v>
      </c>
      <c r="R7" s="5">
        <v>0.24875232410216264</v>
      </c>
      <c r="S7" s="5">
        <v>0.26385079539221062</v>
      </c>
      <c r="T7" s="5">
        <v>7.1800595238095233E-2</v>
      </c>
    </row>
    <row r="8" spans="1:20" x14ac:dyDescent="0.35">
      <c r="A8" s="5" t="s">
        <v>201</v>
      </c>
      <c r="B8" s="5">
        <v>-5.9169764560099133E-2</v>
      </c>
      <c r="C8" s="5">
        <v>0.16002634178465591</v>
      </c>
      <c r="D8" s="5">
        <v>3.6900369003690031E-3</v>
      </c>
      <c r="E8" s="5">
        <v>6.7873303167420816E-3</v>
      </c>
      <c r="F8" s="5">
        <v>-0.26235955056179777</v>
      </c>
      <c r="G8" s="5">
        <v>0.52894135567402889</v>
      </c>
      <c r="H8" s="5">
        <v>-0.10983810709838109</v>
      </c>
      <c r="I8" s="5">
        <v>-0.2213206491326245</v>
      </c>
      <c r="J8" s="5">
        <v>-6.0725835429392742E-2</v>
      </c>
      <c r="K8" s="5">
        <v>-0.20313695485845448</v>
      </c>
      <c r="L8" s="5">
        <v>-4.4647143542966873E-2</v>
      </c>
      <c r="M8" s="5">
        <v>0.12663316582914572</v>
      </c>
      <c r="N8" s="5">
        <v>0.35325602140945583</v>
      </c>
      <c r="O8" s="5">
        <v>0.17600527356624918</v>
      </c>
      <c r="P8" s="5">
        <v>3.5874439461883408E-2</v>
      </c>
      <c r="Q8" s="5">
        <v>-8.0086580086580081E-2</v>
      </c>
      <c r="R8" s="5">
        <v>0.48617647058823532</v>
      </c>
      <c r="S8" s="5">
        <v>0.4508212942806254</v>
      </c>
      <c r="T8" s="5">
        <v>0.13040512890465147</v>
      </c>
    </row>
    <row r="9" spans="1:20" x14ac:dyDescent="0.35">
      <c r="A9" s="5" t="s">
        <v>200</v>
      </c>
      <c r="B9" s="5">
        <v>-0.64275256222547583</v>
      </c>
      <c r="C9" s="5">
        <v>1.7745901639344259</v>
      </c>
      <c r="D9" s="5">
        <v>-1.8050221565731168</v>
      </c>
      <c r="E9" s="5">
        <v>0.636697247706422</v>
      </c>
      <c r="F9" s="5">
        <v>-4.166666666666667</v>
      </c>
      <c r="G9" s="5">
        <v>1.4652981427174976</v>
      </c>
      <c r="H9" s="5">
        <v>-0.90336134453781525</v>
      </c>
      <c r="I9" s="5">
        <v>-46.239130434782609</v>
      </c>
      <c r="J9" s="5">
        <v>0.77654973570398844</v>
      </c>
      <c r="K9" s="5">
        <v>1.3182795698924732</v>
      </c>
      <c r="L9" s="5">
        <v>-0.26351351351351349</v>
      </c>
      <c r="M9" s="5">
        <v>1.4862385321100915</v>
      </c>
      <c r="N9" s="5">
        <v>2.981549815498155</v>
      </c>
      <c r="O9" s="5">
        <v>0.2557924003707136</v>
      </c>
      <c r="P9" s="5">
        <v>-0.73505535055350557</v>
      </c>
      <c r="Q9" s="5">
        <v>2.4345403899721449</v>
      </c>
      <c r="R9" s="5">
        <v>0.98864557988645585</v>
      </c>
      <c r="S9" s="5">
        <v>0.84910277324632955</v>
      </c>
      <c r="T9" s="5">
        <v>4.8522276135862371E-3</v>
      </c>
    </row>
    <row r="10" spans="1:20" x14ac:dyDescent="0.35">
      <c r="A10" s="5" t="s">
        <v>199</v>
      </c>
      <c r="B10" s="5">
        <v>-0.64275256222547583</v>
      </c>
      <c r="C10" s="5">
        <v>1.7745901639344259</v>
      </c>
      <c r="D10" s="5">
        <v>-1.8050221565731168</v>
      </c>
      <c r="E10" s="5">
        <v>0.636697247706422</v>
      </c>
      <c r="F10" s="5">
        <v>-4.166666666666667</v>
      </c>
      <c r="G10" s="5">
        <v>1.4652981427174976</v>
      </c>
      <c r="H10" s="5">
        <v>-0.90336134453781525</v>
      </c>
      <c r="I10" s="5">
        <v>-46.239130434782609</v>
      </c>
      <c r="J10" s="5">
        <v>0.77654973570398844</v>
      </c>
      <c r="K10" s="5">
        <v>1.3182795698924732</v>
      </c>
      <c r="L10" s="5">
        <v>-0.26351351351351349</v>
      </c>
      <c r="M10" s="5">
        <v>1.4862385321100915</v>
      </c>
      <c r="N10" s="5">
        <v>2.981549815498155</v>
      </c>
      <c r="O10" s="5">
        <v>0.2557924003707136</v>
      </c>
      <c r="P10" s="5">
        <v>-0.73505535055350557</v>
      </c>
      <c r="Q10" s="5">
        <v>2.4345403899721449</v>
      </c>
      <c r="R10" s="5">
        <v>0.98864557988645585</v>
      </c>
      <c r="S10" s="5">
        <v>0.84910277324632955</v>
      </c>
      <c r="T10" s="5">
        <v>4.8522276135862371E-3</v>
      </c>
    </row>
    <row r="11" spans="1:20" x14ac:dyDescent="0.35">
      <c r="A11" s="5" t="s">
        <v>198</v>
      </c>
      <c r="B11" s="5">
        <v>-0.55740432612312807</v>
      </c>
      <c r="C11" s="5">
        <v>1.9398496240601504</v>
      </c>
      <c r="D11" s="5">
        <v>-1.6099744245524297</v>
      </c>
      <c r="E11" s="5">
        <v>-0.64779874213836475</v>
      </c>
      <c r="F11" s="5">
        <v>-0.43893129770992367</v>
      </c>
      <c r="G11" s="5">
        <v>1.7338638373121131</v>
      </c>
      <c r="H11" s="5">
        <v>-0.21686746987951808</v>
      </c>
      <c r="I11" s="5">
        <v>-2.7815384615384615</v>
      </c>
      <c r="J11" s="5">
        <v>0.56822107081174433</v>
      </c>
      <c r="K11" s="5">
        <v>1.282</v>
      </c>
      <c r="L11" s="5">
        <v>0.24113475177304963</v>
      </c>
      <c r="M11" s="5">
        <v>-0.30857142857142855</v>
      </c>
      <c r="N11" s="5">
        <v>0.80165289256198347</v>
      </c>
      <c r="O11" s="5">
        <v>6.4724770642201834</v>
      </c>
      <c r="P11" s="5">
        <v>-0.36648250460405157</v>
      </c>
      <c r="Q11" s="5">
        <v>-0.32751937984496127</v>
      </c>
      <c r="R11" s="5">
        <v>1.8818443804034579</v>
      </c>
      <c r="S11" s="5">
        <v>0.98</v>
      </c>
      <c r="T11" s="5">
        <v>6.338383838383839E-2</v>
      </c>
    </row>
    <row r="12" spans="1:20" x14ac:dyDescent="0.35">
      <c r="A12" s="5" t="s">
        <v>197</v>
      </c>
      <c r="B12" s="5">
        <v>-0.55223880597014929</v>
      </c>
      <c r="C12" s="5">
        <v>1.6</v>
      </c>
      <c r="D12" s="5">
        <v>-1.6794871794871795</v>
      </c>
      <c r="E12" s="5">
        <v>-0.660377358490566</v>
      </c>
      <c r="F12" s="5">
        <v>-0.46590909090909094</v>
      </c>
      <c r="G12" s="5">
        <v>1.7286821705426356</v>
      </c>
      <c r="H12" s="5">
        <v>-0.21276595744680848</v>
      </c>
      <c r="I12" s="5">
        <v>-2.7702702702702702</v>
      </c>
      <c r="J12" s="5">
        <v>0.5725190839694656</v>
      </c>
      <c r="K12" s="5">
        <v>1.25</v>
      </c>
      <c r="L12" s="5">
        <v>-0.14285714285714296</v>
      </c>
      <c r="M12" s="5">
        <v>0.58333333333333337</v>
      </c>
      <c r="N12" s="5">
        <v>3.7894736842105261</v>
      </c>
      <c r="O12" s="5">
        <v>0.98901098901098905</v>
      </c>
      <c r="P12" s="5">
        <v>-0.36464088397790062</v>
      </c>
      <c r="Q12" s="5">
        <v>-0.32173913043478253</v>
      </c>
      <c r="R12" s="5">
        <v>1.4230769230769229</v>
      </c>
      <c r="S12" s="5">
        <v>1.5238095238095235</v>
      </c>
      <c r="T12" s="5">
        <v>-2.3060796645702188E-2</v>
      </c>
    </row>
    <row r="13" spans="1:20" x14ac:dyDescent="0.35">
      <c r="A13" s="5" t="s">
        <v>196</v>
      </c>
      <c r="B13" s="5">
        <v>-0.55384615384615388</v>
      </c>
      <c r="C13" s="5">
        <v>1.6896551724137934</v>
      </c>
      <c r="D13" s="5">
        <v>-1.6794871794871795</v>
      </c>
      <c r="E13" s="5">
        <v>-0.660377358490566</v>
      </c>
      <c r="F13" s="5">
        <v>-0.46590909090909094</v>
      </c>
      <c r="G13" s="5">
        <v>1.7131782945736431</v>
      </c>
      <c r="H13" s="5">
        <v>-0.21739130434782616</v>
      </c>
      <c r="I13" s="5">
        <v>-2.8194444444444451</v>
      </c>
      <c r="J13" s="5">
        <v>0.5725190839694656</v>
      </c>
      <c r="K13" s="5">
        <v>1.25</v>
      </c>
      <c r="L13" s="5">
        <v>-0.14285714285714296</v>
      </c>
      <c r="M13" s="5">
        <v>0.58333333333333337</v>
      </c>
      <c r="N13" s="5">
        <v>3.6842105263157894</v>
      </c>
      <c r="O13" s="5">
        <v>1.0112359550561798</v>
      </c>
      <c r="P13" s="5">
        <v>-0.36312849162011179</v>
      </c>
      <c r="Q13" s="5">
        <v>-0.34210526315789469</v>
      </c>
      <c r="R13" s="5">
        <v>1.4666666666666668</v>
      </c>
      <c r="S13" s="5">
        <v>1.5621621621621622</v>
      </c>
      <c r="T13" s="5">
        <v>-5.9071729957805949E-2</v>
      </c>
    </row>
    <row r="14" spans="1:20" x14ac:dyDescent="0.35">
      <c r="A14" s="5" t="s">
        <v>195</v>
      </c>
      <c r="B14" s="5">
        <v>-1.1536327558875344E-2</v>
      </c>
      <c r="C14" s="5">
        <v>0.13071139393582279</v>
      </c>
      <c r="D14" s="5">
        <v>-0.10356739154064844</v>
      </c>
      <c r="E14" s="5">
        <v>-7.5386437533020026E-3</v>
      </c>
      <c r="F14" s="5">
        <v>-1.6848085567993415E-2</v>
      </c>
      <c r="G14" s="5">
        <v>3.9308167297028053E-3</v>
      </c>
      <c r="H14" s="5">
        <v>3.6849548632350553E-3</v>
      </c>
      <c r="I14" s="5">
        <v>3.969616433615172E-4</v>
      </c>
      <c r="J14" s="5">
        <v>6.3031337234988501E-3</v>
      </c>
      <c r="K14" s="5">
        <v>-3.3834886536128874E-3</v>
      </c>
      <c r="L14" s="5">
        <v>-1.1303828978830499E-2</v>
      </c>
      <c r="M14" s="5">
        <v>5.4031395173919326E-3</v>
      </c>
      <c r="N14" s="5">
        <v>3.9272695516070315E-3</v>
      </c>
      <c r="O14" s="5">
        <v>1.656525080523652E-2</v>
      </c>
      <c r="P14" s="5">
        <v>-5.6322886782210575E-3</v>
      </c>
      <c r="Q14" s="5">
        <v>3.1396703909883827E-4</v>
      </c>
      <c r="R14" s="5">
        <v>1.0903405627095139E-2</v>
      </c>
      <c r="S14" s="5">
        <v>1.4092782246118037E-3</v>
      </c>
      <c r="T14" s="5">
        <v>-2.3110833571014645E-3</v>
      </c>
    </row>
    <row r="15" spans="1:20" x14ac:dyDescent="0.35">
      <c r="A15" s="5" t="s">
        <v>194</v>
      </c>
      <c r="B15" s="5">
        <v>-7.9752144725560668E-3</v>
      </c>
      <c r="C15" s="5">
        <v>9.3021014918691317E-2</v>
      </c>
      <c r="D15" s="5">
        <v>-0.10356739154064844</v>
      </c>
      <c r="E15" s="5">
        <v>-7.5386437533020026E-3</v>
      </c>
      <c r="F15" s="5">
        <v>-1.6848085567993415E-2</v>
      </c>
      <c r="G15" s="5">
        <v>3.8980960345225073E-2</v>
      </c>
      <c r="H15" s="5">
        <v>-7.2954249748609029E-3</v>
      </c>
      <c r="I15" s="5">
        <v>-1.9641222146650698E-2</v>
      </c>
      <c r="J15" s="5">
        <v>3.2051078726063722E-3</v>
      </c>
      <c r="K15" s="5">
        <v>3.0215776609570516E-4</v>
      </c>
      <c r="L15" s="5">
        <v>-1.040213604802848E-2</v>
      </c>
      <c r="M15" s="5">
        <v>6.4682756611078819E-3</v>
      </c>
      <c r="N15" s="5">
        <v>2.2381292056516355E-2</v>
      </c>
      <c r="O15" s="5">
        <v>5.3750666963549489E-3</v>
      </c>
      <c r="P15" s="5">
        <v>-8.024930772051601E-3</v>
      </c>
      <c r="Q15" s="5">
        <v>1.7799216537041668E-2</v>
      </c>
      <c r="R15" s="5">
        <v>4.3768074571348212E-3</v>
      </c>
      <c r="S15" s="5">
        <v>-1.2432938785585712E-2</v>
      </c>
      <c r="T15" s="5">
        <v>3.4997635536719307E-2</v>
      </c>
    </row>
    <row r="16" spans="1:20" x14ac:dyDescent="0.35">
      <c r="A16" s="5" t="s">
        <v>193</v>
      </c>
      <c r="B16" s="5">
        <v>1.1670967664785294E-2</v>
      </c>
      <c r="C16" s="5">
        <v>-0.11560102306994328</v>
      </c>
      <c r="D16" s="5">
        <v>1.8044703727472475</v>
      </c>
      <c r="E16" s="5">
        <v>-6.3572577521333662E-2</v>
      </c>
      <c r="F16" s="5">
        <v>-0.35716953735972379</v>
      </c>
      <c r="G16" s="5">
        <v>0.38064887168442618</v>
      </c>
      <c r="H16" s="5">
        <v>0.51041592066744612</v>
      </c>
      <c r="I16" s="5">
        <v>6.8852814863834974E-2</v>
      </c>
      <c r="J16" s="5">
        <v>-3.1456968917929429E-2</v>
      </c>
      <c r="K16" s="5">
        <v>2.6594859341676769E-2</v>
      </c>
      <c r="L16" s="5">
        <v>4.4441869106744296E-6</v>
      </c>
      <c r="M16" s="5">
        <v>-0.28671114207272508</v>
      </c>
      <c r="N16" s="5">
        <v>-0.15074560947521357</v>
      </c>
      <c r="O16" s="5">
        <v>-7.1018130975798706E-3</v>
      </c>
      <c r="P16" s="5">
        <v>-3.6475144352957232E-3</v>
      </c>
      <c r="Q16" s="5">
        <v>-0.21519967246315791</v>
      </c>
      <c r="R16" s="5">
        <v>0.20707684675485205</v>
      </c>
      <c r="S16" s="5">
        <v>3.2690992534882557E-2</v>
      </c>
      <c r="T16" s="5">
        <v>5.4323421765875533E-2</v>
      </c>
    </row>
    <row r="17" spans="1:20" x14ac:dyDescent="0.35">
      <c r="A17" s="5" t="s">
        <v>192</v>
      </c>
      <c r="B17" s="5">
        <v>-0.23228010247651579</v>
      </c>
      <c r="C17" s="5">
        <v>0.38542825361512795</v>
      </c>
      <c r="D17" s="5">
        <v>-0.1216378964271377</v>
      </c>
      <c r="E17" s="5">
        <v>-8.5511882998171842</v>
      </c>
      <c r="F17" s="5">
        <v>10.240588306500424</v>
      </c>
      <c r="G17" s="5">
        <v>-0.98824939576742443</v>
      </c>
      <c r="H17" s="5">
        <v>-0.50947603121516161</v>
      </c>
      <c r="I17" s="5">
        <v>-0.30454545454545456</v>
      </c>
      <c r="J17" s="5">
        <v>-0.40196078431372551</v>
      </c>
      <c r="K17" s="5">
        <v>0.95355191256830596</v>
      </c>
      <c r="L17" s="5">
        <v>0.1832167832167832</v>
      </c>
      <c r="M17" s="5">
        <v>0.23286052009456265</v>
      </c>
      <c r="N17" s="5">
        <v>0.60786193672099709</v>
      </c>
      <c r="O17" s="5">
        <v>0.1001788908765653</v>
      </c>
      <c r="P17" s="5">
        <v>1.2466124661246612E-2</v>
      </c>
      <c r="Q17" s="5">
        <v>0.3158458244111349</v>
      </c>
      <c r="R17" s="5">
        <v>0.40846216436126931</v>
      </c>
      <c r="S17" s="5">
        <v>0.61149624494511845</v>
      </c>
      <c r="T17" s="5">
        <v>7.4027603513174403E-2</v>
      </c>
    </row>
    <row r="18" spans="1:20" x14ac:dyDescent="0.35">
      <c r="A18" s="5" t="s">
        <v>191</v>
      </c>
      <c r="B18" s="5">
        <v>0.2226027397260274</v>
      </c>
      <c r="C18" s="5">
        <v>1.4425770308123249</v>
      </c>
      <c r="D18" s="5">
        <v>-3.669724770642202E-2</v>
      </c>
      <c r="E18" s="5">
        <v>-21.839285714285715</v>
      </c>
      <c r="F18" s="5">
        <v>9.6959154527277924</v>
      </c>
      <c r="G18" s="5">
        <v>-0.99500729198144799</v>
      </c>
      <c r="H18" s="5">
        <v>-1.4973684210526317</v>
      </c>
      <c r="I18" s="5">
        <v>1.3174603174603174</v>
      </c>
      <c r="J18" s="5">
        <v>-2.4750000000000001</v>
      </c>
      <c r="K18" s="5">
        <v>2.1864406779661016</v>
      </c>
      <c r="L18" s="5">
        <v>0.50952380952380949</v>
      </c>
      <c r="M18" s="5">
        <v>0.36277602523659308</v>
      </c>
      <c r="N18" s="5">
        <v>-0.12962962962962962</v>
      </c>
      <c r="O18" s="5">
        <v>0.5478723404255319</v>
      </c>
      <c r="P18" s="5">
        <v>0.1099656357388316</v>
      </c>
      <c r="Q18" s="5">
        <v>0.24458204334365324</v>
      </c>
      <c r="R18" s="5">
        <v>0.47761194029850745</v>
      </c>
      <c r="S18" s="5">
        <v>0.72643097643097643</v>
      </c>
      <c r="T18" s="5">
        <v>-0.29010238907849828</v>
      </c>
    </row>
    <row r="19" spans="1:20" x14ac:dyDescent="0.35">
      <c r="A19" s="5" t="s">
        <v>190</v>
      </c>
      <c r="B19" s="5">
        <v>1.214663048884894</v>
      </c>
      <c r="C19" s="5">
        <v>0.98610749249566598</v>
      </c>
      <c r="D19" s="5">
        <v>1.3129736241590999</v>
      </c>
      <c r="E19" s="5">
        <v>1.1944155169899604</v>
      </c>
      <c r="F19" s="5">
        <v>0.64112680918807141</v>
      </c>
      <c r="G19" s="5">
        <v>0.33176968219326475</v>
      </c>
      <c r="H19" s="5">
        <v>0.53589223293260146</v>
      </c>
      <c r="I19" s="5">
        <v>0.35912675640356173</v>
      </c>
      <c r="J19" s="5">
        <v>9.5106534461672596E-2</v>
      </c>
      <c r="K19" s="5">
        <v>-0.14480042802522031</v>
      </c>
      <c r="L19" s="5">
        <v>-0.2144886062958932</v>
      </c>
      <c r="M19" s="5">
        <v>-0.19495219477281123</v>
      </c>
      <c r="N19" s="5">
        <v>-0.15215406128691503</v>
      </c>
      <c r="O19" s="5">
        <v>-2.6172882460029127E-2</v>
      </c>
      <c r="P19" s="5">
        <v>0.10110440462499712</v>
      </c>
      <c r="Q19" s="5">
        <v>-2.7957403577508415E-2</v>
      </c>
      <c r="R19" s="5">
        <v>0.28081344866100344</v>
      </c>
      <c r="S19" s="5">
        <v>0.85360533212402079</v>
      </c>
      <c r="T19" s="5">
        <v>1.105751988296364</v>
      </c>
    </row>
    <row r="20" spans="1:20" x14ac:dyDescent="0.35">
      <c r="A20" s="5" t="s">
        <v>189</v>
      </c>
      <c r="B20" s="5">
        <v>0.13520645896999731</v>
      </c>
      <c r="C20" s="5">
        <v>0.37022039250531219</v>
      </c>
      <c r="D20" s="5">
        <v>0.5741643183355053</v>
      </c>
      <c r="E20" s="5">
        <v>0.32997630351852564</v>
      </c>
      <c r="F20" s="5">
        <v>-6.2867245837701594E-3</v>
      </c>
      <c r="G20" s="5">
        <v>0.17315195986606211</v>
      </c>
      <c r="H20" s="5">
        <v>0.12090890000868744</v>
      </c>
      <c r="I20" s="5">
        <v>-0.13660426642075121</v>
      </c>
      <c r="J20" s="5">
        <v>-0.17659695773187245</v>
      </c>
      <c r="K20" s="5">
        <v>-0.13939001004432777</v>
      </c>
      <c r="L20" s="5">
        <v>-0.33042655974952467</v>
      </c>
      <c r="M20" s="5">
        <v>-0.2817901568798773</v>
      </c>
      <c r="N20" s="5">
        <v>-1.801004366989559E-2</v>
      </c>
      <c r="O20" s="5">
        <v>0.18268583858700416</v>
      </c>
      <c r="P20" s="5">
        <v>0.27944645946035573</v>
      </c>
      <c r="Q20" s="5">
        <v>0.45173410112991935</v>
      </c>
      <c r="R20" s="5">
        <v>0.78334154137565004</v>
      </c>
      <c r="S20" s="5">
        <v>0.88760111055648649</v>
      </c>
      <c r="T20" s="5">
        <v>0.78048296478478085</v>
      </c>
    </row>
    <row r="21" spans="1:20" x14ac:dyDescent="0.35">
      <c r="A21" s="5" t="s">
        <v>188</v>
      </c>
      <c r="B21" s="5">
        <v>0.4170553693735195</v>
      </c>
      <c r="C21" s="5">
        <v>0.18468898865990296</v>
      </c>
      <c r="D21" s="5">
        <v>0.13948652477112178</v>
      </c>
      <c r="E21" s="5">
        <v>0.10151286014922124</v>
      </c>
      <c r="F21" s="5">
        <v>-1.2663661260102642E-2</v>
      </c>
      <c r="G21" s="5">
        <v>5.6065916661792427E-2</v>
      </c>
      <c r="H21" s="5">
        <v>-1.5397811088300043E-3</v>
      </c>
      <c r="I21" s="5">
        <v>-9.9480118685720872E-3</v>
      </c>
      <c r="J21" s="5">
        <v>-0.22687846828650776</v>
      </c>
      <c r="K21" s="5">
        <v>-0.24194417890764569</v>
      </c>
      <c r="L21" s="5">
        <v>-0.18100859032609051</v>
      </c>
      <c r="M21" s="5">
        <v>-0.12909727027945864</v>
      </c>
      <c r="N21" s="5">
        <v>0.12968838374719602</v>
      </c>
      <c r="O21" s="5">
        <v>0.3655856581201834</v>
      </c>
      <c r="P21" s="5">
        <v>0.35042960725297145</v>
      </c>
      <c r="Q21" s="5">
        <v>0.21076366442631933</v>
      </c>
      <c r="R21" s="5">
        <v>0.31321181478223686</v>
      </c>
      <c r="S21" s="5">
        <v>0.66665907117627465</v>
      </c>
      <c r="T21" s="5">
        <v>0.67482598868827426</v>
      </c>
    </row>
    <row r="22" spans="1:20" x14ac:dyDescent="0.35">
      <c r="A22" s="5" t="s">
        <v>187</v>
      </c>
      <c r="B22" s="5">
        <v>0.93128466152222922</v>
      </c>
      <c r="C22" s="5">
        <v>1.1105141756073731</v>
      </c>
      <c r="D22" s="5">
        <v>1.0673090231710569</v>
      </c>
      <c r="E22" s="5">
        <v>-16.454041866872089</v>
      </c>
      <c r="F22" s="5">
        <v>100.32122538475652</v>
      </c>
      <c r="G22" s="5">
        <v>-0.25803171308778416</v>
      </c>
      <c r="H22" s="5">
        <v>-0.56989973747547662</v>
      </c>
      <c r="I22" s="5">
        <v>-0.63877939228424618</v>
      </c>
      <c r="J22" s="5">
        <v>-0.81304548422325507</v>
      </c>
      <c r="K22" s="5">
        <v>-0.69109543811185481</v>
      </c>
      <c r="L22" s="5">
        <v>-0.52402547703331737</v>
      </c>
      <c r="M22" s="5">
        <v>-0.52365112489947652</v>
      </c>
      <c r="N22" s="5">
        <v>-0.22139766305064129</v>
      </c>
      <c r="O22" s="5">
        <v>1.1107495718606026</v>
      </c>
      <c r="P22" s="5">
        <v>-0.98800233997397158</v>
      </c>
      <c r="Q22" s="5">
        <v>0.34836916255078898</v>
      </c>
      <c r="R22" s="5">
        <v>2.8439835249480727</v>
      </c>
      <c r="S22" s="5">
        <v>7.8982134355186906</v>
      </c>
      <c r="T22" s="5">
        <v>15.118412878407554</v>
      </c>
    </row>
    <row r="23" spans="1:20" x14ac:dyDescent="0.35">
      <c r="A23" s="5" t="s">
        <v>186</v>
      </c>
      <c r="B23" s="5">
        <v>-0.26165382972709456</v>
      </c>
      <c r="C23" s="5">
        <v>7.3034890194475732E-2</v>
      </c>
      <c r="D23" s="5">
        <v>0.2702120049044287</v>
      </c>
      <c r="E23" s="5">
        <v>-9.4166740810521894</v>
      </c>
      <c r="F23" s="5">
        <v>65.682363804835489</v>
      </c>
      <c r="G23" s="5">
        <v>4.9057160247361828E-3</v>
      </c>
      <c r="H23" s="5">
        <v>-0.59917401898593203</v>
      </c>
      <c r="I23" s="5">
        <v>-0.71562179673862225</v>
      </c>
      <c r="J23" s="5">
        <v>1.0222123981487676</v>
      </c>
      <c r="K23" s="5">
        <v>-0.99536752232131043</v>
      </c>
      <c r="L23" s="5">
        <v>-0.52634907397126762</v>
      </c>
      <c r="M23" s="5">
        <v>0.18841816065761657</v>
      </c>
      <c r="N23" s="5">
        <v>1.7379114433525324</v>
      </c>
      <c r="O23" s="5">
        <v>3.9859349323227686</v>
      </c>
      <c r="P23" s="5">
        <v>1.589901313765814</v>
      </c>
      <c r="Q23" s="5">
        <v>1.8467571548017936</v>
      </c>
      <c r="R23" s="5">
        <v>2.2345378522497397</v>
      </c>
      <c r="S23" s="5">
        <v>2.2500004545884646</v>
      </c>
      <c r="T23" s="5">
        <v>2.2327764195066551</v>
      </c>
    </row>
    <row r="24" spans="1:20" x14ac:dyDescent="0.35">
      <c r="A24" s="5" t="s">
        <v>185</v>
      </c>
      <c r="B24" s="5">
        <v>5.8005674911366961E-2</v>
      </c>
      <c r="C24" s="5">
        <v>0.12897122148480633</v>
      </c>
      <c r="D24" s="5">
        <v>-6.7539809558535099E-2</v>
      </c>
      <c r="E24" s="5">
        <v>-10.134607906839827</v>
      </c>
      <c r="F24" s="5">
        <v>69.070728263161044</v>
      </c>
      <c r="G24" s="5">
        <v>-0.16297756106860539</v>
      </c>
      <c r="H24" s="5">
        <v>1.0537648236144754</v>
      </c>
      <c r="I24" s="5">
        <v>-0.9960233660230372</v>
      </c>
      <c r="J24" s="5">
        <v>-0.798088970413804</v>
      </c>
      <c r="K24" s="5">
        <v>-0.19016954991944471</v>
      </c>
      <c r="L24" s="5">
        <v>0.39411687942304047</v>
      </c>
      <c r="M24" s="5">
        <v>1.8765508505681461</v>
      </c>
      <c r="N24" s="5">
        <v>1.3502912321924854</v>
      </c>
      <c r="O24" s="5">
        <v>1.1254371105652643</v>
      </c>
      <c r="P24" s="5">
        <v>0.76485097251509115</v>
      </c>
      <c r="Q24" s="5">
        <v>0.4495400173600429</v>
      </c>
      <c r="R24" s="5">
        <v>0.86611192010668792</v>
      </c>
      <c r="S24" s="5">
        <v>1.9493199344859475</v>
      </c>
      <c r="T24" s="5">
        <v>1.4136456320448401</v>
      </c>
    </row>
    <row r="25" spans="1:20" x14ac:dyDescent="0.35">
      <c r="A25" s="5" t="s">
        <v>184</v>
      </c>
      <c r="B25" s="5">
        <v>-0.552238805866337</v>
      </c>
      <c r="C25" s="5">
        <v>3.8687720763850721E-2</v>
      </c>
      <c r="D25" s="5">
        <v>-2.0905888881666868</v>
      </c>
      <c r="E25" s="5">
        <v>-2.8107043415099033</v>
      </c>
      <c r="F25" s="5">
        <v>-3.0152020657472538</v>
      </c>
      <c r="G25" s="5">
        <v>-0.42513425901245816</v>
      </c>
      <c r="H25" s="5">
        <v>1.5359280179240771</v>
      </c>
      <c r="I25" s="5">
        <v>-3.7291645846770343</v>
      </c>
      <c r="J25" s="5">
        <v>-2.9382312268696422</v>
      </c>
      <c r="K25" s="5">
        <v>-0.76261689204280259</v>
      </c>
      <c r="L25" s="5">
        <v>-0.33448255545127581</v>
      </c>
      <c r="M25" s="5">
        <v>-0.82396736887626942</v>
      </c>
      <c r="N25" s="5">
        <v>1.4642672750799794</v>
      </c>
      <c r="O25" s="5">
        <v>3.0554496441186529</v>
      </c>
      <c r="P25" s="5">
        <v>1.8947444460506435</v>
      </c>
      <c r="Q25" s="5">
        <v>-0.17713090833688652</v>
      </c>
      <c r="R25" s="5">
        <v>2.0064484752737894</v>
      </c>
      <c r="S25" s="5">
        <v>4.3379859622313406</v>
      </c>
      <c r="T25" s="5">
        <v>9.2917613507798915</v>
      </c>
    </row>
    <row r="26" spans="1:20" x14ac:dyDescent="0.35">
      <c r="A26" s="5" t="s">
        <v>183</v>
      </c>
      <c r="B26" s="5">
        <v>-0.81707317070473673</v>
      </c>
      <c r="C26" s="5">
        <v>1.6889541612087908</v>
      </c>
      <c r="D26" s="5">
        <v>-2.1057255504909316</v>
      </c>
      <c r="E26" s="5">
        <v>-4.0386532626990768</v>
      </c>
      <c r="F26" s="5">
        <v>-2.924969136629477</v>
      </c>
      <c r="G26" s="5">
        <v>2.1425993836018868</v>
      </c>
      <c r="H26" s="5">
        <v>-5.6909167695117002E-2</v>
      </c>
      <c r="I26" s="5">
        <v>-1.4682115588857578</v>
      </c>
      <c r="J26" s="5">
        <v>0.36214136352365101</v>
      </c>
      <c r="K26" s="5">
        <v>1.1233178773831374</v>
      </c>
      <c r="L26" s="5">
        <v>-0.78822708105226502</v>
      </c>
      <c r="M26" s="5">
        <v>-0.81334498746688833</v>
      </c>
      <c r="N26" s="5">
        <v>1.1880986552423274</v>
      </c>
      <c r="O26" s="5">
        <v>4.2224219075771137</v>
      </c>
      <c r="P26" s="5">
        <v>6.2555939579689248</v>
      </c>
      <c r="Q26" s="5">
        <v>2.8856200110562562</v>
      </c>
      <c r="R26" s="5">
        <v>15.106979579455231</v>
      </c>
      <c r="S26" s="5">
        <v>16.745932090428912</v>
      </c>
      <c r="T26" s="5">
        <v>1.5731457855605051</v>
      </c>
    </row>
    <row r="27" spans="1:20" x14ac:dyDescent="0.35">
      <c r="A27" s="5" t="s">
        <v>182</v>
      </c>
      <c r="B27" s="5">
        <v>-0.37500000023496238</v>
      </c>
      <c r="C27" s="5">
        <v>1.6896551709254459</v>
      </c>
      <c r="D27" s="5">
        <v>-1.7921615880818953</v>
      </c>
      <c r="E27" s="5">
        <v>-3.9373648220616841</v>
      </c>
      <c r="F27" s="5">
        <v>-2.653499131588454</v>
      </c>
      <c r="G27" s="5">
        <v>2.7763219934103311</v>
      </c>
      <c r="H27" s="5">
        <v>1.8347741300065581</v>
      </c>
      <c r="I27" s="5">
        <v>-1.5716226823526119E-2</v>
      </c>
      <c r="J27" s="5">
        <v>-1.5962018353374738</v>
      </c>
      <c r="K27" s="5">
        <v>-0.78378964551695474</v>
      </c>
      <c r="L27" s="5">
        <v>1.1524086912976721</v>
      </c>
      <c r="M27" s="5">
        <v>1.2442779117320435</v>
      </c>
      <c r="N27" s="5">
        <v>0.54928758447346726</v>
      </c>
      <c r="O27" s="5">
        <v>8.0720469126806051</v>
      </c>
      <c r="P27" s="5">
        <v>7.4044597589320968</v>
      </c>
      <c r="Q27" s="5">
        <v>2.1483598859449353</v>
      </c>
      <c r="R27" s="5">
        <v>0.2210006786288099</v>
      </c>
      <c r="S27" s="5">
        <v>2.7892903629776891</v>
      </c>
      <c r="T27" s="5">
        <v>5.0077154259419219</v>
      </c>
    </row>
    <row r="28" spans="1:20" x14ac:dyDescent="0.35">
      <c r="A28" s="5" t="s">
        <v>181</v>
      </c>
      <c r="B28" s="5">
        <v>1.8235789703517085</v>
      </c>
      <c r="C28" s="5">
        <v>1.4842014382464184</v>
      </c>
      <c r="D28" s="5">
        <v>1.6903960975949224</v>
      </c>
      <c r="E28" s="5">
        <v>0.89173161846406823</v>
      </c>
      <c r="F28" s="5">
        <v>0.52695807434369857</v>
      </c>
      <c r="G28" s="5">
        <v>0.24587547681894664</v>
      </c>
      <c r="H28" s="5">
        <v>0.25525009962304673</v>
      </c>
      <c r="I28" s="5">
        <v>-0.10010427732842836</v>
      </c>
      <c r="J28" s="5">
        <v>-0.31541577351841915</v>
      </c>
      <c r="K28" s="5">
        <v>-0.37291318748524471</v>
      </c>
      <c r="L28" s="5">
        <v>-0.3635832474841374</v>
      </c>
      <c r="M28" s="5">
        <v>-0.39247475274084592</v>
      </c>
      <c r="N28" s="5">
        <v>-0.38887650945964614</v>
      </c>
      <c r="O28" s="5">
        <v>-0.14126572098845247</v>
      </c>
      <c r="P28" s="5">
        <v>-3.3691443416421434E-2</v>
      </c>
      <c r="Q28" s="5">
        <v>7.0121861177520284E-2</v>
      </c>
      <c r="R28" s="5">
        <v>0.22307251022408425</v>
      </c>
      <c r="S28" s="5">
        <v>1.1074524880494383</v>
      </c>
      <c r="T28" s="5">
        <v>1.9130352092406095</v>
      </c>
    </row>
    <row r="29" spans="1:20" x14ac:dyDescent="0.35">
      <c r="A29" s="5" t="s">
        <v>180</v>
      </c>
      <c r="B29" s="5">
        <v>0.38263593606628238</v>
      </c>
      <c r="C29" s="5">
        <v>0.41830397652335571</v>
      </c>
      <c r="D29" s="5">
        <v>0.36115846769243809</v>
      </c>
      <c r="E29" s="5">
        <v>-1.5147210335950114E-2</v>
      </c>
      <c r="F29" s="5">
        <v>-0.1975073877372627</v>
      </c>
      <c r="G29" s="5">
        <v>-9.8912848769453318E-2</v>
      </c>
      <c r="H29" s="5">
        <v>-0.11496398487156316</v>
      </c>
      <c r="I29" s="5">
        <v>-0.33887512436582184</v>
      </c>
      <c r="J29" s="5">
        <v>-0.30488674686589029</v>
      </c>
      <c r="K29" s="5">
        <v>-0.21857621748492043</v>
      </c>
      <c r="L29" s="5">
        <v>-0.29372341882052549</v>
      </c>
      <c r="M29" s="5">
        <v>-0.31355872882643121</v>
      </c>
      <c r="N29" s="5">
        <v>-7.5630772546352795E-2</v>
      </c>
      <c r="O29" s="5">
        <v>0.23538757913146857</v>
      </c>
      <c r="P29" s="5">
        <v>0.23659988114698985</v>
      </c>
      <c r="Q29" s="5">
        <v>0.51515976841597666</v>
      </c>
      <c r="R29" s="5">
        <v>0.78175841340813923</v>
      </c>
      <c r="S29" s="5">
        <v>1.2798817025257554</v>
      </c>
      <c r="T29" s="5">
        <v>1.3579929557723094</v>
      </c>
    </row>
    <row r="30" spans="1:20" x14ac:dyDescent="0.35">
      <c r="A30" s="5" t="s">
        <v>179</v>
      </c>
      <c r="B30" s="5">
        <v>0.22215389729608487</v>
      </c>
      <c r="C30" s="5">
        <v>4.7119674876955647E-2</v>
      </c>
      <c r="D30" s="5">
        <v>4.8816604994971327E-2</v>
      </c>
      <c r="E30" s="5">
        <v>-4.3910948676794223E-2</v>
      </c>
      <c r="F30" s="5">
        <v>-0.16169716411526236</v>
      </c>
      <c r="G30" s="5">
        <v>-0.19093389945491848</v>
      </c>
      <c r="H30" s="5">
        <v>-5.900797140269911E-2</v>
      </c>
      <c r="I30" s="5">
        <v>-0.13594376204258243</v>
      </c>
      <c r="J30" s="5">
        <v>-0.26245738845171884</v>
      </c>
      <c r="K30" s="5">
        <v>-0.25983828712879486</v>
      </c>
      <c r="L30" s="5">
        <v>-0.13567850719116367</v>
      </c>
      <c r="M30" s="5">
        <v>-7.0747448186109285E-2</v>
      </c>
      <c r="N30" s="5">
        <v>2.2117594868300259E-2</v>
      </c>
      <c r="O30" s="5">
        <v>0.29007672867380024</v>
      </c>
      <c r="P30" s="5">
        <v>0.33337537325119881</v>
      </c>
      <c r="Q30" s="5">
        <v>0.41673382668600056</v>
      </c>
      <c r="R30" s="5">
        <v>0.34023004629803266</v>
      </c>
      <c r="S30" s="5">
        <v>0.88444721522084335</v>
      </c>
      <c r="T30" s="5">
        <v>1.0077036772160706</v>
      </c>
    </row>
    <row r="31" spans="1:20" x14ac:dyDescent="0.35">
      <c r="A31" s="5" t="s">
        <v>178</v>
      </c>
      <c r="B31" s="5">
        <v>0</v>
      </c>
      <c r="C31" s="5">
        <v>0</v>
      </c>
      <c r="D31" s="5">
        <v>0</v>
      </c>
      <c r="E31" s="5">
        <v>0</v>
      </c>
      <c r="F31" s="5">
        <v>5.7429858611108768</v>
      </c>
      <c r="G31" s="5">
        <v>7.2794074991843889</v>
      </c>
      <c r="H31" s="5">
        <v>8.3079194400669465</v>
      </c>
      <c r="I31" s="5">
        <v>8.9702101425683409</v>
      </c>
      <c r="J31" s="5">
        <v>3.7794052151468938</v>
      </c>
      <c r="K31" s="5">
        <v>2.3475313680868015</v>
      </c>
      <c r="L31" s="5">
        <v>2.308927855139451</v>
      </c>
      <c r="M31" s="5">
        <v>1.6687291961248232</v>
      </c>
      <c r="N31" s="5">
        <v>-0.19185097872490464</v>
      </c>
      <c r="O31" s="5">
        <v>-0.14311597598554093</v>
      </c>
      <c r="P31" s="5">
        <v>0.32812394058128164</v>
      </c>
      <c r="Q31" s="5">
        <v>-0.24505634636410897</v>
      </c>
      <c r="R31" s="5">
        <v>-0.39667280221350543</v>
      </c>
      <c r="S31" s="5">
        <v>-0.41708479030876</v>
      </c>
      <c r="T31" s="5">
        <v>-0.36545807593657265</v>
      </c>
    </row>
    <row r="32" spans="1:20" x14ac:dyDescent="0.35">
      <c r="A32" s="5" t="s">
        <v>177</v>
      </c>
      <c r="B32" s="5">
        <v>3.0164869108853036</v>
      </c>
      <c r="C32" s="5">
        <v>1.6439387515989481</v>
      </c>
      <c r="D32" s="5">
        <v>6.4308079578502202</v>
      </c>
      <c r="E32" s="5">
        <v>2.4439812720086835</v>
      </c>
      <c r="F32" s="5">
        <v>0.51045902043565627</v>
      </c>
      <c r="G32" s="5">
        <v>1.0613555285704801</v>
      </c>
      <c r="H32" s="5">
        <v>2.5204746836279357</v>
      </c>
      <c r="I32" s="5">
        <v>0.34173971378649182</v>
      </c>
      <c r="J32" s="5">
        <v>0.38775586673249579</v>
      </c>
      <c r="K32" s="5">
        <v>1.2162344842174435</v>
      </c>
      <c r="L32" s="5">
        <v>0.60521938563123279</v>
      </c>
      <c r="M32" s="5">
        <v>-0.24194052338003691</v>
      </c>
      <c r="N32" s="5">
        <v>-0.39768569643478974</v>
      </c>
      <c r="O32" s="5">
        <v>-0.38253979352145501</v>
      </c>
      <c r="P32" s="5">
        <v>-0.40072950311020694</v>
      </c>
      <c r="Q32" s="5">
        <v>-0.52969440788368083</v>
      </c>
      <c r="R32" s="5">
        <v>-0.20411627795142021</v>
      </c>
      <c r="S32" s="5">
        <v>-3.2207592878242146E-2</v>
      </c>
      <c r="T32" s="5">
        <v>2.766448332322758E-2</v>
      </c>
    </row>
    <row r="33" spans="1:20" x14ac:dyDescent="0.35">
      <c r="A33" s="5" t="s">
        <v>176</v>
      </c>
      <c r="B33" s="5">
        <v>1.9959664775704389</v>
      </c>
      <c r="C33" s="5">
        <v>0.31140187911319406</v>
      </c>
      <c r="D33" s="5">
        <v>1.5092178879604212</v>
      </c>
      <c r="E33" s="5">
        <v>1.3225935253276022</v>
      </c>
      <c r="F33" s="5">
        <v>0.68819040880655635</v>
      </c>
      <c r="G33" s="5">
        <v>-0.16889898151286159</v>
      </c>
      <c r="H33" s="5">
        <v>0.34052910014443932</v>
      </c>
      <c r="I33" s="5">
        <v>1.2289365320542831</v>
      </c>
      <c r="J33" s="5">
        <v>0.56362779061384272</v>
      </c>
      <c r="K33" s="5">
        <v>6.2761739864750921E-2</v>
      </c>
      <c r="L33" s="5">
        <v>-5.6942843791321614E-3</v>
      </c>
      <c r="M33" s="5">
        <v>-0.26773807093174629</v>
      </c>
      <c r="N33" s="5">
        <v>-0.39423361356577002</v>
      </c>
      <c r="O33" s="5">
        <v>-0.39853832623112007</v>
      </c>
      <c r="P33" s="5">
        <v>-0.15985252402101779</v>
      </c>
      <c r="Q33" s="5">
        <v>-0.22361541879092284</v>
      </c>
      <c r="R33" s="5">
        <v>-5.6141037905791974E-2</v>
      </c>
      <c r="S33" s="5">
        <v>-2.1717050441670535E-2</v>
      </c>
      <c r="T33" s="5">
        <v>0.3142535631588807</v>
      </c>
    </row>
    <row r="34" spans="1:20" x14ac:dyDescent="0.35">
      <c r="A34" s="5" t="s">
        <v>175</v>
      </c>
      <c r="B34" s="5">
        <v>3.5714285714285712E-2</v>
      </c>
      <c r="C34" s="5">
        <v>4.1274817136886105E-2</v>
      </c>
      <c r="D34" s="5">
        <v>3.3617661816357253E-2</v>
      </c>
      <c r="E34" s="5">
        <v>-0.48349514563106794</v>
      </c>
      <c r="F34" s="5">
        <v>0.99248120300751885</v>
      </c>
      <c r="G34" s="5">
        <v>-0.13254716981132075</v>
      </c>
      <c r="H34" s="5">
        <v>-0.43121261555193041</v>
      </c>
      <c r="I34" s="5">
        <v>-3.9196940726577437E-2</v>
      </c>
      <c r="J34" s="5">
        <v>4.3781094527363187E-2</v>
      </c>
      <c r="K34" s="5">
        <v>0.12202097235462343</v>
      </c>
      <c r="L34" s="5">
        <v>-7.476635514018691E-2</v>
      </c>
      <c r="M34" s="5">
        <v>3.5812672176308541E-2</v>
      </c>
      <c r="N34" s="5">
        <v>0.24468085106382975</v>
      </c>
      <c r="O34" s="5">
        <v>5.128205128205128E-2</v>
      </c>
      <c r="P34" s="5">
        <v>-6.5040650406504072E-2</v>
      </c>
      <c r="Q34" s="5">
        <v>0.3210144927536232</v>
      </c>
      <c r="R34" s="5">
        <v>0.1925397696105321</v>
      </c>
      <c r="S34" s="5">
        <v>0.21803127874885003</v>
      </c>
      <c r="T34" s="5">
        <v>-0.34629909365558914</v>
      </c>
    </row>
    <row r="35" spans="1:20" x14ac:dyDescent="0.35">
      <c r="A35" s="5" t="s">
        <v>173</v>
      </c>
      <c r="B35" s="5">
        <v>-9.8623188405797105E-2</v>
      </c>
      <c r="C35" s="5">
        <v>0.14141008119623763</v>
      </c>
      <c r="D35" s="5">
        <v>5.2120016903789267E-3</v>
      </c>
      <c r="E35" s="5">
        <v>-2.648542600896861E-2</v>
      </c>
      <c r="F35" s="5">
        <v>-1.720166978551893E-2</v>
      </c>
      <c r="G35" s="5">
        <v>-2.24093738557305E-2</v>
      </c>
      <c r="H35" s="5">
        <v>-9.4014532923814523E-2</v>
      </c>
      <c r="I35" s="5">
        <v>-0.1372581445344799</v>
      </c>
      <c r="J35" s="5">
        <v>-0.11980065171554534</v>
      </c>
      <c r="K35" s="5">
        <v>9.0265679442508726E-2</v>
      </c>
      <c r="L35" s="5">
        <v>-8.528912413861979E-2</v>
      </c>
      <c r="M35" s="5">
        <v>-9.8264002620373405E-3</v>
      </c>
      <c r="N35" s="5">
        <v>0.19880913000330797</v>
      </c>
      <c r="O35" s="5">
        <v>8.4437086092715233E-2</v>
      </c>
      <c r="P35" s="5">
        <v>6.6157760814249365E-3</v>
      </c>
      <c r="Q35" s="5">
        <v>0.28968655207280081</v>
      </c>
      <c r="R35" s="5">
        <v>7.2324578596628775E-2</v>
      </c>
      <c r="S35" s="5">
        <v>0.27868153293121306</v>
      </c>
      <c r="T35" s="5">
        <v>0.16514985467193977</v>
      </c>
    </row>
    <row r="36" spans="1:20" x14ac:dyDescent="0.35">
      <c r="A36" s="5" t="s">
        <v>174</v>
      </c>
      <c r="B36" s="5">
        <v>4.9851190476190479E-2</v>
      </c>
      <c r="C36" s="5">
        <v>0.16158752657689582</v>
      </c>
      <c r="D36" s="5">
        <v>-0.17388651616839537</v>
      </c>
      <c r="E36" s="5">
        <v>0.35893648449039883</v>
      </c>
      <c r="F36" s="5">
        <v>-0.30706521739130432</v>
      </c>
      <c r="G36" s="5">
        <v>0.17411764705882352</v>
      </c>
      <c r="H36" s="5">
        <v>2.2712090848363391E-2</v>
      </c>
      <c r="I36" s="5">
        <v>-0.116263879817113</v>
      </c>
      <c r="J36" s="5">
        <v>-1.2564671101256468E-2</v>
      </c>
      <c r="K36" s="5">
        <v>-5.0149700598802395E-2</v>
      </c>
      <c r="L36" s="5">
        <v>-1.4184397163120569E-2</v>
      </c>
      <c r="M36" s="5">
        <v>-6.235011990407674E-2</v>
      </c>
      <c r="N36" s="5">
        <v>0.13810741687979541</v>
      </c>
      <c r="O36" s="5">
        <v>0.17378277153558053</v>
      </c>
      <c r="P36" s="5">
        <v>7.9132099553286539E-2</v>
      </c>
      <c r="Q36" s="5">
        <v>8.6930810171496162E-2</v>
      </c>
      <c r="R36" s="5">
        <v>7.6169749727965183E-2</v>
      </c>
      <c r="S36" s="5">
        <v>0.3058645096056623</v>
      </c>
      <c r="T36" s="5">
        <v>4.452187379016647E-2</v>
      </c>
    </row>
    <row r="37" spans="1:20" x14ac:dyDescent="0.35">
      <c r="A37" s="5" t="s">
        <v>172</v>
      </c>
      <c r="B37" s="5">
        <v>-5.8290910450342646E-2</v>
      </c>
      <c r="C37" s="5">
        <v>1.6537361808639482E-2</v>
      </c>
      <c r="D37" s="5">
        <v>9.5618727020040442E-2</v>
      </c>
      <c r="E37" s="5">
        <v>-0.14154891735882785</v>
      </c>
      <c r="F37" s="5">
        <v>-0.10869583538521516</v>
      </c>
      <c r="G37" s="5">
        <v>5.7407816375500832E-2</v>
      </c>
      <c r="H37" s="5">
        <v>-1.5702979498953247E-3</v>
      </c>
      <c r="I37" s="5">
        <v>-0.18156913135508485</v>
      </c>
      <c r="J37" s="5">
        <v>-9.7416015183508883E-2</v>
      </c>
      <c r="K37" s="5">
        <v>1.975244385613291E-3</v>
      </c>
      <c r="L37" s="5">
        <v>-4.4279948764253972E-2</v>
      </c>
      <c r="M37" s="5">
        <v>-2.9610534858494412E-2</v>
      </c>
      <c r="N37" s="5">
        <v>0.10210784453580166</v>
      </c>
      <c r="O37" s="5">
        <v>0.20627235399957455</v>
      </c>
      <c r="P37" s="5">
        <v>2.9584958192443852E-3</v>
      </c>
      <c r="Q37" s="5">
        <v>0.17100817619173941</v>
      </c>
      <c r="R37" s="5">
        <v>0.14113351597639373</v>
      </c>
      <c r="S37" s="5">
        <v>0.41022233432928767</v>
      </c>
      <c r="T37" s="5">
        <v>0.24760057082029496</v>
      </c>
    </row>
    <row r="38" spans="1:20" x14ac:dyDescent="0.35">
      <c r="A38" s="5" t="s">
        <v>171</v>
      </c>
      <c r="B38" s="5">
        <v>-7.9673135852911137E-2</v>
      </c>
      <c r="C38" s="5">
        <v>0.18201997780244172</v>
      </c>
      <c r="D38" s="5">
        <v>4.2253521126760563E-2</v>
      </c>
      <c r="E38" s="5">
        <v>0.21486486486486489</v>
      </c>
      <c r="F38" s="5">
        <v>-7.6010381905821281E-2</v>
      </c>
      <c r="G38" s="5">
        <v>-0.2897271268057785</v>
      </c>
      <c r="H38" s="5">
        <v>-0.11525423728813559</v>
      </c>
      <c r="I38" s="5">
        <v>-0.16922094508301405</v>
      </c>
      <c r="J38" s="5">
        <v>-0.1137586471944658</v>
      </c>
      <c r="K38" s="5">
        <v>0.56461405030355594</v>
      </c>
      <c r="L38" s="5">
        <v>-0.10476718403547672</v>
      </c>
      <c r="M38" s="5">
        <v>-9.9690402476780182E-2</v>
      </c>
      <c r="N38" s="5">
        <v>0.16574965612104539</v>
      </c>
      <c r="O38" s="5">
        <v>0.1233038348082596</v>
      </c>
      <c r="P38" s="5">
        <v>8.8235294117647065E-2</v>
      </c>
      <c r="Q38" s="5">
        <v>0.26303088803088803</v>
      </c>
      <c r="R38" s="5">
        <v>-3.1715705005731752E-2</v>
      </c>
      <c r="S38" s="5">
        <v>1.499605367008682E-2</v>
      </c>
      <c r="T38" s="5">
        <v>0.1380248833592535</v>
      </c>
    </row>
    <row r="39" spans="1:20" x14ac:dyDescent="0.35">
      <c r="A39" s="5" t="s">
        <v>170</v>
      </c>
      <c r="B39" s="5">
        <v>6.3968668407310705E-2</v>
      </c>
      <c r="C39" s="5">
        <v>2.2699386503067485E-2</v>
      </c>
      <c r="D39" s="5">
        <v>2.2795440911817635E-2</v>
      </c>
      <c r="E39" s="5">
        <v>0.26217008797653957</v>
      </c>
      <c r="F39" s="5">
        <v>5.1115241635687732E-3</v>
      </c>
      <c r="G39" s="5">
        <v>8.6453999075358293E-2</v>
      </c>
      <c r="H39" s="5">
        <v>8.5106382978723403E-4</v>
      </c>
      <c r="I39" s="5">
        <v>2.5935374149659865E-2</v>
      </c>
      <c r="J39" s="5">
        <v>-0.24740986324077913</v>
      </c>
      <c r="K39" s="5">
        <v>-0.36398678414096919</v>
      </c>
      <c r="L39" s="5">
        <v>-3.8095238095238099E-2</v>
      </c>
      <c r="M39" s="5">
        <v>1.2601260126012599E-2</v>
      </c>
      <c r="N39" s="5">
        <v>-6.3111111111111118E-2</v>
      </c>
      <c r="O39" s="5">
        <v>6.9259962049335863E-2</v>
      </c>
      <c r="P39" s="5">
        <v>0.32919254658385094</v>
      </c>
      <c r="Q39" s="5">
        <v>-0.15086782376502003</v>
      </c>
      <c r="R39" s="5">
        <v>9.1194968553459113E-2</v>
      </c>
      <c r="S39" s="5">
        <v>6.9884726224783866E-2</v>
      </c>
      <c r="T39" s="5">
        <v>0.41414141414141414</v>
      </c>
    </row>
    <row r="40" spans="1:20" x14ac:dyDescent="0.35">
      <c r="A40" s="5" t="s">
        <v>169</v>
      </c>
      <c r="B40" s="5">
        <v>8.3421330517423439E-2</v>
      </c>
      <c r="C40" s="5">
        <v>3.9961013645224169E-2</v>
      </c>
      <c r="D40" s="5">
        <v>2.9990627928772259E-2</v>
      </c>
      <c r="E40" s="5">
        <v>8.0072793448589627E-2</v>
      </c>
      <c r="F40" s="5">
        <v>-2.358887952822241E-2</v>
      </c>
      <c r="G40" s="5">
        <v>1.3805004314063849E-2</v>
      </c>
      <c r="H40" s="5">
        <v>2.9787234042553193E-2</v>
      </c>
      <c r="I40" s="5">
        <v>-3.6363636363636362E-2</v>
      </c>
      <c r="J40" s="5">
        <v>-8.5763293310463118E-2</v>
      </c>
      <c r="K40" s="5">
        <v>-0.11819887429643527</v>
      </c>
      <c r="L40" s="5">
        <v>-5.2127659574468077E-2</v>
      </c>
      <c r="M40" s="5">
        <v>4.7138047138047139E-2</v>
      </c>
      <c r="N40" s="5">
        <v>7.2883172561629156E-2</v>
      </c>
      <c r="O40" s="5">
        <v>0.10789210789210787</v>
      </c>
      <c r="P40" s="5">
        <v>-1.4427412082957621E-2</v>
      </c>
      <c r="Q40" s="5">
        <v>2.7447392497712716E-2</v>
      </c>
      <c r="R40" s="5">
        <v>0.17453250222617989</v>
      </c>
      <c r="S40" s="5">
        <v>8.2638362395754353E-2</v>
      </c>
      <c r="T40" s="5">
        <v>0.14215686274509803</v>
      </c>
    </row>
  </sheetData>
  <mergeCells count="1">
    <mergeCell ref="B4:T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STM - Income Statement FY</vt:lpstr>
      <vt:lpstr>STM - Balance Sheet FY</vt:lpstr>
      <vt:lpstr>STM - Cash Flow FY</vt:lpstr>
      <vt:lpstr>STM - Key Metrics FY</vt:lpstr>
      <vt:lpstr>STM - Financial Growth 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2024-08-03T23:00:49Z</dcterms:created>
  <dcterms:modified xsi:type="dcterms:W3CDTF">2024-08-03T23:23:18Z</dcterms:modified>
</cp:coreProperties>
</file>