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/>
  <xr:revisionPtr revIDLastSave="0" documentId="13_ncr:1_{07629540-E6EC-4CF9-ADB5-0049DEB3F3B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Monthly Budget Summary" sheetId="1" r:id="rId1"/>
    <sheet name="Income" sheetId="3" r:id="rId2"/>
    <sheet name="Personnel Expenses" sheetId="4" r:id="rId3"/>
    <sheet name="Operating Expenses" sheetId="5" r:id="rId4"/>
  </sheets>
  <definedNames>
    <definedName name="_xlnm._FilterDatabase" localSheetId="1" hidden="1">Income!#REF!</definedName>
    <definedName name="_xlnm._FilterDatabase" localSheetId="0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'Monthly Budget Summary'!$B$2</definedName>
    <definedName name="ColumnTitle1">'Monthly Budget Summary'!$B$4</definedName>
    <definedName name="COMPANY_NAME">'Monthly Budget Summary'!$B$1</definedName>
    <definedName name="_xlnm.Print_Titles" localSheetId="1">Income!$4:$4</definedName>
    <definedName name="_xlnm.Print_Titles" localSheetId="3">'Operating Expenses'!$4:$4</definedName>
    <definedName name="_xlnm.Print_Titles" localSheetId="2">'Personnel Expenses'!$4:$4</definedName>
    <definedName name="Title1">Top5Expenses[[#Headers],[ACTUAL EXPENSES]]</definedName>
    <definedName name="Title2">Income[[#Headers],[INCOME]]</definedName>
    <definedName name="Title3">PersonnelExpenses[[#Headers],[PERSONNEL EXPENSES]]</definedName>
    <definedName name="Title4">OperatingExpenses[[#Headers],[OPERATING EXPENSES]]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D15" i="1"/>
  <c r="D16" i="1"/>
  <c r="D12" i="1"/>
  <c r="D14" i="1"/>
  <c r="E14" i="1"/>
  <c r="E12" i="1"/>
  <c r="C8" i="4"/>
  <c r="D8" i="4"/>
  <c r="F5" i="4"/>
  <c r="F6" i="4"/>
  <c r="F7" i="4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D25" i="5"/>
  <c r="C25" i="5"/>
  <c r="E7" i="1" s="1"/>
  <c r="D8" i="3"/>
  <c r="C8" i="3"/>
  <c r="F5" i="3"/>
  <c r="F6" i="3"/>
  <c r="F8" i="3" s="1"/>
  <c r="F7" i="3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E7" i="4"/>
  <c r="E6" i="4"/>
  <c r="E5" i="4"/>
  <c r="E7" i="3"/>
  <c r="E6" i="3"/>
  <c r="E5" i="3"/>
  <c r="F25" i="5" l="1"/>
  <c r="D13" i="1"/>
  <c r="E15" i="1"/>
  <c r="E16" i="1"/>
  <c r="E6" i="1"/>
  <c r="F8" i="4"/>
  <c r="E5" i="1"/>
  <c r="D8" i="1"/>
  <c r="C8" i="1"/>
  <c r="E8" i="1" l="1"/>
  <c r="D17" i="1"/>
  <c r="E17" i="1"/>
  <c r="C17" i="1"/>
</calcChain>
</file>

<file path=xl/sharedStrings.xml><?xml version="1.0" encoding="utf-8"?>
<sst xmlns="http://schemas.openxmlformats.org/spreadsheetml/2006/main" count="76" uniqueCount="53">
  <si>
    <t>Arcanum</t>
  </si>
  <si>
    <t>15-Week Budget</t>
  </si>
  <si>
    <t>BUDGET TOTALS</t>
  </si>
  <si>
    <t>ESTIMATED</t>
  </si>
  <si>
    <t>ACTUAL</t>
  </si>
  <si>
    <t>DIFFERENCE</t>
  </si>
  <si>
    <t>Income</t>
  </si>
  <si>
    <t>Personnel Expenses</t>
  </si>
  <si>
    <t>Operating Expenses</t>
  </si>
  <si>
    <t>Balance (Income minus Expenses)</t>
  </si>
  <si>
    <t>TOP 5 HIGHEST ACTUAL OPERATING EXPENSES</t>
  </si>
  <si>
    <t>ACTUAL EXPENSES</t>
  </si>
  <si>
    <t>AMOUNT</t>
  </si>
  <si>
    <t>% OF EXPENSES</t>
  </si>
  <si>
    <t>15% REDUCTION</t>
  </si>
  <si>
    <t>Maintenance and Repairs</t>
  </si>
  <si>
    <t>Supplies</t>
  </si>
  <si>
    <t>Rent</t>
  </si>
  <si>
    <t>Taxes</t>
  </si>
  <si>
    <t>Advertising</t>
  </si>
  <si>
    <t>Total</t>
  </si>
  <si>
    <t>DATE</t>
  </si>
  <si>
    <t>INCOME</t>
  </si>
  <si>
    <t>TOP 5 AMOUNT</t>
  </si>
  <si>
    <t>Net sales</t>
  </si>
  <si>
    <t>Interest income</t>
  </si>
  <si>
    <t>Asset sales (gain/loss)</t>
  </si>
  <si>
    <t>Total Income</t>
  </si>
  <si>
    <t>PERSONNEL EXPENSES</t>
  </si>
  <si>
    <t>Wages</t>
  </si>
  <si>
    <t>Employee benefits</t>
  </si>
  <si>
    <t>Commission</t>
  </si>
  <si>
    <t>Total Personnel Expenses</t>
  </si>
  <si>
    <t xml:space="preserve"> </t>
  </si>
  <si>
    <t>OPERATING EXPENSES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</si>
  <si>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</si>
  <si>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</si>
  <si>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</si>
  <si>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</si>
  <si>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</si>
  <si>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</si>
  <si>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</si>
  <si>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</si>
  <si>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</si>
  <si>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</si>
  <si>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</si>
  <si>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</si>
  <si>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</si>
  <si>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</si>
  <si>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Telephone</t>
  </si>
  <si>
    <t>Utilities</t>
  </si>
  <si>
    <t>Other</t>
  </si>
  <si>
    <t>Total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</si>
</sst>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mmm\ yyyy"/>
    <numFmt numFmtId="165" formatCode="0.0%"/>
    <numFmt numFmtId="166" formatCode="mm/dd/yy;@"/>
  </numFmts>
  <fonts count="22" x14ac:knownFonts="1">
    <font>
      <sz val="11"/>
      <color theme="1" tint="0.2499465926084170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1" tint="4.9989318521683403E-2"/>
      <name val="Gill Sans MT"/>
      <family val="2"/>
      <scheme val="major"/>
    </font>
    <font>
      <sz val="11"/>
      <color theme="2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11"/>
      <color theme="0"/>
      <name val="Gill Sans MT"/>
      <family val="2"/>
      <scheme val="major"/>
    </font>
    <font>
      <sz val="11"/>
      <color theme="3" tint="-0.249977111117893"/>
      <name val="Gill Sans MT"/>
      <family val="2"/>
      <scheme val="major"/>
    </font>
    <font>
      <sz val="15"/>
      <color theme="0"/>
      <name val="Gill Sans MT"/>
      <family val="2"/>
      <scheme val="major"/>
    </font>
    <font>
      <sz val="30"/>
      <color theme="0"/>
      <name val="Gill Sans MT"/>
      <family val="2"/>
      <scheme val="major"/>
    </font>
    <font>
      <sz val="15"/>
      <color rgb="FF44382C"/>
      <name val="Gill Sans MT"/>
      <family val="2"/>
      <scheme val="major"/>
    </font>
    <font>
      <sz val="11"/>
      <color rgb="FF44382C"/>
      <name val="Gill Sans MT"/>
      <family val="2"/>
      <scheme val="major"/>
    </font>
    <font>
      <sz val="30"/>
      <color rgb="FF44382C"/>
      <name val="Gill Sans MT"/>
      <family val="2"/>
      <scheme val="major"/>
    </font>
    <font>
      <sz val="11"/>
      <color rgb="FF44382C"/>
      <name val="Gill Sans MT"/>
      <family val="2"/>
      <scheme val="minor"/>
    </font>
    <font>
      <sz val="11"/>
      <color theme="1" tint="0.24994659260841701"/>
      <name val="Gill Sans MT"/>
      <family val="2"/>
      <scheme val="minor"/>
    </font>
    <font>
      <b/>
      <sz val="11"/>
      <name val="Gill Sans MT"/>
      <family val="2"/>
      <scheme val="minor"/>
    </font>
    <font>
      <b/>
      <sz val="11"/>
      <color theme="1" tint="0.24994659260841701"/>
      <name val="Gill Sans MT"/>
      <family val="2"/>
      <scheme val="minor"/>
    </font>
    <font>
      <sz val="12"/>
      <color theme="0"/>
      <name val="Gill Sans M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EEEADE"/>
        <bgColor indexed="64"/>
      </patternFill>
    </fill>
    <fill>
      <patternFill patternType="solid">
        <fgColor rgb="FF5A5044"/>
        <bgColor indexed="64"/>
      </patternFill>
    </fill>
    <fill>
      <patternFill patternType="solid">
        <fgColor rgb="FFA7937B"/>
        <bgColor indexed="64"/>
      </patternFill>
    </fill>
    <fill>
      <patternFill patternType="solid">
        <fgColor rgb="FFFFFDF8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">
    <xf numFmtId="40" fontId="0" fillId="0" borderId="0">
      <alignment horizontal="center" vertical="center"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1" fillId="0" borderId="0" applyNumberFormat="0" applyFill="0" applyAlignment="0" applyProtection="0"/>
    <xf numFmtId="0" fontId="7" fillId="6" borderId="0" applyBorder="0" applyProtection="0">
      <alignment horizontal="left" vertical="center" indent="1"/>
    </xf>
    <xf numFmtId="0" fontId="7" fillId="6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4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164" fontId="6" fillId="5" borderId="0" applyFill="0" applyBorder="0">
      <alignment horizontal="right"/>
    </xf>
    <xf numFmtId="0" fontId="18" fillId="0" borderId="0" applyNumberFormat="0" applyProtection="0">
      <alignment horizontal="left" vertical="center" indent="1"/>
    </xf>
    <xf numFmtId="0" fontId="19" fillId="11" borderId="1" applyNumberFormat="0" applyFill="0" applyBorder="0" applyAlignment="0" applyProtection="0"/>
  </cellStyleXfs>
  <cellXfs count="44">
    <xf numFmtId="40" fontId="0" fillId="0" borderId="0" xfId="0">
      <alignment horizontal="center" vertical="center" wrapText="1"/>
    </xf>
    <xf numFmtId="40" fontId="0" fillId="5" borderId="0" xfId="0" applyFill="1">
      <alignment horizontal="center" vertical="center" wrapText="1"/>
    </xf>
    <xf numFmtId="40" fontId="0" fillId="0" borderId="0" xfId="0" applyAlignment="1">
      <alignment vertical="center"/>
    </xf>
    <xf numFmtId="40" fontId="0" fillId="2" borderId="0" xfId="0" applyFill="1">
      <alignment horizontal="center" vertical="center" wrapText="1"/>
    </xf>
    <xf numFmtId="40" fontId="0" fillId="5" borderId="0" xfId="0" applyFill="1" applyAlignment="1">
      <alignment vertical="center"/>
    </xf>
    <xf numFmtId="40" fontId="9" fillId="5" borderId="0" xfId="0" applyFont="1" applyFill="1">
      <alignment horizontal="center" vertical="center" wrapText="1"/>
    </xf>
    <xf numFmtId="40" fontId="9" fillId="5" borderId="0" xfId="0" applyFont="1" applyFill="1" applyAlignment="1">
      <alignment vertical="center"/>
    </xf>
    <xf numFmtId="40" fontId="0" fillId="7" borderId="0" xfId="0" applyFill="1">
      <alignment horizontal="center" vertical="center" wrapText="1"/>
    </xf>
    <xf numFmtId="40" fontId="0" fillId="8" borderId="0" xfId="0" applyFill="1">
      <alignment horizontal="center" vertical="center" wrapText="1"/>
    </xf>
    <xf numFmtId="40" fontId="11" fillId="8" borderId="0" xfId="0" applyFont="1" applyFill="1">
      <alignment horizontal="center" vertical="center" wrapText="1"/>
    </xf>
    <xf numFmtId="40" fontId="3" fillId="7" borderId="0" xfId="0" applyFont="1" applyFill="1">
      <alignment horizontal="center" vertical="center" wrapText="1"/>
    </xf>
    <xf numFmtId="0" fontId="3" fillId="7" borderId="0" xfId="3" applyFont="1" applyFill="1" applyAlignment="1">
      <alignment vertical="center"/>
    </xf>
    <xf numFmtId="40" fontId="0" fillId="9" borderId="0" xfId="0" applyFill="1">
      <alignment horizontal="center" vertical="center" wrapText="1"/>
    </xf>
    <xf numFmtId="40" fontId="15" fillId="7" borderId="0" xfId="0" applyFont="1" applyFill="1">
      <alignment horizontal="center" vertical="center" wrapText="1"/>
    </xf>
    <xf numFmtId="40" fontId="15" fillId="7" borderId="0" xfId="0" applyFont="1" applyFill="1" applyAlignment="1">
      <alignment horizontal="left" wrapText="1"/>
    </xf>
    <xf numFmtId="40" fontId="0" fillId="10" borderId="0" xfId="0" applyFill="1">
      <alignment horizontal="center" vertical="center" wrapText="1"/>
    </xf>
    <xf numFmtId="40" fontId="3" fillId="10" borderId="0" xfId="4" applyNumberFormat="1" applyFont="1" applyFill="1"/>
    <xf numFmtId="40" fontId="0" fillId="10" borderId="0" xfId="0" applyFill="1" applyAlignment="1">
      <alignment vertical="center"/>
    </xf>
    <xf numFmtId="40" fontId="3" fillId="10" borderId="0" xfId="8" applyNumberFormat="1" applyFont="1" applyFill="1"/>
    <xf numFmtId="40" fontId="3" fillId="10" borderId="0" xfId="0" applyFont="1" applyFill="1">
      <alignment horizontal="center" vertical="center" wrapText="1"/>
    </xf>
    <xf numFmtId="43" fontId="3" fillId="10" borderId="0" xfId="3" applyNumberFormat="1" applyFont="1" applyFill="1"/>
    <xf numFmtId="0" fontId="3" fillId="10" borderId="0" xfId="3" applyFont="1" applyFill="1"/>
    <xf numFmtId="40" fontId="9" fillId="0" borderId="0" xfId="0" applyFont="1">
      <alignment horizontal="center" vertical="center" wrapText="1"/>
    </xf>
    <xf numFmtId="40" fontId="8" fillId="0" borderId="0" xfId="0" applyFont="1">
      <alignment horizontal="center" vertical="center" wrapText="1"/>
    </xf>
    <xf numFmtId="0" fontId="5" fillId="0" borderId="0" xfId="1"/>
    <xf numFmtId="40" fontId="3" fillId="0" borderId="0" xfId="0" applyFont="1">
      <alignment horizontal="center" vertical="center" wrapText="1"/>
    </xf>
    <xf numFmtId="40" fontId="18" fillId="0" borderId="0" xfId="13" applyNumberFormat="1">
      <alignment horizontal="left" vertical="center" indent="1"/>
    </xf>
    <xf numFmtId="0" fontId="18" fillId="0" borderId="0" xfId="13">
      <alignment horizontal="left" vertical="center" indent="1"/>
    </xf>
    <xf numFmtId="40" fontId="19" fillId="11" borderId="1" xfId="14" applyNumberFormat="1" applyAlignment="1">
      <alignment horizontal="center" vertical="center" wrapText="1"/>
    </xf>
    <xf numFmtId="40" fontId="21" fillId="0" borderId="0" xfId="5" applyNumberFormat="1" applyAlignment="1">
      <alignment horizontal="center" vertical="center" wrapText="1"/>
    </xf>
    <xf numFmtId="40" fontId="20" fillId="0" borderId="0" xfId="0" applyFont="1">
      <alignment horizontal="center" vertical="center" wrapText="1"/>
    </xf>
    <xf numFmtId="165" fontId="0" fillId="0" borderId="0" xfId="11" applyFont="1" applyAlignment="1">
      <alignment horizontal="center"/>
    </xf>
    <xf numFmtId="0" fontId="0" fillId="0" borderId="0" xfId="0" applyNumberFormat="1">
      <alignment horizontal="center" vertical="center" wrapText="1"/>
    </xf>
    <xf numFmtId="40" fontId="21" fillId="0" borderId="0" xfId="5" applyNumberFormat="1" applyAlignment="1">
      <alignment horizontal="left" vertical="center" indent="1"/>
    </xf>
    <xf numFmtId="166" fontId="17" fillId="7" borderId="0" xfId="0" applyNumberFormat="1" applyFont="1" applyFill="1">
      <alignment horizontal="center" vertical="center" wrapText="1"/>
    </xf>
    <xf numFmtId="14" fontId="10" fillId="8" borderId="0" xfId="0" applyNumberFormat="1" applyFont="1" applyFill="1" applyAlignment="1">
      <alignment horizontal="left" wrapText="1"/>
    </xf>
    <xf numFmtId="40" fontId="20" fillId="0" borderId="0" xfId="0" applyNumberFormat="1" applyFont="1" applyFill="1" applyBorder="1" applyAlignment="1">
      <alignment horizontal="left" vertical="center" indent="1"/>
    </xf>
    <xf numFmtId="165" fontId="20" fillId="0" borderId="0" xfId="0" applyNumberFormat="1" applyFont="1" applyAlignment="1">
      <alignment horizontal="center"/>
    </xf>
    <xf numFmtId="40" fontId="13" fillId="8" borderId="0" xfId="0" applyFont="1" applyFill="1" applyAlignment="1">
      <alignment horizontal="left" vertical="center" wrapText="1"/>
    </xf>
    <xf numFmtId="40" fontId="0" fillId="8" borderId="0" xfId="0" applyFill="1" applyAlignment="1">
      <alignment horizontal="center" wrapText="1"/>
    </xf>
    <xf numFmtId="40" fontId="12" fillId="8" borderId="0" xfId="0" applyFont="1" applyFill="1" applyAlignment="1">
      <alignment horizontal="left" wrapText="1"/>
    </xf>
    <xf numFmtId="0" fontId="14" fillId="0" borderId="0" xfId="6" applyFont="1" applyFill="1" applyAlignment="1">
      <alignment horizontal="center"/>
    </xf>
    <xf numFmtId="40" fontId="14" fillId="7" borderId="0" xfId="0" applyFont="1" applyFill="1" applyAlignment="1">
      <alignment horizontal="left" wrapText="1"/>
    </xf>
    <xf numFmtId="40" fontId="16" fillId="7" borderId="0" xfId="0" applyFont="1" applyFill="1" applyAlignment="1">
      <alignment horizontal="left" vertical="center" wrapText="1"/>
    </xf>
  </cellXfs>
  <cellStyles count="15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Input" xfId="13" builtinId="20" customBuiltin="1"/>
    <cellStyle name="Normal" xfId="0" builtinId="0" customBuiltin="1"/>
    <cellStyle name="Output" xfId="14" builtinId="21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28">
    <dxf>
      <numFmt numFmtId="8" formatCode="#,##0.00_);[Red]\(#,##0.00\)"/>
    </dxf>
    <dxf>
      <font>
        <color rgb="FFDA0000"/>
      </font>
    </dxf>
    <dxf>
      <numFmt numFmtId="0" formatCode="General"/>
    </dxf>
    <dxf>
      <numFmt numFmtId="8" formatCode="#,##0.00_);[Red]\(#,##0.00\)"/>
    </dxf>
    <dxf>
      <font>
        <color rgb="FFDA0000"/>
      </font>
    </dxf>
    <dxf>
      <numFmt numFmtId="8" formatCode="#,##0.00_);[Red]\(#,##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Gill Sans MT"/>
        <family val="2"/>
        <scheme val="minor"/>
      </font>
    </dxf>
    <dxf>
      <numFmt numFmtId="8" formatCode="#,##0.00_);[Red]\(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Gill Sans MT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Gill Sans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Gill Sans MT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ont>
        <color rgb="FFDA0000"/>
      </font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 val="0"/>
        <i val="0"/>
        <color theme="1"/>
      </font>
      <fill>
        <patternFill patternType="solid">
          <fgColor theme="4"/>
          <bgColor theme="0" tint="-0.14996795556505021"/>
        </patternFill>
      </fill>
      <border>
        <top style="thin">
          <color theme="0"/>
        </top>
      </border>
    </dxf>
    <dxf>
      <font>
        <b val="0"/>
        <i val="0"/>
        <color theme="0"/>
      </font>
      <fill>
        <gradientFill degree="90">
          <stop position="0">
            <color theme="6" tint="-0.49803155613879818"/>
          </stop>
          <stop position="1">
            <color theme="6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5" xr9:uid="{00000000-0011-0000-FFFF-FFFF00000000}">
      <tableStyleElement type="wholeTable" dxfId="27"/>
      <tableStyleElement type="headerRow" dxfId="26"/>
      <tableStyleElement type="totalRow" dxfId="25"/>
      <tableStyleElement type="lastColumn" dxfId="24"/>
      <tableStyleElement type="secondRowStripe" dxfId="23"/>
    </tableStyle>
  </tableStyles>
  <colors>
    <mruColors>
      <color rgb="FFEEEADE"/>
      <color rgb="FF44382C"/>
      <color rgb="FFFFFDF8"/>
      <color rgb="FFA7937B"/>
      <color rgb="FFF2F2F2"/>
      <color rgb="FF5A5044"/>
      <color rgb="FF252525"/>
      <color rgb="FFCD9620"/>
      <color rgb="FFF4444F"/>
      <color rgb="FF2D3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44382C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44382C"/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34261960761592303"/>
          <c:y val="4.021722123444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44382C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48936837956732E-2"/>
          <c:y val="0.12272268224536449"/>
          <c:w val="0.90271911893135193"/>
          <c:h val="0.73572263144526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 Summary'!$C$4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rgbClr val="5A5044"/>
            </a:solidFill>
            <a:ln w="0"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cat>
            <c:strRef>
              <c:f>'Monthly Budget Summary'!$B$5:$B$7</c:f>
              <c:strCache>
                <c:ptCount val="3"/>
                <c:pt idx="0">
                  <c:v>Income</c:v>
                </c:pt>
                <c:pt idx="1">
                  <c:v>Personnel Expenses</c:v>
                </c:pt>
                <c:pt idx="2">
                  <c:v>Operating Expenses</c:v>
                </c:pt>
              </c:strCache>
            </c:strRef>
          </c:cat>
          <c:val>
            <c:numRef>
              <c:f>'Monthly Budget Summary'!$C$5:$C$7</c:f>
              <c:numCache>
                <c:formatCode>#,##0.00_);[Red]\(#,##0.00\)</c:formatCode>
                <c:ptCount val="3"/>
                <c:pt idx="0">
                  <c:v>30000</c:v>
                </c:pt>
                <c:pt idx="1">
                  <c:v>6000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EEADE"/>
            </a:solidFill>
            <a:ln>
              <a:noFill/>
            </a:ln>
            <a:effectLst>
              <a:outerShdw blurRad="63500" dist="25400" dir="5400000" rotWithShape="0">
                <a:srgbClr val="000000">
                  <a:alpha val="43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13200000"/>
              </a:lightRig>
            </a:scene3d>
            <a:sp3d prstMaterial="dkEdge">
              <a:bevelT w="63500" h="50800" prst="relaxedInset"/>
            </a:sp3d>
          </c:spPr>
          <c:invertIfNegative val="0"/>
          <c:cat>
            <c:strRef>
              <c:f>'Monthly Budget Summary'!$B$5:$B$7</c:f>
              <c:strCache>
                <c:ptCount val="3"/>
                <c:pt idx="0">
                  <c:v>Income</c:v>
                </c:pt>
                <c:pt idx="1">
                  <c:v>Personnel Expenses</c:v>
                </c:pt>
                <c:pt idx="2">
                  <c:v>Operating Expenses</c:v>
                </c:pt>
              </c:strCache>
            </c:strRef>
          </c:cat>
          <c:val>
            <c:numRef>
              <c:f>'Monthly Budget Summary'!$D$5:$D$7</c:f>
              <c:numCache>
                <c:formatCode>#,##0.00_);[Red]\(#,##0.00\)</c:formatCode>
                <c:ptCount val="3"/>
                <c:pt idx="0">
                  <c:v>32000</c:v>
                </c:pt>
                <c:pt idx="1">
                  <c:v>5236</c:v>
                </c:pt>
                <c:pt idx="2">
                  <c:v>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1110848"/>
        <c:axId val="-2126111024"/>
      </c:barChart>
      <c:catAx>
        <c:axId val="145111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11024"/>
        <c:crosses val="autoZero"/>
        <c:auto val="1"/>
        <c:lblAlgn val="ctr"/>
        <c:lblOffset val="100"/>
        <c:noMultiLvlLbl val="0"/>
      </c:catAx>
      <c:valAx>
        <c:axId val="-2126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4382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74127963295243"/>
          <c:y val="0.93801452882905767"/>
          <c:w val="0.18218987231407072"/>
          <c:h val="4.1096023374436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4382C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EEADE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19</xdr:col>
      <xdr:colOff>0</xdr:colOff>
      <xdr:row>16</xdr:row>
      <xdr:rowOff>295275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25400</xdr:colOff>
      <xdr:row>0</xdr:row>
      <xdr:rowOff>0</xdr:rowOff>
    </xdr:from>
    <xdr:to>
      <xdr:col>19</xdr:col>
      <xdr:colOff>2540</xdr:colOff>
      <xdr:row>1</xdr:row>
      <xdr:rowOff>736600</xdr:rowOff>
    </xdr:to>
    <xdr:pic>
      <xdr:nvPicPr>
        <xdr:cNvPr id="2" name="Picture 1" descr="cartoon dollars, dollar sign, and coins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6300" y="0"/>
          <a:ext cx="8280400" cy="1219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1:E17" totalsRowCount="1" headerRowCellStyle="Heading 1" dataCellStyle="Normal" totalsRowCellStyle="Normal">
  <tableColumns count="4">
    <tableColumn id="1" xr3:uid="{00000000-0010-0000-0100-000001000000}" name="ACTUAL EXPENSES" totalsRowLabel="Total" totalsRowDxfId="16" dataCellStyle="Input">
      <calculatedColumnFormula>INDEX(OperatingExpenses[],MATCH(Top5Expenses[[#This Row],[AMOUNT]],OperatingExpenses[TOP 5 AMOUNT],0),1)</calculatedColumnFormula>
    </tableColumn>
    <tableColumn id="2" xr3:uid="{00000000-0010-0000-0100-000002000000}" name="AMOUNT" totalsRowFunction="sum" totalsRowDxfId="15" dataCellStyle="Normal"/>
    <tableColumn id="3" xr3:uid="{00000000-0010-0000-0100-000003000000}" name="% OF EXPENSES" totalsRowFunction="sum" dataDxfId="14" totalsRowDxfId="13" dataCellStyle="Percent">
      <calculatedColumnFormula>C12/$D$7</calculatedColumnFormula>
    </tableColumn>
    <tableColumn id="4" xr3:uid="{00000000-0010-0000-0100-000004000000}" name="15% REDUCTION" totalsRowFunction="sum" dataDxfId="12" totalsRowDxfId="11" dataCellStyle="Normal">
      <calculatedColumnFormula>C12*0.15</calculatedColumnFormula>
    </tableColumn>
  </tableColumns>
  <tableStyleInfo name="Monthly Budget" showFirstColumn="0" showLastColumn="0" showRowStripes="1" showColumnStripes="0"/>
  <extLst>
    <ext xmlns:x14="http://schemas.microsoft.com/office/spreadsheetml/2009/9/main" uri="{504A1905-F514-4f6f-8877-14C23A59335A}">
      <x14:table altTextSummary="Top 5 Operating Expense items, Amounts, percentage of Expenses, and 15% Reduction are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AA8B5-B642-44B0-8FF6-B12CE9F901F6}" name="Table2" displayName="Table2" ref="B4:E8" totalsRowCount="1" dataDxfId="10" headerRowCellStyle="Heading 1">
  <autoFilter ref="B4:E7" xr:uid="{47B637C1-818B-4BED-881E-062FC4FD7398}"/>
  <tableColumns count="4">
    <tableColumn id="1" xr3:uid="{1F3E0BC5-EBB5-4EC3-A58F-4EC1C5D18EDD}" name="BUDGET TOTALS" totalsRowLabel="Balance (Income minus Expenses)" dataCellStyle="Input" totalsRowCellStyle="Input"/>
    <tableColumn id="2" xr3:uid="{97762248-6052-4C5E-B7CD-C84E3157FFDA}" name="ESTIMATED" totalsRowFunction="custom" dataDxfId="9" totalsRowDxfId="8">
      <totalsRowFormula>C5-C6-C7</totalsRowFormula>
    </tableColumn>
    <tableColumn id="3" xr3:uid="{4B6AA04A-DDC8-43A6-A51B-A82E80AD793F}" name="ACTUAL" totalsRowFunction="custom" dataDxfId="7" totalsRowDxfId="6">
      <totalsRowFormula>D5-D6-D7</totalsRowFormula>
    </tableColumn>
    <tableColumn id="4" xr3:uid="{421FA974-B591-456B-8462-4F763A15D3C5}" name="DIFFERENCE" totalsRowFunction="sum" totalsRowDxfId="5" dataCellStyle="Output" totalsRowCellStyle="Output"/>
  </tableColumns>
  <tableStyleInfo name="Monthly Budget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4:F8" totalsRowCount="1" headerRowCellStyle="Heading 1" dataCellStyle="Normal" totalsRowCellStyle="Normal">
  <autoFilter ref="B4:F7" xr:uid="{00000000-0009-0000-0100-000003000000}"/>
  <tableColumns count="5">
    <tableColumn id="1" xr3:uid="{00000000-0010-0000-0200-000001000000}" name="INCOME" totalsRowLabel="Total Income" totalsRowDxfId="3" dataCellStyle="Input" totalsRowCellStyle="Input"/>
    <tableColumn id="2" xr3:uid="{00000000-0010-0000-0200-000002000000}" name="ESTIMATED" totalsRowFunction="sum" dataCellStyle="Normal"/>
    <tableColumn id="3" xr3:uid="{00000000-0010-0000-0200-000003000000}" name="ACTUAL" totalsRowFunction="sum" dataCellStyle="Normal"/>
    <tableColumn id="5" xr3:uid="{00000000-0010-0000-0200-000005000000}" name="TOP 5 AMOUNT" dataCellStyle="Normal">
      <calculatedColumnFormula>Income[[#This Row],[ACTUAL]]+(10^-6)*ROW(Income[[#This Row],[ACTUAL]])</calculatedColumnFormula>
    </tableColumn>
    <tableColumn id="4" xr3:uid="{00000000-0010-0000-0200-000004000000}" name="DIFFERENCE" totalsRowFunction="sum" dataCellStyle="Normal">
      <calculatedColumnFormula>Income[[#This Row],[ACTUAL]]-Income[[#This Row],[ESTIMATED]]</calculatedColumnFormula>
    </tableColumn>
  </tableColumns>
  <tableStyleInfo name="Monthly 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B4:F8" totalsRowCount="1" headerRowCellStyle="Heading 1" dataCellStyle="Normal" totalsRowCellStyle="Normal">
  <autoFilter ref="B4:F7" xr:uid="{00000000-0009-0000-0100-000007000000}"/>
  <tableColumns count="5">
    <tableColumn id="1" xr3:uid="{00000000-0010-0000-0300-000001000000}" name="PERSONNEL EXPENSES" totalsRowLabel="Total Personnel Expenses" dataCellStyle="Input" totalsRowCellStyle="Input"/>
    <tableColumn id="2" xr3:uid="{00000000-0010-0000-0300-000002000000}" name="ESTIMATED" totalsRowFunction="sum" dataCellStyle="Normal"/>
    <tableColumn id="3" xr3:uid="{00000000-0010-0000-0300-000003000000}" name="ACTUAL" totalsRowFunction="sum" dataCellStyle="Normal"/>
    <tableColumn id="4" xr3:uid="{00000000-0010-0000-0300-000004000000}" name="TOP 5 AMOUNT" totalsRowDxfId="2" dataCellStyle="Normal">
      <calculatedColumnFormula>PersonnelExpenses[[#This Row],[ACTUAL]]+(10^-6)*ROW(PersonnelExpenses[[#This Row],[ACTUAL]])</calculatedColumnFormula>
    </tableColumn>
    <tableColumn id="5" xr3:uid="{00000000-0010-0000-0300-000005000000}" name="DIFFERENCE" totalsRowFunction="sum" dataCellStyle="Normal">
      <calculatedColumnFormula>PersonnelExpenses[[#This Row],[ESTIMATED]]-PersonnelExpenses[[#This Row],[ACTUAL]]</calculatedColumnFormula>
    </tableColumn>
  </tableColumns>
  <tableStyleInfo name="Monthly Budget" showFirstColumn="0" showLastColumn="0" showRowStripes="1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B4:F25" totalsRowCount="1" headerRowCellStyle="Heading 1" dataCellStyle="Normal" totalsRowCellStyle="Normal">
  <autoFilter ref="B4:F24" xr:uid="{00000000-0009-0000-0100-000009000000}"/>
  <sortState xmlns:xlrd2="http://schemas.microsoft.com/office/spreadsheetml/2017/richdata2" ref="B12:F32">
    <sortCondition ref="B16:B37"/>
  </sortState>
  <tableColumns count="5">
    <tableColumn id="1" xr3:uid="{00000000-0010-0000-0400-000001000000}" name="OPERATING EXPENSES" totalsRowLabel="Total Operating Expenses" totalsRowDxfId="0" dataCellStyle="Input" totalsRowCellStyle="Input"/>
    <tableColumn id="2" xr3:uid="{00000000-0010-0000-0400-000002000000}" name="ESTIMATED" totalsRowFunction="sum" dataCellStyle="Normal"/>
    <tableColumn id="3" xr3:uid="{00000000-0010-0000-0400-000003000000}" name="ACTUAL" totalsRowFunction="sum" dataCellStyle="Normal"/>
    <tableColumn id="5" xr3:uid="{00000000-0010-0000-0400-000005000000}" name="TOP 5 AMOUNT" dataCellStyle="Normal">
      <calculatedColumnFormula>OperatingExpenses[[#This Row],[ACTUAL]]+(10^-6)*ROW(OperatingExpenses[[#This Row],[ACTUAL]])</calculatedColumnFormula>
    </tableColumn>
    <tableColumn id="4" xr3:uid="{00000000-0010-0000-0400-000004000000}" name="DIFFERENCE" totalsRowFunction="sum" dataCellStyle="Normal">
      <calculatedColumnFormula>OperatingExpenses[[#This Row],[ESTIMATED]]-OperatingExpenses[[#This Row],[ACTUAL]]</calculatedColumnFormula>
    </tableColumn>
  </tableColumns>
  <tableStyleInfo name="Monthly Budget" showFirstColumn="0" showLastColumn="0" showRowStripes="1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U42"/>
  <sheetViews>
    <sheetView showGridLines="0" topLeftCell="A7" zoomScaleNormal="100" workbookViewId="0">
      <selection activeCell="E23" sqref="E23"/>
    </sheetView>
  </sheetViews>
  <sheetFormatPr defaultColWidth="9" defaultRowHeight="16.5" customHeight="1" x14ac:dyDescent="0.5"/>
  <cols>
    <col min="1" max="1" width="4.109375" customWidth="1"/>
    <col min="2" max="2" width="29.109375" customWidth="1"/>
    <col min="3" max="5" width="19" customWidth="1"/>
    <col min="6" max="7" width="4.109375" customWidth="1"/>
    <col min="19" max="19" width="6" customWidth="1"/>
    <col min="20" max="20" width="4.33203125" customWidth="1"/>
  </cols>
  <sheetData>
    <row r="1" spans="1:20" ht="37.950000000000003" customHeight="1" x14ac:dyDescent="0.5">
      <c r="A1" s="7"/>
      <c r="B1" s="40" t="s">
        <v>0</v>
      </c>
      <c r="C1" s="40"/>
      <c r="D1" s="9"/>
      <c r="E1" s="35">
        <v>44252</v>
      </c>
      <c r="F1" s="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1"/>
    </row>
    <row r="2" spans="1:20" ht="58.95" customHeight="1" x14ac:dyDescent="0.5">
      <c r="A2" s="7"/>
      <c r="B2" s="38" t="s">
        <v>1</v>
      </c>
      <c r="C2" s="38"/>
      <c r="D2" s="38"/>
      <c r="E2" s="38"/>
      <c r="F2" s="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1"/>
    </row>
    <row r="3" spans="1:20" ht="15" customHeight="1" x14ac:dyDescent="0.5">
      <c r="T3" s="1"/>
    </row>
    <row r="4" spans="1:20" s="2" customFormat="1" ht="36" customHeight="1" x14ac:dyDescent="0.5">
      <c r="B4" s="33" t="s">
        <v>2</v>
      </c>
      <c r="C4" s="29" t="s">
        <v>3</v>
      </c>
      <c r="D4" s="29" t="s">
        <v>4</v>
      </c>
      <c r="E4" s="29" t="s">
        <v>5</v>
      </c>
      <c r="T4" s="4"/>
    </row>
    <row r="5" spans="1:20" ht="28.95" customHeight="1" x14ac:dyDescent="0.5">
      <c r="B5" s="26" t="s">
        <v>6</v>
      </c>
      <c r="C5" s="25">
        <v>30000</v>
      </c>
      <c r="D5" s="25">
        <v>32000</v>
      </c>
      <c r="E5" s="28">
        <f>IF('Monthly Budget Summary'!$B5="Income",'Monthly Budget Summary'!$D5-'Monthly Budget Summary'!$C5,'Monthly Budget Summary'!$C5-'Monthly Budget Summary'!$D5)</f>
        <v>2000</v>
      </c>
      <c r="T5" s="1"/>
    </row>
    <row r="6" spans="1:20" ht="28.95" customHeight="1" x14ac:dyDescent="0.5">
      <c r="B6" s="26" t="s">
        <v>7</v>
      </c>
      <c r="C6" s="25">
        <v>6000</v>
      </c>
      <c r="D6" s="25">
        <v>5236</v>
      </c>
      <c r="E6" s="28">
        <f>IF('Monthly Budget Summary'!$B6="Income",'Monthly Budget Summary'!$D6-'Monthly Budget Summary'!$C6,'Monthly Budget Summary'!$C6-'Monthly Budget Summary'!$D6)</f>
        <v>764</v>
      </c>
      <c r="T6" s="1"/>
    </row>
    <row r="7" spans="1:20" ht="28.95" customHeight="1" x14ac:dyDescent="0.5">
      <c r="B7" s="26" t="s">
        <v>8</v>
      </c>
      <c r="C7" s="25">
        <v>10000</v>
      </c>
      <c r="D7" s="25">
        <v>8660</v>
      </c>
      <c r="E7" s="28">
        <f>IF('Monthly Budget Summary'!$B7="Income",'Monthly Budget Summary'!$D7-'Monthly Budget Summary'!$C7,'Monthly Budget Summary'!$C7-'Monthly Budget Summary'!$D7)</f>
        <v>1340</v>
      </c>
      <c r="T7" s="1"/>
    </row>
    <row r="8" spans="1:20" ht="29.1" customHeight="1" x14ac:dyDescent="0.5">
      <c r="B8" s="27" t="s">
        <v>9</v>
      </c>
      <c r="C8" s="25">
        <f>C5-C6-C7</f>
        <v>14000</v>
      </c>
      <c r="D8" s="25">
        <f>D5-D6-D7</f>
        <v>18104</v>
      </c>
      <c r="E8" s="28">
        <f>SUBTOTAL(109,Table2[DIFFERENCE])</f>
        <v>4104</v>
      </c>
      <c r="T8" s="1"/>
    </row>
    <row r="9" spans="1:20" ht="18" x14ac:dyDescent="0.5">
      <c r="T9" s="1"/>
    </row>
    <row r="10" spans="1:20" ht="36" customHeight="1" x14ac:dyDescent="0.5">
      <c r="B10" s="41" t="s">
        <v>10</v>
      </c>
      <c r="C10" s="41"/>
      <c r="D10" s="41"/>
      <c r="E10" s="41"/>
      <c r="T10" s="1"/>
    </row>
    <row r="11" spans="1:20" ht="28.95" customHeight="1" x14ac:dyDescent="0.5">
      <c r="B11" s="33" t="s">
        <v>11</v>
      </c>
      <c r="C11" s="29" t="s">
        <v>12</v>
      </c>
      <c r="D11" s="29" t="s">
        <v>13</v>
      </c>
      <c r="E11" s="29" t="s">
        <v>14</v>
      </c>
      <c r="T11" s="1"/>
    </row>
    <row r="12" spans="1:20" ht="28.95" customHeight="1" x14ac:dyDescent="0.5">
      <c r="B12" s="26" t="s">
        <v>15</v>
      </c>
      <c r="C12">
        <v>1500</v>
      </c>
      <c r="D12" s="31">
        <f>C12/$D$7</f>
        <v>0.17321016166281755</v>
      </c>
      <c r="E12">
        <f t="shared" ref="E12:E16" si="0">C12*0.15</f>
        <v>225</v>
      </c>
      <c r="T12" s="1"/>
    </row>
    <row r="13" spans="1:20" ht="28.95" customHeight="1" x14ac:dyDescent="0.5">
      <c r="B13" s="26" t="s">
        <v>16</v>
      </c>
      <c r="C13">
        <v>650</v>
      </c>
      <c r="D13" s="31">
        <f t="shared" ref="D13:D16" si="1">C13/$D$7</f>
        <v>7.5057736720554269E-2</v>
      </c>
      <c r="E13">
        <f t="shared" si="0"/>
        <v>97.5</v>
      </c>
      <c r="T13" s="1"/>
    </row>
    <row r="14" spans="1:20" ht="28.95" customHeight="1" x14ac:dyDescent="0.5">
      <c r="B14" s="26" t="s">
        <v>17</v>
      </c>
      <c r="C14">
        <v>3652</v>
      </c>
      <c r="D14" s="31">
        <f t="shared" si="1"/>
        <v>0.42170900692840646</v>
      </c>
      <c r="E14">
        <f t="shared" si="0"/>
        <v>547.79999999999995</v>
      </c>
      <c r="T14" s="1"/>
    </row>
    <row r="15" spans="1:20" ht="28.95" customHeight="1" x14ac:dyDescent="0.5">
      <c r="B15" s="26" t="s">
        <v>18</v>
      </c>
      <c r="C15">
        <v>950</v>
      </c>
      <c r="D15" s="31">
        <f t="shared" si="1"/>
        <v>0.10969976905311778</v>
      </c>
      <c r="E15">
        <f t="shared" si="0"/>
        <v>142.5</v>
      </c>
      <c r="T15" s="1"/>
    </row>
    <row r="16" spans="1:20" ht="28.95" customHeight="1" x14ac:dyDescent="0.5">
      <c r="B16" s="26" t="s">
        <v>19</v>
      </c>
      <c r="C16">
        <v>820</v>
      </c>
      <c r="D16" s="31">
        <f t="shared" si="1"/>
        <v>9.4688221709006926E-2</v>
      </c>
      <c r="E16">
        <f t="shared" si="0"/>
        <v>123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"/>
    </row>
    <row r="17" spans="2:21" ht="29.1" customHeight="1" x14ac:dyDescent="0.5">
      <c r="B17" s="36" t="s">
        <v>20</v>
      </c>
      <c r="C17" s="30">
        <f>SUBTOTAL(109,Top5Expenses[AMOUNT])</f>
        <v>7572</v>
      </c>
      <c r="D17" s="37">
        <f>SUBTOTAL(109,Top5Expenses[% OF EXPENSES])</f>
        <v>0.874364896073903</v>
      </c>
      <c r="E17" s="30">
        <f>SUBTOTAL(109,Top5Expenses[15% REDUCTION])</f>
        <v>1135.8</v>
      </c>
      <c r="Q17" s="23"/>
      <c r="R17" s="23"/>
    </row>
    <row r="18" spans="2:21" ht="16.5" customHeight="1" x14ac:dyDescent="0.5">
      <c r="Q18" s="23"/>
      <c r="R18" s="23"/>
    </row>
    <row r="19" spans="2:21" ht="16.5" customHeight="1" x14ac:dyDescent="0.5">
      <c r="Q19" s="23"/>
      <c r="R19" s="23"/>
    </row>
    <row r="20" spans="2:21" ht="16.5" customHeight="1" x14ac:dyDescent="0.5">
      <c r="Q20" s="23"/>
      <c r="R20" s="23"/>
    </row>
    <row r="21" spans="2:21" ht="16.5" customHeight="1" x14ac:dyDescent="0.5">
      <c r="Q21" s="23"/>
      <c r="R21" s="23"/>
    </row>
    <row r="22" spans="2:21" ht="16.5" customHeight="1" x14ac:dyDescent="0.5">
      <c r="Q22" s="23"/>
      <c r="R22" s="23"/>
    </row>
    <row r="23" spans="2:21" ht="16.5" customHeight="1" x14ac:dyDescent="0.5">
      <c r="Q23" s="23"/>
      <c r="R23" s="23"/>
    </row>
    <row r="24" spans="2:21" ht="16.5" customHeight="1" x14ac:dyDescent="0.5">
      <c r="Q24" s="23"/>
      <c r="R24" s="23"/>
    </row>
    <row r="25" spans="2:21" ht="16.5" customHeight="1" x14ac:dyDescent="0.5">
      <c r="Q25" s="23"/>
      <c r="R25" s="23"/>
    </row>
    <row r="26" spans="2:21" ht="16.5" customHeight="1" x14ac:dyDescent="1.2">
      <c r="Q26" s="23"/>
      <c r="R26" s="23"/>
      <c r="S26" s="24"/>
      <c r="T26" s="24"/>
      <c r="U26" s="24"/>
    </row>
    <row r="27" spans="2:21" ht="16.5" customHeight="1" x14ac:dyDescent="0.5">
      <c r="Q27" s="23"/>
      <c r="R27" s="23"/>
    </row>
    <row r="28" spans="2:21" ht="16.5" customHeight="1" x14ac:dyDescent="0.5">
      <c r="Q28" s="23"/>
      <c r="R28" s="23"/>
    </row>
    <row r="29" spans="2:21" ht="16.5" customHeight="1" x14ac:dyDescent="0.5">
      <c r="Q29" s="23"/>
      <c r="R29" s="23"/>
    </row>
    <row r="30" spans="2:21" ht="16.5" customHeight="1" x14ac:dyDescent="0.5">
      <c r="Q30" s="23"/>
      <c r="R30" s="23"/>
    </row>
    <row r="31" spans="2:21" ht="16.5" customHeight="1" x14ac:dyDescent="0.5">
      <c r="Q31" s="23"/>
      <c r="R31" s="23"/>
    </row>
    <row r="32" spans="2:21" ht="16.5" customHeight="1" x14ac:dyDescent="0.5">
      <c r="Q32" s="23"/>
      <c r="R32" s="23"/>
    </row>
    <row r="33" spans="17:18" ht="16.5" customHeight="1" x14ac:dyDescent="0.5">
      <c r="Q33" s="23"/>
      <c r="R33" s="23"/>
    </row>
    <row r="34" spans="17:18" ht="16.5" customHeight="1" x14ac:dyDescent="0.5">
      <c r="Q34" s="23"/>
      <c r="R34" s="23"/>
    </row>
    <row r="35" spans="17:18" ht="16.5" customHeight="1" x14ac:dyDescent="0.5">
      <c r="Q35" s="23"/>
      <c r="R35" s="23"/>
    </row>
    <row r="36" spans="17:18" ht="16.5" customHeight="1" x14ac:dyDescent="0.5">
      <c r="Q36" s="23"/>
      <c r="R36" s="23"/>
    </row>
    <row r="37" spans="17:18" ht="16.5" customHeight="1" x14ac:dyDescent="0.5">
      <c r="Q37" s="23"/>
      <c r="R37" s="23"/>
    </row>
    <row r="38" spans="17:18" ht="16.5" customHeight="1" x14ac:dyDescent="0.5">
      <c r="Q38" s="23"/>
      <c r="R38" s="23"/>
    </row>
    <row r="39" spans="17:18" ht="16.5" customHeight="1" x14ac:dyDescent="0.5">
      <c r="Q39" s="23"/>
      <c r="R39" s="23"/>
    </row>
    <row r="40" spans="17:18" ht="16.5" customHeight="1" x14ac:dyDescent="0.5">
      <c r="Q40" s="23"/>
      <c r="R40" s="23"/>
    </row>
    <row r="41" spans="17:18" ht="16.5" customHeight="1" x14ac:dyDescent="0.5">
      <c r="Q41" s="23"/>
      <c r="R41" s="23"/>
    </row>
    <row r="42" spans="17:18" ht="16.5" customHeight="1" x14ac:dyDescent="0.5">
      <c r="Q42" s="23"/>
      <c r="R42" s="23"/>
    </row>
  </sheetData>
  <sheetProtection insertColumns="0" insertRows="0" deleteColumns="0" deleteRows="0" selectLockedCells="1" autoFilter="0"/>
  <mergeCells count="4">
    <mergeCell ref="B2:E2"/>
    <mergeCell ref="G1:S2"/>
    <mergeCell ref="B1:C1"/>
    <mergeCell ref="B10:E10"/>
  </mergeCells>
  <conditionalFormatting sqref="C5:E6 C9:E9 C11:E65">
    <cfRule type="cellIs" dxfId="22" priority="7" operator="lessThan">
      <formula>0</formula>
    </cfRule>
  </conditionalFormatting>
  <conditionalFormatting sqref="D12:E17">
    <cfRule type="cellIs" dxfId="21" priority="6" operator="lessThan">
      <formula>0</formula>
    </cfRule>
  </conditionalFormatting>
  <conditionalFormatting sqref="I17:K42 O17:Q42">
    <cfRule type="cellIs" dxfId="20" priority="5" operator="lessThan">
      <formula>0</formula>
    </cfRule>
  </conditionalFormatting>
  <conditionalFormatting sqref="C7:E7">
    <cfRule type="cellIs" dxfId="19" priority="4" operator="lessThan">
      <formula>0</formula>
    </cfRule>
  </conditionalFormatting>
  <conditionalFormatting sqref="C8">
    <cfRule type="cellIs" dxfId="18" priority="2" operator="lessThan">
      <formula>0</formula>
    </cfRule>
  </conditionalFormatting>
  <conditionalFormatting sqref="D8">
    <cfRule type="cellIs" dxfId="17" priority="1" operator="lessThan">
      <formula>0</formula>
    </cfRule>
  </conditionalFormatting>
  <dataValidations count="15"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000-000000000000}"/>
    <dataValidation allowBlank="1" showInputMessage="1" showErrorMessage="1" prompt="Enter Company Name in this cell" sqref="B1 M24" xr:uid="{00000000-0002-0000-0000-000001000000}"/>
    <dataValidation allowBlank="1" showInputMessage="1" showErrorMessage="1" prompt="Enter Date in this cell. Budget overview chart is in cell B9" sqref="P25:Q25" xr:uid="{00000000-0002-0000-0000-000002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4" xr:uid="{00000000-0002-0000-0000-000003000000}"/>
    <dataValidation allowBlank="1" showInputMessage="1" showErrorMessage="1" prompt="Estimated totals are automatically calculated in this column under this heading" sqref="C4" xr:uid="{00000000-0002-0000-0000-000004000000}"/>
    <dataValidation allowBlank="1" showInputMessage="1" showErrorMessage="1" prompt="Actual totals are automatically calculated in this column under this heading" sqref="D4" xr:uid="{00000000-0002-0000-0000-000005000000}"/>
    <dataValidation allowBlank="1" showInputMessage="1" showErrorMessage="1" prompt="Difference of Estimated and Actual Totals is automatically calculated in this column under this heading" sqref="E4" xr:uid="{00000000-0002-0000-0000-000006000000}"/>
    <dataValidation allowBlank="1" showInputMessage="1" showErrorMessage="1" prompt="Top 5 Operating Expenses are automatically updated in table below" sqref="B10" xr:uid="{00000000-0002-0000-0000-000007000000}"/>
    <dataValidation allowBlank="1" showInputMessage="1" showErrorMessage="1" prompt="Top 5 Expense items are automatically updated in this column under this heading" sqref="B11" xr:uid="{00000000-0002-0000-0000-000008000000}"/>
    <dataValidation allowBlank="1" showInputMessage="1" showErrorMessage="1" prompt="Amount is automatically updated in this column under this heading" sqref="C11" xr:uid="{00000000-0002-0000-0000-000009000000}"/>
    <dataValidation allowBlank="1" showInputMessage="1" showErrorMessage="1" prompt="Percent of Expenses is automatically calculated in this column under this heading" sqref="D11" xr:uid="{00000000-0002-0000-0000-00000A000000}"/>
    <dataValidation allowBlank="1" showInputMessage="1" showErrorMessage="1" prompt="15 percent Reduction amount is automatically calculated in this column under this heading" sqref="E11" xr:uid="{00000000-0002-0000-0000-00000B000000}"/>
    <dataValidation allowBlank="1" showInputMessage="1" showErrorMessage="1" prompt="Title of this worksheet is in this cell. Enter Date in cell at right. Budget Totals are automatically calculated in Totals table starting in cell B4" sqref="M25:O28 P26:U26" xr:uid="{00000000-0002-0000-0000-00000C000000}"/>
    <dataValidation allowBlank="1" showInputMessage="1" showErrorMessage="1" prompt="Title of this worksheet is in this cell. Enter Date in cell E1. Budget Totals are automatically calculated in Totals table starting in cell B4" sqref="B2:E2" xr:uid="{8E702F6A-5E78-4E17-977C-B5A4FD9A8B45}"/>
    <dataValidation allowBlank="1" showInputMessage="1" showErrorMessage="1" prompt="Enter date in this cell" sqref="E1" xr:uid="{E30B488B-9392-4105-8398-E51CD7069B29}"/>
  </dataValidations>
  <printOptions horizontalCentered="1"/>
  <pageMargins left="0.25" right="0.25" top="0.25" bottom="0.25" header="0" footer="0"/>
  <pageSetup scale="50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autoPageBreaks="0" fitToPage="1"/>
  </sheetPr>
  <dimension ref="A1:S127"/>
  <sheetViews>
    <sheetView showGridLines="0" tabSelected="1" topLeftCell="A25" zoomScaleNormal="100" workbookViewId="0">
      <selection activeCell="F31" sqref="F31"/>
    </sheetView>
  </sheetViews>
  <sheetFormatPr defaultColWidth="9" defaultRowHeight="30" customHeight="1" x14ac:dyDescent="0.5"/>
  <cols>
    <col min="1" max="1" width="4.109375" customWidth="1"/>
    <col min="2" max="2" width="29.109375" customWidth="1"/>
    <col min="3" max="3" width="19" customWidth="1"/>
    <col min="4" max="4" width="18.77734375" customWidth="1"/>
    <col min="5" max="5" width="26" hidden="1" customWidth="1"/>
    <col min="6" max="6" width="19" customWidth="1"/>
    <col min="7" max="8" width="4.109375" customWidth="1"/>
  </cols>
  <sheetData>
    <row r="1" spans="1:19" ht="31.5" customHeight="1" x14ac:dyDescent="0.5">
      <c r="A1" s="12"/>
      <c r="B1" s="42" t="s">
        <v>0</v>
      </c>
      <c r="C1" s="42"/>
      <c r="D1" s="13"/>
      <c r="E1" s="14" t="s">
        <v>21</v>
      </c>
      <c r="F1" s="34">
        <v>44252</v>
      </c>
      <c r="G1" s="10"/>
      <c r="H1" s="5"/>
      <c r="I1" s="5"/>
    </row>
    <row r="2" spans="1:19" ht="42" customHeight="1" x14ac:dyDescent="0.5">
      <c r="A2" s="12"/>
      <c r="B2" s="43" t="s">
        <v>1</v>
      </c>
      <c r="C2" s="43"/>
      <c r="D2" s="43"/>
      <c r="E2" s="43"/>
      <c r="F2" s="7"/>
      <c r="G2" s="11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customHeight="1" x14ac:dyDescent="0.5">
      <c r="A3" s="15"/>
      <c r="B3" s="15"/>
      <c r="C3" s="15"/>
      <c r="D3" s="15"/>
      <c r="E3" s="15"/>
      <c r="F3" s="15"/>
      <c r="G3" s="16"/>
      <c r="H3" s="5"/>
      <c r="I3" s="5"/>
    </row>
    <row r="4" spans="1:19" s="2" customFormat="1" ht="30" customHeight="1" x14ac:dyDescent="0.5">
      <c r="A4" s="17"/>
      <c r="B4" s="33" t="s">
        <v>22</v>
      </c>
      <c r="C4" s="29" t="s">
        <v>3</v>
      </c>
      <c r="D4" s="29" t="s">
        <v>4</v>
      </c>
      <c r="E4" s="29" t="s">
        <v>23</v>
      </c>
      <c r="F4" s="29" t="s">
        <v>5</v>
      </c>
      <c r="G4" s="16"/>
      <c r="H4" s="5"/>
      <c r="I4" s="5"/>
      <c r="J4"/>
      <c r="K4"/>
      <c r="L4"/>
      <c r="M4"/>
      <c r="N4"/>
      <c r="O4"/>
      <c r="P4"/>
      <c r="Q4"/>
      <c r="R4"/>
      <c r="S4"/>
    </row>
    <row r="5" spans="1:19" ht="30" customHeight="1" x14ac:dyDescent="0.5">
      <c r="A5" s="15"/>
      <c r="B5" s="26" t="s">
        <v>24</v>
      </c>
      <c r="C5">
        <v>30000</v>
      </c>
      <c r="D5">
        <v>32000</v>
      </c>
      <c r="E5">
        <f>Income[[#This Row],[ACTUAL]]+(10^-6)*ROW(Income[[#This Row],[ACTUAL]])</f>
        <v>32000.000005000002</v>
      </c>
      <c r="F5">
        <f>Income[[#This Row],[ACTUAL]]-Income[[#This Row],[ESTIMATED]]</f>
        <v>2000</v>
      </c>
      <c r="G5" s="16"/>
      <c r="H5" s="5"/>
      <c r="I5" s="5"/>
    </row>
    <row r="6" spans="1:19" ht="30" customHeight="1" x14ac:dyDescent="0.5">
      <c r="A6" s="15"/>
      <c r="B6" s="26" t="s">
        <v>25</v>
      </c>
      <c r="C6">
        <v>2000</v>
      </c>
      <c r="D6">
        <v>2200</v>
      </c>
      <c r="E6">
        <f>Income[[#This Row],[ACTUAL]]+(10^-6)*ROW(Income[[#This Row],[ACTUAL]])</f>
        <v>2200.0000060000002</v>
      </c>
      <c r="F6">
        <f>Income[[#This Row],[ACTUAL]]-Income[[#This Row],[ESTIMATED]]</f>
        <v>200</v>
      </c>
      <c r="G6" s="18"/>
      <c r="H6" s="5"/>
      <c r="I6" s="5"/>
    </row>
    <row r="7" spans="1:19" ht="30" customHeight="1" x14ac:dyDescent="0.5">
      <c r="A7" s="15"/>
      <c r="B7" s="26" t="s">
        <v>26</v>
      </c>
      <c r="C7">
        <v>300</v>
      </c>
      <c r="D7">
        <v>450</v>
      </c>
      <c r="E7">
        <f>Income[[#This Row],[ACTUAL]]+(10^-6)*ROW(Income[[#This Row],[ACTUAL]])</f>
        <v>450.00000699999998</v>
      </c>
      <c r="F7">
        <f>Income[[#This Row],[ACTUAL]]-Income[[#This Row],[ESTIMATED]]</f>
        <v>150</v>
      </c>
      <c r="G7" s="15"/>
      <c r="H7" s="5"/>
      <c r="I7" s="5"/>
    </row>
    <row r="8" spans="1:19" ht="30" customHeight="1" x14ac:dyDescent="0.5">
      <c r="A8" s="15"/>
      <c r="B8" s="26" t="s">
        <v>27</v>
      </c>
      <c r="C8">
        <f>SUBTOTAL(109,Income[ESTIMATED])</f>
        <v>32300</v>
      </c>
      <c r="D8">
        <f>SUBTOTAL(109,Income[ACTUAL])</f>
        <v>34650</v>
      </c>
      <c r="F8">
        <f>SUBTOTAL(109,Income[DIFFERENCE])</f>
        <v>2350</v>
      </c>
      <c r="G8" s="15"/>
      <c r="H8" s="5"/>
      <c r="I8" s="5"/>
    </row>
    <row r="9" spans="1:19" ht="30" customHeight="1" x14ac:dyDescent="0.5">
      <c r="H9" s="22"/>
      <c r="I9" s="22"/>
    </row>
    <row r="10" spans="1:19" ht="30" customHeight="1" x14ac:dyDescent="0.5">
      <c r="H10" s="22"/>
      <c r="I10" s="22"/>
    </row>
    <row r="11" spans="1:19" ht="30" customHeight="1" x14ac:dyDescent="0.5">
      <c r="H11" s="22"/>
      <c r="I11" s="22"/>
    </row>
    <row r="12" spans="1:19" ht="30" customHeight="1" x14ac:dyDescent="0.5">
      <c r="H12" s="22"/>
      <c r="I12" s="22"/>
    </row>
    <row r="13" spans="1:19" ht="30" customHeight="1" x14ac:dyDescent="0.5">
      <c r="H13" s="22"/>
      <c r="I13" s="22"/>
    </row>
    <row r="14" spans="1:19" ht="30" customHeight="1" x14ac:dyDescent="0.5">
      <c r="H14" s="22"/>
      <c r="I14" s="22"/>
    </row>
    <row r="15" spans="1:19" ht="30" customHeight="1" x14ac:dyDescent="0.5">
      <c r="H15" s="22"/>
      <c r="I15" s="22"/>
    </row>
    <row r="16" spans="1:19" ht="30" customHeight="1" x14ac:dyDescent="0.5">
      <c r="H16" s="22"/>
      <c r="I16" s="22"/>
    </row>
    <row r="17" spans="8:9" ht="30" customHeight="1" x14ac:dyDescent="0.5">
      <c r="H17" s="22"/>
      <c r="I17" s="22"/>
    </row>
    <row r="18" spans="8:9" ht="30" customHeight="1" x14ac:dyDescent="0.5">
      <c r="H18" s="22"/>
      <c r="I18" s="22"/>
    </row>
    <row r="19" spans="8:9" ht="30" customHeight="1" x14ac:dyDescent="0.5">
      <c r="H19" s="22"/>
      <c r="I19" s="22"/>
    </row>
    <row r="20" spans="8:9" ht="30" customHeight="1" x14ac:dyDescent="0.5">
      <c r="H20" s="22"/>
      <c r="I20" s="22"/>
    </row>
    <row r="21" spans="8:9" ht="30" customHeight="1" x14ac:dyDescent="0.5">
      <c r="H21" s="22"/>
      <c r="I21" s="22"/>
    </row>
    <row r="22" spans="8:9" ht="30" customHeight="1" x14ac:dyDescent="0.5">
      <c r="H22" s="22"/>
      <c r="I22" s="22"/>
    </row>
    <row r="23" spans="8:9" ht="30" customHeight="1" x14ac:dyDescent="0.5">
      <c r="H23" s="22"/>
      <c r="I23" s="22"/>
    </row>
    <row r="24" spans="8:9" ht="30" customHeight="1" x14ac:dyDescent="0.5">
      <c r="H24" s="22"/>
      <c r="I24" s="22"/>
    </row>
    <row r="25" spans="8:9" ht="30" customHeight="1" x14ac:dyDescent="0.5">
      <c r="H25" s="22"/>
      <c r="I25" s="22"/>
    </row>
    <row r="26" spans="8:9" ht="30" customHeight="1" x14ac:dyDescent="0.5">
      <c r="H26" s="22"/>
      <c r="I26" s="22"/>
    </row>
    <row r="27" spans="8:9" ht="30" customHeight="1" x14ac:dyDescent="0.5">
      <c r="H27" s="22"/>
      <c r="I27" s="22"/>
    </row>
    <row r="28" spans="8:9" ht="30" customHeight="1" x14ac:dyDescent="0.5">
      <c r="H28" s="22"/>
      <c r="I28" s="22"/>
    </row>
    <row r="29" spans="8:9" ht="30" customHeight="1" x14ac:dyDescent="0.5">
      <c r="H29" s="22"/>
      <c r="I29" s="22"/>
    </row>
    <row r="30" spans="8:9" ht="30" customHeight="1" x14ac:dyDescent="0.5">
      <c r="H30" s="22"/>
      <c r="I30" s="22"/>
    </row>
    <row r="31" spans="8:9" ht="30" customHeight="1" x14ac:dyDescent="0.5">
      <c r="H31" s="22"/>
      <c r="I31" s="22"/>
    </row>
    <row r="32" spans="8:9" ht="30" customHeight="1" x14ac:dyDescent="0.5">
      <c r="H32" s="22"/>
      <c r="I32" s="22"/>
    </row>
    <row r="33" spans="8:9" ht="30" customHeight="1" x14ac:dyDescent="0.5">
      <c r="H33" s="22"/>
      <c r="I33" s="22"/>
    </row>
    <row r="34" spans="8:9" ht="30" customHeight="1" x14ac:dyDescent="0.5">
      <c r="H34" s="22"/>
      <c r="I34" s="22"/>
    </row>
    <row r="35" spans="8:9" ht="30" customHeight="1" x14ac:dyDescent="0.5">
      <c r="H35" s="22"/>
      <c r="I35" s="22"/>
    </row>
    <row r="36" spans="8:9" ht="30" customHeight="1" x14ac:dyDescent="0.5">
      <c r="H36" s="22"/>
      <c r="I36" s="22"/>
    </row>
    <row r="37" spans="8:9" ht="30" customHeight="1" x14ac:dyDescent="0.5">
      <c r="H37" s="22"/>
      <c r="I37" s="22"/>
    </row>
    <row r="38" spans="8:9" ht="30" customHeight="1" x14ac:dyDescent="0.5">
      <c r="H38" s="22"/>
      <c r="I38" s="22"/>
    </row>
    <row r="39" spans="8:9" ht="30" customHeight="1" x14ac:dyDescent="0.5">
      <c r="H39" s="22"/>
      <c r="I39" s="22"/>
    </row>
    <row r="40" spans="8:9" ht="30" customHeight="1" x14ac:dyDescent="0.5">
      <c r="H40" s="22"/>
      <c r="I40" s="22"/>
    </row>
    <row r="41" spans="8:9" ht="30" customHeight="1" x14ac:dyDescent="0.5">
      <c r="H41" s="22"/>
      <c r="I41" s="22"/>
    </row>
    <row r="42" spans="8:9" ht="30" customHeight="1" x14ac:dyDescent="0.5">
      <c r="H42" s="22"/>
      <c r="I42" s="22"/>
    </row>
    <row r="43" spans="8:9" ht="30" customHeight="1" x14ac:dyDescent="0.5">
      <c r="H43" s="22"/>
      <c r="I43" s="22"/>
    </row>
    <row r="44" spans="8:9" ht="30" customHeight="1" x14ac:dyDescent="0.5">
      <c r="H44" s="22"/>
      <c r="I44" s="22"/>
    </row>
    <row r="45" spans="8:9" ht="30" customHeight="1" x14ac:dyDescent="0.5">
      <c r="H45" s="22"/>
      <c r="I45" s="22"/>
    </row>
    <row r="46" spans="8:9" ht="30" customHeight="1" x14ac:dyDescent="0.5">
      <c r="H46" s="22"/>
      <c r="I46" s="22"/>
    </row>
    <row r="47" spans="8:9" ht="30" customHeight="1" x14ac:dyDescent="0.5">
      <c r="H47" s="22"/>
      <c r="I47" s="22"/>
    </row>
    <row r="48" spans="8:9" ht="30" customHeight="1" x14ac:dyDescent="0.5">
      <c r="H48" s="22"/>
      <c r="I48" s="22"/>
    </row>
    <row r="49" spans="8:9" ht="30" customHeight="1" x14ac:dyDescent="0.5">
      <c r="H49" s="22"/>
      <c r="I49" s="22"/>
    </row>
    <row r="50" spans="8:9" ht="30" customHeight="1" x14ac:dyDescent="0.5">
      <c r="H50" s="22"/>
      <c r="I50" s="22"/>
    </row>
    <row r="51" spans="8:9" ht="30" customHeight="1" x14ac:dyDescent="0.5">
      <c r="H51" s="22"/>
      <c r="I51" s="22"/>
    </row>
    <row r="52" spans="8:9" ht="30" customHeight="1" x14ac:dyDescent="0.5">
      <c r="H52" s="22"/>
      <c r="I52" s="22"/>
    </row>
    <row r="53" spans="8:9" ht="30" customHeight="1" x14ac:dyDescent="0.5">
      <c r="H53" s="22"/>
      <c r="I53" s="22"/>
    </row>
    <row r="54" spans="8:9" ht="30" customHeight="1" x14ac:dyDescent="0.5">
      <c r="H54" s="22"/>
      <c r="I54" s="22"/>
    </row>
    <row r="55" spans="8:9" ht="30" customHeight="1" x14ac:dyDescent="0.5">
      <c r="H55" s="22"/>
      <c r="I55" s="22"/>
    </row>
    <row r="56" spans="8:9" ht="30" customHeight="1" x14ac:dyDescent="0.5">
      <c r="H56" s="22"/>
      <c r="I56" s="22"/>
    </row>
    <row r="57" spans="8:9" ht="30" customHeight="1" x14ac:dyDescent="0.5">
      <c r="H57" s="22"/>
      <c r="I57" s="22"/>
    </row>
    <row r="58" spans="8:9" ht="30" customHeight="1" x14ac:dyDescent="0.5">
      <c r="H58" s="22"/>
      <c r="I58" s="22"/>
    </row>
    <row r="59" spans="8:9" ht="30" customHeight="1" x14ac:dyDescent="0.5">
      <c r="H59" s="22"/>
      <c r="I59" s="22"/>
    </row>
    <row r="60" spans="8:9" ht="30" customHeight="1" x14ac:dyDescent="0.5">
      <c r="H60" s="22"/>
      <c r="I60" s="22"/>
    </row>
    <row r="61" spans="8:9" ht="30" customHeight="1" x14ac:dyDescent="0.5">
      <c r="H61" s="22"/>
      <c r="I61" s="22"/>
    </row>
    <row r="62" spans="8:9" ht="30" customHeight="1" x14ac:dyDescent="0.5">
      <c r="H62" s="22"/>
      <c r="I62" s="22"/>
    </row>
    <row r="63" spans="8:9" ht="30" customHeight="1" x14ac:dyDescent="0.5">
      <c r="H63" s="22"/>
      <c r="I63" s="22"/>
    </row>
    <row r="64" spans="8:9" ht="30" customHeight="1" x14ac:dyDescent="0.5">
      <c r="H64" s="22"/>
      <c r="I64" s="22"/>
    </row>
    <row r="65" spans="8:9" ht="30" customHeight="1" x14ac:dyDescent="0.5">
      <c r="H65" s="22"/>
      <c r="I65" s="22"/>
    </row>
    <row r="66" spans="8:9" ht="30" customHeight="1" x14ac:dyDescent="0.5">
      <c r="H66" s="22"/>
      <c r="I66" s="22"/>
    </row>
    <row r="67" spans="8:9" ht="30" customHeight="1" x14ac:dyDescent="0.5">
      <c r="H67" s="22"/>
      <c r="I67" s="22"/>
    </row>
    <row r="68" spans="8:9" ht="30" customHeight="1" x14ac:dyDescent="0.5">
      <c r="H68" s="22"/>
      <c r="I68" s="22"/>
    </row>
    <row r="69" spans="8:9" ht="30" customHeight="1" x14ac:dyDescent="0.5">
      <c r="H69" s="22"/>
      <c r="I69" s="22"/>
    </row>
    <row r="70" spans="8:9" ht="30" customHeight="1" x14ac:dyDescent="0.5">
      <c r="H70" s="22"/>
      <c r="I70" s="22"/>
    </row>
    <row r="71" spans="8:9" ht="30" customHeight="1" x14ac:dyDescent="0.5">
      <c r="H71" s="22"/>
      <c r="I71" s="22"/>
    </row>
    <row r="72" spans="8:9" ht="30" customHeight="1" x14ac:dyDescent="0.5">
      <c r="H72" s="22"/>
      <c r="I72" s="22"/>
    </row>
    <row r="73" spans="8:9" ht="30" customHeight="1" x14ac:dyDescent="0.5">
      <c r="H73" s="22"/>
      <c r="I73" s="22"/>
    </row>
    <row r="74" spans="8:9" ht="30" customHeight="1" x14ac:dyDescent="0.5">
      <c r="H74" s="22"/>
      <c r="I74" s="22"/>
    </row>
    <row r="75" spans="8:9" ht="30" customHeight="1" x14ac:dyDescent="0.5">
      <c r="H75" s="22"/>
      <c r="I75" s="22"/>
    </row>
    <row r="76" spans="8:9" ht="30" customHeight="1" x14ac:dyDescent="0.5">
      <c r="H76" s="22"/>
      <c r="I76" s="22"/>
    </row>
    <row r="77" spans="8:9" ht="30" customHeight="1" x14ac:dyDescent="0.5">
      <c r="H77" s="22"/>
      <c r="I77" s="22"/>
    </row>
    <row r="78" spans="8:9" ht="30" customHeight="1" x14ac:dyDescent="0.5">
      <c r="H78" s="22"/>
      <c r="I78" s="22"/>
    </row>
    <row r="79" spans="8:9" ht="30" customHeight="1" x14ac:dyDescent="0.5">
      <c r="H79" s="22"/>
      <c r="I79" s="22"/>
    </row>
    <row r="80" spans="8:9" ht="30" customHeight="1" x14ac:dyDescent="0.5">
      <c r="H80" s="22"/>
      <c r="I80" s="22"/>
    </row>
    <row r="81" spans="8:9" ht="30" customHeight="1" x14ac:dyDescent="0.5">
      <c r="H81" s="22"/>
      <c r="I81" s="22"/>
    </row>
    <row r="82" spans="8:9" ht="30" customHeight="1" x14ac:dyDescent="0.5">
      <c r="H82" s="22"/>
      <c r="I82" s="22"/>
    </row>
    <row r="83" spans="8:9" ht="30" customHeight="1" x14ac:dyDescent="0.5">
      <c r="H83" s="22"/>
      <c r="I83" s="22"/>
    </row>
    <row r="84" spans="8:9" ht="30" customHeight="1" x14ac:dyDescent="0.5">
      <c r="H84" s="22"/>
      <c r="I84" s="22"/>
    </row>
    <row r="85" spans="8:9" ht="30" customHeight="1" x14ac:dyDescent="0.5">
      <c r="H85" s="22"/>
      <c r="I85" s="22"/>
    </row>
    <row r="86" spans="8:9" ht="30" customHeight="1" x14ac:dyDescent="0.5">
      <c r="H86" s="22"/>
      <c r="I86" s="22"/>
    </row>
    <row r="87" spans="8:9" ht="30" customHeight="1" x14ac:dyDescent="0.5">
      <c r="H87" s="22"/>
      <c r="I87" s="22"/>
    </row>
    <row r="88" spans="8:9" ht="30" customHeight="1" x14ac:dyDescent="0.5">
      <c r="H88" s="22"/>
      <c r="I88" s="22"/>
    </row>
    <row r="89" spans="8:9" ht="30" customHeight="1" x14ac:dyDescent="0.5">
      <c r="H89" s="22"/>
      <c r="I89" s="22"/>
    </row>
    <row r="90" spans="8:9" ht="30" customHeight="1" x14ac:dyDescent="0.5">
      <c r="H90" s="22"/>
      <c r="I90" s="22"/>
    </row>
    <row r="91" spans="8:9" ht="30" customHeight="1" x14ac:dyDescent="0.5">
      <c r="H91" s="22"/>
      <c r="I91" s="22"/>
    </row>
    <row r="92" spans="8:9" ht="30" customHeight="1" x14ac:dyDescent="0.5">
      <c r="H92" s="22"/>
      <c r="I92" s="22"/>
    </row>
    <row r="93" spans="8:9" ht="30" customHeight="1" x14ac:dyDescent="0.5">
      <c r="H93" s="22"/>
      <c r="I93" s="22"/>
    </row>
    <row r="94" spans="8:9" ht="30" customHeight="1" x14ac:dyDescent="0.5">
      <c r="H94" s="22"/>
      <c r="I94" s="22"/>
    </row>
    <row r="95" spans="8:9" ht="30" customHeight="1" x14ac:dyDescent="0.5">
      <c r="H95" s="22"/>
      <c r="I95" s="22"/>
    </row>
    <row r="96" spans="8:9" ht="30" customHeight="1" x14ac:dyDescent="0.5">
      <c r="H96" s="22"/>
      <c r="I96" s="22"/>
    </row>
    <row r="97" spans="8:9" ht="30" customHeight="1" x14ac:dyDescent="0.5">
      <c r="H97" s="22"/>
      <c r="I97" s="22"/>
    </row>
    <row r="98" spans="8:9" ht="30" customHeight="1" x14ac:dyDescent="0.5">
      <c r="H98" s="22"/>
      <c r="I98" s="22"/>
    </row>
    <row r="99" spans="8:9" ht="30" customHeight="1" x14ac:dyDescent="0.5">
      <c r="H99" s="22"/>
      <c r="I99" s="22"/>
    </row>
    <row r="100" spans="8:9" ht="30" customHeight="1" x14ac:dyDescent="0.5">
      <c r="H100" s="22"/>
      <c r="I100" s="22"/>
    </row>
    <row r="101" spans="8:9" ht="30" customHeight="1" x14ac:dyDescent="0.5">
      <c r="H101" s="22"/>
      <c r="I101" s="22"/>
    </row>
    <row r="102" spans="8:9" ht="30" customHeight="1" x14ac:dyDescent="0.5">
      <c r="H102" s="22"/>
      <c r="I102" s="22"/>
    </row>
    <row r="103" spans="8:9" ht="30" customHeight="1" x14ac:dyDescent="0.5">
      <c r="H103" s="22"/>
      <c r="I103" s="22"/>
    </row>
    <row r="104" spans="8:9" ht="30" customHeight="1" x14ac:dyDescent="0.5">
      <c r="H104" s="22"/>
      <c r="I104" s="22"/>
    </row>
    <row r="105" spans="8:9" ht="30" customHeight="1" x14ac:dyDescent="0.5">
      <c r="H105" s="22"/>
      <c r="I105" s="22"/>
    </row>
    <row r="106" spans="8:9" ht="30" customHeight="1" x14ac:dyDescent="0.5">
      <c r="H106" s="22"/>
      <c r="I106" s="22"/>
    </row>
    <row r="107" spans="8:9" ht="30" customHeight="1" x14ac:dyDescent="0.5">
      <c r="H107" s="22"/>
      <c r="I107" s="22"/>
    </row>
    <row r="108" spans="8:9" ht="30" customHeight="1" x14ac:dyDescent="0.5">
      <c r="H108" s="22"/>
      <c r="I108" s="22"/>
    </row>
    <row r="109" spans="8:9" ht="30" customHeight="1" x14ac:dyDescent="0.5">
      <c r="H109" s="22"/>
      <c r="I109" s="22"/>
    </row>
    <row r="110" spans="8:9" ht="30" customHeight="1" x14ac:dyDescent="0.5">
      <c r="H110" s="22"/>
      <c r="I110" s="22"/>
    </row>
    <row r="111" spans="8:9" ht="30" customHeight="1" x14ac:dyDescent="0.5">
      <c r="H111" s="22"/>
      <c r="I111" s="22"/>
    </row>
    <row r="112" spans="8:9" ht="30" customHeight="1" x14ac:dyDescent="0.5">
      <c r="H112" s="22"/>
      <c r="I112" s="22"/>
    </row>
    <row r="113" spans="8:9" ht="30" customHeight="1" x14ac:dyDescent="0.5">
      <c r="H113" s="22"/>
      <c r="I113" s="22"/>
    </row>
    <row r="114" spans="8:9" ht="30" customHeight="1" x14ac:dyDescent="0.5">
      <c r="H114" s="22"/>
      <c r="I114" s="22"/>
    </row>
    <row r="115" spans="8:9" ht="30" customHeight="1" x14ac:dyDescent="0.5">
      <c r="H115" s="22"/>
      <c r="I115" s="22"/>
    </row>
    <row r="116" spans="8:9" ht="30" customHeight="1" x14ac:dyDescent="0.5">
      <c r="H116" s="22"/>
      <c r="I116" s="22"/>
    </row>
    <row r="117" spans="8:9" ht="30" customHeight="1" x14ac:dyDescent="0.5">
      <c r="H117" s="22"/>
      <c r="I117" s="22"/>
    </row>
    <row r="118" spans="8:9" ht="30" customHeight="1" x14ac:dyDescent="0.5">
      <c r="H118" s="22"/>
      <c r="I118" s="22"/>
    </row>
    <row r="119" spans="8:9" ht="30" customHeight="1" x14ac:dyDescent="0.5">
      <c r="H119" s="22"/>
      <c r="I119" s="22"/>
    </row>
    <row r="120" spans="8:9" ht="30" customHeight="1" x14ac:dyDescent="0.5">
      <c r="H120" s="22"/>
      <c r="I120" s="22"/>
    </row>
    <row r="121" spans="8:9" ht="30" customHeight="1" x14ac:dyDescent="0.5">
      <c r="H121" s="22"/>
      <c r="I121" s="22"/>
    </row>
    <row r="122" spans="8:9" ht="30" customHeight="1" x14ac:dyDescent="0.5">
      <c r="H122" s="22"/>
      <c r="I122" s="22"/>
    </row>
    <row r="123" spans="8:9" ht="30" customHeight="1" x14ac:dyDescent="0.5">
      <c r="H123" s="22"/>
      <c r="I123" s="22"/>
    </row>
    <row r="124" spans="8:9" ht="30" customHeight="1" x14ac:dyDescent="0.5">
      <c r="H124" s="22"/>
      <c r="I124" s="22"/>
    </row>
    <row r="125" spans="8:9" ht="30" customHeight="1" x14ac:dyDescent="0.5">
      <c r="H125" s="22"/>
      <c r="I125" s="22"/>
    </row>
    <row r="126" spans="8:9" ht="30" customHeight="1" x14ac:dyDescent="0.5">
      <c r="H126" s="22"/>
      <c r="I126" s="22"/>
    </row>
    <row r="127" spans="8:9" ht="30" customHeight="1" x14ac:dyDescent="0.5">
      <c r="H127" s="22"/>
      <c r="I127" s="22"/>
    </row>
  </sheetData>
  <sheetProtection insertColumns="0" insertRows="0" deleteColumns="0" deleteRows="0" selectLockedCells="1" autoFilter="0"/>
  <dataConsolidate/>
  <mergeCells count="2">
    <mergeCell ref="B1:C1"/>
    <mergeCell ref="B2:E2"/>
  </mergeCells>
  <conditionalFormatting sqref="F8">
    <cfRule type="cellIs" dxfId="4" priority="3" operator="lessThan">
      <formula>0</formula>
    </cfRule>
  </conditionalFormatting>
  <dataValidations count="10">
    <dataValidation type="custom" allowBlank="1" showInputMessage="1" showErrorMessage="1" errorTitle="ALERT" error="This cell is automatically populated and should not be overwitten. Overwriting this cell would break calculations in this worksheet." sqref="G3:G5" xr:uid="{00000000-0002-0000-0100-000000000000}">
      <formula1>LEN(G3)=""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100-000001000000}"/>
    <dataValidation allowBlank="1" showInputMessage="1" showErrorMessage="1" prompt="Enter Income details in this column under this heading. Use heading filters to find specific entries" sqref="B4" xr:uid="{00000000-0002-0000-0100-000002000000}"/>
    <dataValidation allowBlank="1" showInputMessage="1" showErrorMessage="1" prompt="Enter Estimated amount in this column under this heading" sqref="C4" xr:uid="{00000000-0002-0000-0100-000003000000}"/>
    <dataValidation allowBlank="1" showInputMessage="1" showErrorMessage="1" prompt="Enter Actual amount in this column under this heading" sqref="D4" xr:uid="{00000000-0002-0000-0100-000004000000}"/>
    <dataValidation allowBlank="1" showInputMessage="1" showErrorMessage="1" prompt="Difference of Estimated and Actual Income is automatically calculated in this column under this heading" sqref="F4" xr:uid="{00000000-0002-0000-0100-000005000000}"/>
    <dataValidation allowBlank="1" showInputMessage="1" showErrorMessage="1" prompt="Enter Company Name in this cell" sqref="B1" xr:uid="{00000000-0002-0000-0100-000008000000}"/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100-000009000000}"/>
    <dataValidation allowBlank="1" showInputMessage="1" showErrorMessage="1" prompt="Title of this worksheet is in this cell. Enter Date in cell F1. Budget Totals are automatically calculated in Totals table starting in cell B4" sqref="B2:E2" xr:uid="{E94C5016-68FE-4394-9F6F-CB2BBEB64B1D}"/>
    <dataValidation allowBlank="1" showInputMessage="1" showErrorMessage="1" prompt="Enter Date in this cell" sqref="F1" xr:uid="{9A03F494-017A-4E21-8D5E-DBDE186E011A}"/>
  </dataValidations>
  <printOptions horizontalCentered="1"/>
  <pageMargins left="0.25" right="0.25" top="0.25" bottom="0.25" header="0" footer="0"/>
  <pageSetup scale="97"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G3:G5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autoPageBreaks="0" fitToPage="1"/>
  </sheetPr>
  <dimension ref="A1:G19"/>
  <sheetViews>
    <sheetView showGridLines="0" zoomScaleNormal="100" workbookViewId="0">
      <selection activeCell="F11" sqref="F11"/>
    </sheetView>
  </sheetViews>
  <sheetFormatPr defaultColWidth="9" defaultRowHeight="30" customHeight="1" x14ac:dyDescent="0.5"/>
  <cols>
    <col min="1" max="1" width="4.109375" customWidth="1"/>
    <col min="2" max="2" width="29.109375" customWidth="1"/>
    <col min="3" max="3" width="19" customWidth="1"/>
    <col min="4" max="4" width="18.77734375" customWidth="1"/>
    <col min="5" max="5" width="18" hidden="1" customWidth="1"/>
    <col min="6" max="6" width="19" customWidth="1"/>
    <col min="7" max="8" width="4.109375" customWidth="1"/>
  </cols>
  <sheetData>
    <row r="1" spans="1:7" ht="31.5" customHeight="1" x14ac:dyDescent="0.5">
      <c r="A1" s="12"/>
      <c r="B1" s="42" t="s">
        <v>0</v>
      </c>
      <c r="C1" s="42"/>
      <c r="D1" s="13"/>
      <c r="E1" s="14" t="s">
        <v>21</v>
      </c>
      <c r="F1" s="34">
        <v>44252</v>
      </c>
      <c r="G1" s="10"/>
    </row>
    <row r="2" spans="1:7" ht="42" customHeight="1" x14ac:dyDescent="0.5">
      <c r="A2" s="12"/>
      <c r="B2" s="43" t="s">
        <v>1</v>
      </c>
      <c r="C2" s="43"/>
      <c r="D2" s="43"/>
      <c r="E2" s="43"/>
      <c r="F2" s="7"/>
      <c r="G2" s="11"/>
    </row>
    <row r="3" spans="1:7" ht="15" customHeight="1" x14ac:dyDescent="0.5">
      <c r="A3" s="15"/>
      <c r="B3" s="15"/>
      <c r="C3" s="15"/>
      <c r="D3" s="15"/>
      <c r="E3" s="15"/>
      <c r="F3" s="15"/>
      <c r="G3" s="19"/>
    </row>
    <row r="4" spans="1:7" ht="30" customHeight="1" x14ac:dyDescent="0.5">
      <c r="A4" s="17"/>
      <c r="B4" s="33" t="s">
        <v>28</v>
      </c>
      <c r="C4" s="29" t="s">
        <v>3</v>
      </c>
      <c r="D4" s="29" t="s">
        <v>4</v>
      </c>
      <c r="E4" s="29" t="s">
        <v>23</v>
      </c>
      <c r="F4" s="29" t="s">
        <v>5</v>
      </c>
      <c r="G4" s="20"/>
    </row>
    <row r="5" spans="1:7" ht="30" customHeight="1" x14ac:dyDescent="0.5">
      <c r="A5" s="15"/>
      <c r="B5" s="26" t="s">
        <v>29</v>
      </c>
      <c r="C5">
        <v>6000</v>
      </c>
      <c r="D5">
        <v>5236</v>
      </c>
      <c r="E5">
        <f>PersonnelExpenses[[#This Row],[ACTUAL]]+(10^-6)*ROW(PersonnelExpenses[[#This Row],[ACTUAL]])</f>
        <v>5236.0000049999999</v>
      </c>
      <c r="F5">
        <f>PersonnelExpenses[[#This Row],[ESTIMATED]]-PersonnelExpenses[[#This Row],[ACTUAL]]</f>
        <v>764</v>
      </c>
      <c r="G5" s="16"/>
    </row>
    <row r="6" spans="1:7" ht="30" customHeight="1" x14ac:dyDescent="0.5">
      <c r="A6" s="15"/>
      <c r="B6" s="26" t="s">
        <v>30</v>
      </c>
      <c r="C6">
        <v>4000</v>
      </c>
      <c r="D6">
        <v>0</v>
      </c>
      <c r="E6">
        <f>PersonnelExpenses[[#This Row],[ACTUAL]]+(10^-6)*ROW(PersonnelExpenses[[#This Row],[ACTUAL]])</f>
        <v>6.0000000000000002E-6</v>
      </c>
      <c r="F6">
        <f>PersonnelExpenses[[#This Row],[ESTIMATED]]-PersonnelExpenses[[#This Row],[ACTUAL]]</f>
        <v>4000</v>
      </c>
      <c r="G6" s="16"/>
    </row>
    <row r="7" spans="1:7" ht="30" customHeight="1" x14ac:dyDescent="0.5">
      <c r="A7" s="15"/>
      <c r="B7" s="26" t="s">
        <v>31</v>
      </c>
      <c r="C7">
        <v>0</v>
      </c>
      <c r="D7">
        <v>0</v>
      </c>
      <c r="E7">
        <f>PersonnelExpenses[[#This Row],[ACTUAL]]+(10^-6)*ROW(PersonnelExpenses[[#This Row],[ACTUAL]])</f>
        <v>6.9999999999999999E-6</v>
      </c>
      <c r="F7">
        <f>PersonnelExpenses[[#This Row],[ESTIMATED]]-PersonnelExpenses[[#This Row],[ACTUAL]]</f>
        <v>0</v>
      </c>
      <c r="G7" s="16"/>
    </row>
    <row r="8" spans="1:7" ht="30" customHeight="1" x14ac:dyDescent="0.5">
      <c r="A8" s="15"/>
      <c r="B8" s="27" t="s">
        <v>32</v>
      </c>
      <c r="C8">
        <f>SUBTOTAL(109,PersonnelExpenses[ESTIMATED])</f>
        <v>10000</v>
      </c>
      <c r="D8">
        <f>SUBTOTAL(109,PersonnelExpenses[ACTUAL])</f>
        <v>5236</v>
      </c>
      <c r="E8" s="32"/>
      <c r="F8">
        <f>SUBTOTAL(109,PersonnelExpenses[DIFFERENCE])</f>
        <v>4764</v>
      </c>
      <c r="G8" s="18"/>
    </row>
    <row r="19" spans="6:6" ht="30" customHeight="1" x14ac:dyDescent="0.5">
      <c r="F19" t="s">
        <v>33</v>
      </c>
    </row>
  </sheetData>
  <sheetProtection insertColumns="0" insertRows="0" deleteColumns="0" deleteRows="0" selectLockedCells="1" autoFilter="0"/>
  <dataConsolidate/>
  <mergeCells count="2">
    <mergeCell ref="B1:C1"/>
    <mergeCell ref="B2:E2"/>
  </mergeCells>
  <dataValidations count="10"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200-000000000000}"/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200-000001000000}">
      <formula1>LEN(G5)=""</formula1>
    </dataValidation>
    <dataValidation allowBlank="1" showInputMessage="1" showErrorMessage="1" prompt="Enter Personnel Expenses in this column under this heading. Use heading filters to find specific entries" sqref="B4" xr:uid="{00000000-0002-0000-0200-000002000000}"/>
    <dataValidation allowBlank="1" showInputMessage="1" showErrorMessage="1" prompt="Enter Estimated amount in this column under this heading" sqref="C4" xr:uid="{00000000-0002-0000-0200-000003000000}"/>
    <dataValidation allowBlank="1" showInputMessage="1" showErrorMessage="1" prompt="Enter Actual amount in this column under this heading" sqref="D4" xr:uid="{00000000-0002-0000-0200-000004000000}"/>
    <dataValidation allowBlank="1" showInputMessage="1" showErrorMessage="1" prompt="Difference of Estimated and Actual Personnel Expenses is automatically calculated in this column under this heading" sqref="F4" xr:uid="{00000000-0002-0000-0200-000005000000}"/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200-000006000000}"/>
    <dataValidation allowBlank="1" showInputMessage="1" showErrorMessage="1" prompt="Enter Company Name in this cell" sqref="B1" xr:uid="{00000000-0002-0000-0200-000007000000}"/>
    <dataValidation allowBlank="1" showInputMessage="1" showErrorMessage="1" prompt="Title of this worksheet is in this cell. Enter Date in cell F1. Budget Totals are automatically calculated in Totals table starting in cell B4" sqref="B2:E2" xr:uid="{E37D6936-3DAC-4F30-884D-56D443DFA95D}"/>
    <dataValidation allowBlank="1" showInputMessage="1" showErrorMessage="1" prompt="Enter Date in this cell" sqref="F1" xr:uid="{2B1174DB-4877-43F4-8722-2B00610EB364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autoPageBreaks="0" fitToPage="1"/>
  </sheetPr>
  <dimension ref="A1:K25"/>
  <sheetViews>
    <sheetView showGridLines="0" topLeftCell="P8" zoomScaleNormal="100" workbookViewId="0">
      <selection activeCell="P8" sqref="P8"/>
    </sheetView>
  </sheetViews>
  <sheetFormatPr defaultColWidth="9" defaultRowHeight="30" customHeight="1" x14ac:dyDescent="0.5"/>
  <cols>
    <col min="1" max="1" width="4.109375" customWidth="1"/>
    <col min="2" max="2" width="29.109375" customWidth="1"/>
    <col min="3" max="3" width="19" customWidth="1"/>
    <col min="4" max="4" width="18.77734375" customWidth="1"/>
    <col min="5" max="5" width="21.77734375" hidden="1" customWidth="1"/>
    <col min="6" max="6" width="19" customWidth="1"/>
    <col min="7" max="8" width="4.109375" customWidth="1"/>
  </cols>
  <sheetData>
    <row r="1" spans="1:7" ht="31.5" customHeight="1" x14ac:dyDescent="0.5">
      <c r="A1" s="12"/>
      <c r="B1" s="42" t="s">
        <v>0</v>
      </c>
      <c r="C1" s="42"/>
      <c r="D1" s="13"/>
      <c r="E1" s="14" t="s">
        <v>21</v>
      </c>
      <c r="F1" s="34">
        <v>44252</v>
      </c>
      <c r="G1" s="10"/>
    </row>
    <row r="2" spans="1:7" ht="42" customHeight="1" x14ac:dyDescent="0.5">
      <c r="A2" s="12"/>
      <c r="B2" s="43" t="s">
        <v>1</v>
      </c>
      <c r="C2" s="43"/>
      <c r="D2" s="43"/>
      <c r="E2" s="43"/>
      <c r="F2" s="7"/>
      <c r="G2" s="11"/>
    </row>
    <row r="3" spans="1:7" ht="15" customHeight="1" x14ac:dyDescent="0.5">
      <c r="A3" s="15"/>
      <c r="B3" s="15"/>
      <c r="C3" s="15"/>
      <c r="D3" s="15"/>
      <c r="E3" s="15"/>
      <c r="F3" s="15"/>
      <c r="G3" s="19"/>
    </row>
    <row r="4" spans="1:7" ht="30" customHeight="1" x14ac:dyDescent="0.5">
      <c r="A4" s="15"/>
      <c r="B4" s="33" t="s">
        <v>34</v>
      </c>
      <c r="C4" s="29" t="s">
        <v>3</v>
      </c>
      <c r="D4" s="29" t="s">
        <v>4</v>
      </c>
      <c r="E4" s="29" t="s">
        <v>23</v>
      </c>
      <c r="F4" s="29" t="s">
        <v>5</v>
      </c>
      <c r="G4" s="21"/>
    </row>
    <row r="5" spans="1:7" ht="30" customHeight="1" x14ac:dyDescent="0.5">
      <c r="A5" s="15"/>
      <c r="B5" s="26" t="s">
        <v>19</v>
      </c>
      <c r="C5">
        <v>1000</v>
      </c>
      <c r="D5">
        <v>820</v>
      </c>
      <c r="E5">
        <f>OperatingExpenses[[#This Row],[ACTUAL]]+(10^-6)*ROW(OperatingExpenses[[#This Row],[ACTUAL]])</f>
        <v>820.00000499999999</v>
      </c>
      <c r="F5">
        <f>OperatingExpenses[[#This Row],[ESTIMATED]]-OperatingExpenses[[#This Row],[ACTUAL]]</f>
        <v>180</v>
      </c>
      <c r="G5" s="16"/>
    </row>
    <row r="6" spans="1:7" ht="30" customHeight="1" x14ac:dyDescent="0.5">
      <c r="A6" s="15"/>
      <c r="B6" s="26" t="s">
        <v>35</v>
      </c>
      <c r="C6">
        <v>1000</v>
      </c>
      <c r="D6">
        <v>950</v>
      </c>
      <c r="E6">
        <f>OperatingExpenses[[#This Row],[ACTUAL]]+(10^-6)*ROW(OperatingExpenses[[#This Row],[ACTUAL]])</f>
        <v>950.00000599999998</v>
      </c>
      <c r="F6">
        <f>OperatingExpenses[[#This Row],[ESTIMATED]]-OperatingExpenses[[#This Row],[ACTUAL]]</f>
        <v>50</v>
      </c>
      <c r="G6" s="16"/>
    </row>
    <row r="7" spans="1:7" ht="30" customHeight="1" x14ac:dyDescent="0.5">
      <c r="A7" s="15"/>
      <c r="B7" s="26" t="s">
        <v>36</v>
      </c>
      <c r="C7">
        <v>1000</v>
      </c>
      <c r="D7">
        <v>650</v>
      </c>
      <c r="E7">
        <f>OperatingExpenses[[#This Row],[ACTUAL]]+(10^-6)*ROW(OperatingExpenses[[#This Row],[ACTUAL]])</f>
        <v>650.00000699999998</v>
      </c>
      <c r="F7">
        <f>OperatingExpenses[[#This Row],[ESTIMATED]]-OperatingExpenses[[#This Row],[ACTUAL]]</f>
        <v>350</v>
      </c>
      <c r="G7" s="16"/>
    </row>
    <row r="8" spans="1:7" ht="30" customHeight="1" x14ac:dyDescent="0.5">
      <c r="A8" s="15"/>
      <c r="B8" s="26" t="s">
        <v>37</v>
      </c>
      <c r="C8">
        <v>2000</v>
      </c>
      <c r="D8">
        <v>1500</v>
      </c>
      <c r="E8">
        <f>OperatingExpenses[[#This Row],[ACTUAL]]+(10^-6)*ROW(OperatingExpenses[[#This Row],[ACTUAL]])</f>
        <v>1500.000008</v>
      </c>
      <c r="F8">
        <f>OperatingExpenses[[#This Row],[ESTIMATED]]-OperatingExpenses[[#This Row],[ACTUAL]]</f>
        <v>500</v>
      </c>
      <c r="G8" s="16"/>
    </row>
    <row r="9" spans="1:7" ht="30" customHeight="1" x14ac:dyDescent="0.5">
      <c r="A9" s="15"/>
      <c r="B9" s="26" t="s">
        <v>38</v>
      </c>
      <c r="C9">
        <v>1000</v>
      </c>
      <c r="D9">
        <v>1000</v>
      </c>
      <c r="E9">
        <f>OperatingExpenses[[#This Row],[ACTUAL]]+(10^-6)*ROW(OperatingExpenses[[#This Row],[ACTUAL]])</f>
        <v>1000.000009</v>
      </c>
      <c r="F9">
        <f>OperatingExpenses[[#This Row],[ESTIMATED]]-OperatingExpenses[[#This Row],[ACTUAL]]</f>
        <v>0</v>
      </c>
      <c r="G9" s="16"/>
    </row>
    <row r="10" spans="1:7" ht="30" customHeight="1" x14ac:dyDescent="0.5">
      <c r="A10" s="15"/>
      <c r="B10" s="26" t="s">
        <v>39</v>
      </c>
      <c r="C10">
        <v>500</v>
      </c>
      <c r="D10">
        <v>450</v>
      </c>
      <c r="E10">
        <f>OperatingExpenses[[#This Row],[ACTUAL]]+(10^-6)*ROW(OperatingExpenses[[#This Row],[ACTUAL]])</f>
        <v>450.00000999999997</v>
      </c>
      <c r="F10">
        <f>OperatingExpenses[[#This Row],[ESTIMATED]]-OperatingExpenses[[#This Row],[ACTUAL]]</f>
        <v>50</v>
      </c>
      <c r="G10" s="16"/>
    </row>
    <row r="11" spans="1:7" ht="30" customHeight="1" x14ac:dyDescent="0.5">
      <c r="A11" s="15"/>
      <c r="B11" s="26" t="s">
        <v>40</v>
      </c>
      <c r="C11">
        <v>1300</v>
      </c>
      <c r="D11">
        <v>1275</v>
      </c>
      <c r="E11">
        <f>OperatingExpenses[[#This Row],[ACTUAL]]+(10^-6)*ROW(OperatingExpenses[[#This Row],[ACTUAL]])</f>
        <v>1275.0000110000001</v>
      </c>
      <c r="F11">
        <f>OperatingExpenses[[#This Row],[ESTIMATED]]-OperatingExpenses[[#This Row],[ACTUAL]]</f>
        <v>25</v>
      </c>
      <c r="G11" s="16"/>
    </row>
    <row r="12" spans="1:7" ht="30" customHeight="1" x14ac:dyDescent="0.5">
      <c r="A12" s="15"/>
      <c r="B12" s="26" t="s">
        <v>41</v>
      </c>
      <c r="C12">
        <v>2000</v>
      </c>
      <c r="D12">
        <v>1600</v>
      </c>
      <c r="E12">
        <f>OperatingExpenses[[#This Row],[ACTUAL]]+(10^-6)*ROW(OperatingExpenses[[#This Row],[ACTUAL]])</f>
        <v>1600.000012</v>
      </c>
      <c r="F12">
        <f>OperatingExpenses[[#This Row],[ESTIMATED]]-OperatingExpenses[[#This Row],[ACTUAL]]</f>
        <v>400</v>
      </c>
      <c r="G12" s="16"/>
    </row>
    <row r="13" spans="1:7" ht="30" customHeight="1" x14ac:dyDescent="0.5">
      <c r="A13" s="15"/>
      <c r="B13" s="26" t="s">
        <v>42</v>
      </c>
      <c r="C13">
        <v>1000</v>
      </c>
      <c r="D13">
        <v>800</v>
      </c>
      <c r="E13">
        <f>OperatingExpenses[[#This Row],[ACTUAL]]+(10^-6)*ROW(OperatingExpenses[[#This Row],[ACTUAL]])</f>
        <v>800.00001299999997</v>
      </c>
      <c r="F13">
        <f>OperatingExpenses[[#This Row],[ESTIMATED]]-OperatingExpenses[[#This Row],[ACTUAL]]</f>
        <v>200</v>
      </c>
      <c r="G13" s="16"/>
    </row>
    <row r="14" spans="1:7" ht="30" customHeight="1" x14ac:dyDescent="0.5">
      <c r="A14" s="15"/>
      <c r="B14" s="26" t="s">
        <v>43</v>
      </c>
      <c r="C14">
        <v>2000</v>
      </c>
      <c r="D14">
        <v>1500</v>
      </c>
      <c r="E14">
        <f>OperatingExpenses[[#This Row],[ACTUAL]]+(10^-6)*ROW(OperatingExpenses[[#This Row],[ACTUAL]])</f>
        <v>1500.000014</v>
      </c>
      <c r="F14">
        <f>OperatingExpenses[[#This Row],[ESTIMATED]]-OperatingExpenses[[#This Row],[ACTUAL]]</f>
        <v>500</v>
      </c>
      <c r="G14" s="16"/>
    </row>
    <row r="15" spans="1:7" ht="30" customHeight="1" x14ac:dyDescent="0.5">
      <c r="A15" s="15"/>
      <c r="B15" s="26" t="s">
        <v>44</v>
      </c>
      <c r="C15">
        <v>800</v>
      </c>
      <c r="D15">
        <v>750</v>
      </c>
      <c r="E15">
        <f>OperatingExpenses[[#This Row],[ACTUAL]]+(10^-6)*ROW(OperatingExpenses[[#This Row],[ACTUAL]])</f>
        <v>750.00001499999996</v>
      </c>
      <c r="F15">
        <f>OperatingExpenses[[#This Row],[ESTIMATED]]-OperatingExpenses[[#This Row],[ACTUAL]]</f>
        <v>50</v>
      </c>
      <c r="G15" s="16"/>
    </row>
    <row r="16" spans="1:7" ht="30" customHeight="1" x14ac:dyDescent="0.5">
      <c r="A16" s="15"/>
      <c r="B16" s="26" t="s">
        <v>45</v>
      </c>
      <c r="C16">
        <v>400</v>
      </c>
      <c r="D16">
        <v>350</v>
      </c>
      <c r="E16">
        <f>OperatingExpenses[[#This Row],[ACTUAL]]+(10^-6)*ROW(OperatingExpenses[[#This Row],[ACTUAL]])</f>
        <v>350.00001600000002</v>
      </c>
      <c r="F16">
        <f>OperatingExpenses[[#This Row],[ESTIMATED]]-OperatingExpenses[[#This Row],[ACTUAL]]</f>
        <v>50</v>
      </c>
      <c r="G16" s="16"/>
    </row>
    <row r="17" spans="1:11" ht="30" customHeight="1" x14ac:dyDescent="0.5">
      <c r="A17" s="15"/>
      <c r="B17" s="26" t="s">
        <v>46</v>
      </c>
      <c r="C17">
        <v>4000</v>
      </c>
      <c r="D17">
        <v>3652</v>
      </c>
      <c r="E17">
        <f>OperatingExpenses[[#This Row],[ACTUAL]]+(10^-6)*ROW(OperatingExpenses[[#This Row],[ACTUAL]])</f>
        <v>3652.0000169999998</v>
      </c>
      <c r="F17">
        <f>OperatingExpenses[[#This Row],[ESTIMATED]]-OperatingExpenses[[#This Row],[ACTUAL]]</f>
        <v>348</v>
      </c>
      <c r="G17" s="16"/>
    </row>
    <row r="18" spans="1:11" ht="30" customHeight="1" x14ac:dyDescent="0.5">
      <c r="A18" s="15"/>
      <c r="B18" s="26" t="s">
        <v>47</v>
      </c>
      <c r="C18">
        <v>350</v>
      </c>
      <c r="D18">
        <v>200</v>
      </c>
      <c r="E18">
        <f>OperatingExpenses[[#This Row],[ACTUAL]]+(10^-6)*ROW(OperatingExpenses[[#This Row],[ACTUAL]])</f>
        <v>200.00001800000001</v>
      </c>
      <c r="F18">
        <f>OperatingExpenses[[#This Row],[ESTIMATED]]-OperatingExpenses[[#This Row],[ACTUAL]]</f>
        <v>150</v>
      </c>
      <c r="G18" s="16"/>
    </row>
    <row r="19" spans="1:11" ht="30" customHeight="1" x14ac:dyDescent="0.5">
      <c r="A19" s="15"/>
      <c r="B19" s="26" t="s">
        <v>48</v>
      </c>
      <c r="C19">
        <v>900</v>
      </c>
      <c r="D19">
        <v>840</v>
      </c>
      <c r="E19">
        <f>OperatingExpenses[[#This Row],[ACTUAL]]+(10^-6)*ROW(OperatingExpenses[[#This Row],[ACTUAL]])</f>
        <v>840.00001899999995</v>
      </c>
      <c r="F19">
        <f>OperatingExpenses[[#This Row],[ESTIMATED]]-OperatingExpenses[[#This Row],[ACTUAL]]</f>
        <v>60</v>
      </c>
      <c r="G19" s="16"/>
      <c r="K19" t="s">
        <v>33</v>
      </c>
    </row>
    <row r="20" spans="1:11" ht="30" customHeight="1" x14ac:dyDescent="0.5">
      <c r="A20" s="15"/>
      <c r="B20" s="26" t="s">
        <v>16</v>
      </c>
      <c r="C20">
        <v>1000</v>
      </c>
      <c r="D20">
        <v>650</v>
      </c>
      <c r="E20">
        <f>OperatingExpenses[[#This Row],[ACTUAL]]+(10^-6)*ROW(OperatingExpenses[[#This Row],[ACTUAL]])</f>
        <v>650.00001999999995</v>
      </c>
      <c r="F20">
        <f>OperatingExpenses[[#This Row],[ESTIMATED]]-OperatingExpenses[[#This Row],[ACTUAL]]</f>
        <v>350</v>
      </c>
      <c r="G20" s="16"/>
    </row>
    <row r="21" spans="1:11" ht="30" customHeight="1" x14ac:dyDescent="0.5">
      <c r="A21" s="15"/>
      <c r="B21" s="26" t="s">
        <v>18</v>
      </c>
      <c r="C21">
        <v>1200</v>
      </c>
      <c r="D21">
        <v>950</v>
      </c>
      <c r="E21">
        <f>OperatingExpenses[[#This Row],[ACTUAL]]+(10^-6)*ROW(OperatingExpenses[[#This Row],[ACTUAL]])</f>
        <v>950.00002099999995</v>
      </c>
      <c r="F21">
        <f>OperatingExpenses[[#This Row],[ESTIMATED]]-OperatingExpenses[[#This Row],[ACTUAL]]</f>
        <v>250</v>
      </c>
      <c r="G21" s="16"/>
    </row>
    <row r="22" spans="1:11" ht="30" customHeight="1" x14ac:dyDescent="0.5">
      <c r="A22" s="15"/>
      <c r="B22" s="26" t="s">
        <v>49</v>
      </c>
      <c r="C22">
        <v>350</v>
      </c>
      <c r="D22">
        <v>322</v>
      </c>
      <c r="E22">
        <f>OperatingExpenses[[#This Row],[ACTUAL]]+(10^-6)*ROW(OperatingExpenses[[#This Row],[ACTUAL]])</f>
        <v>322.000022</v>
      </c>
      <c r="F22">
        <f>OperatingExpenses[[#This Row],[ESTIMATED]]-OperatingExpenses[[#This Row],[ACTUAL]]</f>
        <v>28</v>
      </c>
      <c r="G22" s="16"/>
    </row>
    <row r="23" spans="1:11" ht="30" customHeight="1" x14ac:dyDescent="0.5">
      <c r="A23" s="15"/>
      <c r="B23" s="26" t="s">
        <v>50</v>
      </c>
      <c r="C23">
        <v>1400</v>
      </c>
      <c r="D23">
        <v>1385</v>
      </c>
      <c r="E23">
        <f>OperatingExpenses[[#This Row],[ACTUAL]]+(10^-6)*ROW(OperatingExpenses[[#This Row],[ACTUAL]])</f>
        <v>1385.0000230000001</v>
      </c>
      <c r="F23">
        <f>OperatingExpenses[[#This Row],[ESTIMATED]]-OperatingExpenses[[#This Row],[ACTUAL]]</f>
        <v>15</v>
      </c>
      <c r="G23" s="16"/>
    </row>
    <row r="24" spans="1:11" ht="30" customHeight="1" x14ac:dyDescent="0.5">
      <c r="A24" s="15"/>
      <c r="B24" s="26" t="s">
        <v>51</v>
      </c>
      <c r="C24">
        <v>1000</v>
      </c>
      <c r="D24">
        <v>750</v>
      </c>
      <c r="E24">
        <f>OperatingExpenses[[#This Row],[ACTUAL]]+(10^-6)*ROW(OperatingExpenses[[#This Row],[ACTUAL]])</f>
        <v>750.00002400000005</v>
      </c>
      <c r="F24">
        <f>OperatingExpenses[[#This Row],[ESTIMATED]]-OperatingExpenses[[#This Row],[ACTUAL]]</f>
        <v>250</v>
      </c>
      <c r="G24" s="16"/>
    </row>
    <row r="25" spans="1:11" ht="30" customHeight="1" x14ac:dyDescent="0.5">
      <c r="A25" s="15"/>
      <c r="B25" s="26" t="s">
        <v>52</v>
      </c>
      <c r="C25">
        <f>SUBTOTAL(109,OperatingExpenses[ESTIMATED])</f>
        <v>24200</v>
      </c>
      <c r="D25">
        <f>SUBTOTAL(109,OperatingExpenses[ACTUAL])</f>
        <v>20394</v>
      </c>
      <c r="F25">
        <f>SUBTOTAL(109,OperatingExpenses[DIFFERENCE])</f>
        <v>3806</v>
      </c>
      <c r="G25" s="18"/>
    </row>
  </sheetData>
  <sheetProtection insertColumns="0" insertRows="0" deleteColumns="0" deleteRows="0" selectLockedCells="1" autoFilter="0"/>
  <dataConsolidate/>
  <mergeCells count="2">
    <mergeCell ref="B1:C1"/>
    <mergeCell ref="B2:E2"/>
  </mergeCells>
  <conditionalFormatting sqref="F25">
    <cfRule type="cellIs" dxfId="1" priority="1" operator="lessThan">
      <formula>0</formula>
    </cfRule>
  </conditionalFormatting>
  <dataValidations count="10">
    <dataValidation type="custom" allowBlank="1" showInputMessage="1" showErrorMessage="1" errorTitle="ALERT" error="This cell is automatically populated and should not be overwitten. Overwriting this cell would break calculations in this worksheet." sqref="G5:G24" xr:uid="{00000000-0002-0000-03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24" xr:uid="{00000000-0002-0000-0300-000001000000}"/>
    <dataValidation allowBlank="1" showInputMessage="1" showErrorMessage="1" prompt="Enter Operating Expenses in this column under this heading. Use heading filters to find specific entries" sqref="B4" xr:uid="{00000000-0002-0000-0300-000002000000}"/>
    <dataValidation allowBlank="1" showInputMessage="1" showErrorMessage="1" prompt="Enter Estimated amount in this column under this heading" sqref="C4" xr:uid="{00000000-0002-0000-0300-000003000000}"/>
    <dataValidation allowBlank="1" showInputMessage="1" showErrorMessage="1" prompt="Enter Actual amount in this column under this heading" sqref="D4" xr:uid="{00000000-0002-0000-0300-000004000000}"/>
    <dataValidation allowBlank="1" showInputMessage="1" showErrorMessage="1" prompt="Difference of Estimated and Actual Operating Expenses is automatically calculated in this column under this heading" sqref="F4" xr:uid="{00000000-0002-0000-0300-000005000000}"/>
    <dataValidation allowBlank="1" showInputMessage="1" showErrorMessage="1" prompt="Enter Company Name in this cell" sqref="B1" xr:uid="{00000000-0002-0000-0300-000008000000}"/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300-000009000000}"/>
    <dataValidation allowBlank="1" showInputMessage="1" showErrorMessage="1" prompt="Title of this worksheet is in this cell. Enter Date in cell F1. Budget Totals are automatically calculated in Totals table starting in cell B4" sqref="B2:E2" xr:uid="{884F6137-2FF6-45FB-901C-C3B6B6F34E7F}"/>
    <dataValidation allowBlank="1" showInputMessage="1" showErrorMessage="1" prompt="Enter Date in this cell" sqref="F1" xr:uid="{3CB43426-68E9-477E-8175-B949C18740F7}"/>
  </dataValidations>
  <printOptions horizontalCentered="1"/>
  <pageMargins left="0.25" right="0.25" top="0.25" bottom="0.25" header="0" footer="0"/>
  <pageSetup scale="83" fitToHeight="0" orientation="portrait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C831654DB35E4ABAE92609459B6F77" ma:contentTypeVersion="8" ma:contentTypeDescription="Create a new document." ma:contentTypeScope="" ma:versionID="afc44f39275060ab7e19b0d53971ffd8">
  <xsd:schema xmlns:xsd="http://www.w3.org/2001/XMLSchema" xmlns:xs="http://www.w3.org/2001/XMLSchema" xmlns:p="http://schemas.microsoft.com/office/2006/metadata/properties" xmlns:ns2="a137b2ac-5363-4ce5-b110-95d2eb72da05" targetNamespace="http://schemas.microsoft.com/office/2006/metadata/properties" ma:root="true" ma:fieldsID="c88307d0126b2945b69b25ea4b1713de" ns2:_="">
    <xsd:import namespace="a137b2ac-5363-4ce5-b110-95d2eb72da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7b2ac-5363-4ce5-b110-95d2eb72da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a137b2ac-5363-4ce5-b110-95d2eb72da05" xsi:nil="true"/>
  </documentManagement>
</p:properties>
</file>

<file path=customXml/itemProps1.xml><?xml version="1.0" encoding="utf-8"?>
<ds:datastoreItem xmlns:ds="http://schemas.openxmlformats.org/officeDocument/2006/customXml" ds:itemID="{CD7B929C-1BB6-423C-ABE4-6BD851F111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7b2ac-5363-4ce5-b110-95d2eb72da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02DA9D-264D-4536-9EDB-5249BC551B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E12ACC-2080-40CC-8717-FF232AAEE988}">
  <ds:schemaRefs>
    <ds:schemaRef ds:uri="http://schemas.microsoft.com/office/2006/metadata/properties"/>
    <ds:schemaRef ds:uri="http://schemas.microsoft.com/office/infopath/2007/PartnerControls"/>
    <ds:schemaRef ds:uri="a137b2ac-5363-4ce5-b110-95d2eb72da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TM23032109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Monthly Budget Summary</vt:lpstr>
      <vt:lpstr>Income</vt:lpstr>
      <vt:lpstr>Personnel Expenses</vt:lpstr>
      <vt:lpstr>Operating Expenses</vt:lpstr>
      <vt:lpstr>BUDGET_Title</vt:lpstr>
      <vt:lpstr>ColumnTitle1</vt:lpstr>
      <vt:lpstr>COMPANY_NAME</vt:lpstr>
      <vt:lpstr>Income!Print_Titles</vt:lpstr>
      <vt:lpstr>'Operating Expenses'!Print_Titles</vt:lpstr>
      <vt:lpstr>'Personnel Expenses'!Print_Titles</vt:lpstr>
      <vt:lpstr>Title1</vt:lpstr>
      <vt:lpstr>Title2</vt:lpstr>
      <vt:lpstr>Title3</vt:lpstr>
      <vt:lpstr>Title4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2019-06-20T07:28:43Z</dcterms:created>
  <dcterms:modified xsi:type="dcterms:W3CDTF">2021-02-28T21:10:06Z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0x0101006CC831654DB35E4ABAE92609459B6F77</vt:lpwstr>
  </property>
</Properties>
</file>