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2wglobal.sharepoint.com/sites/irreporting/Shared Documents/Quarterly reporting 2022/Q2 2022/Final docs - soft and hard/"/>
    </mc:Choice>
  </mc:AlternateContent>
  <xr:revisionPtr revIDLastSave="0" documentId="8_{3CB4E5B7-AE0E-4935-B7EB-EEEA427DB38C}" xr6:coauthVersionLast="47" xr6:coauthVersionMax="47" xr10:uidLastSave="{00000000-0000-0000-0000-000000000000}"/>
  <bookViews>
    <workbookView xWindow="-110" yWindow="-110" windowWidth="19420" windowHeight="10420" firstSheet="4" activeTab="4" xr2:uid="{7549DB0F-36CF-492A-8F2D-A3B42D7AE983}"/>
  </bookViews>
  <sheets>
    <sheet name="Consolidated financials" sheetId="6" r:id="rId1"/>
    <sheet name="Shipping Services" sheetId="7" r:id="rId2"/>
    <sheet name="Logistics Services" sheetId="8" r:id="rId3"/>
    <sheet name="Government Services" sheetId="9" r:id="rId4"/>
    <sheet name="Holding Segment and elim" sheetId="10" r:id="rId5"/>
    <sheet name="Fleet List" sheetId="11" r:id="rId6"/>
    <sheet name="Debt maturity profile" sheetId="12" r:id="rId7"/>
    <sheet name="ESG data" sheetId="13" r:id="rId8"/>
  </sheets>
  <definedNames>
    <definedName name="_xlnm._FilterDatabase" localSheetId="5" hidden="1">'Fleet List'!$A$6:$G$6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7" l="1"/>
  <c r="L13" i="7"/>
  <c r="K89" i="6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K40" i="9"/>
  <c r="J40" i="9"/>
  <c r="I40" i="9"/>
  <c r="H40" i="9"/>
  <c r="G40" i="9"/>
  <c r="F40" i="9"/>
  <c r="E40" i="9"/>
  <c r="D40" i="9"/>
  <c r="C40" i="9"/>
  <c r="B40" i="9"/>
  <c r="D55" i="8" l="1"/>
  <c r="K53" i="8"/>
  <c r="K55" i="8" s="1"/>
  <c r="J53" i="8"/>
  <c r="J55" i="8" s="1"/>
  <c r="I53" i="8"/>
  <c r="I55" i="8" s="1"/>
  <c r="H53" i="8"/>
  <c r="H55" i="8" s="1"/>
  <c r="G53" i="8"/>
  <c r="G55" i="8" s="1"/>
  <c r="F53" i="8"/>
  <c r="F55" i="8" s="1"/>
  <c r="E53" i="8"/>
  <c r="E55" i="8" s="1"/>
  <c r="D53" i="8"/>
  <c r="C53" i="8"/>
  <c r="C55" i="8" s="1"/>
  <c r="B53" i="8"/>
  <c r="B55" i="8" s="1"/>
  <c r="K46" i="8"/>
  <c r="J46" i="8"/>
  <c r="I46" i="8"/>
  <c r="H46" i="8"/>
  <c r="G46" i="8"/>
  <c r="F46" i="8"/>
  <c r="E46" i="8"/>
  <c r="D46" i="8"/>
  <c r="C46" i="8"/>
  <c r="B46" i="8"/>
  <c r="I67" i="7"/>
  <c r="H67" i="7"/>
  <c r="G67" i="7"/>
  <c r="F67" i="7"/>
  <c r="E67" i="7"/>
  <c r="D67" i="7"/>
  <c r="C67" i="7"/>
  <c r="B67" i="7"/>
  <c r="I59" i="7"/>
  <c r="H59" i="7"/>
  <c r="G59" i="7"/>
  <c r="F59" i="7"/>
  <c r="E59" i="7"/>
  <c r="D59" i="7"/>
  <c r="C59" i="7"/>
  <c r="B59" i="7"/>
  <c r="K49" i="7"/>
  <c r="J49" i="7"/>
  <c r="I49" i="7"/>
  <c r="H49" i="7"/>
  <c r="G49" i="7"/>
  <c r="F49" i="7"/>
  <c r="E49" i="7"/>
  <c r="D49" i="7"/>
  <c r="C49" i="7"/>
  <c r="B49" i="7"/>
  <c r="J33" i="7"/>
  <c r="F63" i="7" l="1"/>
  <c r="G63" i="7"/>
  <c r="H63" i="7"/>
  <c r="E63" i="7"/>
  <c r="I63" i="7"/>
  <c r="B63" i="7"/>
  <c r="C63" i="7"/>
  <c r="D63" i="7"/>
</calcChain>
</file>

<file path=xl/sharedStrings.xml><?xml version="1.0" encoding="utf-8"?>
<sst xmlns="http://schemas.openxmlformats.org/spreadsheetml/2006/main" count="901" uniqueCount="344">
  <si>
    <t>Consolidated statement of profit or loss</t>
  </si>
  <si>
    <t>USD mill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</si>
  <si>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</si>
  <si>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</si>
  <si>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</si>
  <si>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</si>
  <si>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</si>
  <si>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</si>
  <si>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</si>
  <si>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</si>
  <si>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</si>
  <si>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</si>
  <si>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Total revenue</t>
  </si>
  <si>
    <t>Operating expenses</t>
  </si>
  <si>
    <t>Operating profit before depreciation, amortization and impairment (EBITDA)</t>
  </si>
  <si>
    <t>Other gain/(loss)</t>
  </si>
  <si>
    <t>Depreciation and amortization</t>
  </si>
  <si>
    <t>(Impairment)/reversal of impairment</t>
  </si>
  <si>
    <t>Operating profit/(loss) (EBIT)</t>
  </si>
  <si>
    <t>Share of profit/(loss) from joint ventures and associates</t>
  </si>
  <si>
    <t>Interest income and other financial items</t>
  </si>
  <si>
    <t>Interest expenses and other financial expenses</t>
  </si>
  <si>
    <t>Financial items - net</t>
  </si>
  <si>
    <t>Profit/(loss) before tax</t>
  </si>
  <si>
    <t>Tax income/(expense)</t>
  </si>
  <si>
    <t>Profit/(loss) for the period</t>
  </si>
  <si>
    <t>Profit/(loss) for the period attributable to:</t>
  </si>
  <si>
    <t>Owners of the parent</t>
  </si>
  <si>
    <t>Non-controlling interests</t>
  </si>
  <si>
    <t>Basic and diluted earnings per share (USD)</t>
  </si>
  <si>
    <t>Adjusted EBITDA</t>
  </si>
  <si>
    <t>Balance sheet</t>
  </si>
  <si>
    <t>ASSETS</t>
  </si>
  <si>
    <t>Non-current assets</t>
  </si>
  <si>
    <t>Deferred tax assets</t>
  </si>
  <si>
    <t>Goodwill and other intangible assets</t>
  </si>
  <si>
    <t>Vessels and other tangible assets</t>
  </si>
  <si>
    <t>Right-of-use assets</t>
  </si>
  <si>
    <t>Other non-current assets*</t>
  </si>
  <si>
    <t>Total non-current assets</t>
  </si>
  <si>
    <t>Current assets</t>
  </si>
  <si>
    <t>Fuel/lube oil</t>
  </si>
  <si>
    <t>Trade receivables</t>
  </si>
  <si>
    <t>Other current assets</t>
  </si>
  <si>
    <t>Cash and cash equivalents</t>
  </si>
  <si>
    <t>Assets held for sale</t>
  </si>
  <si>
    <t>Total current assets</t>
  </si>
  <si>
    <t>Total assets</t>
  </si>
  <si>
    <t>EQUITY and LIABILITIES</t>
  </si>
  <si>
    <t>Equity</t>
  </si>
  <si>
    <t>Share capital</t>
  </si>
  <si>
    <t>Retained earnings and other reserves</t>
  </si>
  <si>
    <t>Total equity attributable to owners of the parent</t>
  </si>
  <si>
    <t>Total equity</t>
  </si>
  <si>
    <t>Non-current liabilities</t>
  </si>
  <si>
    <t>Pension liabilities</t>
  </si>
  <si>
    <t>Deferred tax liabilities</t>
  </si>
  <si>
    <t>Non-current interest-bearing debt 1)</t>
  </si>
  <si>
    <t>Non-current lease liabilities 1)</t>
  </si>
  <si>
    <t>Non-current provisions</t>
  </si>
  <si>
    <t>Other non-current liabilities</t>
  </si>
  <si>
    <t>Total non-current liabilities</t>
  </si>
  <si>
    <t>Current liabilities</t>
  </si>
  <si>
    <t>Trade payables</t>
  </si>
  <si>
    <t>Current interest-bearing debt 1)</t>
  </si>
  <si>
    <t>Current lease liabilities 1)</t>
  </si>
  <si>
    <t>Current income tax liabilities</t>
  </si>
  <si>
    <t>Current provisions</t>
  </si>
  <si>
    <t>Other current liabilities</t>
  </si>
  <si>
    <t>Total current liabilities</t>
  </si>
  <si>
    <t>Total equity and liabilities</t>
  </si>
  <si>
    <t>*Includes Investments in joint ventures and associates</t>
  </si>
  <si>
    <t xml:space="preserve">1) The group has reclassified 20 vessels from right-of-use assets to tangible assets effective from 1 January 2020 due to contracts being considered financing arrangements rather than lease contracts. The corresponding lease liabilities have been reclassified to bank loans. </t>
  </si>
  <si>
    <t>Cash flow statement</t>
  </si>
  <si>
    <t>Cash flow from operating activities</t>
  </si>
  <si>
    <t>Profit before tax</t>
  </si>
  <si>
    <t>Financial (income)/expenses</t>
  </si>
  <si>
    <t>Share of net (income)/loss from joint ventures and associates</t>
  </si>
  <si>
    <t>Impairment/(reversal of impairment)</t>
  </si>
  <si>
    <t>(Gain)/loss on sale of tangible assets</t>
  </si>
  <si>
    <t>Change in net pension assets/liabilities</t>
  </si>
  <si>
    <t>Change in derivative financial assets</t>
  </si>
  <si>
    <t xml:space="preserve">Net change in other assets/liabilities </t>
  </si>
  <si>
    <t>Tax (paid)/received</t>
  </si>
  <si>
    <t>Net cash flow provided by operating activities</t>
  </si>
  <si>
    <t xml:space="preserve"> </t>
  </si>
  <si>
    <t>Cash flow from investing activities</t>
  </si>
  <si>
    <t>Dividend received from joint ventures and associates</t>
  </si>
  <si>
    <t>Proceeds from sale of tangible assets</t>
  </si>
  <si>
    <t>Investments in vessels, other tangible and intangible assets</t>
  </si>
  <si>
    <t>Investments in subsidaries, net of cash acquired</t>
  </si>
  <si>
    <t>Investments in joint ventures</t>
  </si>
  <si>
    <t>Proceeds from sale of financial investments</t>
  </si>
  <si>
    <t>Investments in financial investments</t>
  </si>
  <si>
    <t>Interest received</t>
  </si>
  <si>
    <t>Cash and cash equivalents, incoming entities merger</t>
  </si>
  <si>
    <t>Changes in other investments</t>
  </si>
  <si>
    <t>Net cash flow provided by/(used in) investing activities</t>
  </si>
  <si>
    <t>Cash flow from financing activities</t>
  </si>
  <si>
    <t>Proceeds from loans and bonds</t>
  </si>
  <si>
    <r>
      <t>Repayment of loans and bonds</t>
    </r>
    <r>
      <rPr>
        <vertAlign val="superscript"/>
        <sz val="11"/>
        <color rgb="FF343741"/>
        <rFont val="Calibri"/>
        <family val="2"/>
        <scheme val="minor"/>
      </rPr>
      <t>2)</t>
    </r>
    <r>
      <rPr>
        <sz val="11"/>
        <color rgb="FF343741"/>
        <rFont val="Calibri"/>
        <family val="2"/>
        <scheme val="minor"/>
      </rPr>
      <t xml:space="preserve"> </t>
    </r>
  </si>
  <si>
    <r>
      <t>Repayment of lease liabilities</t>
    </r>
    <r>
      <rPr>
        <vertAlign val="superscript"/>
        <sz val="11"/>
        <color rgb="FF343741"/>
        <rFont val="Calibri"/>
        <family val="2"/>
        <scheme val="minor"/>
      </rPr>
      <t>2)</t>
    </r>
  </si>
  <si>
    <t>Loan to related party</t>
  </si>
  <si>
    <t>Interest paid including interest derivatives</t>
  </si>
  <si>
    <t>Realized other derivatives</t>
  </si>
  <si>
    <t>Dividend to non-controlling interests</t>
  </si>
  <si>
    <t>Dividend to shareholders</t>
  </si>
  <si>
    <t>Net cash flow used in financing activities</t>
  </si>
  <si>
    <t>Net increase in cash and cash equivalents</t>
  </si>
  <si>
    <t>Cash and cash equivalents at beginning of period</t>
  </si>
  <si>
    <t>Cash and cash equivalents at end of period</t>
  </si>
  <si>
    <t>2) In addition to the reclassification of 20 vessels effective from 1 January 2020, debt repayment has been split between loans and bonds and lease liabilities.</t>
  </si>
  <si>
    <t>Shipping Services - P&amp;L</t>
  </si>
  <si>
    <t>Net freight revenue</t>
  </si>
  <si>
    <t>Surchages</t>
  </si>
  <si>
    <t>Other operating revenue</t>
  </si>
  <si>
    <t>Internal operating revenue</t>
  </si>
  <si>
    <t>Cargo expenses</t>
  </si>
  <si>
    <t>Fuel</t>
  </si>
  <si>
    <t>Other voyage expenses</t>
  </si>
  <si>
    <t>Ship operating expenses</t>
  </si>
  <si>
    <t>Charter expenses</t>
  </si>
  <si>
    <t>Manufacturing cost</t>
  </si>
  <si>
    <t>Other operating expenses</t>
  </si>
  <si>
    <t>Selling, general and admin expenses</t>
  </si>
  <si>
    <t>Total operating expenses</t>
  </si>
  <si>
    <t>Operating profit/(loss) before depreciation, amortisation and impairment (EBITDA)</t>
  </si>
  <si>
    <t>Depreciation</t>
  </si>
  <si>
    <t>Amortization</t>
  </si>
  <si>
    <t>Operating profit/(loss) (EBIT)*</t>
  </si>
  <si>
    <t>Financial income/(expenses)</t>
  </si>
  <si>
    <t>* Cash settled portion of fuel hedge swaps is included in net operating profit by reduction/(increase) of voyage related expenses.</t>
  </si>
  <si>
    <t>Shipping Services - other key metrics</t>
  </si>
  <si>
    <t>AS-EU</t>
  </si>
  <si>
    <t>EU-AS</t>
  </si>
  <si>
    <t>AS-NA</t>
  </si>
  <si>
    <t>EU-NA/OC</t>
  </si>
  <si>
    <t>Atlantic</t>
  </si>
  <si>
    <t>Asia-SAWC</t>
  </si>
  <si>
    <t>Other trades</t>
  </si>
  <si>
    <t>Total volumes (000 CBM)*</t>
  </si>
  <si>
    <t>*historical volume figures subject to change as figures are based on estimates and prorating</t>
  </si>
  <si>
    <t>AUTO volumes -unprorated</t>
  </si>
  <si>
    <t>High &amp; Heavy volumes -unprorated</t>
  </si>
  <si>
    <t>High &amp; Heavy share of volumes</t>
  </si>
  <si>
    <t>Owned</t>
  </si>
  <si>
    <t>Chartered</t>
  </si>
  <si>
    <t>Short term charter (+/-)</t>
  </si>
  <si>
    <t># of vessels</t>
  </si>
  <si>
    <t>CEU's (owned + chartered) (000)</t>
  </si>
  <si>
    <t>Net freight per cbm (USD)</t>
  </si>
  <si>
    <t>Vessel cost per day* (USD)</t>
  </si>
  <si>
    <t>TC result per day** (USD 000)</t>
  </si>
  <si>
    <t>Fuel price (USD per ton)</t>
  </si>
  <si>
    <t>Fuel volume (ton)</t>
  </si>
  <si>
    <t>Number of active days</t>
  </si>
  <si>
    <t>* Vessel recurring costs per day excluding DD, investments etc. for WW Ocean and EUKOR (excluding US flag vessels)</t>
  </si>
  <si>
    <t xml:space="preserve">** TC result per day (excluding SG&amp;A) defined as net freight and surchagerges minus cargo expenses, fuel, other voyage expenses and other operating costs (adjusted for one off items) divided by number of active days </t>
  </si>
  <si>
    <t>Logistics Services - P&amp;L</t>
  </si>
  <si>
    <t>Impairment</t>
  </si>
  <si>
    <t>Logistics Services - result breakdown</t>
  </si>
  <si>
    <t>Auto</t>
  </si>
  <si>
    <t>H&amp;H</t>
  </si>
  <si>
    <t>Terminals</t>
  </si>
  <si>
    <t>Inland</t>
  </si>
  <si>
    <t>Holding</t>
  </si>
  <si>
    <t>Eliminations</t>
  </si>
  <si>
    <t>Total Income</t>
  </si>
  <si>
    <t>EBITDA</t>
  </si>
  <si>
    <t>Adjustments</t>
  </si>
  <si>
    <t>Government Services - P&amp;L</t>
  </si>
  <si>
    <t>Holding segment and eliminations - P&amp;L</t>
  </si>
  <si>
    <t>Wallenius Wilhelmsen core fleet (excluding spot charters)</t>
  </si>
  <si>
    <t>Vessel name</t>
  </si>
  <si>
    <t>Vessel type</t>
  </si>
  <si>
    <t>CEU</t>
  </si>
  <si>
    <t>Shipyard</t>
  </si>
  <si>
    <t>Built</t>
  </si>
  <si>
    <t xml:space="preserve">Age </t>
  </si>
  <si>
    <t>Type</t>
  </si>
  <si>
    <t>Morning Cello</t>
  </si>
  <si>
    <t>PCTC</t>
  </si>
  <si>
    <t>HSHI</t>
  </si>
  <si>
    <t>Morning Lisa</t>
  </si>
  <si>
    <t>LCTC</t>
  </si>
  <si>
    <t>Morning Linda</t>
  </si>
  <si>
    <t>Morning Lucy</t>
  </si>
  <si>
    <t>Morning Lynn</t>
  </si>
  <si>
    <t>Morning Lady</t>
  </si>
  <si>
    <t>HHI</t>
  </si>
  <si>
    <t>Morning Laura</t>
  </si>
  <si>
    <t>Morning Lena</t>
  </si>
  <si>
    <t>Morning Lily</t>
  </si>
  <si>
    <t>Asian Empire</t>
  </si>
  <si>
    <t>Asian Majesty</t>
  </si>
  <si>
    <t>Asian Captain</t>
  </si>
  <si>
    <t>Morning Post</t>
  </si>
  <si>
    <t>Post-Panamax</t>
  </si>
  <si>
    <t>HHI Gunsan</t>
  </si>
  <si>
    <t>Morning Pride</t>
  </si>
  <si>
    <t>Morning Pilot</t>
  </si>
  <si>
    <t>Morning Peace</t>
  </si>
  <si>
    <t>Morning Prosperity</t>
  </si>
  <si>
    <t>Don Quijote</t>
  </si>
  <si>
    <t>DSME</t>
  </si>
  <si>
    <t>Don Pasquale</t>
  </si>
  <si>
    <t>Don Carlos</t>
  </si>
  <si>
    <t>Morning Caroline</t>
  </si>
  <si>
    <t>Imabari</t>
  </si>
  <si>
    <t>Asian Trust</t>
  </si>
  <si>
    <t>Asian Dynasty</t>
  </si>
  <si>
    <t>Morning Capo</t>
  </si>
  <si>
    <t>Morning Chant</t>
  </si>
  <si>
    <t>Morning Conductor</t>
  </si>
  <si>
    <t>Morning Composer</t>
  </si>
  <si>
    <t>Morning Chorus</t>
  </si>
  <si>
    <t>Morning Concert</t>
  </si>
  <si>
    <t>Morning Menad</t>
  </si>
  <si>
    <t>PCC</t>
  </si>
  <si>
    <t>Uljanik</t>
  </si>
  <si>
    <t>Parsifal</t>
  </si>
  <si>
    <t>MK V</t>
  </si>
  <si>
    <t>MHI</t>
  </si>
  <si>
    <t>Salome</t>
  </si>
  <si>
    <t>Tysla</t>
  </si>
  <si>
    <t>Tonsberg</t>
  </si>
  <si>
    <t>Thalatta</t>
  </si>
  <si>
    <t>HERO</t>
  </si>
  <si>
    <t>Thermopylae</t>
  </si>
  <si>
    <t>Titus</t>
  </si>
  <si>
    <t>Xingang</t>
  </si>
  <si>
    <t>Carmen</t>
  </si>
  <si>
    <t>Figaro</t>
  </si>
  <si>
    <t>ARC Commitment (ex. Tiger)</t>
  </si>
  <si>
    <t>Tugela</t>
  </si>
  <si>
    <t>Tulane</t>
  </si>
  <si>
    <t>Titania</t>
  </si>
  <si>
    <t>Tarago</t>
  </si>
  <si>
    <t>MK IV</t>
  </si>
  <si>
    <t>Talisman</t>
  </si>
  <si>
    <t>Tamerlane</t>
  </si>
  <si>
    <t>Tamesis</t>
  </si>
  <si>
    <t>ARC Independence  (ex. Faust)</t>
  </si>
  <si>
    <t>ARC Integrity (ex. Fedora)</t>
  </si>
  <si>
    <t>Fidelio</t>
  </si>
  <si>
    <t>Aniara</t>
  </si>
  <si>
    <t>Oberon</t>
  </si>
  <si>
    <t>Tijuca</t>
  </si>
  <si>
    <t>Tirranna</t>
  </si>
  <si>
    <t>Mignon</t>
  </si>
  <si>
    <t>LCTC (Elong.)</t>
  </si>
  <si>
    <t>Undine</t>
  </si>
  <si>
    <t>Manon</t>
  </si>
  <si>
    <t>Elektra</t>
  </si>
  <si>
    <t>Asian Emperor</t>
  </si>
  <si>
    <t>Asian Vision</t>
  </si>
  <si>
    <t>Tortugas</t>
  </si>
  <si>
    <t>Tombarra</t>
  </si>
  <si>
    <t>Liberty</t>
  </si>
  <si>
    <t>Patriot</t>
  </si>
  <si>
    <t>ARC Resolve (ex. Otello)</t>
  </si>
  <si>
    <t>Tosca</t>
  </si>
  <si>
    <t>Toledo</t>
  </si>
  <si>
    <t>Toronto</t>
  </si>
  <si>
    <t>Torrens</t>
  </si>
  <si>
    <t>ARC Defender (ex. Tomar)</t>
  </si>
  <si>
    <t>Toreador</t>
  </si>
  <si>
    <t>Torino</t>
  </si>
  <si>
    <t>Toscana</t>
  </si>
  <si>
    <t>Tongala</t>
  </si>
  <si>
    <t>Turandot</t>
  </si>
  <si>
    <t>Don Juan</t>
  </si>
  <si>
    <t>Resolve</t>
  </si>
  <si>
    <t>Sumitomo</t>
  </si>
  <si>
    <t>Endurance</t>
  </si>
  <si>
    <t>RO/RO</t>
  </si>
  <si>
    <t>Traviata</t>
  </si>
  <si>
    <t>Tannhauser</t>
  </si>
  <si>
    <t>Nabucco</t>
  </si>
  <si>
    <t>Grand Uranus</t>
  </si>
  <si>
    <t>Long T/C</t>
  </si>
  <si>
    <t>Morning Cecilie</t>
  </si>
  <si>
    <t>Morning Camilla</t>
  </si>
  <si>
    <t>Morning Celine</t>
  </si>
  <si>
    <t>Morning Cornelia</t>
  </si>
  <si>
    <t>Morning Claire</t>
  </si>
  <si>
    <t>Shin Kurushima</t>
  </si>
  <si>
    <t>Morning Clara</t>
  </si>
  <si>
    <t>Morning Christina</t>
  </si>
  <si>
    <t>Morning Crystal</t>
  </si>
  <si>
    <t>Morning Cara</t>
  </si>
  <si>
    <t>Morning Cindy</t>
  </si>
  <si>
    <t>Morning Calypso</t>
  </si>
  <si>
    <t>Morning Cherry</t>
  </si>
  <si>
    <t>Morning Margareta</t>
  </si>
  <si>
    <t>Tsuneishi</t>
  </si>
  <si>
    <t>Morning Ninni</t>
  </si>
  <si>
    <t>Theben</t>
  </si>
  <si>
    <t>Themis</t>
  </si>
  <si>
    <t>Boheme</t>
  </si>
  <si>
    <t>Porgy</t>
  </si>
  <si>
    <t>Bess</t>
  </si>
  <si>
    <t>Morning Charlotte</t>
  </si>
  <si>
    <t>Morning Carina</t>
  </si>
  <si>
    <t>Morning Catherine</t>
  </si>
  <si>
    <t>Taipan</t>
  </si>
  <si>
    <t>Gdynia</t>
  </si>
  <si>
    <t>Tarifa</t>
  </si>
  <si>
    <t>Grand Pavo</t>
  </si>
  <si>
    <t>Toyohashi</t>
  </si>
  <si>
    <t>Viking Princess</t>
  </si>
  <si>
    <t>Usuki (Hitachi Zosen)</t>
  </si>
  <si>
    <t>Talia</t>
  </si>
  <si>
    <t>Thruxton</t>
  </si>
  <si>
    <t>Grand Sapphire</t>
  </si>
  <si>
    <t>Grand Dahlia</t>
  </si>
  <si>
    <t>Treasure</t>
  </si>
  <si>
    <t>Grand Quest</t>
  </si>
  <si>
    <t>Kanasashi</t>
  </si>
  <si>
    <t>Nocc Atlantic</t>
  </si>
  <si>
    <t>Samjin</t>
  </si>
  <si>
    <t>Morning Cornet</t>
  </si>
  <si>
    <t>Long B/B</t>
  </si>
  <si>
    <t>Morning Celesta</t>
  </si>
  <si>
    <t>Morning Carol</t>
  </si>
  <si>
    <t>Morning Calm</t>
  </si>
  <si>
    <t>Morning Crown</t>
  </si>
  <si>
    <t>Morning Champion</t>
  </si>
  <si>
    <t>Morning Courier</t>
  </si>
  <si>
    <t>Debt maturity profile*</t>
  </si>
  <si>
    <t>2027 --&gt;</t>
  </si>
  <si>
    <t>Credit facilities (drawn)</t>
  </si>
  <si>
    <t>Bonds</t>
  </si>
  <si>
    <t>Balloons (bank loans and leases)</t>
  </si>
  <si>
    <t>Installments (bank loans and leases)</t>
  </si>
  <si>
    <t>Total debt</t>
  </si>
  <si>
    <t>*Including leases accounted for as debt following the implementation of IFRS16 from 1 January 2019</t>
  </si>
  <si>
    <t>Emissions</t>
  </si>
  <si>
    <t>Total CO2 emitted - Shipping &amp; Government Services ('000 tonnes)</t>
  </si>
  <si>
    <t>CO2 emitted per tonne kilometre (gram)*</t>
  </si>
  <si>
    <t>Health and safety</t>
  </si>
  <si>
    <t>LTIF / million hours worked - Logistics Services</t>
  </si>
  <si>
    <t>LTIF / million hours worked - Shipping &amp; Government Services</t>
  </si>
  <si>
    <t>* this measure is equal to the energy efficiency operational indicator (EEOI)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</si>
</sst>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_-* #,##0_-;\-* #,##0_-;_-* &quot;-&quot;_-;_-@_-"/>
    <numFmt numFmtId="165" formatCode="_-* #,##0.00_-;\-* #,##0.00_-;_-* &quot;-&quot;??_-;_-@_-"/>
    <numFmt numFmtId="166" formatCode="_-* #,##0_-;\(#,##0\);_-* &quot;-&quot;??_-;_-@_-"/>
    <numFmt numFmtId="167" formatCode="0.0\ %"/>
    <numFmt numFmtId="168" formatCode="_-* #,##0.00_-;\(#,##0.00\);_-* &quot;-&quot;??_-;_-@_-"/>
    <numFmt numFmtId="169" formatCode="_-* #,##0.0_-;\(#,##0.0\);_-* &quot;-&quot;??_-;_-@_-"/>
    <numFmt numFmtId="170" formatCode="_-* #,##0.000\ _k_r_-;\-* #,##0.000\ _k_r_-;_-* &quot;-&quot;???\ _k_r_-;_-@_-"/>
    <numFmt numFmtId="171" formatCode="_-* #,##0.000_-;\(#,##0.000\);_-* &quot;-&quot;??_-;_-@_-"/>
    <numFmt numFmtId="172" formatCode="_-* #,##0.00000_-;\(#,##0.00000\);_-* &quot;-&quot;??_-;_-@_-"/>
    <numFmt numFmtId="173" formatCode="_-* #,##0.0000000_-;\(#,##0.0000000\);_-* &quot;-&quot;??_-;_-@_-"/>
    <numFmt numFmtId="174" formatCode="_-* #,##0.000000_-;\(#,##0.000000\);_-* &quot;-&quot;??_-;_-@_-"/>
    <numFmt numFmtId="175" formatCode="0.0000"/>
    <numFmt numFmtId="176" formatCode="_-* #,##0.0_-;\-* #,##0.0_-;_-* &quot;-&quot;??_-;_-@_-"/>
    <numFmt numFmtId="177" formatCode="_-* #,##0.0000_-;\(#,##0.0000\);_-* &quot;-&quot;??_-;_-@_-"/>
    <numFmt numFmtId="178" formatCode="_-* #,##0_-;\-* #,##0_-;_-* &quot;-&quot;??_-;_-@_-"/>
    <numFmt numFmtId="179" formatCode="0.0"/>
    <numFmt numFmtId="180" formatCode="_-* #,##0.00\ _k_r_-;\-* #,##0.00\ _k_r_-;_-* &quot;-&quot;??\ _k_r_-;_-@_-"/>
    <numFmt numFmtId="181" formatCode="0.000"/>
    <numFmt numFmtId="182" formatCode="_-* #,##0.0_-;\-* #,##0.0_-;_-* &quot;-&quot;?_-;_-@_-"/>
    <numFmt numFmtId="183" formatCode="#,##0_ 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rgb="FF595E6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595E66"/>
      <name val="Calibri"/>
      <family val="2"/>
      <scheme val="minor"/>
    </font>
    <font>
      <sz val="10"/>
      <color theme="1"/>
      <name val="Arial"/>
      <family val="2"/>
    </font>
    <font>
      <b/>
      <sz val="11"/>
      <color rgb="FF343741"/>
      <name val="Calibri"/>
      <family val="2"/>
      <scheme val="minor"/>
    </font>
    <font>
      <sz val="11"/>
      <color rgb="FF343741"/>
      <name val="Calibri"/>
      <family val="2"/>
      <scheme val="minor"/>
    </font>
    <font>
      <sz val="11"/>
      <color rgb="FF595E66"/>
      <name val="Calibri"/>
      <family val="2"/>
      <scheme val="minor"/>
    </font>
    <font>
      <sz val="10"/>
      <color rgb="FFFF0000"/>
      <name val="Arial"/>
      <family val="2"/>
    </font>
    <font>
      <u/>
      <sz val="10"/>
      <color theme="1"/>
      <name val="Arial"/>
      <family val="2"/>
    </font>
    <font>
      <vertAlign val="superscript"/>
      <sz val="11"/>
      <color rgb="FF34374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rgb="FF585D63"/>
      <name val="Calibri"/>
      <family val="2"/>
      <scheme val="minor"/>
    </font>
    <font>
      <sz val="8"/>
      <name val="Calibri"/>
      <family val="2"/>
      <scheme val="minor"/>
    </font>
    <font>
      <i/>
      <sz val="9"/>
      <color theme="1"/>
      <name val="Arial"/>
      <family val="2"/>
    </font>
    <font>
      <sz val="18"/>
      <color theme="1" tint="0.34998626667073579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sz val="10"/>
      <color rgb="FFA5A5A5"/>
      <name val="Arial"/>
      <family val="2"/>
    </font>
    <font>
      <i/>
      <sz val="9"/>
      <color rgb="FF343741"/>
      <name val="Arial"/>
      <family val="2"/>
    </font>
    <font>
      <b/>
      <sz val="9"/>
      <name val="Arial"/>
      <family val="2"/>
    </font>
    <font>
      <i/>
      <sz val="9"/>
      <color rgb="FF44444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FF3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595E66"/>
      </bottom>
      <diagonal/>
    </border>
    <border>
      <left/>
      <right/>
      <top style="thin">
        <color rgb="FF595E66"/>
      </top>
      <bottom style="thin">
        <color rgb="FF595E66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>
      <alignment vertical="center"/>
    </xf>
  </cellStyleXfs>
  <cellXfs count="245">
    <xf numFmtId="0" fontId="0" fillId="0" borderId="0" xfId="0"/>
    <xf numFmtId="166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1" fillId="0" borderId="0" xfId="0" applyFont="1" applyAlignment="1">
      <alignment wrapText="1"/>
    </xf>
    <xf numFmtId="0" fontId="1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6" fontId="8" fillId="0" borderId="0" xfId="2" applyNumberFormat="1" applyFont="1"/>
    <xf numFmtId="166" fontId="8" fillId="0" borderId="0" xfId="0" applyNumberFormat="1" applyFont="1"/>
    <xf numFmtId="2" fontId="0" fillId="0" borderId="0" xfId="0" applyNumberFormat="1"/>
    <xf numFmtId="166" fontId="9" fillId="0" borderId="0" xfId="0" applyNumberFormat="1" applyFont="1"/>
    <xf numFmtId="9" fontId="0" fillId="0" borderId="0" xfId="1" applyFont="1"/>
    <xf numFmtId="0" fontId="10" fillId="0" borderId="1" xfId="0" applyFont="1" applyBorder="1" applyAlignment="1">
      <alignment horizontal="left"/>
    </xf>
    <xf numFmtId="166" fontId="9" fillId="0" borderId="0" xfId="2" applyNumberFormat="1" applyFont="1" applyFill="1"/>
    <xf numFmtId="166" fontId="9" fillId="0" borderId="0" xfId="2" applyNumberFormat="1" applyFont="1"/>
    <xf numFmtId="0" fontId="6" fillId="0" borderId="2" xfId="0" applyFont="1" applyBorder="1" applyAlignment="1">
      <alignment horizontal="left" wrapText="1"/>
    </xf>
    <xf numFmtId="166" fontId="8" fillId="0" borderId="3" xfId="2" applyNumberFormat="1" applyFont="1" applyBorder="1"/>
    <xf numFmtId="166" fontId="8" fillId="0" borderId="3" xfId="0" applyNumberFormat="1" applyFont="1" applyBorder="1"/>
    <xf numFmtId="0" fontId="1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3" fontId="0" fillId="0" borderId="0" xfId="0" applyNumberFormat="1"/>
    <xf numFmtId="166" fontId="9" fillId="0" borderId="3" xfId="2" applyNumberFormat="1" applyFont="1" applyBorder="1"/>
    <xf numFmtId="166" fontId="9" fillId="0" borderId="3" xfId="0" applyNumberFormat="1" applyFont="1" applyBorder="1"/>
    <xf numFmtId="9" fontId="0" fillId="0" borderId="0" xfId="0" applyNumberFormat="1"/>
    <xf numFmtId="167" fontId="0" fillId="0" borderId="0" xfId="1" applyNumberFormat="1" applyFont="1"/>
    <xf numFmtId="168" fontId="9" fillId="0" borderId="0" xfId="2" applyNumberFormat="1" applyFont="1"/>
    <xf numFmtId="168" fontId="9" fillId="0" borderId="0" xfId="0" applyNumberFormat="1" applyFont="1"/>
    <xf numFmtId="0" fontId="9" fillId="0" borderId="0" xfId="0" applyFont="1" applyAlignment="1">
      <alignment wrapText="1"/>
    </xf>
    <xf numFmtId="0" fontId="9" fillId="0" borderId="0" xfId="0" applyFont="1"/>
    <xf numFmtId="0" fontId="8" fillId="0" borderId="3" xfId="0" applyFont="1" applyBorder="1" applyAlignment="1">
      <alignment wrapText="1"/>
    </xf>
    <xf numFmtId="169" fontId="8" fillId="0" borderId="3" xfId="2" applyNumberFormat="1" applyFont="1" applyBorder="1"/>
    <xf numFmtId="0" fontId="8" fillId="0" borderId="0" xfId="0" applyFont="1" applyAlignment="1">
      <alignment wrapText="1"/>
    </xf>
    <xf numFmtId="167" fontId="1" fillId="0" borderId="0" xfId="0" applyNumberFormat="1" applyFont="1"/>
    <xf numFmtId="0" fontId="0" fillId="0" borderId="0" xfId="0" applyAlignment="1">
      <alignment horizontal="right"/>
    </xf>
    <xf numFmtId="167" fontId="1" fillId="0" borderId="0" xfId="1" applyNumberFormat="1" applyFont="1"/>
    <xf numFmtId="166" fontId="1" fillId="0" borderId="0" xfId="0" applyNumberFormat="1" applyFont="1"/>
    <xf numFmtId="0" fontId="4" fillId="0" borderId="0" xfId="0" applyFont="1" applyAlignment="1">
      <alignment wrapText="1"/>
    </xf>
    <xf numFmtId="169" fontId="1" fillId="0" borderId="0" xfId="0" applyNumberFormat="1" applyFont="1"/>
    <xf numFmtId="167" fontId="9" fillId="0" borderId="0" xfId="1" applyNumberFormat="1" applyFont="1"/>
    <xf numFmtId="0" fontId="10" fillId="0" borderId="2" xfId="0" applyFont="1" applyBorder="1" applyAlignment="1">
      <alignment horizontal="left"/>
    </xf>
    <xf numFmtId="166" fontId="9" fillId="0" borderId="0" xfId="2" applyNumberFormat="1" applyFont="1" applyFill="1" applyBorder="1"/>
    <xf numFmtId="166" fontId="9" fillId="0" borderId="0" xfId="3" applyNumberFormat="1" applyFont="1"/>
    <xf numFmtId="171" fontId="9" fillId="0" borderId="0" xfId="0" applyNumberFormat="1" applyFont="1"/>
    <xf numFmtId="168" fontId="9" fillId="0" borderId="0" xfId="2" applyNumberFormat="1" applyFont="1" applyFill="1" applyBorder="1"/>
    <xf numFmtId="168" fontId="0" fillId="0" borderId="0" xfId="0" applyNumberFormat="1"/>
    <xf numFmtId="166" fontId="2" fillId="0" borderId="0" xfId="0" applyNumberFormat="1" applyFont="1"/>
    <xf numFmtId="166" fontId="9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6" fontId="8" fillId="0" borderId="3" xfId="3" applyNumberFormat="1" applyFont="1" applyBorder="1"/>
    <xf numFmtId="169" fontId="0" fillId="0" borderId="0" xfId="0" applyNumberFormat="1"/>
    <xf numFmtId="1" fontId="0" fillId="0" borderId="0" xfId="1" applyNumberFormat="1" applyFont="1"/>
    <xf numFmtId="0" fontId="14" fillId="0" borderId="0" xfId="0" applyFont="1"/>
    <xf numFmtId="167" fontId="0" fillId="0" borderId="0" xfId="0" applyNumberFormat="1"/>
    <xf numFmtId="175" fontId="0" fillId="0" borderId="0" xfId="0" applyNumberFormat="1"/>
    <xf numFmtId="169" fontId="14" fillId="0" borderId="0" xfId="0" applyNumberFormat="1" applyFont="1"/>
    <xf numFmtId="166" fontId="14" fillId="0" borderId="0" xfId="0" applyNumberFormat="1" applyFont="1"/>
    <xf numFmtId="0" fontId="0" fillId="3" borderId="0" xfId="0" applyFill="1"/>
    <xf numFmtId="3" fontId="14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78" fontId="0" fillId="0" borderId="0" xfId="2" applyNumberFormat="1" applyFont="1"/>
    <xf numFmtId="166" fontId="8" fillId="0" borderId="0" xfId="2" applyNumberFormat="1" applyFont="1" applyBorder="1"/>
    <xf numFmtId="0" fontId="6" fillId="3" borderId="0" xfId="0" applyFont="1" applyFill="1"/>
    <xf numFmtId="166" fontId="0" fillId="0" borderId="0" xfId="1" applyNumberFormat="1" applyFont="1" applyFill="1"/>
    <xf numFmtId="0" fontId="8" fillId="0" borderId="0" xfId="0" applyFont="1"/>
    <xf numFmtId="166" fontId="8" fillId="0" borderId="0" xfId="2" applyNumberFormat="1" applyFont="1" applyAlignment="1">
      <alignment horizontal="right"/>
    </xf>
    <xf numFmtId="166" fontId="9" fillId="0" borderId="0" xfId="2" applyNumberFormat="1" applyFont="1" applyAlignment="1">
      <alignment horizontal="right"/>
    </xf>
    <xf numFmtId="9" fontId="9" fillId="0" borderId="0" xfId="1" applyFont="1" applyAlignment="1">
      <alignment horizontal="right"/>
    </xf>
    <xf numFmtId="166" fontId="8" fillId="0" borderId="3" xfId="2" applyNumberFormat="1" applyFont="1" applyFill="1" applyBorder="1"/>
    <xf numFmtId="166" fontId="0" fillId="0" borderId="0" xfId="1" applyNumberFormat="1" applyFont="1"/>
    <xf numFmtId="9" fontId="9" fillId="0" borderId="0" xfId="1" applyFont="1" applyBorder="1" applyAlignment="1"/>
    <xf numFmtId="0" fontId="0" fillId="0" borderId="0" xfId="0" applyAlignment="1">
      <alignment horizontal="center"/>
    </xf>
    <xf numFmtId="166" fontId="9" fillId="0" borderId="0" xfId="2" applyNumberFormat="1" applyFont="1" applyBorder="1"/>
    <xf numFmtId="0" fontId="8" fillId="0" borderId="5" xfId="0" applyFont="1" applyBorder="1" applyAlignment="1">
      <alignment wrapText="1"/>
    </xf>
    <xf numFmtId="9" fontId="0" fillId="0" borderId="0" xfId="1" applyFont="1" applyAlignment="1">
      <alignment horizontal="center"/>
    </xf>
    <xf numFmtId="9" fontId="0" fillId="0" borderId="0" xfId="1" applyFont="1" applyFill="1" applyAlignment="1">
      <alignment horizontal="center"/>
    </xf>
    <xf numFmtId="0" fontId="17" fillId="0" borderId="0" xfId="0" applyFont="1"/>
    <xf numFmtId="166" fontId="17" fillId="0" borderId="0" xfId="0" applyNumberFormat="1" applyFont="1"/>
    <xf numFmtId="166" fontId="18" fillId="0" borderId="0" xfId="2" applyNumberFormat="1" applyFont="1"/>
    <xf numFmtId="166" fontId="19" fillId="0" borderId="3" xfId="2" applyNumberFormat="1" applyFont="1" applyBorder="1"/>
    <xf numFmtId="166" fontId="19" fillId="0" borderId="3" xfId="0" applyNumberFormat="1" applyFont="1" applyBorder="1"/>
    <xf numFmtId="166" fontId="19" fillId="0" borderId="0" xfId="0" applyNumberFormat="1" applyFont="1"/>
    <xf numFmtId="166" fontId="8" fillId="0" borderId="0" xfId="2" applyNumberFormat="1" applyFont="1" applyBorder="1" applyAlignment="1">
      <alignment horizontal="right"/>
    </xf>
    <xf numFmtId="1" fontId="8" fillId="0" borderId="0" xfId="2" applyNumberFormat="1" applyFont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9" fontId="8" fillId="0" borderId="0" xfId="1" applyFont="1" applyBorder="1" applyAlignment="1">
      <alignment horizontal="right"/>
    </xf>
    <xf numFmtId="0" fontId="18" fillId="0" borderId="0" xfId="0" applyFont="1" applyAlignment="1">
      <alignment wrapText="1"/>
    </xf>
    <xf numFmtId="166" fontId="18" fillId="0" borderId="0" xfId="2" applyNumberFormat="1" applyFont="1" applyBorder="1"/>
    <xf numFmtId="166" fontId="18" fillId="0" borderId="0" xfId="0" applyNumberFormat="1" applyFont="1"/>
    <xf numFmtId="167" fontId="19" fillId="0" borderId="3" xfId="1" applyNumberFormat="1" applyFont="1" applyBorder="1"/>
    <xf numFmtId="9" fontId="9" fillId="0" borderId="0" xfId="1" applyFont="1" applyBorder="1" applyAlignment="1">
      <alignment horizontal="center"/>
    </xf>
    <xf numFmtId="169" fontId="19" fillId="0" borderId="3" xfId="2" applyNumberFormat="1" applyFont="1" applyBorder="1"/>
    <xf numFmtId="169" fontId="19" fillId="0" borderId="3" xfId="0" applyNumberFormat="1" applyFont="1" applyBorder="1"/>
    <xf numFmtId="179" fontId="19" fillId="0" borderId="3" xfId="0" applyNumberFormat="1" applyFont="1" applyBorder="1"/>
    <xf numFmtId="165" fontId="14" fillId="0" borderId="0" xfId="2" applyFont="1" applyBorder="1"/>
    <xf numFmtId="9" fontId="0" fillId="0" borderId="0" xfId="1" applyFont="1" applyFill="1"/>
    <xf numFmtId="166" fontId="9" fillId="0" borderId="0" xfId="2" applyNumberFormat="1" applyFont="1" applyBorder="1" applyAlignment="1">
      <alignment horizontal="right"/>
    </xf>
    <xf numFmtId="9" fontId="8" fillId="0" borderId="0" xfId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quotePrefix="1"/>
    <xf numFmtId="0" fontId="6" fillId="0" borderId="0" xfId="0" applyFont="1" applyAlignment="1">
      <alignment horizontal="right"/>
    </xf>
    <xf numFmtId="9" fontId="9" fillId="0" borderId="0" xfId="1" applyFont="1" applyBorder="1" applyAlignment="1">
      <alignment horizontal="right"/>
    </xf>
    <xf numFmtId="178" fontId="0" fillId="0" borderId="0" xfId="2" applyNumberFormat="1" applyFont="1" applyBorder="1"/>
    <xf numFmtId="9" fontId="0" fillId="0" borderId="0" xfId="1" applyFont="1" applyBorder="1"/>
    <xf numFmtId="167" fontId="0" fillId="0" borderId="0" xfId="1" applyNumberFormat="1" applyFont="1" applyBorder="1"/>
    <xf numFmtId="179" fontId="0" fillId="0" borderId="0" xfId="1" applyNumberFormat="1" applyFont="1" applyBorder="1"/>
    <xf numFmtId="167" fontId="19" fillId="0" borderId="0" xfId="1" applyNumberFormat="1" applyFont="1" applyBorder="1"/>
    <xf numFmtId="0" fontId="8" fillId="0" borderId="4" xfId="0" applyFont="1" applyBorder="1" applyAlignment="1">
      <alignment wrapText="1"/>
    </xf>
    <xf numFmtId="166" fontId="19" fillId="0" borderId="4" xfId="2" applyNumberFormat="1" applyFont="1" applyBorder="1"/>
    <xf numFmtId="166" fontId="19" fillId="0" borderId="4" xfId="0" applyNumberFormat="1" applyFont="1" applyBorder="1"/>
    <xf numFmtId="0" fontId="0" fillId="0" borderId="4" xfId="0" applyBorder="1"/>
    <xf numFmtId="166" fontId="0" fillId="0" borderId="4" xfId="0" applyNumberFormat="1" applyBorder="1"/>
    <xf numFmtId="167" fontId="21" fillId="4" borderId="0" xfId="1" applyNumberFormat="1" applyFont="1" applyFill="1"/>
    <xf numFmtId="0" fontId="5" fillId="4" borderId="0" xfId="0" applyFont="1" applyFill="1"/>
    <xf numFmtId="0" fontId="5" fillId="0" borderId="0" xfId="0" applyFont="1" applyAlignment="1">
      <alignment horizontal="center"/>
    </xf>
    <xf numFmtId="1" fontId="19" fillId="0" borderId="3" xfId="0" applyNumberFormat="1" applyFont="1" applyBorder="1"/>
    <xf numFmtId="166" fontId="18" fillId="0" borderId="4" xfId="0" applyNumberFormat="1" applyFont="1" applyBorder="1"/>
    <xf numFmtId="9" fontId="0" fillId="0" borderId="0" xfId="1" applyFont="1" applyFill="1" applyBorder="1"/>
    <xf numFmtId="168" fontId="9" fillId="0" borderId="0" xfId="2" applyNumberFormat="1" applyFont="1" applyBorder="1"/>
    <xf numFmtId="166" fontId="8" fillId="0" borderId="0" xfId="2" applyNumberFormat="1" applyFont="1" applyFill="1" applyBorder="1"/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/>
    </xf>
    <xf numFmtId="10" fontId="0" fillId="0" borderId="0" xfId="1" applyNumberFormat="1" applyFont="1" applyFill="1"/>
    <xf numFmtId="10" fontId="0" fillId="0" borderId="0" xfId="1" applyNumberFormat="1" applyFont="1"/>
    <xf numFmtId="180" fontId="0" fillId="0" borderId="0" xfId="0" applyNumberFormat="1"/>
    <xf numFmtId="169" fontId="9" fillId="0" borderId="0" xfId="2" applyNumberFormat="1" applyFont="1" applyBorder="1"/>
    <xf numFmtId="179" fontId="0" fillId="0" borderId="0" xfId="4" applyNumberFormat="1" applyFont="1"/>
    <xf numFmtId="0" fontId="8" fillId="0" borderId="0" xfId="2" applyNumberFormat="1" applyFont="1" applyBorder="1"/>
    <xf numFmtId="0" fontId="23" fillId="0" borderId="0" xfId="0" applyFont="1"/>
    <xf numFmtId="181" fontId="0" fillId="0" borderId="0" xfId="0" applyNumberFormat="1"/>
    <xf numFmtId="169" fontId="8" fillId="0" borderId="0" xfId="2" applyNumberFormat="1" applyFont="1" applyBorder="1"/>
    <xf numFmtId="9" fontId="17" fillId="0" borderId="0" xfId="1" applyFont="1"/>
    <xf numFmtId="167" fontId="17" fillId="0" borderId="0" xfId="1" applyNumberFormat="1" applyFont="1"/>
    <xf numFmtId="167" fontId="17" fillId="0" borderId="0" xfId="1" applyNumberFormat="1" applyFont="1" applyFill="1"/>
    <xf numFmtId="167" fontId="0" fillId="0" borderId="0" xfId="1" applyNumberFormat="1" applyFont="1" applyFill="1"/>
    <xf numFmtId="167" fontId="9" fillId="0" borderId="0" xfId="1" applyNumberFormat="1" applyFont="1" applyBorder="1"/>
    <xf numFmtId="9" fontId="8" fillId="0" borderId="0" xfId="1" applyFont="1" applyBorder="1"/>
    <xf numFmtId="9" fontId="9" fillId="0" borderId="0" xfId="1" applyFont="1" applyBorder="1"/>
    <xf numFmtId="178" fontId="9" fillId="0" borderId="0" xfId="2" applyNumberFormat="1" applyFont="1" applyBorder="1"/>
    <xf numFmtId="176" fontId="9" fillId="0" borderId="0" xfId="2" applyNumberFormat="1" applyFont="1" applyBorder="1"/>
    <xf numFmtId="165" fontId="0" fillId="0" borderId="0" xfId="0" applyNumberFormat="1"/>
    <xf numFmtId="1" fontId="0" fillId="0" borderId="0" xfId="0" applyNumberFormat="1"/>
    <xf numFmtId="167" fontId="8" fillId="0" borderId="0" xfId="1" applyNumberFormat="1" applyFont="1" applyBorder="1"/>
    <xf numFmtId="0" fontId="6" fillId="3" borderId="0" xfId="0" applyFont="1" applyFill="1" applyAlignment="1">
      <alignment horizontal="center"/>
    </xf>
    <xf numFmtId="166" fontId="9" fillId="3" borderId="0" xfId="0" applyNumberFormat="1" applyFont="1" applyFill="1"/>
    <xf numFmtId="166" fontId="8" fillId="3" borderId="3" xfId="0" applyNumberFormat="1" applyFont="1" applyFill="1" applyBorder="1"/>
    <xf numFmtId="166" fontId="8" fillId="3" borderId="3" xfId="2" applyNumberFormat="1" applyFont="1" applyFill="1" applyBorder="1"/>
    <xf numFmtId="166" fontId="9" fillId="3" borderId="0" xfId="2" applyNumberFormat="1" applyFont="1" applyFill="1"/>
    <xf numFmtId="0" fontId="22" fillId="3" borderId="0" xfId="0" applyFont="1" applyFill="1" applyAlignment="1">
      <alignment horizontal="center"/>
    </xf>
    <xf numFmtId="166" fontId="19" fillId="3" borderId="3" xfId="0" applyNumberFormat="1" applyFont="1" applyFill="1" applyBorder="1"/>
    <xf numFmtId="166" fontId="19" fillId="3" borderId="0" xfId="0" applyNumberFormat="1" applyFont="1" applyFill="1"/>
    <xf numFmtId="167" fontId="19" fillId="3" borderId="3" xfId="1" applyNumberFormat="1" applyFont="1" applyFill="1" applyBorder="1"/>
    <xf numFmtId="167" fontId="19" fillId="3" borderId="0" xfId="1" applyNumberFormat="1" applyFont="1" applyFill="1" applyBorder="1"/>
    <xf numFmtId="166" fontId="18" fillId="3" borderId="0" xfId="0" applyNumberFormat="1" applyFont="1" applyFill="1"/>
    <xf numFmtId="179" fontId="19" fillId="3" borderId="3" xfId="0" applyNumberFormat="1" applyFont="1" applyFill="1" applyBorder="1"/>
    <xf numFmtId="1" fontId="19" fillId="3" borderId="3" xfId="0" applyNumberFormat="1" applyFont="1" applyFill="1" applyBorder="1"/>
    <xf numFmtId="166" fontId="19" fillId="3" borderId="4" xfId="0" applyNumberFormat="1" applyFont="1" applyFill="1" applyBorder="1"/>
    <xf numFmtId="166" fontId="18" fillId="3" borderId="4" xfId="0" applyNumberFormat="1" applyFont="1" applyFill="1" applyBorder="1"/>
    <xf numFmtId="167" fontId="9" fillId="0" borderId="0" xfId="2" applyNumberFormat="1" applyFont="1" applyAlignment="1">
      <alignment horizontal="right"/>
    </xf>
    <xf numFmtId="9" fontId="9" fillId="0" borderId="0" xfId="2" applyNumberFormat="1" applyFont="1" applyAlignment="1">
      <alignment horizontal="right"/>
    </xf>
    <xf numFmtId="182" fontId="0" fillId="0" borderId="0" xfId="0" applyNumberFormat="1"/>
    <xf numFmtId="0" fontId="25" fillId="0" borderId="0" xfId="0" applyFont="1"/>
    <xf numFmtId="178" fontId="0" fillId="0" borderId="0" xfId="2" applyNumberFormat="1" applyFont="1" applyFill="1"/>
    <xf numFmtId="0" fontId="26" fillId="0" borderId="0" xfId="0" applyFont="1"/>
    <xf numFmtId="14" fontId="9" fillId="0" borderId="0" xfId="2" applyNumberFormat="1" applyFont="1" applyFill="1" applyAlignment="1">
      <alignment horizontal="left"/>
    </xf>
    <xf numFmtId="1" fontId="18" fillId="0" borderId="0" xfId="5" applyNumberFormat="1" applyFont="1" applyFill="1" applyAlignment="1">
      <alignment horizontal="left" vertical="center"/>
    </xf>
    <xf numFmtId="166" fontId="18" fillId="0" borderId="0" xfId="2" applyNumberFormat="1" applyFont="1" applyFill="1"/>
    <xf numFmtId="14" fontId="18" fillId="0" borderId="0" xfId="2" applyNumberFormat="1" applyFont="1" applyFill="1" applyAlignment="1">
      <alignment horizontal="left"/>
    </xf>
    <xf numFmtId="166" fontId="9" fillId="0" borderId="0" xfId="2" applyNumberFormat="1" applyFont="1" applyFill="1" applyAlignment="1">
      <alignment horizontal="center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right" wrapText="1"/>
    </xf>
    <xf numFmtId="183" fontId="9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/>
    </xf>
    <xf numFmtId="1" fontId="9" fillId="0" borderId="0" xfId="2" applyNumberFormat="1" applyFont="1" applyFill="1" applyAlignment="1">
      <alignment horizontal="left"/>
    </xf>
    <xf numFmtId="14" fontId="9" fillId="0" borderId="0" xfId="0" applyNumberFormat="1" applyFont="1" applyAlignment="1">
      <alignment horizontal="left" wrapText="1"/>
    </xf>
    <xf numFmtId="14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3" fontId="8" fillId="0" borderId="3" xfId="2" applyNumberFormat="1" applyFont="1" applyBorder="1" applyAlignment="1">
      <alignment horizontal="center"/>
    </xf>
    <xf numFmtId="3" fontId="8" fillId="0" borderId="3" xfId="0" applyNumberFormat="1" applyFont="1" applyBorder="1" applyAlignment="1">
      <alignment horizontal="center"/>
    </xf>
    <xf numFmtId="179" fontId="19" fillId="0" borderId="3" xfId="2" applyNumberFormat="1" applyFont="1" applyBorder="1" applyAlignment="1">
      <alignment horizontal="center"/>
    </xf>
    <xf numFmtId="179" fontId="19" fillId="0" borderId="3" xfId="0" applyNumberFormat="1" applyFont="1" applyBorder="1" applyAlignment="1">
      <alignment horizontal="center"/>
    </xf>
    <xf numFmtId="166" fontId="20" fillId="0" borderId="4" xfId="2" applyNumberFormat="1" applyFont="1" applyBorder="1"/>
    <xf numFmtId="166" fontId="20" fillId="0" borderId="0" xfId="2" applyNumberFormat="1" applyFont="1" applyBorder="1"/>
    <xf numFmtId="2" fontId="19" fillId="0" borderId="3" xfId="2" applyNumberFormat="1" applyFont="1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27" fillId="0" borderId="0" xfId="0" applyFont="1"/>
    <xf numFmtId="0" fontId="28" fillId="0" borderId="0" xfId="0" applyFont="1"/>
    <xf numFmtId="3" fontId="29" fillId="0" borderId="0" xfId="0" applyNumberFormat="1" applyFont="1"/>
    <xf numFmtId="3" fontId="8" fillId="3" borderId="3" xfId="0" applyNumberFormat="1" applyFont="1" applyFill="1" applyBorder="1" applyAlignment="1">
      <alignment horizontal="center"/>
    </xf>
    <xf numFmtId="179" fontId="19" fillId="3" borderId="3" xfId="0" applyNumberFormat="1" applyFont="1" applyFill="1" applyBorder="1" applyAlignment="1">
      <alignment horizontal="center"/>
    </xf>
    <xf numFmtId="2" fontId="19" fillId="3" borderId="3" xfId="0" applyNumberFormat="1" applyFont="1" applyFill="1" applyBorder="1" applyAlignment="1">
      <alignment horizontal="center"/>
    </xf>
    <xf numFmtId="1" fontId="9" fillId="0" borderId="0" xfId="0" applyNumberFormat="1" applyFont="1"/>
    <xf numFmtId="1" fontId="9" fillId="5" borderId="0" xfId="0" applyNumberFormat="1" applyFont="1" applyFill="1"/>
    <xf numFmtId="1" fontId="9" fillId="0" borderId="5" xfId="0" applyNumberFormat="1" applyFont="1" applyBorder="1"/>
    <xf numFmtId="1" fontId="9" fillId="5" borderId="5" xfId="0" applyNumberFormat="1" applyFont="1" applyFill="1" applyBorder="1"/>
    <xf numFmtId="166" fontId="9" fillId="3" borderId="3" xfId="0" applyNumberFormat="1" applyFont="1" applyFill="1" applyBorder="1"/>
    <xf numFmtId="170" fontId="0" fillId="0" borderId="0" xfId="0" applyNumberFormat="1"/>
    <xf numFmtId="171" fontId="9" fillId="0" borderId="0" xfId="2" applyNumberFormat="1" applyFont="1" applyBorder="1"/>
    <xf numFmtId="172" fontId="11" fillId="0" borderId="0" xfId="0" applyNumberFormat="1" applyFont="1"/>
    <xf numFmtId="0" fontId="11" fillId="0" borderId="0" xfId="0" applyFont="1"/>
    <xf numFmtId="166" fontId="0" fillId="0" borderId="0" xfId="0" applyNumberFormat="1" applyAlignment="1">
      <alignment horizontal="left"/>
    </xf>
    <xf numFmtId="173" fontId="0" fillId="0" borderId="0" xfId="0" applyNumberFormat="1"/>
    <xf numFmtId="174" fontId="0" fillId="0" borderId="0" xfId="0" applyNumberFormat="1"/>
    <xf numFmtId="0" fontId="12" fillId="0" borderId="0" xfId="0" applyFont="1"/>
    <xf numFmtId="9" fontId="8" fillId="0" borderId="0" xfId="1" applyFont="1" applyFill="1" applyBorder="1"/>
    <xf numFmtId="9" fontId="9" fillId="0" borderId="0" xfId="1" applyFont="1" applyFill="1" applyBorder="1"/>
    <xf numFmtId="1" fontId="0" fillId="0" borderId="0" xfId="1" applyNumberFormat="1" applyFont="1" applyFill="1" applyBorder="1"/>
    <xf numFmtId="1" fontId="14" fillId="0" borderId="0" xfId="0" applyNumberFormat="1" applyFont="1"/>
    <xf numFmtId="0" fontId="15" fillId="0" borderId="0" xfId="0" applyFont="1"/>
    <xf numFmtId="1" fontId="15" fillId="0" borderId="0" xfId="0" applyNumberFormat="1" applyFont="1"/>
    <xf numFmtId="166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67" fontId="0" fillId="0" borderId="0" xfId="1" applyNumberFormat="1" applyFont="1" applyFill="1" applyBorder="1"/>
    <xf numFmtId="165" fontId="0" fillId="0" borderId="0" xfId="2" applyFont="1" applyFill="1" applyBorder="1"/>
    <xf numFmtId="172" fontId="0" fillId="0" borderId="0" xfId="0" applyNumberFormat="1"/>
    <xf numFmtId="171" fontId="0" fillId="0" borderId="0" xfId="0" applyNumberFormat="1"/>
    <xf numFmtId="176" fontId="0" fillId="0" borderId="0" xfId="2" applyNumberFormat="1" applyFont="1" applyFill="1" applyBorder="1"/>
    <xf numFmtId="177" fontId="0" fillId="0" borderId="0" xfId="0" applyNumberFormat="1"/>
    <xf numFmtId="166" fontId="3" fillId="0" borderId="0" xfId="0" applyNumberFormat="1" applyFont="1"/>
    <xf numFmtId="168" fontId="14" fillId="0" borderId="0" xfId="0" applyNumberFormat="1" applyFont="1"/>
    <xf numFmtId="169" fontId="9" fillId="0" borderId="0" xfId="0" applyNumberFormat="1" applyFont="1"/>
    <xf numFmtId="0" fontId="16" fillId="0" borderId="0" xfId="0" applyFont="1"/>
    <xf numFmtId="3" fontId="15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0" fontId="1" fillId="3" borderId="0" xfId="0" applyFont="1" applyFill="1"/>
    <xf numFmtId="166" fontId="8" fillId="3" borderId="0" xfId="0" applyNumberFormat="1" applyFont="1" applyFill="1"/>
    <xf numFmtId="168" fontId="9" fillId="3" borderId="0" xfId="0" applyNumberFormat="1" applyFont="1" applyFill="1"/>
    <xf numFmtId="0" fontId="9" fillId="3" borderId="0" xfId="0" applyFont="1" applyFill="1"/>
    <xf numFmtId="167" fontId="9" fillId="3" borderId="0" xfId="1" applyNumberFormat="1" applyFont="1" applyFill="1"/>
    <xf numFmtId="168" fontId="1" fillId="0" borderId="0" xfId="0" applyNumberFormat="1" applyFont="1"/>
    <xf numFmtId="0" fontId="30" fillId="0" borderId="0" xfId="0" applyFont="1"/>
    <xf numFmtId="166" fontId="31" fillId="0" borderId="0" xfId="2" applyNumberFormat="1" applyFont="1" applyBorder="1"/>
    <xf numFmtId="166" fontId="31" fillId="0" borderId="0" xfId="0" applyNumberFormat="1" applyFont="1"/>
    <xf numFmtId="0" fontId="32" fillId="0" borderId="0" xfId="0" applyFont="1"/>
    <xf numFmtId="167" fontId="25" fillId="4" borderId="0" xfId="1" applyNumberFormat="1" applyFont="1" applyFill="1"/>
    <xf numFmtId="0" fontId="25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0" fillId="0" borderId="0" xfId="0" applyFont="1" applyAlignment="1">
      <alignment horizontal="left"/>
    </xf>
    <xf numFmtId="0" fontId="25" fillId="0" borderId="0" xfId="0" applyFont="1" applyAlignment="1">
      <alignment horizontal="left" vertical="top" wrapTex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6">
    <cellStyle name="Comma [0] 2 2" xfId="5" xr:uid="{12CD8C8F-3E28-4291-84DF-AF2431FA578C}"/>
    <cellStyle name="Comma 63" xfId="2" xr:uid="{CF4B9101-DE8C-4081-B897-F67AE51DC886}"/>
    <cellStyle name="Comma 64" xfId="3" xr:uid="{D329362B-208C-465D-878F-5BCD02679037}"/>
    <cellStyle name="Normal" xfId="0" builtinId="0"/>
    <cellStyle name="Normal 4" xfId="4" xr:uid="{2F73B2BB-47E3-4A27-AB8E-D37E6AB24BB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504825</xdr:rowOff>
    </xdr:to>
    <xdr:pic>
      <xdr:nvPicPr>
        <xdr:cNvPr id="5" name="Picture 4" descr="Wallenius_Willhelmsen_RGB">
          <a:extLst>
            <a:ext uri="{FF2B5EF4-FFF2-40B4-BE49-F238E27FC236}">
              <a16:creationId xmlns:a16="http://schemas.microsoft.com/office/drawing/2014/main" id="{66834DD0-1BBD-465E-BAD6-047DB21A8F6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9700"/>
          <a:ext cx="165735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76200</xdr:colOff>
      <xdr:row>0</xdr:row>
      <xdr:rowOff>142875</xdr:rowOff>
    </xdr:from>
    <xdr:to>
      <xdr:col>0</xdr:col>
      <xdr:colOff>1733550</xdr:colOff>
      <xdr:row>0</xdr:row>
      <xdr:rowOff>504825</xdr:rowOff>
    </xdr:to>
    <xdr:pic>
      <xdr:nvPicPr>
        <xdr:cNvPr id="6" name="Picture 5" descr="Wallenius_Willhelmsen_RGB">
          <a:extLst>
            <a:ext uri="{FF2B5EF4-FFF2-40B4-BE49-F238E27FC236}">
              <a16:creationId xmlns:a16="http://schemas.microsoft.com/office/drawing/2014/main" id="{3E21EFA7-F753-430B-B2A8-EA81BC6C53A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39700"/>
          <a:ext cx="1657350" cy="38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117101</xdr:colOff>
      <xdr:row>0</xdr:row>
      <xdr:rowOff>47066</xdr:rowOff>
    </xdr:from>
    <xdr:to>
      <xdr:col>0</xdr:col>
      <xdr:colOff>1625600</xdr:colOff>
      <xdr:row>0</xdr:row>
      <xdr:rowOff>438151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404423BC-417A-445F-A599-A29322F91DB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1" y="47066"/>
          <a:ext cx="1511674" cy="3910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112059</xdr:colOff>
      <xdr:row>0</xdr:row>
      <xdr:rowOff>89647</xdr:rowOff>
    </xdr:from>
    <xdr:to>
      <xdr:col>0</xdr:col>
      <xdr:colOff>1788459</xdr:colOff>
      <xdr:row>0</xdr:row>
      <xdr:rowOff>454772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63670894-E5FC-4ACD-A410-024A3B1889D8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9" y="86472"/>
          <a:ext cx="1676400" cy="3873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85726</xdr:colOff>
      <xdr:row>0</xdr:row>
      <xdr:rowOff>95251</xdr:rowOff>
    </xdr:from>
    <xdr:to>
      <xdr:col>0</xdr:col>
      <xdr:colOff>1524000</xdr:colOff>
      <xdr:row>2</xdr:row>
      <xdr:rowOff>6350</xdr:rowOff>
    </xdr:to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2CC0306C-332E-419A-9626-289F4B389C2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6" y="95251"/>
          <a:ext cx="1438274" cy="2730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95250</xdr:rowOff>
    </xdr:from>
    <xdr:to>
      <xdr:col>0</xdr:col>
      <xdr:colOff>1514474</xdr:colOff>
      <xdr:row>2</xdr:row>
      <xdr:rowOff>9524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BF745DBF-4FF1-4CA8-8E61-5EC7AE8598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1438274" cy="2762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46691</xdr:rowOff>
    </xdr:from>
    <xdr:to>
      <xdr:col>0</xdr:col>
      <xdr:colOff>1644651</xdr:colOff>
      <xdr:row>0</xdr:row>
      <xdr:rowOff>495300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17DAC490-1C89-4AD5-AD6D-14FF1020743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2" y="46691"/>
          <a:ext cx="1569384" cy="4486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76201</xdr:rowOff>
    </xdr:from>
    <xdr:to>
      <xdr:col>0</xdr:col>
      <xdr:colOff>1549400</xdr:colOff>
      <xdr:row>2</xdr:row>
      <xdr:rowOff>25400</xdr:rowOff>
    </xdr:to>
    <xdr:pic>
      <xdr:nvPicPr>
        <xdr:cNvPr id="3" name="Picture 2" descr="Wallenius_Willhelmsen_RGB">
          <a:extLst>
            <a:ext uri="{FF2B5EF4-FFF2-40B4-BE49-F238E27FC236}">
              <a16:creationId xmlns:a16="http://schemas.microsoft.com/office/drawing/2014/main" id="{FF01A9BB-E2F1-4DB5-8D18-1A22504911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76201"/>
          <a:ext cx="1466850" cy="3143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37727</xdr:colOff>
      <xdr:row>0</xdr:row>
      <xdr:rowOff>69290</xdr:rowOff>
    </xdr:from>
    <xdr:ext cx="1283074" cy="305360"/>
    <xdr:pic>
      <xdr:nvPicPr>
        <xdr:cNvPr id="2" name="Picture 1" descr="Wallenius_Willhelmsen_RGB">
          <a:extLst>
            <a:ext uri="{FF2B5EF4-FFF2-40B4-BE49-F238E27FC236}">
              <a16:creationId xmlns:a16="http://schemas.microsoft.com/office/drawing/2014/main" id="{308B7588-7E3F-4A9C-B5FF-066039DCEC3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27" y="69290"/>
          <a:ext cx="1283074" cy="30536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5C682-7B71-443B-9D6B-D98FAE0E618F}">
  <dimension ref="A1:AG162"/>
  <sheetViews>
    <sheetView showGridLines="0" topLeftCell="A9" zoomScale="89" zoomScaleNormal="89" workbookViewId="0">
      <selection activeCell="K14" sqref="K14:K16"/>
    </sheetView>
  </sheetViews>
  <sheetFormatPr defaultRowHeight="14.45"/>
  <cols>
    <col min="1" max="1" width="52.140625" customWidth="1"/>
    <col min="2" max="2" width="11" bestFit="1" customWidth="1"/>
    <col min="3" max="5" width="11.42578125" bestFit="1" customWidth="1"/>
    <col min="6" max="6" width="10.5703125" bestFit="1" customWidth="1"/>
    <col min="7" max="8" width="11" bestFit="1" customWidth="1"/>
    <col min="9" max="9" width="11" customWidth="1"/>
    <col min="10" max="11" width="10.5703125" bestFit="1" customWidth="1"/>
    <col min="12" max="12" width="10.5703125" customWidth="1"/>
    <col min="13" max="13" width="10.5703125" bestFit="1" customWidth="1"/>
    <col min="14" max="14" width="20.85546875" customWidth="1"/>
    <col min="15" max="15" width="10.42578125" customWidth="1"/>
    <col min="16" max="16" width="9.140625" customWidth="1"/>
    <col min="17" max="17" width="20" customWidth="1"/>
    <col min="18" max="18" width="9.42578125" customWidth="1"/>
    <col min="19" max="19" width="10.85546875" bestFit="1" customWidth="1"/>
    <col min="20" max="20" width="12.5703125" bestFit="1" customWidth="1"/>
    <col min="21" max="21" width="9.140625" bestFit="1" customWidth="1"/>
  </cols>
  <sheetData>
    <row r="1" spans="1:33" ht="43.5" customHeight="1">
      <c r="D1" s="1"/>
    </row>
    <row r="3" spans="1:33" ht="23.45">
      <c r="A3" s="2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3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33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6" t="s">
        <v>11</v>
      </c>
      <c r="L5" s="5"/>
    </row>
    <row r="6" spans="1:33">
      <c r="A6" s="7"/>
      <c r="B6" s="8"/>
      <c r="C6" s="8"/>
      <c r="D6" s="8"/>
      <c r="E6" s="8"/>
      <c r="F6" s="8"/>
      <c r="G6" s="8"/>
      <c r="H6" s="8"/>
      <c r="I6" s="8"/>
      <c r="J6" s="8"/>
      <c r="K6" s="228"/>
      <c r="L6" s="8"/>
      <c r="M6" s="9"/>
      <c r="N6" s="9"/>
      <c r="O6" s="9"/>
      <c r="P6" s="9"/>
      <c r="Q6" s="9"/>
      <c r="R6" s="9"/>
      <c r="S6" s="9"/>
      <c r="T6" s="9"/>
      <c r="U6" s="9"/>
      <c r="V6" s="9"/>
      <c r="Z6" s="5"/>
      <c r="AA6" s="5"/>
      <c r="AB6" s="5"/>
      <c r="AC6" s="5"/>
      <c r="AD6" s="5"/>
      <c r="AE6" s="5"/>
      <c r="AF6" s="5"/>
      <c r="AG6" s="6"/>
    </row>
    <row r="7" spans="1:33">
      <c r="A7" s="10" t="s">
        <v>12</v>
      </c>
      <c r="B7" s="11">
        <v>833.5001687171</v>
      </c>
      <c r="C7" s="12">
        <v>605.50276369008907</v>
      </c>
      <c r="D7" s="12">
        <v>696.78071527233999</v>
      </c>
      <c r="E7" s="12">
        <v>821.71883677604978</v>
      </c>
      <c r="F7" s="12">
        <v>838.02969952647197</v>
      </c>
      <c r="G7" s="12">
        <v>978.25623342483095</v>
      </c>
      <c r="H7" s="12">
        <v>989.83528242964019</v>
      </c>
      <c r="I7" s="12">
        <v>1077.6238296307199</v>
      </c>
      <c r="J7" s="12">
        <v>1149.2134405071299</v>
      </c>
      <c r="K7" s="229">
        <v>1189.8604185178301</v>
      </c>
      <c r="L7" s="12"/>
      <c r="M7" s="65"/>
      <c r="N7" s="65"/>
      <c r="O7" s="208"/>
      <c r="P7" s="208"/>
      <c r="R7" s="13"/>
      <c r="S7" s="13"/>
      <c r="T7" s="14"/>
      <c r="U7" s="14"/>
      <c r="V7" s="15"/>
    </row>
    <row r="8" spans="1:33">
      <c r="A8" s="16" t="s">
        <v>13</v>
      </c>
      <c r="B8" s="17">
        <v>-703.46849692396063</v>
      </c>
      <c r="C8" s="14">
        <v>-563.74905582135034</v>
      </c>
      <c r="D8" s="14">
        <v>-545.16298208386524</v>
      </c>
      <c r="E8" s="14">
        <v>-671.77289879130569</v>
      </c>
      <c r="F8" s="14">
        <v>-706.52381765286623</v>
      </c>
      <c r="G8" s="14">
        <v>-808.40123499529204</v>
      </c>
      <c r="H8" s="14">
        <v>-767.0127394441198</v>
      </c>
      <c r="I8" s="14">
        <v>-772.09843479853589</v>
      </c>
      <c r="J8" s="14">
        <v>-840.54689083154153</v>
      </c>
      <c r="K8" s="148">
        <v>-878.84095122805729</v>
      </c>
      <c r="L8" s="14"/>
      <c r="M8" s="65"/>
      <c r="N8" s="76"/>
      <c r="O8" s="209"/>
      <c r="P8" s="209"/>
      <c r="T8" s="14"/>
      <c r="U8" s="14"/>
      <c r="V8" s="15"/>
    </row>
    <row r="9" spans="1:33" ht="29.1">
      <c r="A9" s="19" t="s">
        <v>14</v>
      </c>
      <c r="B9" s="20">
        <v>130.03167179313937</v>
      </c>
      <c r="C9" s="21">
        <v>41.753707868738729</v>
      </c>
      <c r="D9" s="21">
        <v>151.61773318847474</v>
      </c>
      <c r="E9" s="21">
        <v>149.94593798474409</v>
      </c>
      <c r="F9" s="21">
        <v>131.50588187360574</v>
      </c>
      <c r="G9" s="21">
        <v>169.85499842954698</v>
      </c>
      <c r="H9" s="21">
        <v>222.82254298552039</v>
      </c>
      <c r="I9" s="21">
        <v>305.52539483218402</v>
      </c>
      <c r="J9" s="21">
        <v>308.66654967558839</v>
      </c>
      <c r="K9" s="149">
        <v>311.01946728977282</v>
      </c>
      <c r="L9" s="12"/>
      <c r="M9" s="65"/>
      <c r="N9" s="65"/>
      <c r="O9" s="208"/>
      <c r="P9" s="208"/>
      <c r="Q9" s="1"/>
      <c r="R9" s="145"/>
      <c r="S9" s="145"/>
      <c r="T9" s="14"/>
      <c r="U9" s="14"/>
      <c r="V9" s="15"/>
    </row>
    <row r="10" spans="1:33">
      <c r="A10" s="22" t="s">
        <v>15</v>
      </c>
      <c r="B10" s="18">
        <v>-60.621000000000002</v>
      </c>
      <c r="C10" s="14">
        <v>25.748000000000001</v>
      </c>
      <c r="D10" s="14">
        <v>-1.0960000000000001</v>
      </c>
      <c r="E10" s="14">
        <v>19.861000000000001</v>
      </c>
      <c r="F10" s="14">
        <v>-6.1529999999999996</v>
      </c>
      <c r="G10" s="14">
        <v>-0.123</v>
      </c>
      <c r="H10" s="14">
        <v>3.9209999999999998</v>
      </c>
      <c r="I10" s="14">
        <v>23.77</v>
      </c>
      <c r="J10" s="14">
        <v>-3.367</v>
      </c>
      <c r="K10" s="148">
        <v>8.1880000000000006</v>
      </c>
      <c r="L10" s="14"/>
      <c r="M10" s="65"/>
      <c r="N10" s="76"/>
      <c r="O10" s="209"/>
      <c r="P10" s="209"/>
      <c r="T10" s="14"/>
      <c r="U10" s="14"/>
      <c r="V10" s="15"/>
    </row>
    <row r="11" spans="1:33">
      <c r="A11" s="22" t="s">
        <v>16</v>
      </c>
      <c r="B11" s="18">
        <v>-116.64952659808679</v>
      </c>
      <c r="C11" s="14">
        <v>-112.3514705339359</v>
      </c>
      <c r="D11" s="14">
        <v>-110.19729772615351</v>
      </c>
      <c r="E11" s="14">
        <v>-111.68381072555393</v>
      </c>
      <c r="F11" s="14">
        <v>-112.542508327291</v>
      </c>
      <c r="G11" s="14">
        <v>-119.13729321465641</v>
      </c>
      <c r="H11" s="14">
        <v>-118.8187897423736</v>
      </c>
      <c r="I11" s="14">
        <v>-132.21365184126438</v>
      </c>
      <c r="J11" s="14">
        <v>-127.87767138511961</v>
      </c>
      <c r="K11" s="148">
        <v>-132.54408201876868</v>
      </c>
      <c r="L11" s="14"/>
      <c r="M11" s="65"/>
      <c r="N11" s="76"/>
      <c r="O11" s="141"/>
      <c r="P11" s="141"/>
      <c r="R11" s="145"/>
      <c r="T11" s="14"/>
      <c r="U11" s="14"/>
      <c r="V11" s="15"/>
    </row>
    <row r="12" spans="1:33">
      <c r="A12" s="16" t="s">
        <v>17</v>
      </c>
      <c r="B12" s="18">
        <v>-84.4</v>
      </c>
      <c r="C12" s="14">
        <v>0</v>
      </c>
      <c r="D12" s="14">
        <v>0</v>
      </c>
      <c r="E12" s="14">
        <v>-5.5611732080512493</v>
      </c>
      <c r="F12" s="14">
        <v>-1.1851428400965923E-3</v>
      </c>
      <c r="G12" s="14">
        <v>13.800007011281796</v>
      </c>
      <c r="H12" s="14">
        <v>4.0360277499202866E-6</v>
      </c>
      <c r="I12" s="14">
        <v>-76.216994689922217</v>
      </c>
      <c r="J12" s="14">
        <v>0</v>
      </c>
      <c r="K12" s="148">
        <v>0</v>
      </c>
      <c r="L12" s="14"/>
      <c r="M12" s="65"/>
      <c r="N12" s="76"/>
      <c r="O12" s="141"/>
      <c r="P12" s="141"/>
      <c r="T12" s="14"/>
      <c r="U12" s="14"/>
      <c r="V12" s="15"/>
      <c r="Z12" s="1"/>
      <c r="AA12" s="1"/>
      <c r="AB12" s="1"/>
      <c r="AC12" s="1"/>
      <c r="AD12" s="1"/>
      <c r="AE12" s="1"/>
      <c r="AF12" s="1"/>
      <c r="AG12" s="1"/>
    </row>
    <row r="13" spans="1:33">
      <c r="A13" s="23" t="s">
        <v>18</v>
      </c>
      <c r="B13" s="20">
        <v>-131.63885480494744</v>
      </c>
      <c r="C13" s="21">
        <v>-44.849762665197161</v>
      </c>
      <c r="D13" s="21">
        <v>40.324435462321233</v>
      </c>
      <c r="E13" s="21">
        <v>52.561954051138905</v>
      </c>
      <c r="F13" s="21">
        <v>12.809188403474639</v>
      </c>
      <c r="G13" s="21">
        <v>64.394712226172373</v>
      </c>
      <c r="H13" s="21">
        <v>107.92475727917453</v>
      </c>
      <c r="I13" s="21">
        <v>120.86474830099741</v>
      </c>
      <c r="J13" s="21">
        <v>177.42187829046875</v>
      </c>
      <c r="K13" s="149">
        <v>186.66338527100413</v>
      </c>
      <c r="L13" s="12"/>
      <c r="M13" s="65"/>
      <c r="N13" s="65"/>
      <c r="O13" s="140"/>
      <c r="P13" s="140"/>
      <c r="R13" s="145"/>
      <c r="T13" s="14"/>
      <c r="U13" s="14"/>
      <c r="V13" s="15"/>
    </row>
    <row r="14" spans="1:33">
      <c r="A14" s="10" t="s">
        <v>19</v>
      </c>
      <c r="B14" s="18">
        <v>0.12774071608622301</v>
      </c>
      <c r="C14" s="14">
        <v>0.13500517573326096</v>
      </c>
      <c r="D14" s="14">
        <v>0.23644261168064701</v>
      </c>
      <c r="E14" s="14">
        <v>0.43995013679728606</v>
      </c>
      <c r="F14" s="14">
        <v>0.34392238159055</v>
      </c>
      <c r="G14" s="14">
        <v>0.59147619028546294</v>
      </c>
      <c r="H14" s="14">
        <v>0.19524586876401714</v>
      </c>
      <c r="I14" s="14">
        <v>0.26765561831266999</v>
      </c>
      <c r="J14" s="14">
        <v>0.65426991158334602</v>
      </c>
      <c r="K14" s="148">
        <v>0.55333975282227288</v>
      </c>
      <c r="L14" s="14"/>
      <c r="M14" s="65"/>
      <c r="N14" s="65"/>
      <c r="O14" s="140"/>
      <c r="P14" s="140"/>
      <c r="T14" s="14"/>
      <c r="U14" s="14"/>
      <c r="V14" s="15"/>
    </row>
    <row r="15" spans="1:33">
      <c r="A15" s="22" t="s">
        <v>20</v>
      </c>
      <c r="B15" s="18">
        <v>24.254879127945909</v>
      </c>
      <c r="C15" s="14">
        <v>26.11172345671908</v>
      </c>
      <c r="D15" s="14">
        <v>13.173172913526859</v>
      </c>
      <c r="E15" s="14">
        <v>70.238073766293724</v>
      </c>
      <c r="F15" s="14">
        <v>41.330286967863429</v>
      </c>
      <c r="G15" s="14">
        <v>4.0035240298092596</v>
      </c>
      <c r="H15" s="14">
        <v>18.812360869430133</v>
      </c>
      <c r="I15" s="14">
        <v>46.106003433246578</v>
      </c>
      <c r="J15" s="14">
        <v>62.653166487826567</v>
      </c>
      <c r="K15" s="148">
        <v>80.313170740967237</v>
      </c>
      <c r="L15" s="14"/>
      <c r="M15" s="65"/>
      <c r="N15" s="76"/>
      <c r="O15" s="141"/>
      <c r="P15" s="141"/>
      <c r="T15" s="14"/>
      <c r="U15" s="14"/>
      <c r="V15" s="15"/>
    </row>
    <row r="16" spans="1:33">
      <c r="A16" s="22" t="s">
        <v>21</v>
      </c>
      <c r="B16" s="18">
        <v>-177.38373310805116</v>
      </c>
      <c r="C16" s="14">
        <v>-56.381287670174068</v>
      </c>
      <c r="D16" s="14">
        <v>-49.56344989374567</v>
      </c>
      <c r="E16" s="14">
        <v>-73.511823918718747</v>
      </c>
      <c r="F16" s="14">
        <v>-56.277961875204923</v>
      </c>
      <c r="G16" s="14">
        <v>-48.812310912400562</v>
      </c>
      <c r="H16" s="14">
        <v>-60.501773090897174</v>
      </c>
      <c r="I16" s="14">
        <v>-52.762317004755211</v>
      </c>
      <c r="J16" s="14">
        <v>-60.310915544659608</v>
      </c>
      <c r="K16" s="148">
        <v>-137.87680679109505</v>
      </c>
      <c r="L16" s="14"/>
      <c r="M16" s="65"/>
      <c r="N16" s="76"/>
      <c r="O16" s="141"/>
      <c r="P16" s="141"/>
      <c r="T16" s="14"/>
      <c r="U16" s="14"/>
      <c r="V16" s="15"/>
    </row>
    <row r="17" spans="1:22">
      <c r="A17" s="24" t="s">
        <v>22</v>
      </c>
      <c r="B17" s="20">
        <v>-153.12885398010513</v>
      </c>
      <c r="C17" s="21">
        <v>-30.269564213455137</v>
      </c>
      <c r="D17" s="21">
        <v>-36.390276980219156</v>
      </c>
      <c r="E17" s="21">
        <v>-3.2737471524251047</v>
      </c>
      <c r="F17" s="21">
        <v>-14.947674907341376</v>
      </c>
      <c r="G17" s="21">
        <v>-44.808786882591441</v>
      </c>
      <c r="H17" s="21">
        <v>-41.689412221467279</v>
      </c>
      <c r="I17" s="21">
        <v>-6.6563135715084272</v>
      </c>
      <c r="J17" s="21">
        <v>2.3422509431669751</v>
      </c>
      <c r="K17" s="149">
        <v>-57.563636050127776</v>
      </c>
      <c r="L17" s="12"/>
      <c r="M17" s="65"/>
      <c r="N17" s="65"/>
      <c r="O17" s="140"/>
      <c r="P17" s="140"/>
      <c r="T17" s="14"/>
      <c r="U17" s="14"/>
      <c r="V17" s="15"/>
    </row>
    <row r="18" spans="1:22">
      <c r="A18" s="24" t="s">
        <v>23</v>
      </c>
      <c r="B18" s="11">
        <v>-284.63968806896651</v>
      </c>
      <c r="C18" s="12">
        <v>-74.984321702919033</v>
      </c>
      <c r="D18" s="12">
        <v>4.1706010937827216</v>
      </c>
      <c r="E18" s="12">
        <v>49.728157035511089</v>
      </c>
      <c r="F18" s="12">
        <v>-1.7945641222761868</v>
      </c>
      <c r="G18" s="12">
        <v>20.177401533866394</v>
      </c>
      <c r="H18" s="12">
        <v>66.430590926471268</v>
      </c>
      <c r="I18" s="12">
        <v>114.47609034780166</v>
      </c>
      <c r="J18" s="12">
        <v>180.4183991452191</v>
      </c>
      <c r="K18" s="229">
        <v>129.65308897369863</v>
      </c>
      <c r="L18" s="12"/>
      <c r="M18" s="65"/>
      <c r="N18" s="65"/>
      <c r="O18" s="140"/>
      <c r="P18" s="140"/>
      <c r="S18" s="25"/>
      <c r="T18" s="14"/>
      <c r="U18" s="14"/>
      <c r="V18" s="15"/>
    </row>
    <row r="19" spans="1:22">
      <c r="A19" s="22" t="s">
        <v>24</v>
      </c>
      <c r="B19" s="26">
        <v>0.112525906955314</v>
      </c>
      <c r="C19" s="27">
        <v>6.4820873131539862</v>
      </c>
      <c r="D19" s="27">
        <v>0.27733942148101048</v>
      </c>
      <c r="E19" s="27">
        <v>-2.6588561319585304</v>
      </c>
      <c r="F19" s="27">
        <v>-2.7818430493277599</v>
      </c>
      <c r="G19" s="27">
        <v>-2.6841924593186395</v>
      </c>
      <c r="H19" s="27">
        <v>-1.1838391457294901</v>
      </c>
      <c r="I19" s="27">
        <v>-16.043936029331313</v>
      </c>
      <c r="J19" s="27">
        <v>-3.3239987898743504</v>
      </c>
      <c r="K19" s="199">
        <v>-4.1169623203295096</v>
      </c>
      <c r="L19" s="14"/>
      <c r="M19" s="65"/>
      <c r="N19" s="76"/>
      <c r="O19" s="141"/>
      <c r="P19" s="141"/>
      <c r="S19" s="25"/>
      <c r="T19" s="14"/>
      <c r="U19" s="14"/>
      <c r="V19" s="15"/>
    </row>
    <row r="20" spans="1:22">
      <c r="A20" s="24" t="s">
        <v>25</v>
      </c>
      <c r="B20" s="20">
        <v>-284.52716216201117</v>
      </c>
      <c r="C20" s="20">
        <v>-68.50223438976505</v>
      </c>
      <c r="D20" s="20">
        <v>4.4479405152637321</v>
      </c>
      <c r="E20" s="20">
        <v>47.069300903552559</v>
      </c>
      <c r="F20" s="21">
        <v>-4.5764071716039467</v>
      </c>
      <c r="G20" s="21">
        <v>17.493209074547757</v>
      </c>
      <c r="H20" s="21">
        <v>65.246751780741775</v>
      </c>
      <c r="I20" s="21">
        <v>98.432154318470339</v>
      </c>
      <c r="J20" s="21">
        <v>177.09440035534476</v>
      </c>
      <c r="K20" s="149">
        <v>125.53612665336912</v>
      </c>
      <c r="L20" s="12"/>
      <c r="M20" s="65"/>
      <c r="N20" s="65"/>
      <c r="O20" s="140"/>
      <c r="P20" s="140"/>
      <c r="R20" s="1"/>
      <c r="S20" s="25"/>
      <c r="T20" s="14"/>
      <c r="U20" s="14"/>
      <c r="V20" s="15"/>
    </row>
    <row r="21" spans="1:22">
      <c r="A21" s="22"/>
      <c r="B21" s="18"/>
      <c r="C21" s="14"/>
      <c r="D21" s="14"/>
      <c r="E21" s="14"/>
      <c r="F21" s="14"/>
      <c r="G21" s="14"/>
      <c r="H21" s="14"/>
      <c r="I21" s="14"/>
      <c r="J21" s="14"/>
      <c r="K21" s="148"/>
      <c r="L21" s="14"/>
      <c r="M21" s="65"/>
      <c r="O21" s="28"/>
      <c r="P21" s="28"/>
      <c r="U21" s="25"/>
      <c r="V21" s="29"/>
    </row>
    <row r="22" spans="1:22">
      <c r="A22" s="10" t="s">
        <v>26</v>
      </c>
      <c r="B22" s="18"/>
      <c r="C22" s="14"/>
      <c r="D22" s="14"/>
      <c r="E22" s="14"/>
      <c r="F22" s="14"/>
      <c r="G22" s="14"/>
      <c r="H22" s="14"/>
      <c r="I22" s="14"/>
      <c r="J22" s="14"/>
      <c r="K22" s="148"/>
      <c r="L22" s="14"/>
      <c r="M22" s="65"/>
      <c r="O22" s="28"/>
      <c r="P22" s="28"/>
      <c r="U22" s="25"/>
      <c r="V22" s="29"/>
    </row>
    <row r="23" spans="1:22">
      <c r="A23" s="22" t="s">
        <v>27</v>
      </c>
      <c r="B23" s="18">
        <v>-275.90638921237303</v>
      </c>
      <c r="C23" s="14">
        <v>-62.67202881645801</v>
      </c>
      <c r="D23" s="14">
        <v>5.0318138923800433</v>
      </c>
      <c r="E23" s="14">
        <v>47.734830687067003</v>
      </c>
      <c r="F23" s="14">
        <v>-5.6592890851956001</v>
      </c>
      <c r="G23" s="14">
        <v>11.068310603532501</v>
      </c>
      <c r="H23" s="14">
        <v>51.145874481751456</v>
      </c>
      <c r="I23" s="14">
        <v>74.232668329491517</v>
      </c>
      <c r="J23" s="14">
        <v>155.11357383046598</v>
      </c>
      <c r="K23" s="148">
        <v>105.01655895806701</v>
      </c>
      <c r="L23" s="14"/>
      <c r="M23" s="65"/>
      <c r="O23" s="28"/>
      <c r="P23" s="28"/>
      <c r="U23" s="25"/>
      <c r="V23" s="29"/>
    </row>
    <row r="24" spans="1:22">
      <c r="A24" s="22" t="s">
        <v>28</v>
      </c>
      <c r="B24" s="18">
        <v>-8.6207729496353398</v>
      </c>
      <c r="C24" s="14">
        <v>-5.8302055733061584</v>
      </c>
      <c r="D24" s="14">
        <v>-0.5838733771117004</v>
      </c>
      <c r="E24" s="14">
        <v>-0.66552978352409986</v>
      </c>
      <c r="F24" s="14">
        <v>1.0828819135907299</v>
      </c>
      <c r="G24" s="14">
        <v>6.4248984710108106</v>
      </c>
      <c r="H24" s="14">
        <v>14.100877298981867</v>
      </c>
      <c r="I24" s="14">
        <v>21.449621988972897</v>
      </c>
      <c r="J24" s="14">
        <v>21.980826524880598</v>
      </c>
      <c r="K24" s="148">
        <v>20.519567695300797</v>
      </c>
      <c r="L24" s="14"/>
      <c r="M24" s="65"/>
      <c r="N24" s="122"/>
      <c r="O24" s="141"/>
      <c r="P24" s="141"/>
    </row>
    <row r="25" spans="1:22">
      <c r="A25" s="22" t="s">
        <v>29</v>
      </c>
      <c r="B25" s="30">
        <v>-0.65209919439033592</v>
      </c>
      <c r="C25" s="31">
        <v>-0.14812407794791091</v>
      </c>
      <c r="D25" s="31">
        <v>1.1892590798314066E-2</v>
      </c>
      <c r="E25" s="31">
        <v>0.11282031099118725</v>
      </c>
      <c r="F25" s="31">
        <v>-1.3397999011736991E-2</v>
      </c>
      <c r="G25" s="31">
        <v>2.6203505828259185E-2</v>
      </c>
      <c r="H25" s="31">
        <v>0.12108453295900964</v>
      </c>
      <c r="I25" s="31">
        <v>0.17573935985665903</v>
      </c>
      <c r="J25" s="31">
        <v>0.36721610977542812</v>
      </c>
      <c r="K25" s="230">
        <v>0.24861636083978172</v>
      </c>
      <c r="L25" s="31"/>
      <c r="M25" s="65"/>
      <c r="O25" s="28"/>
      <c r="P25" s="28"/>
    </row>
    <row r="26" spans="1:22">
      <c r="A26" s="32"/>
      <c r="B26" s="18"/>
      <c r="C26" s="14"/>
      <c r="D26" s="14"/>
      <c r="E26" s="14"/>
      <c r="F26" s="14"/>
      <c r="G26" s="14"/>
      <c r="H26" s="14"/>
      <c r="I26" s="14"/>
      <c r="J26" s="14"/>
      <c r="K26" s="148"/>
      <c r="L26" s="14"/>
      <c r="M26" s="65"/>
      <c r="N26" s="5"/>
      <c r="O26" s="33"/>
      <c r="P26" s="33"/>
    </row>
    <row r="27" spans="1:22">
      <c r="A27" s="34" t="s">
        <v>30</v>
      </c>
      <c r="B27" s="20">
        <v>130.03167179313937</v>
      </c>
      <c r="C27" s="21">
        <v>104.08570786873872</v>
      </c>
      <c r="D27" s="21">
        <v>151.61773318847474</v>
      </c>
      <c r="E27" s="21">
        <v>149.94593798474421</v>
      </c>
      <c r="F27" s="21">
        <v>131.50588187360574</v>
      </c>
      <c r="G27" s="21">
        <v>204.85499842954701</v>
      </c>
      <c r="H27" s="21">
        <v>222.82254298552039</v>
      </c>
      <c r="I27" s="21">
        <v>306</v>
      </c>
      <c r="J27" s="21">
        <v>300.97054967559001</v>
      </c>
      <c r="K27" s="149">
        <v>305.18846728977297</v>
      </c>
      <c r="L27" s="12"/>
      <c r="M27" s="65"/>
      <c r="N27" s="65"/>
      <c r="O27" s="140"/>
      <c r="P27" s="140"/>
      <c r="T27" s="14"/>
      <c r="U27" s="14"/>
      <c r="V27" s="15"/>
    </row>
    <row r="28" spans="1:22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22">
      <c r="B29" s="8"/>
      <c r="C29" s="8"/>
      <c r="D29" s="8"/>
      <c r="E29" s="8"/>
      <c r="F29" s="8"/>
      <c r="G29" s="39"/>
      <c r="H29" s="39"/>
      <c r="I29" s="39"/>
      <c r="J29" s="40"/>
      <c r="K29" s="40"/>
      <c r="L29" s="40"/>
      <c r="M29" s="1"/>
      <c r="N29" s="1"/>
      <c r="O29" s="1"/>
    </row>
    <row r="30" spans="1:22" ht="23.45">
      <c r="A30" s="41" t="s">
        <v>31</v>
      </c>
      <c r="B30" s="8"/>
      <c r="C30" s="8"/>
      <c r="D30" s="8"/>
      <c r="E30" s="8"/>
      <c r="F30" s="8"/>
      <c r="G30" s="8"/>
      <c r="H30" s="8"/>
      <c r="I30" s="8"/>
      <c r="J30" s="42"/>
      <c r="K30" s="233"/>
      <c r="L30" s="8"/>
    </row>
    <row r="31" spans="1:22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22">
      <c r="A32" s="4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5" t="s">
        <v>9</v>
      </c>
      <c r="J32" s="5" t="s">
        <v>10</v>
      </c>
      <c r="K32" s="66" t="s">
        <v>11</v>
      </c>
      <c r="L32" s="5"/>
      <c r="Q32" s="1"/>
      <c r="R32" s="1"/>
    </row>
    <row r="33" spans="1:20">
      <c r="A33" s="7"/>
      <c r="B33" s="8"/>
      <c r="C33" s="8"/>
      <c r="D33" s="8"/>
      <c r="E33" s="8"/>
      <c r="F33" s="8"/>
      <c r="G33" s="8"/>
      <c r="H33" s="8"/>
      <c r="I33" s="8"/>
      <c r="J33" s="8"/>
      <c r="K33" s="228"/>
      <c r="L33" s="8"/>
      <c r="T33" s="1"/>
    </row>
    <row r="34" spans="1:20">
      <c r="A34" s="36" t="s">
        <v>32</v>
      </c>
      <c r="B34" s="33"/>
      <c r="C34" s="33"/>
      <c r="D34" s="33"/>
      <c r="E34" s="33"/>
      <c r="F34" s="33"/>
      <c r="G34" s="33"/>
      <c r="H34" s="33"/>
      <c r="I34" s="33"/>
      <c r="J34" s="33"/>
      <c r="K34" s="231"/>
      <c r="L34" s="33"/>
    </row>
    <row r="35" spans="1:20">
      <c r="A35" s="10" t="s">
        <v>33</v>
      </c>
      <c r="B35" s="18"/>
      <c r="C35" s="14"/>
      <c r="D35" s="14"/>
      <c r="E35" s="14"/>
      <c r="F35" s="14"/>
      <c r="G35" s="14"/>
      <c r="H35" s="14"/>
      <c r="I35" s="14"/>
      <c r="J35" s="14"/>
      <c r="K35" s="148"/>
      <c r="L35" s="14"/>
      <c r="M35" s="5"/>
      <c r="N35" s="5"/>
      <c r="O35" s="5"/>
      <c r="P35" s="5"/>
      <c r="R35" s="1"/>
    </row>
    <row r="36" spans="1:20">
      <c r="A36" s="22" t="s">
        <v>34</v>
      </c>
      <c r="B36" s="18">
        <v>76.663224930621794</v>
      </c>
      <c r="C36" s="14">
        <v>84.989112320711712</v>
      </c>
      <c r="D36" s="14">
        <v>87.400953926197303</v>
      </c>
      <c r="E36" s="14">
        <v>87.460764940088069</v>
      </c>
      <c r="F36" s="14">
        <v>87.233527322596302</v>
      </c>
      <c r="G36" s="14">
        <v>86.747143186861891</v>
      </c>
      <c r="H36" s="14">
        <v>85.9187871106393</v>
      </c>
      <c r="I36" s="14">
        <v>70.698773760370301</v>
      </c>
      <c r="J36" s="14">
        <v>72.011154991362204</v>
      </c>
      <c r="K36" s="148">
        <v>65.476588032817801</v>
      </c>
      <c r="L36" s="14"/>
      <c r="M36" s="76"/>
      <c r="N36" s="76"/>
      <c r="O36" s="139"/>
      <c r="P36" s="139"/>
      <c r="T36" s="1"/>
    </row>
    <row r="37" spans="1:20">
      <c r="A37" s="22" t="s">
        <v>35</v>
      </c>
      <c r="B37" s="18">
        <v>602.17584730252975</v>
      </c>
      <c r="C37" s="14">
        <v>592.65964054797905</v>
      </c>
      <c r="D37" s="14">
        <v>581.94865610036936</v>
      </c>
      <c r="E37" s="14">
        <v>570.79549503033979</v>
      </c>
      <c r="F37" s="14">
        <v>560.91205269526631</v>
      </c>
      <c r="G37" s="14">
        <v>551.55164548786036</v>
      </c>
      <c r="H37" s="14">
        <v>541.78722697806984</v>
      </c>
      <c r="I37" s="14">
        <v>455.17680722550352</v>
      </c>
      <c r="J37" s="14">
        <v>445.6834381324108</v>
      </c>
      <c r="K37" s="148">
        <v>436.90877449828724</v>
      </c>
      <c r="L37" s="14"/>
      <c r="M37" s="76"/>
      <c r="N37" s="76"/>
      <c r="O37" s="139"/>
      <c r="P37" s="139"/>
      <c r="R37" s="1"/>
      <c r="T37" s="1"/>
    </row>
    <row r="38" spans="1:20">
      <c r="A38" s="22" t="s">
        <v>36</v>
      </c>
      <c r="B38" s="18">
        <v>4258.1682752674205</v>
      </c>
      <c r="C38" s="14">
        <v>4213.4916561966402</v>
      </c>
      <c r="D38" s="14">
        <v>4213.1411842431298</v>
      </c>
      <c r="E38" s="14">
        <v>4174.7040243389429</v>
      </c>
      <c r="F38" s="14">
        <v>4118.6312838457889</v>
      </c>
      <c r="G38" s="14">
        <v>4091.4161575125986</v>
      </c>
      <c r="H38" s="14">
        <v>4050.7394334788301</v>
      </c>
      <c r="I38" s="14">
        <v>4032.9979684977634</v>
      </c>
      <c r="J38" s="14">
        <v>3981.7435651722994</v>
      </c>
      <c r="K38" s="148">
        <v>3928.6661651426948</v>
      </c>
      <c r="L38" s="14"/>
      <c r="M38" s="76"/>
      <c r="N38" s="76"/>
      <c r="O38" s="139"/>
      <c r="P38" s="139"/>
      <c r="T38" s="1"/>
    </row>
    <row r="39" spans="1:20">
      <c r="A39" s="22" t="s">
        <v>37</v>
      </c>
      <c r="B39" s="18">
        <v>1397.8317247325799</v>
      </c>
      <c r="C39" s="14">
        <v>1386.5083438033598</v>
      </c>
      <c r="D39" s="14">
        <v>1372.8588157568702</v>
      </c>
      <c r="E39" s="14">
        <v>1364.5836825336125</v>
      </c>
      <c r="F39" s="14">
        <v>1422.3932811896709</v>
      </c>
      <c r="G39" s="14">
        <v>1442.9195389624645</v>
      </c>
      <c r="H39" s="14">
        <v>1417.2892876163619</v>
      </c>
      <c r="I39" s="14">
        <v>1507.2797504894725</v>
      </c>
      <c r="J39" s="14">
        <v>1529.8941057569616</v>
      </c>
      <c r="K39" s="148">
        <v>1580.062858330245</v>
      </c>
      <c r="L39" s="14"/>
      <c r="M39" s="76"/>
      <c r="N39" s="76"/>
      <c r="O39" s="139"/>
      <c r="P39" s="139"/>
      <c r="T39" s="1"/>
    </row>
    <row r="40" spans="1:20">
      <c r="A40" s="22" t="s">
        <v>38</v>
      </c>
      <c r="B40" s="18">
        <v>141.83604633779356</v>
      </c>
      <c r="C40" s="14">
        <v>171.58894217139965</v>
      </c>
      <c r="D40" s="14">
        <v>176.59755447192674</v>
      </c>
      <c r="E40" s="14">
        <v>193.93251670203094</v>
      </c>
      <c r="F40" s="14">
        <v>188.46929296323671</v>
      </c>
      <c r="G40" s="14">
        <v>187.77989486163662</v>
      </c>
      <c r="H40" s="14">
        <v>189.50956791818516</v>
      </c>
      <c r="I40" s="14">
        <v>249.18619780785045</v>
      </c>
      <c r="J40" s="14">
        <v>260.80082980750717</v>
      </c>
      <c r="K40" s="148">
        <v>269.68738810013997</v>
      </c>
      <c r="L40" s="14"/>
      <c r="M40" s="76"/>
      <c r="N40" s="76"/>
      <c r="O40" s="139"/>
      <c r="P40" s="139"/>
      <c r="T40" s="1"/>
    </row>
    <row r="41" spans="1:20">
      <c r="A41" s="24" t="s">
        <v>39</v>
      </c>
      <c r="B41" s="20">
        <v>6476.1194558212428</v>
      </c>
      <c r="C41" s="21">
        <v>6449.6869646081859</v>
      </c>
      <c r="D41" s="21">
        <v>6431.5091563056003</v>
      </c>
      <c r="E41" s="21">
        <v>6391.4764835450096</v>
      </c>
      <c r="F41" s="21">
        <v>6377.6394380165593</v>
      </c>
      <c r="G41" s="21">
        <v>6360.4143800114216</v>
      </c>
      <c r="H41" s="21">
        <v>6285.2443031020866</v>
      </c>
      <c r="I41" s="21">
        <v>6315.3394977809603</v>
      </c>
      <c r="J41" s="21">
        <v>6290.1330938605415</v>
      </c>
      <c r="K41" s="149">
        <v>6280.8017741041849</v>
      </c>
      <c r="L41" s="12"/>
      <c r="M41" s="65"/>
      <c r="N41" s="65"/>
      <c r="O41" s="146"/>
      <c r="P41" s="146"/>
      <c r="S41" s="1"/>
      <c r="T41" s="1"/>
    </row>
    <row r="42" spans="1:20">
      <c r="A42" s="32"/>
      <c r="B42" s="18"/>
      <c r="C42" s="14"/>
      <c r="D42" s="14"/>
      <c r="E42" s="14"/>
      <c r="F42" s="14"/>
      <c r="G42" s="14"/>
      <c r="H42" s="14"/>
      <c r="I42" s="14"/>
      <c r="J42" s="14"/>
      <c r="K42" s="148"/>
      <c r="L42" s="14"/>
      <c r="T42" s="1"/>
    </row>
    <row r="43" spans="1:20">
      <c r="A43" s="10" t="s">
        <v>40</v>
      </c>
      <c r="B43" s="18"/>
      <c r="C43" s="14"/>
      <c r="D43" s="14"/>
      <c r="E43" s="14"/>
      <c r="F43" s="14"/>
      <c r="G43" s="14"/>
      <c r="H43" s="14"/>
      <c r="I43" s="14"/>
      <c r="J43" s="14"/>
      <c r="K43" s="148"/>
      <c r="L43" s="14"/>
      <c r="T43" s="1"/>
    </row>
    <row r="44" spans="1:20">
      <c r="A44" s="22" t="s">
        <v>41</v>
      </c>
      <c r="B44" s="18">
        <v>109.331262658982</v>
      </c>
      <c r="C44" s="14">
        <v>33.415431971769493</v>
      </c>
      <c r="D44" s="14">
        <v>49.413816953422504</v>
      </c>
      <c r="E44" s="14">
        <v>79.300650337214307</v>
      </c>
      <c r="F44" s="14">
        <v>84.49242571023801</v>
      </c>
      <c r="G44" s="14">
        <v>94.534651361223595</v>
      </c>
      <c r="H44" s="14">
        <v>102.86733358910719</v>
      </c>
      <c r="I44" s="14">
        <v>146.76820687003197</v>
      </c>
      <c r="J44" s="14">
        <v>140.82903548970398</v>
      </c>
      <c r="K44" s="148">
        <v>151.235971994555</v>
      </c>
      <c r="L44" s="14"/>
      <c r="M44" s="76"/>
      <c r="N44" s="76"/>
      <c r="O44" s="139"/>
      <c r="P44" s="139"/>
      <c r="T44" s="1"/>
    </row>
    <row r="45" spans="1:20">
      <c r="A45" s="22" t="s">
        <v>42</v>
      </c>
      <c r="B45" s="18">
        <v>368.45372837220384</v>
      </c>
      <c r="C45" s="14">
        <v>280.15962796115605</v>
      </c>
      <c r="D45" s="14">
        <v>314.2932651642181</v>
      </c>
      <c r="E45" s="14">
        <v>363.42999948206682</v>
      </c>
      <c r="F45" s="14">
        <v>389.65082596821031</v>
      </c>
      <c r="G45" s="14">
        <v>427.8125081965847</v>
      </c>
      <c r="H45" s="14">
        <v>384.99860249258199</v>
      </c>
      <c r="I45" s="14">
        <v>456.93862108515719</v>
      </c>
      <c r="J45" s="14">
        <v>524.30821945837954</v>
      </c>
      <c r="K45" s="148">
        <v>570.1652389425019</v>
      </c>
      <c r="L45" s="14"/>
      <c r="M45" s="76"/>
      <c r="N45" s="76"/>
      <c r="O45" s="139"/>
      <c r="P45" s="139"/>
      <c r="T45" s="1"/>
    </row>
    <row r="46" spans="1:20">
      <c r="A46" s="22" t="s">
        <v>43</v>
      </c>
      <c r="B46" s="18">
        <v>170.87756435409713</v>
      </c>
      <c r="C46" s="14">
        <v>131.60758651438897</v>
      </c>
      <c r="D46" s="14">
        <v>136.94344989765926</v>
      </c>
      <c r="E46" s="14">
        <v>135.23824872819546</v>
      </c>
      <c r="F46" s="14">
        <v>159.07329395441607</v>
      </c>
      <c r="G46" s="14">
        <v>153.06335499826042</v>
      </c>
      <c r="H46" s="14">
        <v>147.30813792224066</v>
      </c>
      <c r="I46" s="14">
        <v>143.82824541831889</v>
      </c>
      <c r="J46" s="14">
        <v>202.31863344153584</v>
      </c>
      <c r="K46" s="148">
        <v>227.28165475815968</v>
      </c>
      <c r="L46" s="14"/>
      <c r="M46" s="76"/>
      <c r="N46" s="76"/>
      <c r="O46" s="139"/>
      <c r="P46" s="139"/>
      <c r="T46" s="1"/>
    </row>
    <row r="47" spans="1:20">
      <c r="A47" s="22" t="s">
        <v>44</v>
      </c>
      <c r="B47" s="18">
        <v>450.97177046720867</v>
      </c>
      <c r="C47" s="14">
        <v>538.58677827843951</v>
      </c>
      <c r="D47" s="14">
        <v>600.32599249541363</v>
      </c>
      <c r="E47" s="14">
        <v>654.22627671332111</v>
      </c>
      <c r="F47" s="14">
        <v>598.7294290369698</v>
      </c>
      <c r="G47" s="14">
        <v>565.86654563837044</v>
      </c>
      <c r="H47" s="14">
        <v>586.54805928304404</v>
      </c>
      <c r="I47" s="14">
        <v>710.41201621101095</v>
      </c>
      <c r="J47" s="14">
        <v>759.08907992144998</v>
      </c>
      <c r="K47" s="148">
        <v>821.40188851991854</v>
      </c>
      <c r="L47" s="14"/>
      <c r="M47" s="76"/>
      <c r="N47" s="76"/>
      <c r="O47" s="139"/>
      <c r="P47" s="139"/>
      <c r="T47" s="1"/>
    </row>
    <row r="48" spans="1:20">
      <c r="A48" s="22" t="s">
        <v>45</v>
      </c>
      <c r="B48" s="18">
        <v>10.528495999999999</v>
      </c>
      <c r="C48" s="14">
        <v>7.217975</v>
      </c>
      <c r="D48" s="14">
        <v>4.8282690000000006</v>
      </c>
      <c r="E48" s="14">
        <v>4.8282690000000006</v>
      </c>
      <c r="F48" s="14">
        <v>2.31697</v>
      </c>
      <c r="G48" s="14">
        <v>0</v>
      </c>
      <c r="H48" s="14">
        <v>0</v>
      </c>
      <c r="I48" s="14">
        <v>21.185024000000002</v>
      </c>
      <c r="J48" s="14">
        <v>12.670567999999999</v>
      </c>
      <c r="K48" s="148">
        <v>3.6379788070917099E-15</v>
      </c>
      <c r="L48" s="14"/>
      <c r="M48" s="76"/>
      <c r="N48" s="76"/>
      <c r="O48" s="139"/>
      <c r="P48" s="139"/>
      <c r="T48" s="1"/>
    </row>
    <row r="49" spans="1:20">
      <c r="A49" s="24" t="s">
        <v>46</v>
      </c>
      <c r="B49" s="20">
        <v>1110.1628218524916</v>
      </c>
      <c r="C49" s="21">
        <v>990.98739972575413</v>
      </c>
      <c r="D49" s="21">
        <v>1105.8047935107136</v>
      </c>
      <c r="E49" s="21">
        <v>1237.0234442607978</v>
      </c>
      <c r="F49" s="21">
        <v>1234.2629446698343</v>
      </c>
      <c r="G49" s="21">
        <v>1241.2770601944389</v>
      </c>
      <c r="H49" s="21">
        <v>1221.722133286974</v>
      </c>
      <c r="I49" s="21">
        <v>1479.1321135845192</v>
      </c>
      <c r="J49" s="21">
        <v>1639.2155363110692</v>
      </c>
      <c r="K49" s="149">
        <v>1770.084754215135</v>
      </c>
      <c r="L49" s="12"/>
      <c r="M49" s="65"/>
      <c r="N49" s="65"/>
      <c r="O49" s="146"/>
      <c r="P49" s="146"/>
      <c r="T49" s="1"/>
    </row>
    <row r="50" spans="1:20">
      <c r="A50" s="24" t="s">
        <v>47</v>
      </c>
      <c r="B50" s="20">
        <v>7586.2822776737339</v>
      </c>
      <c r="C50" s="21">
        <v>7440.6743643339396</v>
      </c>
      <c r="D50" s="21">
        <v>7537.3139498163137</v>
      </c>
      <c r="E50" s="21">
        <v>7628.4999278058103</v>
      </c>
      <c r="F50" s="21">
        <v>7611.902382686394</v>
      </c>
      <c r="G50" s="21">
        <v>7601.691440205861</v>
      </c>
      <c r="H50" s="21">
        <v>7506.9664363890606</v>
      </c>
      <c r="I50" s="21">
        <v>7794.4716113654795</v>
      </c>
      <c r="J50" s="21">
        <v>7929.3486301716111</v>
      </c>
      <c r="K50" s="149">
        <v>8050.88652831932</v>
      </c>
      <c r="L50" s="12"/>
      <c r="M50" s="65"/>
      <c r="N50" s="65"/>
      <c r="O50" s="146"/>
      <c r="P50" s="146"/>
      <c r="T50" s="1"/>
    </row>
    <row r="51" spans="1:20">
      <c r="A51" s="32"/>
      <c r="B51" s="43"/>
      <c r="C51" s="43"/>
      <c r="D51" s="43"/>
      <c r="E51" s="43"/>
      <c r="F51" s="43"/>
      <c r="G51" s="43"/>
      <c r="H51" s="43"/>
      <c r="I51" s="43"/>
      <c r="J51" s="43"/>
      <c r="K51" s="232"/>
      <c r="L51" s="14"/>
      <c r="T51" s="1"/>
    </row>
    <row r="52" spans="1:20">
      <c r="A52" s="36" t="s">
        <v>48</v>
      </c>
      <c r="B52" s="18"/>
      <c r="C52" s="14"/>
      <c r="D52" s="14"/>
      <c r="E52" s="14"/>
      <c r="F52" s="14"/>
      <c r="G52" s="14"/>
      <c r="H52" s="14"/>
      <c r="I52" s="14"/>
      <c r="J52" s="14"/>
      <c r="K52" s="148"/>
      <c r="L52" s="14"/>
      <c r="T52" s="1"/>
    </row>
    <row r="53" spans="1:20">
      <c r="A53" s="10" t="s">
        <v>49</v>
      </c>
      <c r="B53" s="18"/>
      <c r="C53" s="14"/>
      <c r="D53" s="14"/>
      <c r="E53" s="14"/>
      <c r="F53" s="14"/>
      <c r="G53" s="14"/>
      <c r="H53" s="14"/>
      <c r="I53" s="14"/>
      <c r="J53" s="14"/>
      <c r="K53" s="148"/>
      <c r="L53" s="14"/>
      <c r="T53" s="1"/>
    </row>
    <row r="54" spans="1:20">
      <c r="A54" s="22" t="s">
        <v>50</v>
      </c>
      <c r="B54" s="18">
        <v>28.003543999997298</v>
      </c>
      <c r="C54" s="14">
        <v>28.003544000000101</v>
      </c>
      <c r="D54" s="14">
        <v>28.006813999999601</v>
      </c>
      <c r="E54" s="14">
        <v>28.0068139999991</v>
      </c>
      <c r="F54" s="14">
        <v>28.006813999999402</v>
      </c>
      <c r="G54" s="14">
        <v>28.006813999998801</v>
      </c>
      <c r="H54" s="14">
        <v>28.006813999999299</v>
      </c>
      <c r="I54" s="14">
        <v>28.007210999999202</v>
      </c>
      <c r="J54" s="14">
        <v>28.007210999999099</v>
      </c>
      <c r="K54" s="148">
        <v>28.007210999999501</v>
      </c>
      <c r="L54" s="14"/>
      <c r="M54" s="76"/>
      <c r="N54" s="76"/>
      <c r="O54" s="139"/>
      <c r="P54" s="139"/>
      <c r="T54" s="1"/>
    </row>
    <row r="55" spans="1:20">
      <c r="A55" s="22" t="s">
        <v>51</v>
      </c>
      <c r="B55" s="18">
        <v>2365.5272639550253</v>
      </c>
      <c r="C55" s="14">
        <v>2305.5832066410944</v>
      </c>
      <c r="D55" s="14">
        <v>2310.2481809222559</v>
      </c>
      <c r="E55" s="14">
        <v>2362.9017594576098</v>
      </c>
      <c r="F55" s="14">
        <v>2353.9552364721903</v>
      </c>
      <c r="G55" s="14">
        <v>2367.4455900772209</v>
      </c>
      <c r="H55" s="14">
        <v>2415.3440544479595</v>
      </c>
      <c r="I55" s="14">
        <v>2510.849078809169</v>
      </c>
      <c r="J55" s="14">
        <v>2668.2646648502409</v>
      </c>
      <c r="K55" s="148">
        <v>2700.830794272089</v>
      </c>
      <c r="L55" s="14"/>
      <c r="M55" s="76"/>
      <c r="N55" s="76"/>
      <c r="O55" s="139"/>
      <c r="P55" s="139"/>
      <c r="T55" s="1"/>
    </row>
    <row r="56" spans="1:20">
      <c r="A56" s="24" t="s">
        <v>52</v>
      </c>
      <c r="B56" s="20">
        <v>2393.5308079550227</v>
      </c>
      <c r="C56" s="21">
        <v>2333.5867506410946</v>
      </c>
      <c r="D56" s="21">
        <v>2338.2549949222553</v>
      </c>
      <c r="E56" s="21">
        <v>2390.9085734576101</v>
      </c>
      <c r="F56" s="21">
        <v>2381.9620504721897</v>
      </c>
      <c r="G56" s="21">
        <v>2395.4524040772199</v>
      </c>
      <c r="H56" s="21">
        <v>2443.3508684479589</v>
      </c>
      <c r="I56" s="21">
        <v>2538.8562898091682</v>
      </c>
      <c r="J56" s="21">
        <v>2696.2718758502401</v>
      </c>
      <c r="K56" s="149">
        <v>2728.8380052720886</v>
      </c>
      <c r="L56" s="12"/>
      <c r="M56" s="65"/>
      <c r="N56" s="65"/>
      <c r="O56" s="146"/>
      <c r="P56" s="146"/>
      <c r="T56" s="1"/>
    </row>
    <row r="57" spans="1:20">
      <c r="A57" s="44" t="s">
        <v>28</v>
      </c>
      <c r="B57" s="18">
        <v>233.27041022899499</v>
      </c>
      <c r="C57" s="14">
        <v>227.193992885537</v>
      </c>
      <c r="D57" s="14">
        <v>226.23834174919398</v>
      </c>
      <c r="E57" s="14">
        <v>224.4540825462</v>
      </c>
      <c r="F57" s="14">
        <v>223.347892359632</v>
      </c>
      <c r="G57" s="14">
        <v>228.359068074596</v>
      </c>
      <c r="H57" s="14">
        <v>239.87435792740899</v>
      </c>
      <c r="I57" s="14">
        <v>265.50173481637199</v>
      </c>
      <c r="J57" s="14">
        <v>269.167238825889</v>
      </c>
      <c r="K57" s="148">
        <v>287.62952921075697</v>
      </c>
      <c r="L57" s="14"/>
      <c r="M57" s="76"/>
      <c r="N57" s="76"/>
      <c r="O57" s="139"/>
      <c r="P57" s="139"/>
      <c r="R57" s="200"/>
      <c r="T57" s="1"/>
    </row>
    <row r="58" spans="1:20">
      <c r="A58" s="24" t="s">
        <v>53</v>
      </c>
      <c r="B58" s="20">
        <v>2626.8012181840177</v>
      </c>
      <c r="C58" s="21">
        <v>2560.7807435266313</v>
      </c>
      <c r="D58" s="21">
        <v>2564.4933366714495</v>
      </c>
      <c r="E58" s="21">
        <v>2615.3626560038101</v>
      </c>
      <c r="F58" s="21">
        <v>2605.3099428318219</v>
      </c>
      <c r="G58" s="21">
        <v>2623.8114721518159</v>
      </c>
      <c r="H58" s="21">
        <v>2683.225226375368</v>
      </c>
      <c r="I58" s="21">
        <v>2804.3580246255401</v>
      </c>
      <c r="J58" s="21">
        <v>2965.4391146761291</v>
      </c>
      <c r="K58" s="149">
        <v>3016.4675344828456</v>
      </c>
      <c r="L58" s="12"/>
      <c r="M58" s="65"/>
      <c r="N58" s="65"/>
      <c r="O58" s="146"/>
      <c r="P58" s="146"/>
      <c r="R58" s="1"/>
      <c r="T58" s="1"/>
    </row>
    <row r="59" spans="1:20">
      <c r="A59" s="32"/>
      <c r="B59" s="18"/>
      <c r="C59" s="14"/>
      <c r="D59" s="14"/>
      <c r="E59" s="14"/>
      <c r="F59" s="14"/>
      <c r="G59" s="14"/>
      <c r="H59" s="14"/>
      <c r="I59" s="14"/>
      <c r="J59" s="31"/>
      <c r="K59" s="230"/>
      <c r="L59" s="31"/>
      <c r="T59" s="1"/>
    </row>
    <row r="60" spans="1:20">
      <c r="A60" s="10" t="s">
        <v>54</v>
      </c>
      <c r="B60" s="18"/>
      <c r="C60" s="14"/>
      <c r="D60" s="14"/>
      <c r="E60" s="14"/>
      <c r="F60" s="14"/>
      <c r="G60" s="14"/>
      <c r="H60" s="14"/>
      <c r="I60" s="14"/>
      <c r="J60" s="14"/>
      <c r="K60" s="148"/>
      <c r="L60" s="14"/>
      <c r="R60" s="1"/>
      <c r="T60" s="1"/>
    </row>
    <row r="61" spans="1:20">
      <c r="A61" s="22" t="s">
        <v>55</v>
      </c>
      <c r="B61" s="18">
        <v>57.016785189164899</v>
      </c>
      <c r="C61" s="14">
        <v>59.855341317504198</v>
      </c>
      <c r="D61" s="14">
        <v>66.865340468690292</v>
      </c>
      <c r="E61" s="14">
        <v>67.968947815728399</v>
      </c>
      <c r="F61" s="14">
        <v>71.981609884510888</v>
      </c>
      <c r="G61" s="14">
        <v>72.345426566710401</v>
      </c>
      <c r="H61" s="14">
        <v>66.184658930468601</v>
      </c>
      <c r="I61" s="14">
        <v>54.915016743547604</v>
      </c>
      <c r="J61" s="14">
        <v>55.3813093274537</v>
      </c>
      <c r="K61" s="148">
        <v>49.6286892095628</v>
      </c>
      <c r="L61" s="14"/>
      <c r="M61" s="76"/>
      <c r="N61" s="76"/>
      <c r="O61" s="139"/>
      <c r="P61" s="139"/>
      <c r="T61" s="1"/>
    </row>
    <row r="62" spans="1:20">
      <c r="A62" s="22" t="s">
        <v>56</v>
      </c>
      <c r="B62" s="18">
        <v>92.172651584932495</v>
      </c>
      <c r="C62" s="14">
        <v>91.414424527319397</v>
      </c>
      <c r="D62" s="14">
        <v>88.539527535663908</v>
      </c>
      <c r="E62" s="14">
        <v>84.449682274798107</v>
      </c>
      <c r="F62" s="14">
        <v>81.647798067090591</v>
      </c>
      <c r="G62" s="14">
        <v>78.830451722692999</v>
      </c>
      <c r="H62" s="14">
        <v>76.305436875092511</v>
      </c>
      <c r="I62" s="14">
        <v>81.554880028248903</v>
      </c>
      <c r="J62" s="14">
        <v>80.040175550038001</v>
      </c>
      <c r="K62" s="148">
        <v>76.546858179070398</v>
      </c>
      <c r="L62" s="14"/>
      <c r="M62" s="76"/>
      <c r="N62" s="76"/>
      <c r="O62" s="139"/>
      <c r="P62" s="139"/>
      <c r="R62" s="200"/>
      <c r="T62" s="1"/>
    </row>
    <row r="63" spans="1:20">
      <c r="A63" s="22" t="s">
        <v>57</v>
      </c>
      <c r="B63" s="18">
        <v>2283.6594282166652</v>
      </c>
      <c r="C63" s="14">
        <v>2225.0930532120169</v>
      </c>
      <c r="D63" s="14">
        <v>2255.7032526768339</v>
      </c>
      <c r="E63" s="14">
        <v>2353.0888128360425</v>
      </c>
      <c r="F63" s="14">
        <v>2375.6896015999882</v>
      </c>
      <c r="G63" s="14">
        <v>2212.7799479885857</v>
      </c>
      <c r="H63" s="14">
        <v>2265.0081166895416</v>
      </c>
      <c r="I63" s="14">
        <v>2158.1070937962941</v>
      </c>
      <c r="J63" s="14">
        <v>2097.9421344665693</v>
      </c>
      <c r="K63" s="148">
        <v>1456.2322363885157</v>
      </c>
      <c r="L63" s="14"/>
      <c r="M63" s="76"/>
      <c r="N63" s="76"/>
      <c r="O63" s="139"/>
      <c r="P63" s="139"/>
      <c r="R63" s="1"/>
      <c r="T63" s="1"/>
    </row>
    <row r="64" spans="1:20">
      <c r="A64" s="22" t="s">
        <v>58</v>
      </c>
      <c r="B64" s="18">
        <v>1226.3405717833346</v>
      </c>
      <c r="C64" s="14">
        <v>1200.9069467879829</v>
      </c>
      <c r="D64" s="14">
        <v>1212.2967473231661</v>
      </c>
      <c r="E64" s="14">
        <v>1176.3264839003598</v>
      </c>
      <c r="F64" s="14">
        <v>1224.5303607306012</v>
      </c>
      <c r="G64" s="14">
        <v>1222.128249859469</v>
      </c>
      <c r="H64" s="14">
        <v>1169.8511462059694</v>
      </c>
      <c r="I64" s="14">
        <v>1217.5768627086468</v>
      </c>
      <c r="J64" s="14">
        <v>1211.7917331125748</v>
      </c>
      <c r="K64" s="148">
        <v>1245.105672592261</v>
      </c>
      <c r="L64" s="14"/>
      <c r="M64" s="76"/>
      <c r="N64" s="76"/>
      <c r="O64" s="139"/>
      <c r="P64" s="139"/>
      <c r="T64" s="1"/>
    </row>
    <row r="65" spans="1:21">
      <c r="A65" s="22" t="s">
        <v>59</v>
      </c>
      <c r="B65" s="18">
        <v>118.716087</v>
      </c>
      <c r="C65" s="14">
        <v>153.71608699999999</v>
      </c>
      <c r="D65" s="14">
        <v>73.796000000000006</v>
      </c>
      <c r="E65" s="14">
        <v>58.795999999999999</v>
      </c>
      <c r="F65" s="14">
        <v>44.152629999999995</v>
      </c>
      <c r="G65" s="14">
        <v>30.431999999999999</v>
      </c>
      <c r="H65" s="14">
        <v>4.3928400000000005</v>
      </c>
      <c r="I65" s="14">
        <v>15.615009000000001</v>
      </c>
      <c r="J65" s="14">
        <v>15.615009000000001</v>
      </c>
      <c r="K65" s="148">
        <v>4.7077359999999997</v>
      </c>
      <c r="L65" s="14"/>
      <c r="M65" s="76"/>
      <c r="N65" s="76"/>
      <c r="O65" s="139"/>
      <c r="P65" s="139"/>
      <c r="T65" s="1"/>
    </row>
    <row r="66" spans="1:21">
      <c r="A66" s="22" t="s">
        <v>60</v>
      </c>
      <c r="B66" s="18">
        <v>184.17850711359273</v>
      </c>
      <c r="C66" s="14">
        <v>129.04072921856587</v>
      </c>
      <c r="D66" s="14">
        <v>242.09846582933437</v>
      </c>
      <c r="E66" s="14">
        <v>178.68417200740907</v>
      </c>
      <c r="F66" s="14">
        <v>130.19435273511482</v>
      </c>
      <c r="G66" s="14">
        <v>134.45823592693753</v>
      </c>
      <c r="H66" s="14">
        <v>101.47832247162425</v>
      </c>
      <c r="I66" s="14">
        <v>82.848935391519817</v>
      </c>
      <c r="J66" s="14">
        <v>16.586297758394405</v>
      </c>
      <c r="K66" s="148">
        <v>82.521205317233949</v>
      </c>
      <c r="L66" s="14"/>
      <c r="M66" s="76"/>
      <c r="N66" s="76"/>
      <c r="O66" s="139"/>
      <c r="P66" s="139"/>
      <c r="T66" s="1"/>
    </row>
    <row r="67" spans="1:21">
      <c r="A67" s="24" t="s">
        <v>61</v>
      </c>
      <c r="B67" s="20">
        <v>3961.9042473402005</v>
      </c>
      <c r="C67" s="21">
        <v>3859.6055502526747</v>
      </c>
      <c r="D67" s="21">
        <v>3939.1155753825424</v>
      </c>
      <c r="E67" s="21">
        <v>3919.3140978343376</v>
      </c>
      <c r="F67" s="21">
        <v>3928.1963530173057</v>
      </c>
      <c r="G67" s="21">
        <v>3750.9743120643957</v>
      </c>
      <c r="H67" s="21">
        <v>3683.220521172696</v>
      </c>
      <c r="I67" s="21">
        <v>3610.617797668257</v>
      </c>
      <c r="J67" s="21">
        <v>3477.3566592150305</v>
      </c>
      <c r="K67" s="149">
        <v>2914.7423976866439</v>
      </c>
      <c r="L67" s="12"/>
      <c r="M67" s="65"/>
      <c r="N67" s="65"/>
      <c r="O67" s="146"/>
      <c r="P67" s="146"/>
      <c r="S67" s="1"/>
      <c r="T67" s="1"/>
    </row>
    <row r="68" spans="1:21">
      <c r="A68" s="32"/>
      <c r="B68" s="18"/>
      <c r="C68" s="14"/>
      <c r="D68" s="14"/>
      <c r="E68" s="14"/>
      <c r="F68" s="14"/>
      <c r="G68" s="14"/>
      <c r="H68" s="14"/>
      <c r="I68" s="14"/>
      <c r="J68" s="14"/>
      <c r="K68" s="148"/>
      <c r="L68" s="14"/>
      <c r="T68" s="1"/>
    </row>
    <row r="69" spans="1:21">
      <c r="A69" s="10" t="s">
        <v>62</v>
      </c>
      <c r="B69" s="18"/>
      <c r="C69" s="14"/>
      <c r="D69" s="14"/>
      <c r="E69" s="14"/>
      <c r="F69" s="14"/>
      <c r="G69" s="14"/>
      <c r="H69" s="14"/>
      <c r="I69" s="14"/>
      <c r="J69" s="14"/>
      <c r="K69" s="148"/>
      <c r="L69" s="14"/>
      <c r="M69" s="76"/>
      <c r="N69" s="76"/>
      <c r="O69" s="139"/>
      <c r="P69" s="139"/>
      <c r="Q69" s="1"/>
      <c r="T69" s="1"/>
    </row>
    <row r="70" spans="1:21">
      <c r="A70" s="22" t="s">
        <v>63</v>
      </c>
      <c r="B70" s="18">
        <v>129.49332954791797</v>
      </c>
      <c r="C70" s="14">
        <v>100.82982084102706</v>
      </c>
      <c r="D70" s="14">
        <v>112.8735332207023</v>
      </c>
      <c r="E70" s="14">
        <v>141.59531175073289</v>
      </c>
      <c r="F70" s="14">
        <v>133.51325826325191</v>
      </c>
      <c r="G70" s="14">
        <v>142.40716139260005</v>
      </c>
      <c r="H70" s="14">
        <v>111.704421274002</v>
      </c>
      <c r="I70" s="14">
        <v>154.162868091148</v>
      </c>
      <c r="J70" s="14">
        <v>141.28027737670016</v>
      </c>
      <c r="K70" s="148">
        <v>103.14814418036664</v>
      </c>
      <c r="L70" s="14"/>
      <c r="M70" s="76"/>
      <c r="N70" s="76"/>
      <c r="O70" s="139"/>
      <c r="P70" s="139"/>
      <c r="T70" s="1"/>
    </row>
    <row r="71" spans="1:21">
      <c r="A71" s="22" t="s">
        <v>64</v>
      </c>
      <c r="B71" s="18">
        <v>318.25407140333465</v>
      </c>
      <c r="C71" s="14">
        <v>365.05282908798301</v>
      </c>
      <c r="D71" s="14">
        <v>405.2847512831662</v>
      </c>
      <c r="E71" s="14">
        <v>377.74879139792506</v>
      </c>
      <c r="F71" s="14">
        <v>323.52336033417703</v>
      </c>
      <c r="G71" s="14">
        <v>428.45236623997027</v>
      </c>
      <c r="H71" s="14">
        <v>349.31680936607103</v>
      </c>
      <c r="I71" s="14">
        <v>514.81420083515604</v>
      </c>
      <c r="J71" s="14">
        <v>485.96337258260996</v>
      </c>
      <c r="K71" s="148">
        <v>1106.6996836193264</v>
      </c>
      <c r="L71" s="14"/>
      <c r="M71" s="76"/>
      <c r="N71" s="76"/>
      <c r="O71" s="139"/>
      <c r="P71" s="139"/>
      <c r="T71" s="1"/>
    </row>
    <row r="72" spans="1:21">
      <c r="A72" s="22" t="s">
        <v>65</v>
      </c>
      <c r="B72" s="18">
        <v>175.74592859666535</v>
      </c>
      <c r="C72" s="14">
        <v>184.94717091201701</v>
      </c>
      <c r="D72" s="14">
        <v>163.71524871683377</v>
      </c>
      <c r="E72" s="14">
        <v>174.23563072320133</v>
      </c>
      <c r="F72" s="14">
        <v>175.97697554423974</v>
      </c>
      <c r="G72" s="14">
        <v>189.51807050856746</v>
      </c>
      <c r="H72" s="14">
        <v>205.44290449815031</v>
      </c>
      <c r="I72" s="14">
        <v>237.88878312631931</v>
      </c>
      <c r="J72" s="14">
        <v>257.51858351219693</v>
      </c>
      <c r="K72" s="148">
        <v>270.58356427520783</v>
      </c>
      <c r="L72" s="14"/>
      <c r="M72" s="76"/>
      <c r="N72" s="122"/>
      <c r="O72" s="139"/>
      <c r="P72" s="139"/>
      <c r="T72" s="1"/>
    </row>
    <row r="73" spans="1:21">
      <c r="A73" s="22" t="s">
        <v>66</v>
      </c>
      <c r="B73" s="18">
        <v>16.109546280811134</v>
      </c>
      <c r="C73" s="14">
        <v>9.3712798802386086</v>
      </c>
      <c r="D73" s="14">
        <v>5.1994084439642414</v>
      </c>
      <c r="E73" s="14">
        <v>5.9865775843655165</v>
      </c>
      <c r="F73" s="14">
        <v>7.1220362034461449</v>
      </c>
      <c r="G73" s="14">
        <v>7.8331305329437235</v>
      </c>
      <c r="H73" s="14">
        <v>5.2751332818660677</v>
      </c>
      <c r="I73" s="14">
        <v>3.8476610075002218</v>
      </c>
      <c r="J73" s="14">
        <v>2.6396398852465106</v>
      </c>
      <c r="K73" s="148">
        <v>3.198677595935707</v>
      </c>
      <c r="L73" s="14"/>
      <c r="M73" s="76"/>
      <c r="N73" s="76"/>
      <c r="O73" s="139"/>
      <c r="P73" s="139"/>
      <c r="T73" s="1"/>
    </row>
    <row r="74" spans="1:21">
      <c r="A74" s="22" t="s">
        <v>67</v>
      </c>
      <c r="B74" s="18">
        <v>74.068993000000006</v>
      </c>
      <c r="C74" s="14">
        <v>92.676231000000001</v>
      </c>
      <c r="D74" s="14">
        <v>34.426481000000003</v>
      </c>
      <c r="E74" s="14">
        <v>51.07208</v>
      </c>
      <c r="F74" s="14">
        <v>41.778250999999997</v>
      </c>
      <c r="G74" s="14">
        <v>90.487936000000005</v>
      </c>
      <c r="H74" s="14">
        <v>116.54341599999999</v>
      </c>
      <c r="I74" s="14">
        <v>28.358801</v>
      </c>
      <c r="J74" s="14">
        <v>28.358801</v>
      </c>
      <c r="K74" s="148">
        <v>39.266074000000003</v>
      </c>
      <c r="L74" s="14"/>
      <c r="M74" s="76"/>
      <c r="N74" s="76"/>
      <c r="O74" s="139"/>
      <c r="P74" s="139"/>
      <c r="R74" s="1"/>
      <c r="T74" s="1"/>
    </row>
    <row r="75" spans="1:21">
      <c r="A75" s="22" t="s">
        <v>68</v>
      </c>
      <c r="B75" s="18">
        <v>283.17498503466652</v>
      </c>
      <c r="C75" s="14">
        <v>267.89228448370403</v>
      </c>
      <c r="D75" s="14">
        <v>312.50114220967725</v>
      </c>
      <c r="E75" s="14">
        <v>343.18483999104797</v>
      </c>
      <c r="F75" s="14">
        <v>396.48226434370667</v>
      </c>
      <c r="G75" s="14">
        <v>368.20704779097588</v>
      </c>
      <c r="H75" s="14">
        <v>352.23806606408323</v>
      </c>
      <c r="I75" s="14">
        <v>440.42353503433782</v>
      </c>
      <c r="J75" s="14">
        <v>570.79223981052371</v>
      </c>
      <c r="K75" s="148">
        <v>596.7805152256982</v>
      </c>
      <c r="L75" s="14"/>
      <c r="M75" s="76"/>
      <c r="N75" s="201"/>
      <c r="O75" s="139"/>
      <c r="P75" s="139"/>
      <c r="Q75" s="1"/>
      <c r="T75" s="1"/>
    </row>
    <row r="76" spans="1:21">
      <c r="A76" s="24" t="s">
        <v>69</v>
      </c>
      <c r="B76" s="20">
        <v>997.5771488890706</v>
      </c>
      <c r="C76" s="21">
        <v>1020.2881350190967</v>
      </c>
      <c r="D76" s="21">
        <v>1033.7051024796403</v>
      </c>
      <c r="E76" s="21">
        <v>1093.8232314472727</v>
      </c>
      <c r="F76" s="21">
        <v>1078.3961456888214</v>
      </c>
      <c r="G76" s="21">
        <v>1226.9057124650574</v>
      </c>
      <c r="H76" s="21">
        <v>1140.5207504841726</v>
      </c>
      <c r="I76" s="21">
        <v>1379.4958490944614</v>
      </c>
      <c r="J76" s="21">
        <v>1486.5529141672773</v>
      </c>
      <c r="K76" s="149">
        <v>2119.6766588965352</v>
      </c>
      <c r="L76" s="12"/>
      <c r="M76" s="65"/>
      <c r="N76" s="65"/>
      <c r="O76" s="146"/>
      <c r="P76" s="146"/>
      <c r="Q76" s="1"/>
      <c r="T76" s="1"/>
    </row>
    <row r="77" spans="1:21">
      <c r="A77" s="24" t="s">
        <v>70</v>
      </c>
      <c r="B77" s="20">
        <v>7586.2823344132839</v>
      </c>
      <c r="C77" s="21">
        <v>7440.674428798402</v>
      </c>
      <c r="D77" s="21">
        <v>7537.314014533632</v>
      </c>
      <c r="E77" s="21">
        <v>7628.4999852854198</v>
      </c>
      <c r="F77" s="21">
        <v>7611.9024415379481</v>
      </c>
      <c r="G77" s="21">
        <v>7601.6914966812692</v>
      </c>
      <c r="H77" s="21">
        <v>7506.9664980322368</v>
      </c>
      <c r="I77" s="21">
        <v>7794.471671388259</v>
      </c>
      <c r="J77" s="21">
        <v>7929.3486880584369</v>
      </c>
      <c r="K77" s="149">
        <v>8050.8865910660243</v>
      </c>
      <c r="L77" s="12"/>
      <c r="M77" s="65"/>
      <c r="N77" s="65"/>
      <c r="O77" s="146"/>
      <c r="P77" s="146"/>
      <c r="Q77" s="1"/>
      <c r="T77" s="1"/>
      <c r="U77" s="1"/>
    </row>
    <row r="78" spans="1:21">
      <c r="A78" s="239" t="s">
        <v>71</v>
      </c>
      <c r="B78" s="165"/>
      <c r="C78" s="165"/>
      <c r="D78" s="165"/>
      <c r="E78" s="165"/>
      <c r="F78" s="165"/>
      <c r="G78" s="165"/>
      <c r="H78" s="165"/>
      <c r="I78" s="165"/>
      <c r="J78" s="165"/>
      <c r="K78" s="165"/>
      <c r="L78" s="8"/>
      <c r="M78" s="1"/>
      <c r="O78" s="1"/>
    </row>
    <row r="79" spans="1:21" ht="38.450000000000003" customHeight="1">
      <c r="A79" s="242" t="s">
        <v>72</v>
      </c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40"/>
      <c r="M79" s="1"/>
    </row>
    <row r="80" spans="1:21">
      <c r="A80" s="7"/>
      <c r="B80" s="8"/>
      <c r="C80" s="8"/>
      <c r="D80" s="8"/>
      <c r="E80" s="40"/>
      <c r="F80" s="40"/>
      <c r="G80" s="40"/>
      <c r="H80" s="40"/>
      <c r="I80" s="40"/>
      <c r="J80" s="40"/>
      <c r="K80" s="40"/>
      <c r="L80" s="40"/>
      <c r="M80" s="1"/>
    </row>
    <row r="81" spans="1:19" ht="23.45">
      <c r="A81" s="41" t="s">
        <v>73</v>
      </c>
      <c r="B81" s="8"/>
      <c r="C81" s="8"/>
      <c r="D81" s="8"/>
      <c r="E81" s="40"/>
      <c r="F81" s="40"/>
      <c r="G81" s="40"/>
      <c r="H81" s="40"/>
      <c r="I81" s="40"/>
      <c r="J81" s="40"/>
      <c r="K81" s="40"/>
      <c r="L81" s="40"/>
      <c r="M81" s="1"/>
      <c r="O81" s="1"/>
    </row>
    <row r="82" spans="1:19">
      <c r="A82" s="7"/>
      <c r="B82" s="8"/>
      <c r="C82" s="8"/>
      <c r="D82" s="8"/>
      <c r="E82" s="42"/>
      <c r="F82" s="42"/>
      <c r="G82" s="42"/>
      <c r="H82" s="42"/>
      <c r="I82" s="42"/>
      <c r="J82" s="42"/>
      <c r="K82" s="42"/>
      <c r="L82" s="42"/>
      <c r="M82" s="1"/>
    </row>
    <row r="83" spans="1:19">
      <c r="A83" s="4" t="s">
        <v>1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8</v>
      </c>
      <c r="I83" s="5" t="s">
        <v>9</v>
      </c>
      <c r="J83" s="5" t="s">
        <v>10</v>
      </c>
      <c r="K83" s="66" t="s">
        <v>11</v>
      </c>
      <c r="L83" s="5"/>
    </row>
    <row r="84" spans="1:19">
      <c r="A84" s="7"/>
      <c r="B84" s="8"/>
      <c r="C84" s="8"/>
      <c r="D84" s="8"/>
      <c r="E84" s="8"/>
      <c r="F84" s="8"/>
      <c r="G84" s="8"/>
      <c r="H84" s="8"/>
      <c r="I84" s="8"/>
      <c r="J84" s="8"/>
      <c r="K84" s="228"/>
      <c r="L84" s="8"/>
      <c r="M84" s="45"/>
    </row>
    <row r="85" spans="1:19">
      <c r="A85" s="36" t="s">
        <v>74</v>
      </c>
      <c r="B85" s="33"/>
      <c r="C85" s="33"/>
      <c r="D85" s="33"/>
      <c r="E85" s="33"/>
      <c r="F85" s="33"/>
      <c r="G85" s="33"/>
      <c r="H85" s="33"/>
      <c r="I85" s="33"/>
      <c r="J85" s="33"/>
      <c r="K85" s="231"/>
      <c r="L85" s="33"/>
    </row>
    <row r="86" spans="1:19">
      <c r="A86" s="32" t="s">
        <v>75</v>
      </c>
      <c r="B86" s="46">
        <v>-284.63967057785533</v>
      </c>
      <c r="C86" s="14">
        <v>-74.984556426287099</v>
      </c>
      <c r="D86" s="14">
        <v>4.1701201415353353</v>
      </c>
      <c r="E86" s="14">
        <v>49.728921436487497</v>
      </c>
      <c r="F86" s="14">
        <v>-1.7951696009741172</v>
      </c>
      <c r="G86" s="14">
        <v>20.178137663498095</v>
      </c>
      <c r="H86" s="14">
        <v>66.429904709546548</v>
      </c>
      <c r="I86" s="14">
        <v>114.47669158636907</v>
      </c>
      <c r="J86" s="14">
        <v>180.41800358388994</v>
      </c>
      <c r="K86" s="148">
        <v>129.65348453502818</v>
      </c>
      <c r="L86" s="47"/>
      <c r="M86" s="48"/>
      <c r="N86" s="1"/>
      <c r="Q86" s="202"/>
      <c r="R86" s="202"/>
      <c r="S86" s="203"/>
    </row>
    <row r="87" spans="1:19">
      <c r="A87" s="32" t="s">
        <v>76</v>
      </c>
      <c r="B87" s="46">
        <v>153.12907586037701</v>
      </c>
      <c r="C87" s="14">
        <v>30.269589185035755</v>
      </c>
      <c r="D87" s="14">
        <v>36.390499406181164</v>
      </c>
      <c r="E87" s="14">
        <v>3.2732689971037985</v>
      </c>
      <c r="F87" s="14">
        <v>14.948128727040263</v>
      </c>
      <c r="G87" s="14">
        <v>44.80828372667014</v>
      </c>
      <c r="H87" s="14">
        <v>41.689324286994669</v>
      </c>
      <c r="I87" s="14">
        <v>6.6561582218399735</v>
      </c>
      <c r="J87" s="14">
        <v>-2.3589835271320094</v>
      </c>
      <c r="K87" s="148">
        <v>57.580695639535705</v>
      </c>
      <c r="L87" s="14"/>
      <c r="M87" s="49"/>
    </row>
    <row r="88" spans="1:19" ht="29.1">
      <c r="A88" s="32" t="s">
        <v>77</v>
      </c>
      <c r="B88" s="46">
        <v>-0.12774071608622301</v>
      </c>
      <c r="C88" s="14">
        <v>-0.13500528391377697</v>
      </c>
      <c r="D88" s="14">
        <v>-0.23644300000000001</v>
      </c>
      <c r="E88" s="14">
        <v>-0.43994999999999995</v>
      </c>
      <c r="F88" s="14">
        <v>-0.34392200000000001</v>
      </c>
      <c r="G88" s="14">
        <v>-0.59147657187601288</v>
      </c>
      <c r="H88" s="14">
        <v>-0.19524586876401706</v>
      </c>
      <c r="I88" s="14">
        <v>-0.26765561831267015</v>
      </c>
      <c r="J88" s="14">
        <v>-0.65426991158334602</v>
      </c>
      <c r="K88" s="148">
        <v>-0.553339752822264</v>
      </c>
      <c r="L88" s="14"/>
      <c r="M88" s="144"/>
    </row>
    <row r="89" spans="1:19">
      <c r="A89" s="32" t="s">
        <v>16</v>
      </c>
      <c r="B89" s="46">
        <v>116.64953282902201</v>
      </c>
      <c r="C89" s="14">
        <v>112.35146405746471</v>
      </c>
      <c r="D89" s="14">
        <v>110.19729797168907</v>
      </c>
      <c r="E89" s="14">
        <v>111.49830910131776</v>
      </c>
      <c r="F89" s="14">
        <v>112.54369142524092</v>
      </c>
      <c r="G89" s="14">
        <v>119.13611026997705</v>
      </c>
      <c r="H89" s="14">
        <v>118.8187881020624</v>
      </c>
      <c r="I89" s="14">
        <v>132.21365360058502</v>
      </c>
      <c r="J89" s="14">
        <v>127.87767038511956</v>
      </c>
      <c r="K89" s="148">
        <f>0.055+132.489380680813</f>
        <v>132.54438068081302</v>
      </c>
      <c r="L89" s="50"/>
      <c r="M89" s="51"/>
      <c r="N89" s="52"/>
    </row>
    <row r="90" spans="1:19">
      <c r="A90" s="32" t="s">
        <v>78</v>
      </c>
      <c r="B90" s="46">
        <v>84.4</v>
      </c>
      <c r="C90" s="14">
        <v>0</v>
      </c>
      <c r="D90" s="14">
        <v>0</v>
      </c>
      <c r="E90" s="14">
        <v>5.5611732080512501</v>
      </c>
      <c r="F90" s="14">
        <v>0</v>
      </c>
      <c r="G90" s="14">
        <v>-13.798822868441688</v>
      </c>
      <c r="H90" s="14">
        <v>-4.0360277147044599E-6</v>
      </c>
      <c r="I90" s="14">
        <v>76.216994689922217</v>
      </c>
      <c r="J90" s="92">
        <v>0</v>
      </c>
      <c r="K90" s="157">
        <v>0</v>
      </c>
      <c r="L90" s="14"/>
      <c r="M90" s="51"/>
      <c r="N90" s="52"/>
    </row>
    <row r="91" spans="1:19">
      <c r="A91" s="32" t="s">
        <v>79</v>
      </c>
      <c r="B91" s="46">
        <v>2.3973094967488691</v>
      </c>
      <c r="C91" s="14">
        <v>5.4836861532760413</v>
      </c>
      <c r="D91" s="14">
        <v>-0.78218069260893408</v>
      </c>
      <c r="E91" s="14">
        <v>0.10585420245940469</v>
      </c>
      <c r="F91" s="14">
        <v>0.402185023872763</v>
      </c>
      <c r="G91" s="14">
        <v>-0.11068263995591987</v>
      </c>
      <c r="H91" s="14">
        <v>-1.794966842807292</v>
      </c>
      <c r="I91" s="14">
        <v>1.1810943261040872</v>
      </c>
      <c r="J91" s="92">
        <v>-7.30646181592431</v>
      </c>
      <c r="K91" s="157">
        <v>-8.7267230376280978</v>
      </c>
      <c r="L91" s="14"/>
      <c r="M91" s="51"/>
      <c r="N91" s="52"/>
    </row>
    <row r="92" spans="1:19">
      <c r="A92" s="32" t="s">
        <v>80</v>
      </c>
      <c r="B92" s="46">
        <v>-4.1687449237214809</v>
      </c>
      <c r="C92" s="14">
        <v>2.8704666996535027</v>
      </c>
      <c r="D92" s="14">
        <v>1.1039901446899405</v>
      </c>
      <c r="E92" s="14">
        <v>1.8656451988229419</v>
      </c>
      <c r="F92" s="14">
        <v>4.0127282342318322</v>
      </c>
      <c r="G92" s="14">
        <v>0.36381592041731547</v>
      </c>
      <c r="H92" s="14">
        <v>-6.2328407613569023</v>
      </c>
      <c r="I92" s="14">
        <v>-6.6264014481400295</v>
      </c>
      <c r="J92" s="92">
        <v>-0.47225628406470765</v>
      </c>
      <c r="K92" s="157">
        <v>-5.722592648674893</v>
      </c>
      <c r="L92" s="14"/>
      <c r="M92" s="102"/>
      <c r="N92" s="52"/>
    </row>
    <row r="93" spans="1:19">
      <c r="A93" s="32" t="s">
        <v>81</v>
      </c>
      <c r="B93" s="46">
        <v>60.621000000000009</v>
      </c>
      <c r="C93" s="14">
        <v>-25.748000000000005</v>
      </c>
      <c r="D93" s="14">
        <v>0.78466000000000236</v>
      </c>
      <c r="E93" s="14">
        <v>-19.549660000000003</v>
      </c>
      <c r="F93" s="14">
        <v>6.1530000000000058</v>
      </c>
      <c r="G93" s="14">
        <v>0.12299999999999045</v>
      </c>
      <c r="H93" s="14">
        <v>-3.9209999999999923</v>
      </c>
      <c r="I93" s="14">
        <v>-23.769999999999996</v>
      </c>
      <c r="J93" s="92">
        <v>3.3669999999999902</v>
      </c>
      <c r="K93" s="157">
        <v>-8.1879999999999882</v>
      </c>
      <c r="L93" s="14"/>
      <c r="M93" s="102"/>
      <c r="N93" s="52"/>
    </row>
    <row r="94" spans="1:19">
      <c r="A94" s="32" t="s">
        <v>82</v>
      </c>
      <c r="B94" s="46">
        <v>-25.346549719684795</v>
      </c>
      <c r="C94" s="14">
        <v>180.4451969066414</v>
      </c>
      <c r="D94" s="14">
        <v>-0.78077744543588778</v>
      </c>
      <c r="E94" s="14">
        <v>-12.848121027802932</v>
      </c>
      <c r="F94" s="14">
        <v>-44.942484476567337</v>
      </c>
      <c r="G94" s="14">
        <v>-22.172276478276594</v>
      </c>
      <c r="H94" s="14">
        <v>-46.803629736778063</v>
      </c>
      <c r="I94" s="14">
        <v>-59.28881999699189</v>
      </c>
      <c r="J94" s="92">
        <v>-23.8401292357084</v>
      </c>
      <c r="K94" s="157">
        <v>-140.74357137787513</v>
      </c>
      <c r="L94" s="14"/>
      <c r="M94" s="102"/>
      <c r="N94" s="204"/>
    </row>
    <row r="95" spans="1:19">
      <c r="A95" s="32" t="s">
        <v>83</v>
      </c>
      <c r="B95" s="46">
        <v>-5.2429999999999977E-2</v>
      </c>
      <c r="C95" s="14">
        <v>-1.4274174192016604</v>
      </c>
      <c r="D95" s="14">
        <v>-5.6478801597488824</v>
      </c>
      <c r="E95" s="14">
        <v>-1.6740171672343767</v>
      </c>
      <c r="F95" s="14">
        <v>-6.4434255417656896</v>
      </c>
      <c r="G95" s="14">
        <v>-2.757796468120576</v>
      </c>
      <c r="H95" s="14">
        <v>-2.3748089512697348</v>
      </c>
      <c r="I95" s="14">
        <v>-12.684506038843999</v>
      </c>
      <c r="J95" s="92">
        <v>-6.7910000000000004</v>
      </c>
      <c r="K95" s="157">
        <v>-1.001824</v>
      </c>
      <c r="L95" s="14"/>
      <c r="M95" s="38"/>
      <c r="N95" s="52"/>
    </row>
    <row r="96" spans="1:19">
      <c r="A96" s="36" t="s">
        <v>84</v>
      </c>
      <c r="B96" s="53">
        <v>102.86178224880054</v>
      </c>
      <c r="C96" s="21">
        <v>229.12542387266885</v>
      </c>
      <c r="D96" s="21">
        <v>145.19928636630178</v>
      </c>
      <c r="E96" s="21">
        <v>137.52169094920504</v>
      </c>
      <c r="F96" s="21">
        <v>84.534731791078656</v>
      </c>
      <c r="G96" s="21">
        <v>145.17829255389185</v>
      </c>
      <c r="H96" s="21">
        <v>165.61552090159992</v>
      </c>
      <c r="I96" s="21">
        <v>228.10720932253173</v>
      </c>
      <c r="J96" s="21">
        <v>270.2395731945968</v>
      </c>
      <c r="K96" s="149">
        <v>154.7875100383763</v>
      </c>
      <c r="L96" s="12"/>
      <c r="N96" s="52"/>
    </row>
    <row r="97" spans="1:18">
      <c r="A97" s="32" t="s">
        <v>85</v>
      </c>
      <c r="B97" s="46"/>
      <c r="C97" s="14"/>
      <c r="D97" s="14"/>
      <c r="E97" s="14"/>
      <c r="F97" s="14"/>
      <c r="G97" s="14"/>
      <c r="H97" s="14"/>
      <c r="I97" s="14"/>
      <c r="J97" s="14"/>
      <c r="K97" s="148"/>
      <c r="L97" s="14"/>
      <c r="N97" s="52"/>
    </row>
    <row r="98" spans="1:18">
      <c r="A98" s="36" t="s">
        <v>86</v>
      </c>
      <c r="B98" s="46"/>
      <c r="C98" s="14"/>
      <c r="D98" s="14"/>
      <c r="E98" s="14"/>
      <c r="F98" s="14"/>
      <c r="G98" s="14"/>
      <c r="H98" s="14"/>
      <c r="I98" s="14"/>
      <c r="J98" s="14"/>
      <c r="K98" s="148"/>
      <c r="L98" s="14"/>
    </row>
    <row r="99" spans="1:18">
      <c r="A99" s="32" t="s">
        <v>87</v>
      </c>
      <c r="B99" s="46">
        <v>0</v>
      </c>
      <c r="C99" s="14">
        <v>0</v>
      </c>
      <c r="D99" s="14">
        <v>0</v>
      </c>
      <c r="E99" s="14">
        <v>0</v>
      </c>
      <c r="F99" s="14">
        <v>0</v>
      </c>
      <c r="G99" s="14"/>
      <c r="H99" s="14">
        <v>0</v>
      </c>
      <c r="I99" s="14">
        <v>0</v>
      </c>
      <c r="J99" s="92">
        <v>0</v>
      </c>
      <c r="K99" s="157">
        <v>0.19108231866549702</v>
      </c>
      <c r="L99" s="14"/>
      <c r="M99" s="45"/>
      <c r="N99" s="52"/>
    </row>
    <row r="100" spans="1:18">
      <c r="A100" s="32" t="s">
        <v>88</v>
      </c>
      <c r="B100" s="46">
        <v>0.34747978336234425</v>
      </c>
      <c r="C100" s="14">
        <v>3.1393802098867369</v>
      </c>
      <c r="D100" s="14">
        <v>5.201799840562459</v>
      </c>
      <c r="E100" s="14">
        <v>-0.28400335111721375</v>
      </c>
      <c r="F100" s="14">
        <v>3.711811603617087</v>
      </c>
      <c r="G100" s="14">
        <v>0.22555064542584979</v>
      </c>
      <c r="H100" s="14">
        <v>0.75065377444166526</v>
      </c>
      <c r="I100" s="14">
        <v>0.63310736779364341</v>
      </c>
      <c r="J100" s="92">
        <v>21.614422916927911</v>
      </c>
      <c r="K100" s="157">
        <v>20.507627955722345</v>
      </c>
      <c r="L100" s="14"/>
      <c r="M100" s="205"/>
      <c r="N100" s="1"/>
    </row>
    <row r="101" spans="1:18">
      <c r="A101" s="32" t="s">
        <v>89</v>
      </c>
      <c r="B101" s="46">
        <v>-18.379716420697505</v>
      </c>
      <c r="C101" s="14">
        <v>-16.878275283469215</v>
      </c>
      <c r="D101" s="14">
        <v>-72.768804873967298</v>
      </c>
      <c r="E101" s="14">
        <v>-26.497378102517317</v>
      </c>
      <c r="F101" s="14">
        <v>-10.357160648355173</v>
      </c>
      <c r="G101" s="14">
        <v>-28.784803020431188</v>
      </c>
      <c r="H101" s="14">
        <v>-28.813440973412952</v>
      </c>
      <c r="I101" s="14">
        <v>-72.708930805309791</v>
      </c>
      <c r="J101" s="92">
        <v>-17.476580597188761</v>
      </c>
      <c r="K101" s="157">
        <v>-27.211766882926842</v>
      </c>
      <c r="L101" s="14"/>
      <c r="M101" s="1"/>
    </row>
    <row r="102" spans="1:18">
      <c r="A102" s="32" t="s">
        <v>90</v>
      </c>
      <c r="B102" s="46">
        <v>0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92">
        <v>-9.9162010000000009</v>
      </c>
      <c r="K102" s="157">
        <v>0</v>
      </c>
      <c r="L102" s="14"/>
      <c r="M102" s="14"/>
    </row>
    <row r="103" spans="1:18">
      <c r="A103" s="32" t="s">
        <v>91</v>
      </c>
      <c r="B103" s="46">
        <v>-6.1414511252939201</v>
      </c>
      <c r="C103" s="14">
        <v>-1.9242416650149492</v>
      </c>
      <c r="D103" s="14">
        <v>-4.6142096911303554E-3</v>
      </c>
      <c r="E103" s="14">
        <v>0</v>
      </c>
      <c r="F103" s="14">
        <v>-8.0703069999999997</v>
      </c>
      <c r="G103" s="14">
        <v>0</v>
      </c>
      <c r="H103" s="14">
        <v>0</v>
      </c>
      <c r="I103" s="14">
        <v>8.0703069999999997</v>
      </c>
      <c r="J103" s="92">
        <v>0</v>
      </c>
      <c r="K103" s="157">
        <v>0</v>
      </c>
      <c r="L103" s="14"/>
      <c r="M103" s="1"/>
    </row>
    <row r="104" spans="1:18" hidden="1">
      <c r="A104" s="32" t="s">
        <v>92</v>
      </c>
      <c r="B104" s="46">
        <v>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92">
        <v>0</v>
      </c>
      <c r="K104" s="157">
        <v>0</v>
      </c>
      <c r="L104" s="14"/>
      <c r="M104" s="14"/>
      <c r="N104" s="206"/>
      <c r="P104" s="1"/>
    </row>
    <row r="105" spans="1:18">
      <c r="A105" s="32" t="s">
        <v>93</v>
      </c>
      <c r="B105" s="46">
        <v>0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-6.8194020000000002</v>
      </c>
      <c r="J105" s="92">
        <v>0</v>
      </c>
      <c r="K105" s="157">
        <v>0</v>
      </c>
      <c r="L105" s="14"/>
      <c r="M105" s="54"/>
    </row>
    <row r="106" spans="1:18">
      <c r="A106" s="32" t="s">
        <v>94</v>
      </c>
      <c r="B106" s="46">
        <v>1.57712150690412</v>
      </c>
      <c r="C106" s="14">
        <v>0.85665165188590997</v>
      </c>
      <c r="D106" s="14">
        <v>0.75537850453732736</v>
      </c>
      <c r="E106" s="14">
        <v>1.1924507487048324</v>
      </c>
      <c r="F106" s="14">
        <v>0.41806598840074899</v>
      </c>
      <c r="G106" s="14">
        <v>0.45637829192054097</v>
      </c>
      <c r="H106" s="14">
        <v>0.44635221779674006</v>
      </c>
      <c r="I106" s="14">
        <v>0.65756405215090985</v>
      </c>
      <c r="J106" s="92">
        <v>0.32974999763097601</v>
      </c>
      <c r="K106" s="157">
        <v>1.2062368045243441</v>
      </c>
      <c r="L106" s="14"/>
    </row>
    <row r="107" spans="1:18" hidden="1">
      <c r="A107" s="32" t="s">
        <v>95</v>
      </c>
      <c r="B107" s="46">
        <v>0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92">
        <v>0</v>
      </c>
      <c r="K107" s="157">
        <v>0</v>
      </c>
      <c r="L107" s="14"/>
    </row>
    <row r="108" spans="1:18" hidden="1">
      <c r="A108" s="32" t="s">
        <v>96</v>
      </c>
      <c r="B108" s="46">
        <v>0</v>
      </c>
      <c r="C108" s="14">
        <v>0</v>
      </c>
      <c r="D108" s="14">
        <v>0</v>
      </c>
      <c r="E108" s="14">
        <v>0</v>
      </c>
      <c r="F108" s="14">
        <v>0</v>
      </c>
      <c r="G108" s="14">
        <v>0</v>
      </c>
      <c r="H108" s="14">
        <v>0</v>
      </c>
      <c r="I108" s="14">
        <v>0</v>
      </c>
      <c r="J108" s="92">
        <v>0</v>
      </c>
      <c r="K108" s="157">
        <v>0</v>
      </c>
      <c r="L108" s="14"/>
    </row>
    <row r="109" spans="1:18">
      <c r="A109" s="34" t="s">
        <v>97</v>
      </c>
      <c r="B109" s="53">
        <v>-22.596566255724959</v>
      </c>
      <c r="C109" s="21">
        <v>-14.806485086711517</v>
      </c>
      <c r="D109" s="21">
        <v>-66.816240738558633</v>
      </c>
      <c r="E109" s="21">
        <v>-25.588930704929698</v>
      </c>
      <c r="F109" s="21">
        <v>-14.297590056337338</v>
      </c>
      <c r="G109" s="21">
        <v>-27.847874083084797</v>
      </c>
      <c r="H109" s="21">
        <v>-27.616434981174546</v>
      </c>
      <c r="I109" s="21">
        <v>-70.167354385365215</v>
      </c>
      <c r="J109" s="21">
        <v>-5.4486086826298754</v>
      </c>
      <c r="K109" s="149">
        <v>-5.3068198040146548</v>
      </c>
      <c r="L109" s="12"/>
      <c r="O109" s="1"/>
    </row>
    <row r="110" spans="1:18">
      <c r="A110" s="32" t="s">
        <v>85</v>
      </c>
      <c r="B110" s="46"/>
      <c r="C110" s="14"/>
      <c r="D110" s="14"/>
      <c r="E110" s="14"/>
      <c r="F110" s="14"/>
      <c r="G110" s="14"/>
      <c r="H110" s="14"/>
      <c r="I110" s="14"/>
      <c r="J110" s="14"/>
      <c r="K110" s="148"/>
      <c r="L110" s="14"/>
    </row>
    <row r="111" spans="1:18">
      <c r="A111" s="36" t="s">
        <v>98</v>
      </c>
      <c r="B111" s="46"/>
      <c r="C111" s="14"/>
      <c r="D111" s="14"/>
      <c r="E111" s="14"/>
      <c r="F111" s="14"/>
      <c r="G111" s="14"/>
      <c r="H111" s="14"/>
      <c r="I111" s="14"/>
      <c r="J111" s="14"/>
      <c r="K111" s="148"/>
      <c r="L111" s="14"/>
    </row>
    <row r="112" spans="1:18">
      <c r="A112" s="32" t="s">
        <v>99</v>
      </c>
      <c r="B112" s="46">
        <v>140.62899999999999</v>
      </c>
      <c r="C112" s="14">
        <v>39.164236999999986</v>
      </c>
      <c r="D112" s="14">
        <v>260.17834269357724</v>
      </c>
      <c r="E112" s="14">
        <v>117.44324175857292</v>
      </c>
      <c r="F112" s="14">
        <v>91.751243497126055</v>
      </c>
      <c r="G112" s="14">
        <v>20.641352751875118</v>
      </c>
      <c r="H112" s="14">
        <v>174.11366249848098</v>
      </c>
      <c r="I112" s="14">
        <v>187.63316341795388</v>
      </c>
      <c r="J112" s="14">
        <v>39.582123000000003</v>
      </c>
      <c r="K112" s="229">
        <v>280.59077399999995</v>
      </c>
      <c r="L112" s="14"/>
      <c r="M112" s="54"/>
      <c r="N112" s="207"/>
      <c r="O112" s="145"/>
      <c r="Q112" s="207"/>
      <c r="R112" s="145"/>
    </row>
    <row r="113" spans="1:18" ht="16.5">
      <c r="A113" s="32" t="s">
        <v>100</v>
      </c>
      <c r="B113" s="46">
        <v>-70.950467899822897</v>
      </c>
      <c r="C113" s="14">
        <v>-71.811188618839154</v>
      </c>
      <c r="D113" s="14">
        <v>-186.34479920976975</v>
      </c>
      <c r="E113" s="14">
        <v>-87.998463586852267</v>
      </c>
      <c r="F113" s="14">
        <v>-123.90088822644032</v>
      </c>
      <c r="G113" s="14">
        <v>-82.192069709084791</v>
      </c>
      <c r="H113" s="14">
        <v>-193.91325527611016</v>
      </c>
      <c r="I113" s="14">
        <v>-131.00706667346975</v>
      </c>
      <c r="J113" s="14">
        <v>-142.3161022757829</v>
      </c>
      <c r="K113" s="229">
        <v>-221.78479957977754</v>
      </c>
      <c r="L113" s="14"/>
      <c r="M113" s="54"/>
      <c r="O113" s="145"/>
      <c r="R113" s="145"/>
    </row>
    <row r="114" spans="1:18" ht="16.5">
      <c r="A114" s="32" t="s">
        <v>101</v>
      </c>
      <c r="B114" s="46">
        <v>-42.049532100177103</v>
      </c>
      <c r="C114" s="14">
        <v>-50.18881138116086</v>
      </c>
      <c r="D114" s="14">
        <v>-43.655200790230239</v>
      </c>
      <c r="E114" s="14">
        <v>-44.001536413147733</v>
      </c>
      <c r="F114" s="14">
        <v>-46.962605386187015</v>
      </c>
      <c r="G114" s="14">
        <v>-47.023610331575647</v>
      </c>
      <c r="H114" s="14">
        <v>-53.997834937363876</v>
      </c>
      <c r="I114" s="14">
        <v>-55.948027882823368</v>
      </c>
      <c r="J114" s="14">
        <v>-68.98427457254067</v>
      </c>
      <c r="K114" s="229">
        <v>-51.350939823053167</v>
      </c>
      <c r="L114" s="14"/>
      <c r="M114" s="54"/>
      <c r="O114" s="145"/>
      <c r="R114" s="145"/>
    </row>
    <row r="115" spans="1:18" hidden="1">
      <c r="A115" s="32" t="s">
        <v>102</v>
      </c>
      <c r="B115" s="46">
        <v>0</v>
      </c>
      <c r="C115" s="14">
        <v>0</v>
      </c>
      <c r="D115" s="14">
        <v>0</v>
      </c>
      <c r="E115" s="14">
        <v>0</v>
      </c>
      <c r="F115" s="14">
        <v>0</v>
      </c>
      <c r="G115" s="14">
        <v>0</v>
      </c>
      <c r="H115" s="14">
        <v>0</v>
      </c>
      <c r="I115" s="14">
        <v>0</v>
      </c>
      <c r="J115" s="14">
        <v>0</v>
      </c>
      <c r="K115" s="148">
        <v>0</v>
      </c>
      <c r="L115" s="14"/>
      <c r="O115" s="145"/>
    </row>
    <row r="116" spans="1:18">
      <c r="A116" s="32" t="s">
        <v>103</v>
      </c>
      <c r="B116" s="46">
        <v>-47.661497218377299</v>
      </c>
      <c r="C116" s="14">
        <v>-36.736577184763398</v>
      </c>
      <c r="D116" s="14">
        <v>-41.264709825222809</v>
      </c>
      <c r="E116" s="14">
        <v>-40.784009483356186</v>
      </c>
      <c r="F116" s="14">
        <v>-46.139009612572707</v>
      </c>
      <c r="G116" s="14">
        <v>-41.158586874666</v>
      </c>
      <c r="H116" s="14">
        <v>-40.457021762204789</v>
      </c>
      <c r="I116" s="14">
        <v>-37.676282857362906</v>
      </c>
      <c r="J116" s="14">
        <v>-43.708764150933106</v>
      </c>
      <c r="K116" s="148">
        <v>-42.913238806078695</v>
      </c>
      <c r="L116" s="14"/>
      <c r="O116" s="145"/>
      <c r="R116" s="145"/>
    </row>
    <row r="117" spans="1:18">
      <c r="A117" s="32" t="s">
        <v>104</v>
      </c>
      <c r="B117" s="46">
        <v>-7.3107369999999987</v>
      </c>
      <c r="C117" s="14">
        <v>-6.8124960000000003</v>
      </c>
      <c r="D117" s="14">
        <v>-4.5726639999999996</v>
      </c>
      <c r="E117" s="14">
        <v>-7.6208000000001164E-2</v>
      </c>
      <c r="F117" s="14">
        <v>1.4288380000000001</v>
      </c>
      <c r="G117" s="14">
        <v>0.97078200000000003</v>
      </c>
      <c r="H117" s="14">
        <v>-0.6937549999999999</v>
      </c>
      <c r="I117" s="14">
        <v>5.6121889999999999</v>
      </c>
      <c r="J117" s="31">
        <v>0.10455300000000001</v>
      </c>
      <c r="K117" s="148">
        <v>-2.634366</v>
      </c>
      <c r="L117" s="14"/>
      <c r="R117" s="210"/>
    </row>
    <row r="118" spans="1:18">
      <c r="A118" s="32" t="s">
        <v>105</v>
      </c>
      <c r="B118" s="46">
        <v>-0.35125109999999998</v>
      </c>
      <c r="C118" s="14">
        <v>-0.44999970000000006</v>
      </c>
      <c r="D118" s="14">
        <v>-0.57004830782859983</v>
      </c>
      <c r="E118" s="14">
        <v>-1.64598499593012</v>
      </c>
      <c r="F118" s="14">
        <v>-1.9109343259557299</v>
      </c>
      <c r="G118" s="14">
        <v>-1.4336771249942901</v>
      </c>
      <c r="H118" s="14">
        <v>-2.3696616573744196</v>
      </c>
      <c r="I118" s="14">
        <v>-2.6893010288341799</v>
      </c>
      <c r="J118" s="31">
        <v>-0.79328372271039882</v>
      </c>
      <c r="K118" s="148">
        <v>-11.0576949398676</v>
      </c>
      <c r="L118" s="14"/>
      <c r="N118" s="56"/>
      <c r="O118" s="211"/>
      <c r="R118" s="210"/>
    </row>
    <row r="119" spans="1:18">
      <c r="A119" s="32" t="s">
        <v>106</v>
      </c>
      <c r="B119" s="46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8">
        <v>-38.016364940000003</v>
      </c>
      <c r="L119" s="50"/>
      <c r="N119" s="56"/>
      <c r="O119" s="211"/>
      <c r="R119" s="145"/>
    </row>
    <row r="120" spans="1:18">
      <c r="A120" s="34" t="s">
        <v>107</v>
      </c>
      <c r="B120" s="53">
        <v>-27.377076044514045</v>
      </c>
      <c r="C120" s="21">
        <v>-126.70368951326132</v>
      </c>
      <c r="D120" s="21">
        <v>-16.659468327097027</v>
      </c>
      <c r="E120" s="21">
        <v>-58.031658670774412</v>
      </c>
      <c r="F120" s="21">
        <v>-125.73335605402971</v>
      </c>
      <c r="G120" s="21">
        <v>-150.19580928844559</v>
      </c>
      <c r="H120" s="21">
        <v>-117.31786613457227</v>
      </c>
      <c r="I120" s="21">
        <v>-34.075326024536253</v>
      </c>
      <c r="J120" s="21">
        <v>-216.11574872196707</v>
      </c>
      <c r="K120" s="149">
        <v>-87.166630088777055</v>
      </c>
      <c r="L120" s="12"/>
      <c r="N120" s="212"/>
      <c r="O120" s="213"/>
      <c r="Q120" s="56"/>
      <c r="R120" s="211"/>
    </row>
    <row r="121" spans="1:18">
      <c r="A121" s="32"/>
      <c r="B121" s="46"/>
      <c r="C121" s="14"/>
      <c r="D121" s="14"/>
      <c r="E121" s="14"/>
      <c r="F121" s="14"/>
      <c r="G121" s="14"/>
      <c r="H121" s="14"/>
      <c r="I121" s="14">
        <v>-7.1054273576010019E-14</v>
      </c>
      <c r="J121" s="14"/>
      <c r="K121" s="148"/>
      <c r="L121" s="14"/>
      <c r="Q121" s="56"/>
      <c r="R121" s="211"/>
    </row>
    <row r="122" spans="1:18">
      <c r="A122" s="36" t="s">
        <v>108</v>
      </c>
      <c r="B122" s="46">
        <v>52.88813994856153</v>
      </c>
      <c r="C122" s="14">
        <v>87.615249272696005</v>
      </c>
      <c r="D122" s="14">
        <v>61.723577300646113</v>
      </c>
      <c r="E122" s="14">
        <v>53.901101573501954</v>
      </c>
      <c r="F122" s="14">
        <v>-55.496530946778279</v>
      </c>
      <c r="G122" s="14">
        <v>-32.865390817638541</v>
      </c>
      <c r="H122" s="14">
        <v>20.681219785853116</v>
      </c>
      <c r="I122" s="14">
        <v>123.86452891263025</v>
      </c>
      <c r="J122" s="14">
        <v>48.675215789999868</v>
      </c>
      <c r="K122" s="148">
        <v>62.314060145584591</v>
      </c>
      <c r="L122" s="14"/>
      <c r="Q122" s="212"/>
      <c r="R122" s="213"/>
    </row>
    <row r="123" spans="1:18">
      <c r="A123" s="32" t="s">
        <v>109</v>
      </c>
      <c r="B123" s="46">
        <v>398.08355416486603</v>
      </c>
      <c r="C123" s="14">
        <v>450.97169411342759</v>
      </c>
      <c r="D123" s="14">
        <v>538.58694338612372</v>
      </c>
      <c r="E123" s="14">
        <v>600.31052068676968</v>
      </c>
      <c r="F123" s="14">
        <v>654.22627671332111</v>
      </c>
      <c r="G123" s="14">
        <v>598.72974576654281</v>
      </c>
      <c r="H123" s="14">
        <v>565.86467157639413</v>
      </c>
      <c r="I123" s="14">
        <v>586.54589136224718</v>
      </c>
      <c r="J123" s="14">
        <v>710.41201621101095</v>
      </c>
      <c r="K123" s="148">
        <v>759.08723200101099</v>
      </c>
      <c r="L123" s="14"/>
      <c r="P123" s="56"/>
    </row>
    <row r="124" spans="1:18">
      <c r="A124" s="34" t="s">
        <v>110</v>
      </c>
      <c r="B124" s="53">
        <v>450.97169411342759</v>
      </c>
      <c r="C124" s="21">
        <v>538.58694338612361</v>
      </c>
      <c r="D124" s="21">
        <v>600.31052068676979</v>
      </c>
      <c r="E124" s="21">
        <v>654.21162226027161</v>
      </c>
      <c r="F124" s="21">
        <v>598.72974576654281</v>
      </c>
      <c r="G124" s="21">
        <v>565.86435494890429</v>
      </c>
      <c r="H124" s="21">
        <v>586.54589136224729</v>
      </c>
      <c r="I124" s="21">
        <v>710.41042027487742</v>
      </c>
      <c r="J124" s="21">
        <v>759.08723200101099</v>
      </c>
      <c r="K124" s="149">
        <v>821.40129214659498</v>
      </c>
      <c r="L124" s="12"/>
      <c r="M124" s="214"/>
      <c r="N124" s="49"/>
    </row>
    <row r="125" spans="1:18">
      <c r="A125" s="165" t="s">
        <v>111</v>
      </c>
      <c r="B125" s="165"/>
      <c r="C125" s="165"/>
      <c r="D125" s="165"/>
      <c r="E125" s="165"/>
      <c r="F125" s="165"/>
      <c r="G125" s="165"/>
      <c r="H125" s="165"/>
      <c r="I125" s="165"/>
    </row>
    <row r="126" spans="1:18">
      <c r="O126" s="215"/>
      <c r="R126" s="145"/>
    </row>
    <row r="127" spans="1:18">
      <c r="A127" s="56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O127" s="215"/>
      <c r="P127" s="216"/>
    </row>
    <row r="128" spans="1:18">
      <c r="A128" s="56"/>
      <c r="B128" s="57"/>
      <c r="C128" s="57"/>
      <c r="D128" s="57"/>
      <c r="E128" s="57"/>
      <c r="F128" s="57"/>
      <c r="G128" s="12"/>
      <c r="H128" s="12"/>
      <c r="I128" s="12"/>
      <c r="J128" s="12"/>
      <c r="K128" s="12"/>
      <c r="L128" s="12"/>
      <c r="N128" s="1"/>
      <c r="P128" s="216"/>
    </row>
    <row r="129" spans="1:18">
      <c r="A129" s="56"/>
      <c r="B129" s="12"/>
      <c r="C129" s="123"/>
      <c r="D129" s="123"/>
      <c r="E129" s="12"/>
      <c r="F129" s="12"/>
      <c r="G129" s="12"/>
      <c r="H129" s="12"/>
      <c r="I129" s="222"/>
      <c r="J129" s="222"/>
      <c r="K129" s="222"/>
      <c r="L129" s="12"/>
      <c r="M129" s="217"/>
      <c r="O129" s="58"/>
      <c r="P129" s="1"/>
      <c r="Q129" s="58"/>
    </row>
    <row r="130" spans="1:18">
      <c r="A130" s="56"/>
      <c r="B130" s="12"/>
      <c r="C130" s="123"/>
      <c r="D130" s="123"/>
      <c r="E130" s="123"/>
      <c r="F130" s="123"/>
      <c r="G130" s="123"/>
      <c r="H130" s="123"/>
      <c r="I130" s="123"/>
      <c r="J130" s="12"/>
      <c r="K130" s="12"/>
      <c r="L130" s="12"/>
      <c r="N130" s="218"/>
      <c r="O130" s="219"/>
    </row>
    <row r="131" spans="1:18">
      <c r="A131" s="56"/>
      <c r="B131" s="59"/>
      <c r="C131" s="59"/>
      <c r="D131" s="59"/>
      <c r="E131" s="59"/>
      <c r="F131" s="59"/>
      <c r="G131" s="59"/>
      <c r="H131" s="59"/>
      <c r="I131" s="59"/>
      <c r="J131" s="223"/>
      <c r="K131" s="223"/>
      <c r="L131" s="223"/>
      <c r="M131" s="220"/>
      <c r="O131" s="221"/>
      <c r="Q131" s="1"/>
    </row>
    <row r="132" spans="1:18">
      <c r="B132" s="224"/>
      <c r="C132" s="224"/>
      <c r="D132" s="224"/>
      <c r="E132" s="224"/>
      <c r="F132" s="224"/>
      <c r="G132" s="224"/>
      <c r="H132" s="224"/>
      <c r="I132" s="224"/>
      <c r="J132" s="54"/>
      <c r="K132" s="54"/>
      <c r="L132" s="54"/>
    </row>
    <row r="133" spans="1:18">
      <c r="A133" s="32"/>
      <c r="J133" s="225"/>
      <c r="K133" s="225"/>
      <c r="L133" s="225"/>
      <c r="O133" s="1"/>
      <c r="P133" s="1"/>
    </row>
    <row r="134" spans="1:18">
      <c r="A134" s="36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221"/>
    </row>
    <row r="135" spans="1:18">
      <c r="M135" s="219"/>
      <c r="N135" s="219"/>
    </row>
    <row r="136" spans="1:18"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</row>
    <row r="137" spans="1:18">
      <c r="A137" s="56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R137" s="1"/>
    </row>
    <row r="138" spans="1:18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spans="1:18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spans="1:18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N140" s="1"/>
    </row>
    <row r="141" spans="1:18">
      <c r="A141" s="56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N141" s="1"/>
    </row>
    <row r="142" spans="1:18">
      <c r="A142" s="56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</row>
    <row r="143" spans="1:18">
      <c r="A143" s="212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</row>
    <row r="144" spans="1:18">
      <c r="G144" s="63"/>
      <c r="H144" s="63"/>
      <c r="I144" s="63"/>
      <c r="J144" s="63"/>
      <c r="K144" s="63"/>
      <c r="L144" s="63"/>
    </row>
    <row r="145" spans="1:14">
      <c r="G145" s="25"/>
      <c r="H145" s="25"/>
      <c r="I145" s="25"/>
      <c r="J145" s="25"/>
      <c r="K145" s="25"/>
      <c r="L145" s="25"/>
    </row>
    <row r="146" spans="1:14">
      <c r="A146" s="56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N146" s="1"/>
    </row>
    <row r="147" spans="1:14">
      <c r="A147" s="56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N147" s="1"/>
    </row>
    <row r="148" spans="1:14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spans="1:14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spans="1:14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25"/>
    </row>
    <row r="151" spans="1:14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spans="1:14">
      <c r="A152" s="203"/>
      <c r="B152" s="227"/>
      <c r="C152" s="227"/>
      <c r="D152" s="227"/>
      <c r="E152" s="227"/>
      <c r="F152" s="227"/>
      <c r="G152" s="227"/>
      <c r="H152" s="227"/>
      <c r="I152" s="227"/>
      <c r="J152" s="227"/>
      <c r="K152" s="227"/>
      <c r="L152" s="227"/>
    </row>
    <row r="153" spans="1:14">
      <c r="A153" s="56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</row>
    <row r="154" spans="1:14">
      <c r="G154" s="63"/>
      <c r="H154" s="63"/>
      <c r="I154" s="63"/>
      <c r="J154" s="63"/>
      <c r="K154" s="63"/>
      <c r="L154" s="63"/>
    </row>
    <row r="156" spans="1:14">
      <c r="H156" s="1"/>
      <c r="I156" s="1"/>
      <c r="J156" s="1"/>
      <c r="K156" s="1"/>
      <c r="L156" s="1"/>
    </row>
    <row r="157" spans="1:14">
      <c r="D157" s="29"/>
      <c r="E157" s="29"/>
      <c r="F157" s="29"/>
      <c r="G157" s="29"/>
      <c r="H157" s="29"/>
      <c r="I157" s="29"/>
    </row>
    <row r="158" spans="1:14">
      <c r="D158" s="1"/>
      <c r="E158" s="1"/>
      <c r="F158" s="1"/>
      <c r="G158" s="1"/>
      <c r="H158" s="1"/>
      <c r="I158" s="1"/>
    </row>
    <row r="159" spans="1:14">
      <c r="B159" s="12"/>
      <c r="C159" s="11"/>
      <c r="D159" s="11"/>
      <c r="E159" s="12"/>
      <c r="F159" s="12"/>
      <c r="G159" s="12"/>
      <c r="H159" s="12"/>
      <c r="I159" s="12"/>
      <c r="J159" s="12"/>
    </row>
    <row r="160" spans="1:14">
      <c r="H160" s="1"/>
      <c r="I160" s="1"/>
    </row>
    <row r="161" spans="8:9">
      <c r="H161" s="64"/>
      <c r="I161" s="64"/>
    </row>
    <row r="162" spans="8:9">
      <c r="H162" s="57"/>
      <c r="I162" s="57"/>
    </row>
  </sheetData>
  <mergeCells count="1">
    <mergeCell ref="A79:K7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A3EF6-8E2B-4583-A259-2A24ED9F0780}">
  <dimension ref="A1:AA101"/>
  <sheetViews>
    <sheetView showGridLines="0" topLeftCell="A43" zoomScale="75" workbookViewId="0">
      <selection activeCell="K50" sqref="K50"/>
    </sheetView>
  </sheetViews>
  <sheetFormatPr defaultRowHeight="14.45"/>
  <cols>
    <col min="1" max="1" width="34.140625" customWidth="1"/>
    <col min="2" max="2" width="16.140625" customWidth="1"/>
    <col min="3" max="6" width="14.140625" bestFit="1" customWidth="1"/>
    <col min="7" max="9" width="14.140625" customWidth="1"/>
    <col min="10" max="11" width="14.140625" bestFit="1" customWidth="1"/>
    <col min="12" max="12" width="9" customWidth="1"/>
    <col min="13" max="13" width="10.85546875" customWidth="1"/>
    <col min="14" max="14" width="10.42578125" customWidth="1"/>
    <col min="15" max="15" width="10.85546875" customWidth="1"/>
    <col min="16" max="16" width="17.28515625" customWidth="1"/>
    <col min="17" max="17" width="17.140625" customWidth="1"/>
    <col min="18" max="18" width="10.85546875" customWidth="1"/>
    <col min="19" max="19" width="10" bestFit="1" customWidth="1"/>
    <col min="20" max="20" width="11" bestFit="1" customWidth="1"/>
    <col min="21" max="22" width="10.5703125" bestFit="1" customWidth="1"/>
    <col min="23" max="23" width="8.85546875" customWidth="1"/>
    <col min="24" max="24" width="13.140625" customWidth="1"/>
    <col min="25" max="27" width="10.5703125" bestFit="1" customWidth="1"/>
  </cols>
  <sheetData>
    <row r="1" spans="1:24" ht="43.5" customHeight="1"/>
    <row r="3" spans="1:24" ht="23.45">
      <c r="A3" s="2" t="s">
        <v>112</v>
      </c>
      <c r="B3" s="67"/>
      <c r="C3" s="67"/>
      <c r="D3" s="67"/>
      <c r="E3" s="67"/>
      <c r="F3" s="67"/>
      <c r="G3" s="67"/>
      <c r="H3" s="67"/>
      <c r="I3" s="67"/>
      <c r="J3" s="67"/>
      <c r="K3" s="67"/>
    </row>
    <row r="4" spans="1:24">
      <c r="B4" s="67"/>
      <c r="C4" s="67"/>
      <c r="D4" s="67"/>
      <c r="E4" s="67"/>
      <c r="F4" s="67"/>
      <c r="G4" s="67"/>
      <c r="H4" s="67"/>
      <c r="I4" s="67"/>
      <c r="J4" s="67"/>
      <c r="K4" s="67"/>
      <c r="M4" s="1"/>
      <c r="N4" s="1"/>
      <c r="O4" s="1"/>
      <c r="P4" s="1"/>
      <c r="Q4" s="1"/>
      <c r="X4" s="5"/>
    </row>
    <row r="5" spans="1:24">
      <c r="A5" s="124" t="s">
        <v>1</v>
      </c>
      <c r="B5" s="125" t="s">
        <v>2</v>
      </c>
      <c r="C5" s="125" t="s">
        <v>3</v>
      </c>
      <c r="D5" s="125" t="s">
        <v>4</v>
      </c>
      <c r="E5" s="125" t="s">
        <v>5</v>
      </c>
      <c r="F5" s="125" t="s">
        <v>6</v>
      </c>
      <c r="G5" s="125" t="s">
        <v>7</v>
      </c>
      <c r="H5" s="125" t="s">
        <v>8</v>
      </c>
      <c r="I5" s="125" t="s">
        <v>9</v>
      </c>
      <c r="J5" s="125" t="s">
        <v>10</v>
      </c>
      <c r="K5" s="152" t="s">
        <v>11</v>
      </c>
      <c r="S5" s="38"/>
      <c r="T5" s="38"/>
    </row>
    <row r="6" spans="1:24">
      <c r="C6" s="14"/>
      <c r="D6" s="14"/>
      <c r="E6" s="14"/>
      <c r="F6" s="14"/>
      <c r="G6" s="14"/>
      <c r="H6" s="14"/>
      <c r="I6" s="14"/>
      <c r="J6" s="14"/>
      <c r="K6" s="148"/>
      <c r="M6" s="9"/>
      <c r="N6" s="9"/>
      <c r="O6" s="9"/>
      <c r="P6" s="9"/>
      <c r="R6" s="68"/>
      <c r="S6" s="69"/>
      <c r="T6" s="69"/>
    </row>
    <row r="7" spans="1:24">
      <c r="A7" s="32" t="s">
        <v>113</v>
      </c>
      <c r="B7" s="18">
        <v>520.32620889231396</v>
      </c>
      <c r="C7" s="14">
        <v>392.38671281672407</v>
      </c>
      <c r="D7" s="14">
        <v>450.21464115690196</v>
      </c>
      <c r="E7" s="14">
        <v>567.95046266378995</v>
      </c>
      <c r="F7" s="14">
        <v>586.25724617993671</v>
      </c>
      <c r="G7" s="14">
        <v>689.92009621175805</v>
      </c>
      <c r="H7" s="14">
        <v>706.11262762715546</v>
      </c>
      <c r="I7" s="14">
        <v>759.5121513929264</v>
      </c>
      <c r="J7" s="14">
        <v>806.38579388475807</v>
      </c>
      <c r="K7" s="148">
        <v>804.23790575759006</v>
      </c>
      <c r="L7" s="54"/>
      <c r="M7" s="100"/>
      <c r="N7" s="100"/>
      <c r="O7" s="94"/>
      <c r="P7" s="94"/>
      <c r="Q7" s="33"/>
      <c r="R7" s="33"/>
      <c r="S7" s="70"/>
      <c r="T7" s="70"/>
    </row>
    <row r="8" spans="1:24">
      <c r="A8" s="32" t="s">
        <v>114</v>
      </c>
      <c r="B8" s="18">
        <v>70.486000000000004</v>
      </c>
      <c r="C8" s="14">
        <v>56.11811999999999</v>
      </c>
      <c r="D8" s="14">
        <v>24.123850000000004</v>
      </c>
      <c r="E8" s="14">
        <v>23.575293999999985</v>
      </c>
      <c r="F8" s="14">
        <v>28.216120999999998</v>
      </c>
      <c r="G8" s="14">
        <v>54.779511999999997</v>
      </c>
      <c r="H8" s="14">
        <v>71.911270999999999</v>
      </c>
      <c r="I8" s="14">
        <v>90.954647999999992</v>
      </c>
      <c r="J8" s="14">
        <v>113.10582000000001</v>
      </c>
      <c r="K8" s="148">
        <v>153.43194799999998</v>
      </c>
      <c r="L8" s="1">
        <f>+K8-J8</f>
        <v>40.326127999999969</v>
      </c>
      <c r="M8" s="100"/>
      <c r="N8" s="100"/>
      <c r="O8" s="94"/>
      <c r="P8" s="94"/>
      <c r="Q8" s="33"/>
      <c r="R8" s="33"/>
      <c r="S8" s="71"/>
      <c r="T8" s="71"/>
    </row>
    <row r="9" spans="1:24">
      <c r="A9" s="32" t="s">
        <v>115</v>
      </c>
      <c r="B9" s="18">
        <v>16.42446956035862</v>
      </c>
      <c r="C9" s="14">
        <v>9.2883722797711101</v>
      </c>
      <c r="D9" s="14">
        <v>7.3374478845184221</v>
      </c>
      <c r="E9" s="14">
        <v>-0.88759470615089953</v>
      </c>
      <c r="F9" s="14">
        <v>6.7862549012625299</v>
      </c>
      <c r="G9" s="14">
        <v>10.110117595872154</v>
      </c>
      <c r="H9" s="14">
        <v>6.0401909801417837</v>
      </c>
      <c r="I9" s="14">
        <v>10.226204248589955</v>
      </c>
      <c r="J9" s="14">
        <v>8.7334313669125887</v>
      </c>
      <c r="K9" s="148">
        <v>8.0211603519091046</v>
      </c>
      <c r="M9" s="100"/>
      <c r="N9" s="100"/>
      <c r="O9" s="94"/>
      <c r="P9" s="94"/>
      <c r="Q9" s="33"/>
      <c r="R9" s="68"/>
      <c r="S9" s="69"/>
      <c r="T9" s="69"/>
    </row>
    <row r="10" spans="1:24">
      <c r="A10" s="32" t="s">
        <v>116</v>
      </c>
      <c r="B10" s="18">
        <v>2.7620340000000052</v>
      </c>
      <c r="C10" s="14">
        <v>0.21091900000002362</v>
      </c>
      <c r="D10" s="14">
        <v>2.9863823129495684</v>
      </c>
      <c r="E10" s="14">
        <v>2.1278212327871247</v>
      </c>
      <c r="F10" s="14">
        <v>1.9043133614559418</v>
      </c>
      <c r="G10" s="14">
        <v>2.4002098053714089</v>
      </c>
      <c r="H10" s="14">
        <v>3.1722745631747173</v>
      </c>
      <c r="I10" s="14">
        <v>0.84034628774939701</v>
      </c>
      <c r="J10" s="14">
        <v>1.6015486607924718</v>
      </c>
      <c r="K10" s="148">
        <v>2.7144741089405766</v>
      </c>
      <c r="L10" s="1"/>
      <c r="M10" s="100"/>
      <c r="N10" s="100"/>
      <c r="O10" s="94"/>
      <c r="P10" s="94"/>
      <c r="Q10" s="33"/>
      <c r="R10" s="33"/>
      <c r="S10" s="70"/>
      <c r="T10" s="70"/>
    </row>
    <row r="11" spans="1:24">
      <c r="A11" s="34" t="s">
        <v>12</v>
      </c>
      <c r="B11" s="72">
        <v>609.99871245267252</v>
      </c>
      <c r="C11" s="21">
        <v>458.00412409649527</v>
      </c>
      <c r="D11" s="21">
        <v>484.66232135436985</v>
      </c>
      <c r="E11" s="21">
        <v>592.76598319042637</v>
      </c>
      <c r="F11" s="21">
        <v>623.1639354426552</v>
      </c>
      <c r="G11" s="21">
        <v>757.20993561300145</v>
      </c>
      <c r="H11" s="21">
        <v>787.23636417047192</v>
      </c>
      <c r="I11" s="21">
        <v>861.5333499292658</v>
      </c>
      <c r="J11" s="21">
        <v>929.82659391246307</v>
      </c>
      <c r="K11" s="149">
        <v>968.4054882184397</v>
      </c>
      <c r="L11" s="73"/>
      <c r="M11" s="86"/>
      <c r="N11" s="86"/>
      <c r="O11" s="101"/>
      <c r="P11" s="101"/>
      <c r="Q11" s="33"/>
      <c r="R11" s="33"/>
      <c r="S11" s="71"/>
      <c r="T11" s="71"/>
    </row>
    <row r="12" spans="1:24">
      <c r="A12" s="32" t="s">
        <v>117</v>
      </c>
      <c r="B12" s="18">
        <v>-131.30037233435087</v>
      </c>
      <c r="C12" s="14">
        <v>-91.78137558976141</v>
      </c>
      <c r="D12" s="14">
        <v>-106.97006730005893</v>
      </c>
      <c r="E12" s="14">
        <v>-146.16951539719122</v>
      </c>
      <c r="F12" s="14">
        <v>-155.52611386640086</v>
      </c>
      <c r="G12" s="14">
        <v>-177.90319770309929</v>
      </c>
      <c r="H12" s="14">
        <v>-163.81767015948395</v>
      </c>
      <c r="I12" s="14">
        <v>-162.70491067612755</v>
      </c>
      <c r="J12" s="14">
        <v>-175.81126256618751</v>
      </c>
      <c r="K12" s="148">
        <v>-164.10245122898027</v>
      </c>
      <c r="M12" s="100"/>
      <c r="N12" s="100"/>
      <c r="O12" s="94"/>
      <c r="P12" s="94"/>
      <c r="Q12" s="33"/>
      <c r="R12" s="68"/>
      <c r="S12" s="69"/>
      <c r="T12" s="69"/>
    </row>
    <row r="13" spans="1:24">
      <c r="A13" s="32" t="s">
        <v>118</v>
      </c>
      <c r="B13" s="18">
        <v>-170.71176665194801</v>
      </c>
      <c r="C13" s="14">
        <v>-88.424421957679982</v>
      </c>
      <c r="D13" s="14">
        <v>-85.334063501766991</v>
      </c>
      <c r="E13" s="14">
        <v>-107.76346886074703</v>
      </c>
      <c r="F13" s="14">
        <v>-137.63461384593299</v>
      </c>
      <c r="G13" s="14">
        <v>-177.89878345377301</v>
      </c>
      <c r="H13" s="14">
        <v>-190.29466298631303</v>
      </c>
      <c r="I13" s="14">
        <v>-194.96580028480304</v>
      </c>
      <c r="J13" s="14">
        <v>-235.216109033457</v>
      </c>
      <c r="K13" s="148">
        <v>-281.39921938827399</v>
      </c>
      <c r="L13" s="1">
        <f>+K13-J13</f>
        <v>-46.183110354816989</v>
      </c>
      <c r="M13" s="100"/>
      <c r="N13" s="100"/>
      <c r="O13" s="94"/>
      <c r="P13" s="94"/>
      <c r="Q13" s="33"/>
      <c r="R13" s="33"/>
      <c r="S13" s="70"/>
      <c r="T13" s="70"/>
    </row>
    <row r="14" spans="1:24">
      <c r="A14" s="32" t="s">
        <v>119</v>
      </c>
      <c r="B14" s="18">
        <v>-93.034859572699176</v>
      </c>
      <c r="C14" s="14">
        <v>-68.987972102123692</v>
      </c>
      <c r="D14" s="14">
        <v>-85.548492227389687</v>
      </c>
      <c r="E14" s="14">
        <v>-97.768305037699179</v>
      </c>
      <c r="F14" s="14">
        <v>-106.12637081145874</v>
      </c>
      <c r="G14" s="14">
        <v>-105.21033512924586</v>
      </c>
      <c r="H14" s="14">
        <v>-104.43455578871882</v>
      </c>
      <c r="I14" s="14">
        <v>-86.066059381397963</v>
      </c>
      <c r="J14" s="14">
        <v>-106.11320676468036</v>
      </c>
      <c r="K14" s="148">
        <v>-100.92471658457983</v>
      </c>
      <c r="M14" s="100"/>
      <c r="N14" s="100"/>
      <c r="O14" s="94"/>
      <c r="P14" s="94"/>
      <c r="Q14" s="33"/>
      <c r="R14" s="33"/>
      <c r="S14" s="71"/>
      <c r="T14" s="71"/>
    </row>
    <row r="15" spans="1:24">
      <c r="A15" s="32" t="s">
        <v>120</v>
      </c>
      <c r="B15" s="18">
        <v>-43.722014000000001</v>
      </c>
      <c r="C15" s="14">
        <v>-49.405569</v>
      </c>
      <c r="D15" s="14">
        <v>-45.067011000000022</v>
      </c>
      <c r="E15" s="14">
        <v>-46.997938999999974</v>
      </c>
      <c r="F15" s="14">
        <v>-46.690576999999998</v>
      </c>
      <c r="G15" s="14">
        <v>-55.515213999999993</v>
      </c>
      <c r="H15" s="14">
        <v>-52.281844000000021</v>
      </c>
      <c r="I15" s="14">
        <v>-64.433779999999956</v>
      </c>
      <c r="J15" s="14">
        <v>-55.267711000000006</v>
      </c>
      <c r="K15" s="148">
        <v>-55.925601000000015</v>
      </c>
      <c r="M15" s="100"/>
      <c r="N15" s="100"/>
      <c r="O15" s="94"/>
      <c r="P15" s="94"/>
      <c r="Q15" s="33"/>
      <c r="R15" s="33"/>
      <c r="S15" s="70"/>
      <c r="T15" s="70"/>
    </row>
    <row r="16" spans="1:24">
      <c r="A16" s="32" t="s">
        <v>121</v>
      </c>
      <c r="B16" s="18">
        <v>-32.481922984616403</v>
      </c>
      <c r="C16" s="14">
        <v>-28.896399266605911</v>
      </c>
      <c r="D16" s="14">
        <v>-25.834327375652961</v>
      </c>
      <c r="E16" s="14">
        <v>-43.641954013199012</v>
      </c>
      <c r="F16" s="14">
        <v>-45.061406606496099</v>
      </c>
      <c r="G16" s="14">
        <v>-42.451536592112838</v>
      </c>
      <c r="H16" s="14">
        <v>-46.519188476595588</v>
      </c>
      <c r="I16" s="14">
        <v>-39.048901476345037</v>
      </c>
      <c r="J16" s="14">
        <v>-44.351291405880382</v>
      </c>
      <c r="K16" s="148">
        <v>-48.630937300408448</v>
      </c>
      <c r="M16" s="100"/>
      <c r="N16" s="100"/>
      <c r="O16" s="94"/>
      <c r="P16" s="94"/>
      <c r="Q16" s="33"/>
      <c r="R16" s="33"/>
      <c r="S16" s="70"/>
      <c r="T16" s="70"/>
    </row>
    <row r="17" spans="1:22">
      <c r="A17" s="32" t="s">
        <v>122</v>
      </c>
      <c r="B17" s="18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8">
        <v>0</v>
      </c>
      <c r="M17" s="100"/>
      <c r="N17" s="100"/>
      <c r="O17" s="94"/>
      <c r="P17" s="94"/>
      <c r="Q17" s="33"/>
      <c r="R17" s="33"/>
    </row>
    <row r="18" spans="1:22">
      <c r="A18" s="32" t="s">
        <v>123</v>
      </c>
      <c r="B18" s="17">
        <v>-1.4084261318700197</v>
      </c>
      <c r="C18" s="14">
        <v>-63.822024902497027</v>
      </c>
      <c r="D18" s="14">
        <v>-1.384773426811293</v>
      </c>
      <c r="E18" s="14">
        <v>-1.8383609765228357</v>
      </c>
      <c r="F18" s="14">
        <v>-1.0448807909931703</v>
      </c>
      <c r="G18" s="14">
        <v>-35.901450618626001</v>
      </c>
      <c r="H18" s="14">
        <v>-1.5964757089076116</v>
      </c>
      <c r="I18" s="14">
        <v>-32.980885225222124</v>
      </c>
      <c r="J18" s="14">
        <v>-10.331138721909001</v>
      </c>
      <c r="K18" s="148">
        <v>-0.97995419070780798</v>
      </c>
      <c r="M18" s="100"/>
      <c r="N18" s="100"/>
      <c r="O18" s="94"/>
      <c r="P18" s="94"/>
      <c r="Q18" s="33"/>
      <c r="R18" s="33"/>
    </row>
    <row r="19" spans="1:22">
      <c r="A19" s="32" t="s">
        <v>124</v>
      </c>
      <c r="B19" s="17">
        <v>-33.988950569494506</v>
      </c>
      <c r="C19" s="14">
        <v>-30.709253635048114</v>
      </c>
      <c r="D19" s="14">
        <v>-28.397459520494493</v>
      </c>
      <c r="E19" s="14">
        <v>-37.018662585662625</v>
      </c>
      <c r="F19" s="14">
        <v>-31.226411152664895</v>
      </c>
      <c r="G19" s="14">
        <v>-34.37536936155648</v>
      </c>
      <c r="H19" s="14">
        <v>-33.265692171921827</v>
      </c>
      <c r="I19" s="14">
        <v>-34.412119849356685</v>
      </c>
      <c r="J19" s="14">
        <v>-34.954001421689782</v>
      </c>
      <c r="K19" s="148">
        <v>-36.589332436568938</v>
      </c>
      <c r="M19" s="100"/>
      <c r="N19" s="100"/>
      <c r="O19" s="94"/>
      <c r="P19" s="94"/>
      <c r="Q19" s="33"/>
      <c r="R19" s="33"/>
    </row>
    <row r="20" spans="1:22">
      <c r="A20" s="34" t="s">
        <v>125</v>
      </c>
      <c r="B20" s="72">
        <v>-506.61175779642156</v>
      </c>
      <c r="C20" s="21">
        <v>-422.06357063606208</v>
      </c>
      <c r="D20" s="21">
        <v>-378.53120802410649</v>
      </c>
      <c r="E20" s="21">
        <v>-481.26247476105982</v>
      </c>
      <c r="F20" s="21">
        <v>-523.31037446753805</v>
      </c>
      <c r="G20" s="21">
        <v>-629.25204554671745</v>
      </c>
      <c r="H20" s="21">
        <v>-592.21393003612604</v>
      </c>
      <c r="I20" s="21">
        <v>-614.6124573860767</v>
      </c>
      <c r="J20" s="21">
        <v>-662.02891844944349</v>
      </c>
      <c r="K20" s="149">
        <v>-688.57226983245891</v>
      </c>
      <c r="M20" s="86"/>
      <c r="N20" s="86"/>
      <c r="O20" s="101"/>
      <c r="P20" s="101"/>
      <c r="Q20" s="74"/>
      <c r="R20" s="33"/>
    </row>
    <row r="21" spans="1:22" ht="43.5">
      <c r="A21" s="34" t="s">
        <v>126</v>
      </c>
      <c r="B21" s="20">
        <v>103.38695465625096</v>
      </c>
      <c r="C21" s="21">
        <v>35.940553460433193</v>
      </c>
      <c r="D21" s="21">
        <v>106.13111333026336</v>
      </c>
      <c r="E21" s="21">
        <v>111.503508429367</v>
      </c>
      <c r="F21" s="21">
        <v>99.853560975117148</v>
      </c>
      <c r="G21" s="21">
        <v>127.95789006628399</v>
      </c>
      <c r="H21" s="21">
        <v>195.02243413434587</v>
      </c>
      <c r="I21" s="21">
        <v>246.9208925431891</v>
      </c>
      <c r="J21" s="21">
        <v>267.79767546301957</v>
      </c>
      <c r="K21" s="149">
        <v>279.83321838598079</v>
      </c>
      <c r="M21" s="86"/>
      <c r="N21" s="86"/>
      <c r="O21" s="101"/>
      <c r="P21" s="101"/>
      <c r="Q21" s="65"/>
      <c r="R21" s="33"/>
    </row>
    <row r="22" spans="1:22">
      <c r="A22" s="32" t="s">
        <v>15</v>
      </c>
      <c r="B22" s="18">
        <v>-60.621000000000002</v>
      </c>
      <c r="C22" s="14">
        <v>25.748000000000005</v>
      </c>
      <c r="D22" s="14">
        <v>-1.0960000000000036</v>
      </c>
      <c r="E22" s="14">
        <v>19.861000000000001</v>
      </c>
      <c r="F22" s="14">
        <v>-6.1529999999999996</v>
      </c>
      <c r="G22" s="14">
        <v>-0.12300000000000022</v>
      </c>
      <c r="H22" s="14">
        <v>3.9209999999999998</v>
      </c>
      <c r="I22" s="14">
        <v>23.77</v>
      </c>
      <c r="J22" s="14">
        <v>-3.367</v>
      </c>
      <c r="K22" s="148">
        <v>8.1879999999999988</v>
      </c>
      <c r="M22" s="75"/>
      <c r="N22" s="102"/>
      <c r="O22" s="75"/>
      <c r="P22" s="75"/>
      <c r="R22" s="65"/>
    </row>
    <row r="23" spans="1:22">
      <c r="A23" s="32" t="s">
        <v>127</v>
      </c>
      <c r="B23" s="18">
        <v>-83.179939997801412</v>
      </c>
      <c r="C23" s="14">
        <v>-79.702230399511492</v>
      </c>
      <c r="D23" s="14">
        <v>-77.883112503912088</v>
      </c>
      <c r="E23" s="14">
        <v>-78.335436592942045</v>
      </c>
      <c r="F23" s="14">
        <v>-79.774582078510889</v>
      </c>
      <c r="G23" s="14">
        <v>-80.27522401855262</v>
      </c>
      <c r="H23" s="14">
        <v>-83.858749543983805</v>
      </c>
      <c r="I23" s="14">
        <v>-95.942377437250684</v>
      </c>
      <c r="J23" s="14">
        <v>-92.097191151409703</v>
      </c>
      <c r="K23" s="148">
        <v>-96.145532314976094</v>
      </c>
      <c r="M23" s="75"/>
      <c r="N23" s="75"/>
      <c r="O23" s="75"/>
      <c r="P23" s="75"/>
    </row>
    <row r="24" spans="1:22">
      <c r="A24" s="32" t="s">
        <v>128</v>
      </c>
      <c r="B24" s="18">
        <v>-0.23341691461641501</v>
      </c>
      <c r="C24" s="14">
        <v>-0.26567735396866998</v>
      </c>
      <c r="D24" s="14">
        <v>-0.39098935719098504</v>
      </c>
      <c r="E24" s="14">
        <v>-1.2800658031325998</v>
      </c>
      <c r="F24" s="14">
        <v>-0.77401315327728504</v>
      </c>
      <c r="G24" s="14">
        <v>-0.73362547516792509</v>
      </c>
      <c r="H24" s="14">
        <v>-0.74009550149314984</v>
      </c>
      <c r="I24" s="14">
        <v>-1.6958768901794801</v>
      </c>
      <c r="J24" s="14">
        <v>-0.80281382470863294</v>
      </c>
      <c r="K24" s="148">
        <v>-0.87332708885379695</v>
      </c>
      <c r="M24" s="75"/>
      <c r="N24" s="75"/>
      <c r="O24" s="75"/>
      <c r="P24" s="75"/>
    </row>
    <row r="25" spans="1:22">
      <c r="A25" s="32" t="s">
        <v>17</v>
      </c>
      <c r="B25" s="18">
        <v>-17.899999999999999</v>
      </c>
      <c r="C25" s="14">
        <v>0</v>
      </c>
      <c r="D25" s="14">
        <v>0</v>
      </c>
      <c r="E25" s="14">
        <v>-0.11537500000000023</v>
      </c>
      <c r="F25" s="14">
        <v>0</v>
      </c>
      <c r="G25" s="14">
        <v>0</v>
      </c>
      <c r="H25" s="14">
        <v>0</v>
      </c>
      <c r="I25" s="14">
        <v>-76.216999999999999</v>
      </c>
      <c r="J25" s="14">
        <v>0</v>
      </c>
      <c r="K25" s="148">
        <v>0</v>
      </c>
      <c r="M25" s="75"/>
      <c r="N25" s="75"/>
      <c r="O25" s="75"/>
      <c r="P25" s="75"/>
    </row>
    <row r="26" spans="1:22">
      <c r="A26" s="34" t="s">
        <v>129</v>
      </c>
      <c r="B26" s="20">
        <v>-58.547402256166862</v>
      </c>
      <c r="C26" s="21">
        <v>-18.279354293046964</v>
      </c>
      <c r="D26" s="21">
        <v>26.761011469160287</v>
      </c>
      <c r="E26" s="21">
        <v>51.633631033291891</v>
      </c>
      <c r="F26" s="21">
        <v>13.151965743328969</v>
      </c>
      <c r="G26" s="21">
        <v>46.826040572563443</v>
      </c>
      <c r="H26" s="21">
        <v>114.34458908886891</v>
      </c>
      <c r="I26" s="21">
        <v>96.83563821575892</v>
      </c>
      <c r="J26" s="21">
        <v>171.53067048690122</v>
      </c>
      <c r="K26" s="149">
        <v>191.00235898215089</v>
      </c>
      <c r="M26" s="75"/>
      <c r="N26" s="75"/>
      <c r="O26" s="75"/>
      <c r="P26" s="75"/>
    </row>
    <row r="27" spans="1:22" ht="29.1">
      <c r="A27" s="32" t="s">
        <v>19</v>
      </c>
      <c r="B27" s="18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8">
        <v>0</v>
      </c>
      <c r="M27" s="75"/>
      <c r="N27" s="75"/>
      <c r="O27" s="75"/>
      <c r="P27" s="75"/>
    </row>
    <row r="28" spans="1:22">
      <c r="A28" s="32" t="s">
        <v>130</v>
      </c>
      <c r="B28" s="18">
        <v>-102.04805802767864</v>
      </c>
      <c r="C28" s="14">
        <v>-25.101470098922292</v>
      </c>
      <c r="D28" s="14">
        <v>-26.171661736830288</v>
      </c>
      <c r="E28" s="14">
        <v>-11.348642745728625</v>
      </c>
      <c r="F28" s="14">
        <v>-11.815230454049084</v>
      </c>
      <c r="G28" s="14">
        <v>-28.125324389158187</v>
      </c>
      <c r="H28" s="14">
        <v>-24.944531657857063</v>
      </c>
      <c r="I28" s="14">
        <v>-1.4996969986602835</v>
      </c>
      <c r="J28" s="14">
        <v>-0.51529121294337166</v>
      </c>
      <c r="K28" s="148">
        <v>-30.153739146605229</v>
      </c>
      <c r="M28" s="75"/>
      <c r="N28" s="102"/>
      <c r="O28" s="75"/>
      <c r="P28" s="75"/>
    </row>
    <row r="29" spans="1:22">
      <c r="A29" s="34" t="s">
        <v>23</v>
      </c>
      <c r="B29" s="20">
        <v>-160.59546028384551</v>
      </c>
      <c r="C29" s="21">
        <v>-43.380824391969242</v>
      </c>
      <c r="D29" s="21">
        <v>0.58934973232999255</v>
      </c>
      <c r="E29" s="21">
        <v>40.284988287563266</v>
      </c>
      <c r="F29" s="21">
        <v>1.3367352892798845</v>
      </c>
      <c r="G29" s="21">
        <v>18.700716183405255</v>
      </c>
      <c r="H29" s="21">
        <v>89.400057431011845</v>
      </c>
      <c r="I29" s="21">
        <v>95.335941217098636</v>
      </c>
      <c r="J29" s="21">
        <v>171.01537927395785</v>
      </c>
      <c r="K29" s="149">
        <v>160.84861983554566</v>
      </c>
      <c r="M29" s="75"/>
      <c r="N29" s="102"/>
      <c r="O29" s="75"/>
      <c r="P29" s="75"/>
    </row>
    <row r="30" spans="1:22">
      <c r="A30" s="32" t="s">
        <v>24</v>
      </c>
      <c r="B30" s="18">
        <v>-1.5878504035950101</v>
      </c>
      <c r="C30" s="14">
        <v>-0.44644611033822978</v>
      </c>
      <c r="D30" s="14">
        <v>-1.0447072650837099</v>
      </c>
      <c r="E30" s="14">
        <v>-13.66691643809245</v>
      </c>
      <c r="F30" s="14">
        <v>-3.51459895950277</v>
      </c>
      <c r="G30" s="14">
        <v>-2.9770166769058903</v>
      </c>
      <c r="H30" s="14">
        <v>-3.766228179938139</v>
      </c>
      <c r="I30" s="14">
        <v>-19.797522636758</v>
      </c>
      <c r="J30" s="14">
        <v>-6.5273801781523897</v>
      </c>
      <c r="K30" s="148">
        <v>-5.6566282711973095</v>
      </c>
      <c r="N30" s="103"/>
      <c r="Q30" s="28"/>
      <c r="S30" s="75"/>
      <c r="T30" s="75"/>
      <c r="U30" s="75"/>
      <c r="V30" s="75"/>
    </row>
    <row r="31" spans="1:22">
      <c r="A31" s="34" t="s">
        <v>25</v>
      </c>
      <c r="B31" s="20">
        <v>-162.18331068744052</v>
      </c>
      <c r="C31" s="21">
        <v>-43.827270502307471</v>
      </c>
      <c r="D31" s="21">
        <v>-0.45535753275370894</v>
      </c>
      <c r="E31" s="21">
        <v>26.618071849470795</v>
      </c>
      <c r="F31" s="21">
        <v>-2.1778636702228855</v>
      </c>
      <c r="G31" s="21">
        <v>15.723699506499365</v>
      </c>
      <c r="H31" s="21">
        <v>85.633829251073706</v>
      </c>
      <c r="I31" s="21">
        <v>75.538418580340633</v>
      </c>
      <c r="J31" s="21">
        <v>164.48799909580546</v>
      </c>
      <c r="K31" s="149">
        <v>155.19199156434834</v>
      </c>
      <c r="Q31" s="1"/>
      <c r="S31" s="75"/>
      <c r="T31" s="75"/>
      <c r="U31" s="75"/>
      <c r="V31" s="75"/>
    </row>
    <row r="32" spans="1:22">
      <c r="A32" s="32"/>
      <c r="B32" s="18"/>
      <c r="C32" s="14"/>
      <c r="D32" s="14"/>
      <c r="E32" s="14"/>
      <c r="F32" s="14"/>
      <c r="G32" s="14"/>
      <c r="H32" s="14"/>
      <c r="I32" s="14"/>
      <c r="K32" s="61"/>
      <c r="M32" s="9"/>
      <c r="N32" s="9"/>
      <c r="O32" s="9"/>
      <c r="P32" s="9"/>
      <c r="Q32" s="33"/>
      <c r="R32" s="5"/>
    </row>
    <row r="33" spans="1:27">
      <c r="A33" s="34" t="s">
        <v>30</v>
      </c>
      <c r="B33" s="72">
        <v>103.38695465625096</v>
      </c>
      <c r="C33" s="72">
        <v>98.272553460433187</v>
      </c>
      <c r="D33" s="72">
        <v>106.13111333026336</v>
      </c>
      <c r="E33" s="72">
        <v>111.50350842936655</v>
      </c>
      <c r="F33" s="72">
        <v>99.853560975117148</v>
      </c>
      <c r="G33" s="72">
        <v>162.95789006628399</v>
      </c>
      <c r="H33" s="72">
        <v>195.02243413434587</v>
      </c>
      <c r="I33" s="72">
        <v>279</v>
      </c>
      <c r="J33" s="21">
        <f>+J21-J18</f>
        <v>278.12881418492856</v>
      </c>
      <c r="K33" s="149">
        <v>279.83321838598079</v>
      </c>
      <c r="M33" s="86"/>
      <c r="N33" s="86"/>
      <c r="O33" s="101"/>
      <c r="P33" s="101"/>
      <c r="Q33" s="65"/>
      <c r="R33" s="76"/>
      <c r="X33" s="33"/>
    </row>
    <row r="34" spans="1:27">
      <c r="A34" s="237" t="s">
        <v>131</v>
      </c>
      <c r="B34" s="238"/>
      <c r="C34" s="238"/>
      <c r="D34" s="238"/>
      <c r="E34" s="238"/>
      <c r="F34" s="238"/>
      <c r="G34" s="65"/>
      <c r="H34" s="65"/>
      <c r="I34" s="65"/>
      <c r="J34" s="123"/>
      <c r="K34" s="65"/>
      <c r="M34" s="75"/>
      <c r="N34" s="75"/>
      <c r="O34" s="75"/>
      <c r="P34" s="75"/>
      <c r="X34" s="65"/>
    </row>
    <row r="35" spans="1:27" s="3" customFormat="1" ht="12.95">
      <c r="G35" s="238"/>
      <c r="H35" s="116"/>
      <c r="I35" s="116"/>
      <c r="J35" s="116"/>
      <c r="K35" s="116"/>
      <c r="L35" s="117"/>
      <c r="M35" s="118"/>
      <c r="N35" s="118"/>
      <c r="O35" s="118"/>
      <c r="P35" s="118"/>
    </row>
    <row r="36" spans="1:27">
      <c r="B36" s="78"/>
      <c r="C36" s="78"/>
      <c r="D36" s="78"/>
      <c r="E36" s="78"/>
      <c r="F36" s="78"/>
      <c r="G36" s="78"/>
      <c r="H36" s="78"/>
      <c r="I36" s="78"/>
      <c r="J36" s="79"/>
      <c r="K36" s="78"/>
      <c r="M36" s="75"/>
      <c r="N36" s="75"/>
      <c r="O36" s="75"/>
      <c r="P36" s="75"/>
    </row>
    <row r="37" spans="1:27">
      <c r="B37" s="75"/>
      <c r="C37" s="75"/>
      <c r="D37" s="75"/>
      <c r="F37" s="75"/>
      <c r="G37" s="75"/>
      <c r="H37" s="75"/>
      <c r="I37" s="75"/>
      <c r="J37" s="75"/>
      <c r="K37" s="75"/>
      <c r="M37" s="75"/>
      <c r="N37" s="75"/>
      <c r="O37" s="75"/>
      <c r="P37" s="75"/>
    </row>
    <row r="38" spans="1:27" ht="23.45">
      <c r="A38" s="2" t="s">
        <v>132</v>
      </c>
      <c r="D38" s="80"/>
      <c r="E38" s="80"/>
      <c r="F38" s="80"/>
      <c r="G38" s="80"/>
      <c r="H38" s="80"/>
      <c r="I38" s="80"/>
      <c r="J38" s="80"/>
      <c r="K38" s="80"/>
      <c r="M38" s="75"/>
      <c r="N38" s="75"/>
      <c r="O38" s="75"/>
      <c r="P38" s="75"/>
    </row>
    <row r="39" spans="1:27">
      <c r="D39" s="80"/>
      <c r="E39" s="80"/>
      <c r="F39" s="80"/>
      <c r="G39" s="80"/>
      <c r="H39" s="80"/>
      <c r="I39" s="81"/>
      <c r="J39" s="80"/>
      <c r="K39" s="80"/>
      <c r="M39" s="75"/>
      <c r="N39" s="75"/>
      <c r="O39" s="75"/>
      <c r="P39" s="75"/>
    </row>
    <row r="40" spans="1:27">
      <c r="A40" s="4"/>
      <c r="B40" s="9" t="s">
        <v>2</v>
      </c>
      <c r="C40" s="9" t="s">
        <v>3</v>
      </c>
      <c r="D40" s="9" t="s">
        <v>4</v>
      </c>
      <c r="E40" s="9" t="s">
        <v>5</v>
      </c>
      <c r="F40" s="9" t="s">
        <v>6</v>
      </c>
      <c r="G40" s="9" t="s">
        <v>7</v>
      </c>
      <c r="H40" s="9" t="s">
        <v>8</v>
      </c>
      <c r="I40" s="9" t="s">
        <v>9</v>
      </c>
      <c r="J40" s="9" t="s">
        <v>10</v>
      </c>
      <c r="K40" s="147" t="s">
        <v>11</v>
      </c>
      <c r="M40" s="104"/>
      <c r="N40" s="104"/>
      <c r="O40" s="104"/>
      <c r="P40" s="104"/>
      <c r="Q40" s="33"/>
      <c r="R40" s="5"/>
    </row>
    <row r="41" spans="1:27">
      <c r="D41" s="14"/>
      <c r="E41" s="14"/>
      <c r="F41" s="14"/>
      <c r="G41" s="14"/>
      <c r="H41" s="14"/>
      <c r="I41" s="14"/>
      <c r="J41" s="14"/>
      <c r="K41" s="148"/>
      <c r="M41" s="100"/>
      <c r="N41" s="100"/>
      <c r="O41" s="100"/>
      <c r="P41" s="100"/>
      <c r="R41" s="18"/>
    </row>
    <row r="42" spans="1:27">
      <c r="A42" s="32" t="s">
        <v>133</v>
      </c>
      <c r="B42" s="18">
        <v>2200.0910917472834</v>
      </c>
      <c r="C42" s="18">
        <v>2003.0329952339164</v>
      </c>
      <c r="D42" s="18">
        <v>1926.1637341299042</v>
      </c>
      <c r="E42" s="18">
        <v>2247.6515677348598</v>
      </c>
      <c r="F42" s="18">
        <v>2369.5569766555768</v>
      </c>
      <c r="G42" s="18">
        <v>2704.0108973083479</v>
      </c>
      <c r="H42" s="18">
        <v>2818.5881057067863</v>
      </c>
      <c r="I42" s="18">
        <v>2818.9298024990549</v>
      </c>
      <c r="J42" s="18">
        <v>2859.0907700355997</v>
      </c>
      <c r="K42" s="151">
        <v>2646.2400664138786</v>
      </c>
      <c r="L42" s="15"/>
      <c r="M42" s="100"/>
      <c r="N42" s="100"/>
      <c r="O42" s="105"/>
      <c r="P42" s="105"/>
      <c r="R42" s="18"/>
      <c r="S42" s="64"/>
      <c r="T42" s="64"/>
      <c r="U42" s="64"/>
      <c r="V42" s="64"/>
      <c r="W42" s="64"/>
      <c r="X42" s="64"/>
      <c r="Y42" s="64"/>
      <c r="Z42" s="64"/>
      <c r="AA42" s="64"/>
    </row>
    <row r="43" spans="1:27">
      <c r="A43" s="32" t="s">
        <v>134</v>
      </c>
      <c r="B43" s="18">
        <v>2251.0300000000002</v>
      </c>
      <c r="C43" s="18">
        <v>1222.9134000000004</v>
      </c>
      <c r="D43" s="18">
        <v>2341.1085999999996</v>
      </c>
      <c r="E43" s="18">
        <v>2570.9049999999997</v>
      </c>
      <c r="F43" s="18">
        <v>2031.9871000000003</v>
      </c>
      <c r="G43" s="18">
        <v>2064.1385</v>
      </c>
      <c r="H43" s="18">
        <v>1633.8090000000002</v>
      </c>
      <c r="I43" s="18">
        <v>2024.3971000000001</v>
      </c>
      <c r="J43" s="18">
        <v>1579.1425999999999</v>
      </c>
      <c r="K43" s="151">
        <v>1979.4933000000001</v>
      </c>
      <c r="L43" s="15"/>
      <c r="M43" s="100"/>
      <c r="N43" s="100"/>
      <c r="O43" s="105"/>
      <c r="P43" s="105"/>
      <c r="R43" s="18"/>
      <c r="S43" s="64"/>
      <c r="T43" s="64"/>
      <c r="U43" s="64"/>
      <c r="V43" s="64"/>
      <c r="W43" s="64"/>
      <c r="X43" s="64"/>
      <c r="Y43" s="64"/>
      <c r="Z43" s="64"/>
      <c r="AA43" s="64"/>
    </row>
    <row r="44" spans="1:27">
      <c r="A44" s="32" t="s">
        <v>135</v>
      </c>
      <c r="B44" s="18">
        <v>2522.6895092940322</v>
      </c>
      <c r="C44" s="18">
        <v>1897.7535633274069</v>
      </c>
      <c r="D44" s="18">
        <v>2345.9253040134422</v>
      </c>
      <c r="E44" s="18">
        <v>2713.3211691144934</v>
      </c>
      <c r="F44" s="18">
        <v>2744.9759581010808</v>
      </c>
      <c r="G44" s="18">
        <v>2814.2805039154046</v>
      </c>
      <c r="H44" s="18">
        <v>2524.3663567016592</v>
      </c>
      <c r="I44" s="18">
        <v>2673.4375150108326</v>
      </c>
      <c r="J44" s="18">
        <v>2773.1218322662339</v>
      </c>
      <c r="K44" s="151">
        <v>2812.3838755737293</v>
      </c>
      <c r="L44" s="15"/>
      <c r="M44" s="100"/>
      <c r="N44" s="100"/>
      <c r="O44" s="105"/>
      <c r="P44" s="105"/>
      <c r="R44" s="18"/>
      <c r="S44" s="64"/>
      <c r="T44" s="64"/>
      <c r="U44" s="64"/>
      <c r="V44" s="64"/>
      <c r="W44" s="64"/>
      <c r="X44" s="64"/>
      <c r="Y44" s="64"/>
      <c r="Z44" s="64"/>
      <c r="AA44" s="64"/>
    </row>
    <row r="45" spans="1:27">
      <c r="A45" s="32" t="s">
        <v>136</v>
      </c>
      <c r="B45" s="18">
        <v>1078.412209959029</v>
      </c>
      <c r="C45" s="18">
        <v>708.51441116189812</v>
      </c>
      <c r="D45" s="18">
        <v>966.05922869872961</v>
      </c>
      <c r="E45" s="18">
        <v>1182.3381022567739</v>
      </c>
      <c r="F45" s="18">
        <v>1139.7970363616932</v>
      </c>
      <c r="G45" s="18">
        <v>1391.829768341064</v>
      </c>
      <c r="H45" s="18">
        <v>1291.2679463272084</v>
      </c>
      <c r="I45" s="18">
        <v>1017.7721026763908</v>
      </c>
      <c r="J45" s="18">
        <v>1187.7668526458733</v>
      </c>
      <c r="K45" s="151">
        <v>1791.4975050964342</v>
      </c>
      <c r="L45" s="15"/>
      <c r="M45" s="100"/>
      <c r="N45" s="100"/>
      <c r="O45" s="105"/>
      <c r="P45" s="105"/>
      <c r="R45" s="18"/>
      <c r="S45" s="64"/>
      <c r="T45" s="64"/>
      <c r="U45" s="64"/>
      <c r="V45" s="64"/>
      <c r="W45" s="64"/>
      <c r="X45" s="64"/>
      <c r="Y45" s="64"/>
      <c r="Z45" s="64"/>
      <c r="AA45" s="64"/>
    </row>
    <row r="46" spans="1:27">
      <c r="A46" s="32" t="s">
        <v>137</v>
      </c>
      <c r="B46" s="82">
        <v>2196.5306357736567</v>
      </c>
      <c r="C46" s="18">
        <v>1087.9161921184048</v>
      </c>
      <c r="D46" s="18">
        <v>2008.8634960772379</v>
      </c>
      <c r="E46" s="18">
        <v>2588.089569422481</v>
      </c>
      <c r="F46" s="18">
        <v>2279.8036031486072</v>
      </c>
      <c r="G46" s="18">
        <v>2283.3484066848732</v>
      </c>
      <c r="H46" s="18">
        <v>1617.5434996628139</v>
      </c>
      <c r="I46" s="18">
        <v>2063.1114077799302</v>
      </c>
      <c r="J46" s="18">
        <v>2431.7262684714774</v>
      </c>
      <c r="K46" s="151">
        <v>2313.8758772153833</v>
      </c>
      <c r="L46" s="15"/>
      <c r="M46" s="100"/>
      <c r="N46" s="100"/>
      <c r="O46" s="105"/>
      <c r="P46" s="105"/>
      <c r="R46" s="18"/>
      <c r="S46" s="64"/>
      <c r="T46" s="64"/>
      <c r="U46" s="64"/>
      <c r="V46" s="64"/>
      <c r="W46" s="64"/>
      <c r="X46" s="64"/>
      <c r="Y46" s="64"/>
      <c r="Z46" s="64"/>
      <c r="AA46" s="64"/>
    </row>
    <row r="47" spans="1:27">
      <c r="A47" s="32" t="s">
        <v>138</v>
      </c>
      <c r="B47" s="18">
        <v>781.15</v>
      </c>
      <c r="C47" s="18">
        <v>620.01850000000002</v>
      </c>
      <c r="D47" s="18">
        <v>367.89350000000002</v>
      </c>
      <c r="E47" s="18">
        <v>1046.8444</v>
      </c>
      <c r="F47" s="18">
        <v>1190.0221999999999</v>
      </c>
      <c r="G47" s="18">
        <v>1624.2465999999999</v>
      </c>
      <c r="H47" s="18">
        <v>1799.6360999999997</v>
      </c>
      <c r="I47" s="18">
        <v>1659.4227000000001</v>
      </c>
      <c r="J47" s="18">
        <v>1610.5047999999999</v>
      </c>
      <c r="K47" s="151">
        <v>1492.7128000000002</v>
      </c>
      <c r="L47" s="15"/>
      <c r="M47" s="100"/>
      <c r="N47" s="100"/>
      <c r="O47" s="105"/>
      <c r="P47" s="105"/>
      <c r="R47" s="18"/>
      <c r="S47" s="64"/>
      <c r="T47" s="64"/>
      <c r="U47" s="64"/>
      <c r="V47" s="64"/>
      <c r="W47" s="64"/>
      <c r="X47" s="64"/>
      <c r="Y47" s="64"/>
      <c r="Z47" s="64"/>
      <c r="AA47" s="64"/>
    </row>
    <row r="48" spans="1:27">
      <c r="A48" s="32" t="s">
        <v>139</v>
      </c>
      <c r="B48" s="18">
        <v>1618.0991898070847</v>
      </c>
      <c r="C48" s="18">
        <v>1499.6176613451701</v>
      </c>
      <c r="D48" s="18">
        <v>1947.6495869603136</v>
      </c>
      <c r="E48" s="18">
        <v>2451.9496273004506</v>
      </c>
      <c r="F48" s="18">
        <v>2486.5786943008402</v>
      </c>
      <c r="G48" s="18">
        <v>3234.861266775511</v>
      </c>
      <c r="H48" s="18">
        <v>2863.6569653608294</v>
      </c>
      <c r="I48" s="18">
        <v>3030.6518966520284</v>
      </c>
      <c r="J48" s="18">
        <v>2781.8777839559298</v>
      </c>
      <c r="K48" s="151">
        <v>2826.4496226062761</v>
      </c>
      <c r="L48" s="15"/>
      <c r="M48" s="100"/>
      <c r="N48" s="100"/>
      <c r="O48" s="105"/>
      <c r="P48" s="105"/>
      <c r="R48" s="18"/>
      <c r="S48" s="64"/>
      <c r="T48" s="64"/>
      <c r="U48" s="64"/>
      <c r="V48" s="64"/>
      <c r="W48" s="64"/>
      <c r="X48" s="64"/>
      <c r="Y48" s="64"/>
      <c r="Z48" s="64"/>
      <c r="AA48" s="64"/>
    </row>
    <row r="49" spans="1:27">
      <c r="A49" s="34" t="s">
        <v>140</v>
      </c>
      <c r="B49" s="83">
        <f>+SUM(B42:B48)</f>
        <v>12648.002636581086</v>
      </c>
      <c r="C49" s="83">
        <f t="shared" ref="C49:F49" si="0">+SUM(C42:C48)</f>
        <v>9039.7667231867963</v>
      </c>
      <c r="D49" s="84">
        <f t="shared" si="0"/>
        <v>11903.663449879628</v>
      </c>
      <c r="E49" s="84">
        <f t="shared" si="0"/>
        <v>14801.099435829059</v>
      </c>
      <c r="F49" s="84">
        <f t="shared" si="0"/>
        <v>14242.721568567797</v>
      </c>
      <c r="G49" s="84">
        <f t="shared" ref="G49:K49" si="1">+SUM(G42:G48)</f>
        <v>16116.715943025201</v>
      </c>
      <c r="H49" s="84">
        <f t="shared" si="1"/>
        <v>14548.867973759297</v>
      </c>
      <c r="I49" s="84">
        <f t="shared" si="1"/>
        <v>15287.722524618237</v>
      </c>
      <c r="J49" s="84">
        <f t="shared" si="1"/>
        <v>15223.230907375113</v>
      </c>
      <c r="K49" s="153">
        <f t="shared" si="1"/>
        <v>15862.653046905703</v>
      </c>
      <c r="L49" s="15"/>
      <c r="M49" s="86"/>
      <c r="N49" s="86"/>
      <c r="O49" s="89"/>
      <c r="P49" s="89"/>
      <c r="Q49" s="1"/>
      <c r="R49" s="18"/>
      <c r="S49" s="64"/>
      <c r="T49" s="64"/>
      <c r="U49" s="64"/>
      <c r="V49" s="64"/>
      <c r="W49" s="64"/>
      <c r="X49" s="64"/>
      <c r="Y49" s="64"/>
      <c r="Z49" s="64"/>
      <c r="AA49" s="64"/>
    </row>
    <row r="50" spans="1:27" ht="13.5" customHeight="1">
      <c r="A50" s="234" t="s">
        <v>141</v>
      </c>
      <c r="B50" s="235"/>
      <c r="C50" s="235"/>
      <c r="D50" s="236"/>
      <c r="E50" s="236"/>
      <c r="F50" s="85"/>
      <c r="G50" s="85"/>
      <c r="H50" s="85"/>
      <c r="I50" s="85"/>
      <c r="J50" s="85"/>
      <c r="K50" s="154"/>
      <c r="M50" s="86"/>
      <c r="N50" s="87"/>
      <c r="O50" s="88"/>
      <c r="P50" s="89"/>
      <c r="Q50" s="1"/>
      <c r="S50" s="106"/>
      <c r="T50" s="106"/>
      <c r="U50" s="106"/>
      <c r="V50" s="106"/>
      <c r="W50" s="64"/>
      <c r="X50" s="64"/>
      <c r="Y50" s="64"/>
      <c r="Z50" s="64"/>
      <c r="AA50" s="64"/>
    </row>
    <row r="51" spans="1:27" hidden="1">
      <c r="A51" s="90" t="s">
        <v>142</v>
      </c>
      <c r="B51" s="91">
        <v>8799.90409</v>
      </c>
      <c r="C51" s="91">
        <v>4887.0145760000014</v>
      </c>
      <c r="D51" s="92">
        <v>9073.4431729999978</v>
      </c>
      <c r="E51" s="92">
        <v>10416.535736000002</v>
      </c>
      <c r="F51" s="92">
        <v>10058.838344000002</v>
      </c>
      <c r="G51" s="92">
        <v>10751.973666999998</v>
      </c>
      <c r="H51" s="92">
        <v>8885.5869349999975</v>
      </c>
      <c r="I51" s="92">
        <v>10232.973287999999</v>
      </c>
      <c r="J51" s="92">
        <v>10012.992506000001</v>
      </c>
      <c r="K51" s="151">
        <v>10339.865868999999</v>
      </c>
      <c r="M51" s="100"/>
      <c r="N51" s="100"/>
      <c r="O51" s="105"/>
      <c r="P51" s="105"/>
      <c r="S51" s="106"/>
      <c r="T51" s="106"/>
      <c r="U51" s="106"/>
      <c r="V51" s="106"/>
      <c r="W51" s="64"/>
      <c r="X51" s="64"/>
      <c r="Y51" s="64"/>
      <c r="Z51" s="64"/>
      <c r="AA51" s="64"/>
    </row>
    <row r="52" spans="1:27" ht="6" hidden="1" customHeight="1">
      <c r="A52" s="90" t="s">
        <v>143</v>
      </c>
      <c r="B52" s="82">
        <v>3808.7701070000003</v>
      </c>
      <c r="C52" s="82">
        <v>2972.3762379999994</v>
      </c>
      <c r="D52" s="92">
        <v>3416.5164060000006</v>
      </c>
      <c r="E52" s="92">
        <v>3786.7080820000006</v>
      </c>
      <c r="F52" s="92">
        <v>4145.0725579999998</v>
      </c>
      <c r="G52" s="92">
        <v>5085.9874260000015</v>
      </c>
      <c r="H52" s="92">
        <v>4520.0702669999991</v>
      </c>
      <c r="I52" s="92">
        <v>4740.0625550000013</v>
      </c>
      <c r="J52" s="92">
        <v>4805.2325129999999</v>
      </c>
      <c r="K52" s="151">
        <v>4615.1810510000005</v>
      </c>
      <c r="L52" s="1"/>
      <c r="M52" s="100"/>
      <c r="N52" s="100"/>
      <c r="O52" s="105"/>
      <c r="P52" s="105"/>
      <c r="Q52" s="107"/>
      <c r="R52" s="107"/>
      <c r="S52" s="106"/>
      <c r="T52" s="106"/>
      <c r="U52" s="106"/>
      <c r="V52" s="106"/>
      <c r="W52" s="64"/>
      <c r="X52" s="64"/>
      <c r="Y52" s="64"/>
      <c r="Z52" s="64"/>
      <c r="AA52" s="64"/>
    </row>
    <row r="53" spans="1:27" ht="17.45" customHeight="1">
      <c r="A53" s="90"/>
      <c r="B53" s="82"/>
      <c r="C53" s="82"/>
      <c r="D53" s="92"/>
      <c r="E53" s="92"/>
      <c r="F53" s="92"/>
      <c r="G53" s="92"/>
      <c r="H53" s="92"/>
      <c r="I53" s="92"/>
      <c r="J53" s="92"/>
      <c r="K53" s="151"/>
      <c r="L53" s="1"/>
      <c r="M53" s="100"/>
      <c r="N53" s="100"/>
      <c r="O53" s="105"/>
      <c r="P53" s="105"/>
      <c r="Q53" s="107"/>
      <c r="R53" s="107"/>
      <c r="S53" s="106"/>
      <c r="T53" s="106"/>
      <c r="U53" s="106"/>
      <c r="V53" s="106"/>
      <c r="W53" s="64"/>
      <c r="X53" s="64"/>
      <c r="Y53" s="64"/>
      <c r="Z53" s="64"/>
      <c r="AA53" s="64"/>
    </row>
    <row r="54" spans="1:27">
      <c r="A54" s="34" t="s">
        <v>144</v>
      </c>
      <c r="B54" s="93">
        <v>0.30207538457185501</v>
      </c>
      <c r="C54" s="93">
        <v>0.37819422756090459</v>
      </c>
      <c r="D54" s="93">
        <v>0.27354102984803591</v>
      </c>
      <c r="E54" s="93">
        <v>0.26660867971590008</v>
      </c>
      <c r="F54" s="93">
        <v>0.29182614468641499</v>
      </c>
      <c r="G54" s="93">
        <v>0.32112639980204816</v>
      </c>
      <c r="H54" s="93">
        <v>0.33717632779134826</v>
      </c>
      <c r="I54" s="93">
        <v>0.31657324571329426</v>
      </c>
      <c r="J54" s="93">
        <v>0.32427854934303585</v>
      </c>
      <c r="K54" s="155">
        <v>0.30860358216783185</v>
      </c>
      <c r="L54" s="15"/>
      <c r="M54" s="105"/>
      <c r="N54" s="105"/>
      <c r="O54" s="105"/>
      <c r="P54" s="105"/>
      <c r="Q54" s="1"/>
      <c r="R54" s="1"/>
      <c r="S54" s="106"/>
      <c r="T54" s="106"/>
      <c r="U54" s="106"/>
      <c r="V54" s="106"/>
      <c r="W54" s="64"/>
      <c r="X54" s="64"/>
      <c r="Y54" s="64"/>
      <c r="Z54" s="64"/>
      <c r="AA54" s="64"/>
    </row>
    <row r="55" spans="1:27">
      <c r="A55" s="36"/>
      <c r="B55" s="110"/>
      <c r="C55" s="110"/>
      <c r="D55" s="110"/>
      <c r="E55" s="110"/>
      <c r="F55" s="110"/>
      <c r="G55" s="110"/>
      <c r="H55" s="110"/>
      <c r="I55" s="110"/>
      <c r="J55" s="110"/>
      <c r="K55" s="156"/>
      <c r="L55" s="15"/>
      <c r="M55" s="105"/>
      <c r="N55" s="105"/>
      <c r="O55" s="105"/>
      <c r="P55" s="105"/>
      <c r="Q55" s="1"/>
      <c r="R55" s="1"/>
      <c r="S55" s="106"/>
      <c r="T55" s="106"/>
      <c r="U55" s="106"/>
      <c r="V55" s="106"/>
      <c r="W55" s="64"/>
      <c r="X55" s="64"/>
      <c r="Y55" s="64"/>
      <c r="Z55" s="64"/>
      <c r="AA55" s="64"/>
    </row>
    <row r="56" spans="1:27">
      <c r="A56" s="32" t="s">
        <v>145</v>
      </c>
      <c r="B56" s="82">
        <v>72</v>
      </c>
      <c r="C56" s="82">
        <v>71</v>
      </c>
      <c r="D56" s="92">
        <v>71</v>
      </c>
      <c r="E56" s="92">
        <v>72</v>
      </c>
      <c r="F56" s="92">
        <v>72</v>
      </c>
      <c r="G56" s="92">
        <v>73</v>
      </c>
      <c r="H56" s="92">
        <v>73</v>
      </c>
      <c r="I56" s="92">
        <v>73</v>
      </c>
      <c r="J56" s="92">
        <v>72</v>
      </c>
      <c r="K56" s="157">
        <v>72</v>
      </c>
      <c r="M56" s="75"/>
      <c r="N56" s="75"/>
      <c r="O56" s="75"/>
      <c r="P56" s="75"/>
      <c r="Q56" s="108"/>
      <c r="R56" s="108"/>
      <c r="S56" s="106"/>
      <c r="T56" s="106"/>
      <c r="U56" s="106"/>
      <c r="V56" s="106"/>
      <c r="W56" s="64"/>
      <c r="X56" s="64"/>
      <c r="Y56" s="64"/>
      <c r="Z56" s="64"/>
      <c r="AA56" s="64"/>
    </row>
    <row r="57" spans="1:27">
      <c r="A57" s="32" t="s">
        <v>146</v>
      </c>
      <c r="B57" s="82">
        <v>39</v>
      </c>
      <c r="C57" s="82">
        <v>36</v>
      </c>
      <c r="D57" s="92">
        <v>36</v>
      </c>
      <c r="E57" s="92">
        <v>36</v>
      </c>
      <c r="F57" s="92">
        <v>36</v>
      </c>
      <c r="G57" s="92">
        <v>37</v>
      </c>
      <c r="H57" s="92">
        <v>37</v>
      </c>
      <c r="I57" s="92">
        <v>42</v>
      </c>
      <c r="J57" s="92">
        <v>42</v>
      </c>
      <c r="K57" s="157">
        <v>41</v>
      </c>
      <c r="M57" s="75"/>
      <c r="N57" s="75"/>
      <c r="O57" s="75"/>
      <c r="P57" s="75"/>
    </row>
    <row r="58" spans="1:27">
      <c r="A58" s="32" t="s">
        <v>147</v>
      </c>
      <c r="B58" s="82">
        <v>1</v>
      </c>
      <c r="C58" s="82">
        <v>-1</v>
      </c>
      <c r="D58" s="92">
        <v>5</v>
      </c>
      <c r="E58" s="92">
        <v>18</v>
      </c>
      <c r="F58" s="92">
        <v>10</v>
      </c>
      <c r="G58" s="92">
        <v>13</v>
      </c>
      <c r="H58" s="92">
        <v>10</v>
      </c>
      <c r="I58" s="92">
        <v>6</v>
      </c>
      <c r="J58" s="92">
        <v>5</v>
      </c>
      <c r="K58" s="157">
        <v>6</v>
      </c>
      <c r="O58" s="1"/>
      <c r="Q58" s="108"/>
      <c r="R58" s="108"/>
      <c r="S58" s="108"/>
    </row>
    <row r="59" spans="1:27">
      <c r="A59" s="34" t="s">
        <v>148</v>
      </c>
      <c r="B59" s="83">
        <f>+SUM(B56:B58)</f>
        <v>112</v>
      </c>
      <c r="C59" s="83">
        <f t="shared" ref="C59:F59" si="2">+SUM(C56:C58)</f>
        <v>106</v>
      </c>
      <c r="D59" s="84">
        <f t="shared" si="2"/>
        <v>112</v>
      </c>
      <c r="E59" s="84">
        <f t="shared" si="2"/>
        <v>126</v>
      </c>
      <c r="F59" s="84">
        <f t="shared" si="2"/>
        <v>118</v>
      </c>
      <c r="G59" s="84">
        <f t="shared" ref="G59:I59" si="3">+SUM(G56:G58)</f>
        <v>123</v>
      </c>
      <c r="H59" s="84">
        <f t="shared" si="3"/>
        <v>120</v>
      </c>
      <c r="I59" s="84">
        <f t="shared" si="3"/>
        <v>121</v>
      </c>
      <c r="J59" s="84">
        <v>119</v>
      </c>
      <c r="K59" s="153">
        <v>119</v>
      </c>
      <c r="Q59" s="108"/>
      <c r="R59" s="108"/>
      <c r="S59" s="108"/>
    </row>
    <row r="60" spans="1:27">
      <c r="A60" s="32"/>
      <c r="B60" s="18"/>
      <c r="C60" s="18"/>
      <c r="D60" s="14"/>
      <c r="E60" s="14"/>
      <c r="F60" s="14"/>
      <c r="G60" s="14"/>
      <c r="H60" s="14"/>
      <c r="I60" s="14"/>
      <c r="J60" s="92"/>
      <c r="K60" s="157"/>
      <c r="Q60" s="108"/>
      <c r="R60" s="108"/>
      <c r="S60" s="108"/>
    </row>
    <row r="61" spans="1:27">
      <c r="A61" s="34" t="s">
        <v>149</v>
      </c>
      <c r="B61" s="83">
        <v>773.5</v>
      </c>
      <c r="C61" s="83">
        <v>746.3</v>
      </c>
      <c r="D61" s="84">
        <v>746.3</v>
      </c>
      <c r="E61" s="84">
        <v>754.3</v>
      </c>
      <c r="F61" s="84">
        <v>754.3</v>
      </c>
      <c r="G61" s="84">
        <v>766.7</v>
      </c>
      <c r="H61" s="84">
        <v>766.7</v>
      </c>
      <c r="I61" s="84">
        <v>797</v>
      </c>
      <c r="J61" s="84">
        <v>791</v>
      </c>
      <c r="K61" s="153">
        <v>787</v>
      </c>
      <c r="Q61" s="108"/>
      <c r="R61" s="108"/>
      <c r="S61" s="108"/>
      <c r="T61" s="108"/>
      <c r="U61" s="108"/>
      <c r="V61" s="108"/>
    </row>
    <row r="62" spans="1:27">
      <c r="A62" s="32"/>
      <c r="B62" s="18"/>
      <c r="C62" s="18"/>
      <c r="D62" s="14"/>
      <c r="E62" s="14"/>
      <c r="F62" s="14"/>
      <c r="G62" s="14"/>
      <c r="H62" s="14"/>
      <c r="I62" s="14"/>
      <c r="J62" s="92"/>
      <c r="K62" s="157"/>
      <c r="Q62" s="108"/>
      <c r="R62" s="108"/>
      <c r="S62" s="108"/>
      <c r="T62" s="108"/>
      <c r="U62" s="108"/>
      <c r="V62" s="108"/>
      <c r="W62" s="54"/>
      <c r="X62" s="54"/>
    </row>
    <row r="63" spans="1:27">
      <c r="A63" s="34" t="s">
        <v>150</v>
      </c>
      <c r="B63" s="95">
        <f t="shared" ref="B63:I63" si="4">+B7/B49*1000</f>
        <v>41.139002247469861</v>
      </c>
      <c r="C63" s="95">
        <f t="shared" si="4"/>
        <v>43.406729933667542</v>
      </c>
      <c r="D63" s="96">
        <f t="shared" si="4"/>
        <v>37.821519656745217</v>
      </c>
      <c r="E63" s="96">
        <f t="shared" si="4"/>
        <v>38.372180737395141</v>
      </c>
      <c r="F63" s="96">
        <f t="shared" si="4"/>
        <v>41.161883517665991</v>
      </c>
      <c r="G63" s="96">
        <f t="shared" si="4"/>
        <v>42.80773444482859</v>
      </c>
      <c r="H63" s="96">
        <f t="shared" si="4"/>
        <v>48.533853554841372</v>
      </c>
      <c r="I63" s="96">
        <f t="shared" si="4"/>
        <v>49.681183719148699</v>
      </c>
      <c r="J63" s="97">
        <v>52.970739180872101</v>
      </c>
      <c r="K63" s="158">
        <v>50.700088023073235</v>
      </c>
      <c r="M63" s="86"/>
      <c r="N63" s="86"/>
      <c r="O63" s="89"/>
      <c r="P63" s="89"/>
      <c r="Q63" s="108"/>
      <c r="R63" s="108"/>
      <c r="S63" s="108"/>
      <c r="T63" s="108"/>
      <c r="U63" s="108"/>
      <c r="V63" s="108"/>
    </row>
    <row r="64" spans="1:27">
      <c r="A64" s="34" t="s">
        <v>151</v>
      </c>
      <c r="B64" s="20">
        <v>6204</v>
      </c>
      <c r="C64" s="20">
        <v>6016</v>
      </c>
      <c r="D64" s="21">
        <v>6506</v>
      </c>
      <c r="E64" s="21">
        <v>6942</v>
      </c>
      <c r="F64" s="21">
        <v>6838</v>
      </c>
      <c r="G64" s="21">
        <v>7218</v>
      </c>
      <c r="H64" s="21">
        <v>7026</v>
      </c>
      <c r="I64" s="21">
        <v>7089</v>
      </c>
      <c r="J64" s="84">
        <v>7218</v>
      </c>
      <c r="K64" s="153">
        <v>7276</v>
      </c>
      <c r="Q64" s="108"/>
      <c r="R64" s="108"/>
      <c r="S64" s="108"/>
      <c r="T64" s="108"/>
      <c r="U64" s="108"/>
      <c r="V64" s="108"/>
    </row>
    <row r="65" spans="1:23">
      <c r="A65" s="34" t="s">
        <v>152</v>
      </c>
      <c r="B65" s="20">
        <v>20.709852068669477</v>
      </c>
      <c r="C65" s="20">
        <v>19.292188276329476</v>
      </c>
      <c r="D65" s="21">
        <v>23.077962467574533</v>
      </c>
      <c r="E65" s="21">
        <v>24.388820085225422</v>
      </c>
      <c r="F65" s="21">
        <v>22.053695969634504</v>
      </c>
      <c r="G65" s="21">
        <v>23.511323779012599</v>
      </c>
      <c r="H65" s="21">
        <v>30.83823573765347</v>
      </c>
      <c r="I65" s="21">
        <v>34.307797303596089</v>
      </c>
      <c r="J65" s="84">
        <v>36.906410920591625</v>
      </c>
      <c r="K65" s="153">
        <v>40.233746431798387</v>
      </c>
      <c r="Q65" s="108"/>
      <c r="R65" s="108"/>
      <c r="S65" s="108"/>
      <c r="T65" s="108"/>
      <c r="U65" s="108"/>
      <c r="V65" s="108"/>
    </row>
    <row r="66" spans="1:23">
      <c r="A66" s="32"/>
      <c r="B66" s="18"/>
      <c r="C66" s="18"/>
      <c r="D66" s="14"/>
      <c r="E66" s="14"/>
      <c r="F66" s="14"/>
      <c r="G66" s="14"/>
      <c r="H66" s="14"/>
      <c r="I66" s="14"/>
      <c r="J66" s="92"/>
      <c r="K66" s="157"/>
      <c r="Q66" s="108"/>
      <c r="R66" s="108"/>
      <c r="S66" s="108"/>
      <c r="T66" s="108"/>
      <c r="U66" s="108"/>
      <c r="V66" s="108"/>
    </row>
    <row r="67" spans="1:23">
      <c r="A67" s="34" t="s">
        <v>153</v>
      </c>
      <c r="B67" s="20">
        <f t="shared" ref="B67:I67" si="5">-B13*1000000/B68</f>
        <v>580.99169814134484</v>
      </c>
      <c r="C67" s="20">
        <f t="shared" si="5"/>
        <v>449.05550432236197</v>
      </c>
      <c r="D67" s="21">
        <f t="shared" si="5"/>
        <v>319.02566619939898</v>
      </c>
      <c r="E67" s="21">
        <f t="shared" si="5"/>
        <v>315.38201952117623</v>
      </c>
      <c r="F67" s="21">
        <f t="shared" si="5"/>
        <v>421.51537966866073</v>
      </c>
      <c r="G67" s="21">
        <f t="shared" si="5"/>
        <v>509.93107872822998</v>
      </c>
      <c r="H67" s="21">
        <f t="shared" si="5"/>
        <v>590.43128534077164</v>
      </c>
      <c r="I67" s="21">
        <f t="shared" si="5"/>
        <v>572.2209668861417</v>
      </c>
      <c r="J67" s="119">
        <v>697.36513215226194</v>
      </c>
      <c r="K67" s="159">
        <v>867.10508570984393</v>
      </c>
      <c r="L67" s="55"/>
      <c r="Q67" s="108"/>
      <c r="R67" s="108"/>
      <c r="S67" s="108"/>
      <c r="T67" s="109"/>
      <c r="U67" s="108"/>
      <c r="V67" s="108"/>
    </row>
    <row r="68" spans="1:23">
      <c r="A68" s="111" t="s">
        <v>154</v>
      </c>
      <c r="B68" s="112">
        <v>293828.23747408675</v>
      </c>
      <c r="C68" s="112">
        <v>196912.01</v>
      </c>
      <c r="D68" s="112">
        <v>267483.38</v>
      </c>
      <c r="E68" s="113">
        <v>341691.86000000004</v>
      </c>
      <c r="F68" s="113">
        <v>326523.34999999998</v>
      </c>
      <c r="G68" s="113">
        <v>348868.29000000004</v>
      </c>
      <c r="H68" s="113">
        <v>322297.73000000004</v>
      </c>
      <c r="I68" s="113">
        <v>340717.68</v>
      </c>
      <c r="J68" s="113">
        <v>337292.61499999999</v>
      </c>
      <c r="K68" s="160">
        <v>324527.239</v>
      </c>
      <c r="M68" s="86"/>
      <c r="N68" s="86"/>
      <c r="O68" s="89"/>
      <c r="P68" s="89"/>
      <c r="Q68" s="108"/>
      <c r="R68" s="108"/>
      <c r="S68" s="108"/>
      <c r="T68" s="109"/>
      <c r="U68" s="108"/>
      <c r="V68" s="108"/>
    </row>
    <row r="69" spans="1:23">
      <c r="A69" s="114"/>
      <c r="B69" s="114"/>
      <c r="C69" s="114"/>
      <c r="D69" s="114"/>
      <c r="E69" s="114"/>
      <c r="F69" s="114"/>
      <c r="G69" s="115"/>
      <c r="H69" s="115"/>
      <c r="I69" s="115"/>
      <c r="J69" s="120"/>
      <c r="K69" s="161"/>
      <c r="M69" s="25"/>
      <c r="N69" s="25"/>
      <c r="Q69" s="108"/>
      <c r="R69" s="108"/>
      <c r="S69" s="108"/>
      <c r="T69" s="109"/>
      <c r="U69" s="108"/>
      <c r="V69" s="108"/>
    </row>
    <row r="70" spans="1:23">
      <c r="A70" s="34" t="s">
        <v>155</v>
      </c>
      <c r="B70" s="83">
        <v>9384.75</v>
      </c>
      <c r="C70" s="83">
        <v>7023</v>
      </c>
      <c r="D70" s="84">
        <v>8454</v>
      </c>
      <c r="E70" s="84">
        <v>9758</v>
      </c>
      <c r="F70" s="84">
        <v>9710</v>
      </c>
      <c r="G70" s="84">
        <v>10539</v>
      </c>
      <c r="H70" s="84">
        <v>10308</v>
      </c>
      <c r="I70" s="84">
        <v>10894</v>
      </c>
      <c r="J70" s="84">
        <v>10622</v>
      </c>
      <c r="K70" s="153">
        <v>10197</v>
      </c>
      <c r="M70" s="86"/>
      <c r="N70" s="86"/>
      <c r="O70" s="89"/>
      <c r="P70" s="89"/>
      <c r="Q70" s="108"/>
      <c r="R70" s="108"/>
      <c r="S70" s="108"/>
      <c r="T70" s="108"/>
      <c r="U70" s="108"/>
      <c r="V70" s="108"/>
    </row>
    <row r="71" spans="1:23">
      <c r="A71" s="165" t="s">
        <v>156</v>
      </c>
      <c r="B71" s="165"/>
      <c r="C71" s="165"/>
      <c r="D71" s="165"/>
      <c r="E71" s="165"/>
      <c r="F71" s="165"/>
      <c r="G71" s="165"/>
      <c r="H71" s="165"/>
      <c r="I71" s="165"/>
      <c r="J71" s="165"/>
      <c r="L71" s="3"/>
    </row>
    <row r="72" spans="1:23">
      <c r="A72" s="165" t="s">
        <v>157</v>
      </c>
      <c r="B72" s="165"/>
      <c r="C72" s="165"/>
      <c r="D72" s="165"/>
      <c r="E72" s="165"/>
      <c r="F72" s="165"/>
      <c r="G72" s="165"/>
      <c r="H72" s="165"/>
      <c r="I72" s="165"/>
      <c r="J72" s="165"/>
      <c r="K72" s="3"/>
      <c r="L72" s="3"/>
    </row>
    <row r="73" spans="1:23">
      <c r="K73" s="3"/>
    </row>
    <row r="74" spans="1:23">
      <c r="A74" s="32"/>
      <c r="B74" s="18"/>
      <c r="C74" s="18"/>
      <c r="D74" s="18"/>
      <c r="E74" s="18"/>
      <c r="F74" s="18"/>
      <c r="G74" s="18"/>
      <c r="H74" s="18"/>
      <c r="I74" s="18"/>
      <c r="J74" s="14"/>
      <c r="K74" s="14"/>
      <c r="L74" s="14"/>
    </row>
    <row r="75" spans="1:23">
      <c r="A75" s="32"/>
      <c r="B75" s="18"/>
      <c r="C75" s="18"/>
      <c r="D75" s="18"/>
      <c r="E75" s="18"/>
      <c r="F75" s="18"/>
      <c r="G75" s="18"/>
      <c r="H75" s="18"/>
      <c r="I75" s="18"/>
      <c r="J75" s="17"/>
      <c r="K75" s="18"/>
    </row>
    <row r="76" spans="1:23">
      <c r="A76" s="32"/>
      <c r="B76" s="18"/>
      <c r="C76" s="18"/>
      <c r="D76" s="18"/>
      <c r="E76" s="18"/>
      <c r="F76" s="18"/>
      <c r="G76" s="18"/>
      <c r="H76" s="18"/>
      <c r="I76" s="18"/>
      <c r="J76" s="17"/>
      <c r="K76" s="18"/>
    </row>
    <row r="77" spans="1:23">
      <c r="A77" s="32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23">
      <c r="B78" s="107"/>
      <c r="C78" s="107"/>
      <c r="D78" s="107"/>
      <c r="E78" s="107"/>
      <c r="F78" s="107"/>
      <c r="G78" s="107"/>
      <c r="H78" s="107"/>
      <c r="I78" s="107"/>
      <c r="J78" s="121"/>
      <c r="K78" s="107"/>
    </row>
    <row r="79" spans="1:23">
      <c r="B79" s="76"/>
      <c r="C79" s="122"/>
      <c r="D79" s="122"/>
      <c r="E79" s="122"/>
      <c r="F79" s="122"/>
      <c r="G79" s="122"/>
      <c r="H79" s="122"/>
      <c r="I79" s="122"/>
      <c r="J79" s="48"/>
      <c r="K79" s="122"/>
    </row>
    <row r="80" spans="1:23">
      <c r="B80" s="1"/>
      <c r="C80" s="1"/>
      <c r="D80" s="1"/>
      <c r="E80" s="1"/>
      <c r="F80" s="1"/>
      <c r="G80" s="1"/>
      <c r="H80" s="1"/>
      <c r="I80" s="1"/>
      <c r="J80" s="1"/>
      <c r="K80" s="1"/>
      <c r="Q80" s="56"/>
      <c r="R80" s="56"/>
      <c r="S80" s="56"/>
      <c r="U80" s="56"/>
      <c r="V80" s="56"/>
      <c r="W80" s="56"/>
    </row>
    <row r="81" spans="1:23">
      <c r="A81" s="56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1"/>
      <c r="M81" s="56"/>
      <c r="N81" s="56"/>
      <c r="O81" s="56"/>
      <c r="P81" s="56"/>
      <c r="Q81" s="56"/>
      <c r="R81" s="56"/>
      <c r="S81" s="56"/>
      <c r="U81" s="56"/>
      <c r="V81" s="56"/>
      <c r="W81" s="56"/>
    </row>
    <row r="82" spans="1:23" s="56" customFormat="1">
      <c r="B82" s="59"/>
      <c r="C82" s="59"/>
      <c r="D82" s="59"/>
      <c r="E82" s="59"/>
      <c r="F82" s="59"/>
      <c r="G82" s="59"/>
      <c r="H82" s="59"/>
      <c r="I82" s="59"/>
      <c r="J82" s="59"/>
      <c r="K82" s="59"/>
      <c r="L82"/>
      <c r="M82" s="98"/>
      <c r="N82" s="98"/>
      <c r="O82" s="98"/>
      <c r="P82" s="98"/>
      <c r="Q82"/>
      <c r="R82"/>
      <c r="S82"/>
      <c r="T82"/>
      <c r="U82"/>
      <c r="V82"/>
      <c r="W82"/>
    </row>
    <row r="83" spans="1:23" s="56" customFormat="1">
      <c r="A83"/>
      <c r="B83" s="15"/>
      <c r="C83" s="15"/>
      <c r="D83" s="15"/>
      <c r="E83" s="15"/>
      <c r="F83" s="15"/>
      <c r="G83" s="15"/>
      <c r="H83" s="15"/>
      <c r="I83" s="15"/>
      <c r="J83" s="99"/>
      <c r="K83" s="15"/>
      <c r="L83"/>
      <c r="M83"/>
      <c r="N83"/>
      <c r="O83"/>
      <c r="P83"/>
      <c r="Q83"/>
      <c r="R83"/>
      <c r="S83"/>
      <c r="T83"/>
      <c r="U83"/>
      <c r="V83"/>
      <c r="W83"/>
    </row>
    <row r="84" spans="1:23">
      <c r="B84" s="15"/>
      <c r="C84" s="15"/>
      <c r="D84" s="15"/>
      <c r="E84" s="15"/>
      <c r="F84" s="15"/>
      <c r="G84" s="15"/>
      <c r="H84" s="15"/>
      <c r="I84" s="15"/>
    </row>
    <row r="85" spans="1:23">
      <c r="B85" s="15"/>
      <c r="C85" s="15"/>
      <c r="D85" s="15"/>
      <c r="E85" s="15"/>
      <c r="F85" s="15"/>
      <c r="G85" s="15"/>
      <c r="H85" s="15"/>
      <c r="I85" s="15"/>
    </row>
    <row r="86" spans="1:23">
      <c r="B86" s="18"/>
      <c r="C86" s="1"/>
      <c r="D86" s="1"/>
      <c r="E86" s="1"/>
      <c r="F86" s="1"/>
      <c r="G86" s="1"/>
      <c r="H86" s="1"/>
      <c r="I86" s="1"/>
      <c r="J86" s="1"/>
      <c r="K86" s="1"/>
      <c r="L86" s="18"/>
    </row>
    <row r="87" spans="1:23">
      <c r="B87" s="15"/>
      <c r="C87" s="1"/>
      <c r="D87" s="1"/>
      <c r="E87" s="1"/>
      <c r="F87" s="1"/>
      <c r="G87" s="1"/>
      <c r="H87" s="1"/>
      <c r="I87" s="1"/>
      <c r="J87" s="1"/>
      <c r="K87" s="1"/>
      <c r="L87" s="15"/>
    </row>
    <row r="88" spans="1:23">
      <c r="B88" s="15"/>
      <c r="C88" s="60"/>
      <c r="D88" s="60"/>
      <c r="E88" s="60"/>
      <c r="F88" s="60"/>
      <c r="G88" s="60"/>
      <c r="H88" s="60"/>
      <c r="I88" s="60"/>
      <c r="J88" s="60"/>
      <c r="K88" s="60"/>
      <c r="L88" s="15"/>
    </row>
    <row r="89" spans="1:23">
      <c r="C89" s="18"/>
      <c r="Q89" s="18"/>
    </row>
    <row r="90" spans="1:23">
      <c r="M90" s="76"/>
      <c r="N90" s="76"/>
      <c r="O90" s="76"/>
      <c r="P90" s="76"/>
      <c r="Q90" s="18"/>
    </row>
    <row r="91" spans="1:23">
      <c r="M91" s="76"/>
      <c r="N91" s="76"/>
      <c r="O91" s="76"/>
      <c r="P91" s="76"/>
      <c r="Q91" s="18"/>
    </row>
    <row r="92" spans="1:23">
      <c r="A92" s="56"/>
      <c r="M92" s="76"/>
      <c r="N92" s="76"/>
      <c r="O92" s="76"/>
      <c r="P92" s="76"/>
      <c r="Q92" s="18"/>
    </row>
    <row r="93" spans="1:23">
      <c r="M93" s="76"/>
      <c r="N93" s="76"/>
      <c r="O93" s="76"/>
      <c r="P93" s="76"/>
      <c r="Q93" s="18"/>
    </row>
    <row r="94" spans="1:23">
      <c r="M94" s="76"/>
      <c r="N94" s="76"/>
      <c r="O94" s="76"/>
      <c r="P94" s="76"/>
      <c r="Q94" s="18"/>
    </row>
    <row r="95" spans="1:23">
      <c r="M95" s="76"/>
      <c r="N95" s="76"/>
      <c r="O95" s="76"/>
      <c r="P95" s="76"/>
      <c r="Q95" s="18"/>
    </row>
    <row r="96" spans="1:23">
      <c r="M96" s="76"/>
      <c r="N96" s="76"/>
      <c r="O96" s="76"/>
      <c r="P96" s="76"/>
      <c r="Q96" s="18"/>
    </row>
    <row r="97" spans="1:17">
      <c r="A97" s="56"/>
      <c r="M97" s="76"/>
      <c r="N97" s="76"/>
      <c r="O97" s="76"/>
      <c r="P97" s="76"/>
      <c r="Q97" s="18"/>
    </row>
    <row r="98" spans="1:17">
      <c r="M98" s="76"/>
      <c r="N98" s="76"/>
      <c r="O98" s="76"/>
      <c r="P98" s="76"/>
      <c r="Q98" s="18"/>
    </row>
    <row r="99" spans="1:17">
      <c r="M99" s="76"/>
      <c r="N99" s="76"/>
      <c r="O99" s="76"/>
      <c r="P99" s="76"/>
    </row>
    <row r="101" spans="1:17">
      <c r="C101" s="1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7668-123F-4842-ADED-AAC4DBD702D6}">
  <dimension ref="A1:T69"/>
  <sheetViews>
    <sheetView showGridLines="0" topLeftCell="A17" workbookViewId="0">
      <selection activeCell="K28" sqref="K28"/>
    </sheetView>
  </sheetViews>
  <sheetFormatPr defaultRowHeight="14.45"/>
  <cols>
    <col min="1" max="1" width="35" customWidth="1"/>
    <col min="2" max="2" width="10.42578125" customWidth="1"/>
    <col min="3" max="4" width="10.5703125" bestFit="1" customWidth="1"/>
    <col min="5" max="5" width="10.85546875" bestFit="1" customWidth="1"/>
    <col min="6" max="11" width="10.85546875" customWidth="1"/>
    <col min="12" max="12" width="7.140625" customWidth="1"/>
    <col min="13" max="14" width="7.28515625" bestFit="1" customWidth="1"/>
    <col min="15" max="15" width="8.85546875" bestFit="1" customWidth="1"/>
    <col min="16" max="16" width="8.5703125" bestFit="1" customWidth="1"/>
    <col min="17" max="17" width="10.5703125" customWidth="1"/>
    <col min="18" max="19" width="12" bestFit="1" customWidth="1"/>
  </cols>
  <sheetData>
    <row r="1" spans="1:18" ht="43.5" customHeight="1">
      <c r="B1" s="15"/>
      <c r="C1" s="15"/>
      <c r="F1" s="15"/>
      <c r="G1" s="15"/>
      <c r="H1" s="15"/>
      <c r="I1" s="15"/>
      <c r="J1" s="126"/>
      <c r="K1" s="127"/>
    </row>
    <row r="2" spans="1:18">
      <c r="B2" s="15"/>
      <c r="C2" s="15"/>
    </row>
    <row r="3" spans="1:18" ht="23.45">
      <c r="A3" s="2" t="s">
        <v>158</v>
      </c>
      <c r="B3" s="15"/>
      <c r="C3" s="15"/>
      <c r="Q3" s="15"/>
      <c r="R3" s="15"/>
    </row>
    <row r="5" spans="1:18">
      <c r="A5" s="4" t="s">
        <v>1</v>
      </c>
      <c r="B5" s="9" t="s">
        <v>2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9" t="s">
        <v>8</v>
      </c>
      <c r="I5" s="9" t="s">
        <v>9</v>
      </c>
      <c r="J5" s="9" t="s">
        <v>10</v>
      </c>
      <c r="K5" s="147" t="s">
        <v>11</v>
      </c>
      <c r="L5" s="5"/>
      <c r="M5" s="5"/>
      <c r="N5" s="5"/>
      <c r="O5" s="5"/>
      <c r="P5" s="5"/>
    </row>
    <row r="6" spans="1:18">
      <c r="J6" s="14"/>
      <c r="K6" s="148"/>
      <c r="L6" s="76"/>
      <c r="M6" s="76"/>
      <c r="N6" s="76"/>
      <c r="O6" s="139"/>
      <c r="P6" s="139"/>
    </row>
    <row r="7" spans="1:18">
      <c r="A7" s="32" t="s">
        <v>113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4">
        <v>0</v>
      </c>
      <c r="K7" s="148">
        <v>0</v>
      </c>
      <c r="L7" s="76"/>
      <c r="M7" s="76"/>
      <c r="N7" s="76"/>
      <c r="O7" s="139"/>
      <c r="P7" s="139"/>
    </row>
    <row r="8" spans="1:18">
      <c r="A8" s="32" t="s">
        <v>114</v>
      </c>
      <c r="B8" s="18">
        <v>0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4">
        <v>0</v>
      </c>
      <c r="K8" s="148">
        <v>0</v>
      </c>
      <c r="L8" s="76"/>
      <c r="M8" s="76"/>
      <c r="N8" s="76"/>
      <c r="O8" s="139"/>
      <c r="P8" s="139"/>
    </row>
    <row r="9" spans="1:18">
      <c r="A9" s="32" t="s">
        <v>115</v>
      </c>
      <c r="B9" s="18">
        <v>179.07148126442786</v>
      </c>
      <c r="C9" s="18">
        <v>108.91956759359653</v>
      </c>
      <c r="D9" s="18">
        <v>152.90432723091914</v>
      </c>
      <c r="E9" s="18">
        <v>178.87027881840129</v>
      </c>
      <c r="F9" s="18">
        <v>177.25423344527215</v>
      </c>
      <c r="G9" s="18">
        <v>176.02735161720076</v>
      </c>
      <c r="H9" s="18">
        <v>161.19719282233189</v>
      </c>
      <c r="I9" s="18">
        <v>172.11561798920775</v>
      </c>
      <c r="J9" s="14">
        <v>185.46868925546099</v>
      </c>
      <c r="K9" s="148">
        <v>180.52311040832623</v>
      </c>
      <c r="L9" s="76"/>
      <c r="M9" s="65"/>
      <c r="N9" s="65"/>
      <c r="O9" s="140"/>
      <c r="P9" s="140"/>
      <c r="R9" s="49"/>
    </row>
    <row r="10" spans="1:18">
      <c r="A10" s="32" t="s">
        <v>116</v>
      </c>
      <c r="B10" s="18">
        <v>22.137360783722013</v>
      </c>
      <c r="C10" s="18">
        <v>15.060420192594581</v>
      </c>
      <c r="D10" s="18">
        <v>20.79900304300444</v>
      </c>
      <c r="E10" s="18">
        <v>26.571403898246096</v>
      </c>
      <c r="F10" s="18">
        <v>25.428517995487194</v>
      </c>
      <c r="G10" s="18">
        <v>26.72264059873088</v>
      </c>
      <c r="H10" s="18">
        <v>23.07998431424474</v>
      </c>
      <c r="I10" s="18">
        <v>27.224842813402034</v>
      </c>
      <c r="J10" s="14">
        <v>25.73329265795681</v>
      </c>
      <c r="K10" s="148">
        <v>27.342815740559864</v>
      </c>
      <c r="L10" s="76"/>
      <c r="M10" s="76"/>
      <c r="N10" s="76"/>
      <c r="O10" s="141"/>
      <c r="P10" s="141"/>
      <c r="R10" s="49"/>
    </row>
    <row r="11" spans="1:18">
      <c r="A11" s="34" t="s">
        <v>12</v>
      </c>
      <c r="B11" s="20">
        <v>201.20884204814988</v>
      </c>
      <c r="C11" s="20">
        <v>123.97998778619112</v>
      </c>
      <c r="D11" s="20">
        <v>173.70333027392354</v>
      </c>
      <c r="E11" s="20">
        <v>205.44168271664739</v>
      </c>
      <c r="F11" s="20">
        <v>202.68275144075935</v>
      </c>
      <c r="G11" s="20">
        <v>202.749992215932</v>
      </c>
      <c r="H11" s="20">
        <v>184.27717713657663</v>
      </c>
      <c r="I11" s="20">
        <v>199.34046080260978</v>
      </c>
      <c r="J11" s="21">
        <v>211.201981913418</v>
      </c>
      <c r="K11" s="149">
        <v>207.86592614888599</v>
      </c>
      <c r="L11" s="65"/>
      <c r="M11" s="65"/>
      <c r="N11" s="65"/>
      <c r="O11" s="140"/>
      <c r="P11" s="140"/>
      <c r="R11" s="49"/>
    </row>
    <row r="12" spans="1:18">
      <c r="A12" s="32" t="s">
        <v>117</v>
      </c>
      <c r="B12" s="18">
        <v>-0.79293899216443364</v>
      </c>
      <c r="C12" s="18">
        <v>0.79263216249238211</v>
      </c>
      <c r="D12" s="18">
        <v>-1.1015242781275461E-2</v>
      </c>
      <c r="E12" s="18">
        <v>1.0896550700168588E-3</v>
      </c>
      <c r="F12" s="18">
        <v>-1.07870314571532E-2</v>
      </c>
      <c r="G12" s="18">
        <v>0</v>
      </c>
      <c r="H12" s="18">
        <v>0</v>
      </c>
      <c r="I12" s="18">
        <v>0</v>
      </c>
      <c r="J12" s="14">
        <v>0</v>
      </c>
      <c r="K12" s="148">
        <v>0</v>
      </c>
      <c r="L12" s="76"/>
      <c r="M12" s="76"/>
      <c r="N12" s="76"/>
      <c r="O12" s="139"/>
      <c r="P12" s="139"/>
      <c r="R12" s="49"/>
    </row>
    <row r="13" spans="1:18">
      <c r="A13" s="32" t="s">
        <v>118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4">
        <v>0</v>
      </c>
      <c r="K13" s="148">
        <v>0</v>
      </c>
      <c r="L13" s="76"/>
      <c r="M13" s="76"/>
      <c r="N13" s="76"/>
      <c r="O13" s="139"/>
      <c r="P13" s="139"/>
      <c r="R13" s="49"/>
    </row>
    <row r="14" spans="1:18">
      <c r="A14" s="32" t="s">
        <v>119</v>
      </c>
      <c r="B14" s="18">
        <v>2.01821066549089E-4</v>
      </c>
      <c r="C14" s="18">
        <v>-2.01821066549089E-4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4">
        <v>0</v>
      </c>
      <c r="K14" s="148">
        <v>0</v>
      </c>
      <c r="L14" s="76"/>
      <c r="M14" s="76"/>
      <c r="N14" s="76"/>
      <c r="O14" s="139"/>
      <c r="P14" s="139"/>
      <c r="R14" s="49"/>
    </row>
    <row r="15" spans="1:18">
      <c r="A15" s="32" t="s">
        <v>120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4">
        <v>0</v>
      </c>
      <c r="K15" s="148">
        <v>0</v>
      </c>
      <c r="L15" s="76"/>
      <c r="M15" s="76"/>
      <c r="N15" s="76"/>
      <c r="O15" s="142"/>
      <c r="P15" s="143"/>
      <c r="R15" s="49"/>
    </row>
    <row r="16" spans="1:18">
      <c r="A16" s="32" t="s">
        <v>121</v>
      </c>
      <c r="B16" s="18">
        <v>6.9211668556680896E-3</v>
      </c>
      <c r="C16" s="18">
        <v>-6.9211668556680896E-3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4">
        <v>0</v>
      </c>
      <c r="K16" s="148">
        <v>0</v>
      </c>
      <c r="L16" s="76"/>
      <c r="M16" s="76"/>
      <c r="N16" s="76"/>
      <c r="O16" s="139"/>
      <c r="P16" s="139"/>
      <c r="R16" s="49"/>
    </row>
    <row r="17" spans="1:20">
      <c r="A17" s="32" t="s">
        <v>122</v>
      </c>
      <c r="B17" s="18">
        <v>-61.7046280322797</v>
      </c>
      <c r="C17" s="18">
        <v>-44.2073071082783</v>
      </c>
      <c r="D17" s="18">
        <v>-51.697896128193008</v>
      </c>
      <c r="E17" s="18">
        <v>-61.27403647172298</v>
      </c>
      <c r="F17" s="18">
        <v>-63.928671502620702</v>
      </c>
      <c r="G17" s="18">
        <v>-64.046565138738302</v>
      </c>
      <c r="H17" s="18">
        <v>-61.747742421628004</v>
      </c>
      <c r="I17" s="18">
        <v>-64.372269810810366</v>
      </c>
      <c r="J17" s="14">
        <v>-73.400688489641738</v>
      </c>
      <c r="K17" s="148">
        <v>-74.573784281909099</v>
      </c>
      <c r="L17" s="76"/>
      <c r="M17" s="76"/>
      <c r="N17" s="76"/>
      <c r="O17" s="141"/>
      <c r="P17" s="141"/>
      <c r="Q17" s="141"/>
      <c r="R17" s="49"/>
      <c r="S17" s="128"/>
      <c r="T17" s="128"/>
    </row>
    <row r="18" spans="1:20">
      <c r="A18" s="32" t="s">
        <v>123</v>
      </c>
      <c r="B18" s="18">
        <v>-87.1900178390447</v>
      </c>
      <c r="C18" s="18">
        <v>-51.570978219337334</v>
      </c>
      <c r="D18" s="18">
        <v>-62.453646421363402</v>
      </c>
      <c r="E18" s="18">
        <v>-82.329902050449419</v>
      </c>
      <c r="F18" s="18">
        <v>-79.441583603527434</v>
      </c>
      <c r="G18" s="18">
        <v>-77.672817173057197</v>
      </c>
      <c r="H18" s="18">
        <v>-67.811164221213971</v>
      </c>
      <c r="I18" s="18">
        <v>-75.550693590768304</v>
      </c>
      <c r="J18" s="14">
        <v>-80.685711510258116</v>
      </c>
      <c r="K18" s="148">
        <v>-78.492403351365752</v>
      </c>
      <c r="L18" s="76"/>
      <c r="M18" s="76"/>
      <c r="N18" s="76"/>
      <c r="O18" s="141"/>
      <c r="P18" s="141"/>
      <c r="R18" s="49"/>
    </row>
    <row r="19" spans="1:20">
      <c r="A19" s="32" t="s">
        <v>124</v>
      </c>
      <c r="B19" s="18">
        <v>-31.434061035694423</v>
      </c>
      <c r="C19" s="18">
        <v>-27.057561224837531</v>
      </c>
      <c r="D19" s="18">
        <v>-31.855442623375339</v>
      </c>
      <c r="E19" s="18">
        <v>-33.606916294176912</v>
      </c>
      <c r="F19" s="18">
        <v>-30.622558404666709</v>
      </c>
      <c r="G19" s="18">
        <v>-26.228934572338265</v>
      </c>
      <c r="H19" s="18">
        <v>-33.695729642569667</v>
      </c>
      <c r="I19" s="18">
        <v>-35.600791112034145</v>
      </c>
      <c r="J19" s="14">
        <v>-34.892726700947684</v>
      </c>
      <c r="K19" s="148">
        <v>-36.584479611824868</v>
      </c>
      <c r="L19" s="129"/>
      <c r="M19" s="129"/>
      <c r="N19" s="129"/>
      <c r="O19" s="141"/>
      <c r="P19" s="141"/>
      <c r="R19" s="49"/>
      <c r="S19" s="130"/>
    </row>
    <row r="20" spans="1:20">
      <c r="A20" s="34" t="s">
        <v>125</v>
      </c>
      <c r="B20" s="20">
        <v>-181.11452291126102</v>
      </c>
      <c r="C20" s="20">
        <v>-122.05033737788301</v>
      </c>
      <c r="D20" s="20">
        <v>-146.01800041571306</v>
      </c>
      <c r="E20" s="20">
        <v>-177.20976516127922</v>
      </c>
      <c r="F20" s="20">
        <v>-174.00360054227198</v>
      </c>
      <c r="G20" s="20">
        <v>-167.93802985267661</v>
      </c>
      <c r="H20" s="20">
        <v>-163.25768028541162</v>
      </c>
      <c r="I20" s="20">
        <v>-175.5237545136128</v>
      </c>
      <c r="J20" s="21">
        <v>-188.97912670084756</v>
      </c>
      <c r="K20" s="149">
        <v>-189.65198724509972</v>
      </c>
      <c r="L20" s="65"/>
      <c r="M20" s="65"/>
      <c r="N20" s="65"/>
      <c r="O20" s="140"/>
      <c r="P20" s="140"/>
      <c r="Q20" s="1"/>
      <c r="R20" s="49"/>
      <c r="S20" s="1"/>
    </row>
    <row r="21" spans="1:20" ht="43.5">
      <c r="A21" s="34" t="s">
        <v>126</v>
      </c>
      <c r="B21" s="20">
        <v>20.094319136888856</v>
      </c>
      <c r="C21" s="20">
        <v>1.9296504083081061</v>
      </c>
      <c r="D21" s="20">
        <v>27.68532985821048</v>
      </c>
      <c r="E21" s="20">
        <v>28.23191755536817</v>
      </c>
      <c r="F21" s="20">
        <v>28.679150898487364</v>
      </c>
      <c r="G21" s="20">
        <v>34.811962363254999</v>
      </c>
      <c r="H21" s="35">
        <v>21.019496851165002</v>
      </c>
      <c r="I21" s="35">
        <v>23.816706288996983</v>
      </c>
      <c r="J21" s="21">
        <v>22.222855212570199</v>
      </c>
      <c r="K21" s="149">
        <v>18.213938903786385</v>
      </c>
      <c r="L21" s="131"/>
      <c r="M21" s="65"/>
      <c r="N21" s="65"/>
      <c r="O21" s="140"/>
      <c r="P21" s="140"/>
      <c r="R21" s="49"/>
    </row>
    <row r="22" spans="1:20">
      <c r="A22" s="132" t="s">
        <v>15</v>
      </c>
      <c r="B22" s="18">
        <v>0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4">
        <v>0</v>
      </c>
      <c r="K22" s="148">
        <v>0</v>
      </c>
      <c r="R22" s="49"/>
    </row>
    <row r="23" spans="1:20">
      <c r="A23" s="32" t="s">
        <v>127</v>
      </c>
      <c r="B23" s="18">
        <v>-13.671914282865709</v>
      </c>
      <c r="C23" s="18">
        <v>-15.906147009442064</v>
      </c>
      <c r="D23" s="18">
        <v>-15.423271850888121</v>
      </c>
      <c r="E23" s="18">
        <v>-15.583319816525211</v>
      </c>
      <c r="F23" s="18">
        <v>-16.531987897465889</v>
      </c>
      <c r="G23" s="18">
        <v>-16.482387363325898</v>
      </c>
      <c r="H23" s="18">
        <v>-16.540746193885475</v>
      </c>
      <c r="I23" s="18">
        <v>-16.463829330268403</v>
      </c>
      <c r="J23" s="14">
        <v>-16.34638434864814</v>
      </c>
      <c r="K23" s="148">
        <v>-16.215025703248475</v>
      </c>
      <c r="M23" s="76"/>
      <c r="N23" s="76"/>
      <c r="O23" s="141"/>
      <c r="P23" s="141"/>
      <c r="R23" s="49"/>
    </row>
    <row r="24" spans="1:20">
      <c r="A24" s="32" t="s">
        <v>128</v>
      </c>
      <c r="B24" s="18">
        <v>-9.5659694028032014</v>
      </c>
      <c r="C24" s="18">
        <v>-9.5595277710139008</v>
      </c>
      <c r="D24" s="18">
        <v>-9.5930330141619997</v>
      </c>
      <c r="E24" s="18">
        <v>-9.6227195129542942</v>
      </c>
      <c r="F24" s="18">
        <v>-8.5673111980370393</v>
      </c>
      <c r="G24" s="18">
        <v>-8.5578713576096632</v>
      </c>
      <c r="H24" s="18">
        <v>-8.5430235030118986</v>
      </c>
      <c r="I24" s="18">
        <v>-8.5344291835659014</v>
      </c>
      <c r="J24" s="14">
        <v>-8.5310600603531501</v>
      </c>
      <c r="K24" s="148">
        <v>-8.4049749116897399</v>
      </c>
      <c r="L24" s="144"/>
      <c r="M24" s="76"/>
      <c r="N24" s="76"/>
      <c r="O24" s="141"/>
      <c r="P24" s="141"/>
      <c r="R24" s="49"/>
    </row>
    <row r="25" spans="1:20">
      <c r="A25" s="32" t="s">
        <v>159</v>
      </c>
      <c r="B25" s="18">
        <v>-40</v>
      </c>
      <c r="C25" s="18">
        <v>0</v>
      </c>
      <c r="D25" s="18">
        <v>0</v>
      </c>
      <c r="E25" s="18">
        <v>-8.3798208051213408E-2</v>
      </c>
      <c r="F25" s="18">
        <v>-1.1851428400936363E-3</v>
      </c>
      <c r="G25" s="18">
        <v>7.0112817804998846E-6</v>
      </c>
      <c r="H25" s="18">
        <v>4.0360277144498892E-6</v>
      </c>
      <c r="I25" s="18">
        <v>5.310077796529325E-6</v>
      </c>
      <c r="J25" s="14">
        <v>0</v>
      </c>
      <c r="K25" s="148">
        <v>0</v>
      </c>
      <c r="M25" s="129"/>
      <c r="N25" s="129"/>
      <c r="O25" s="141"/>
      <c r="P25" s="141"/>
      <c r="R25" s="49"/>
    </row>
    <row r="26" spans="1:20">
      <c r="A26" s="34" t="s">
        <v>129</v>
      </c>
      <c r="B26" s="20">
        <v>-43.143564548780056</v>
      </c>
      <c r="C26" s="20">
        <v>-23.536024372147857</v>
      </c>
      <c r="D26" s="20">
        <v>2.6690249931603631</v>
      </c>
      <c r="E26" s="20">
        <v>2.9420800178374478</v>
      </c>
      <c r="F26" s="20">
        <v>3.5786666601443424</v>
      </c>
      <c r="G26" s="20">
        <v>9.7717106536012324</v>
      </c>
      <c r="H26" s="20">
        <v>-4.0642688097046573</v>
      </c>
      <c r="I26" s="20">
        <v>-1.1815469147595254</v>
      </c>
      <c r="J26" s="21">
        <v>-2.6545891964310524</v>
      </c>
      <c r="K26" s="149">
        <v>-6.4060617111518301</v>
      </c>
      <c r="M26" s="65"/>
      <c r="N26" s="65"/>
      <c r="O26" s="140"/>
      <c r="P26" s="140"/>
    </row>
    <row r="27" spans="1:20" ht="29.1">
      <c r="A27" s="32" t="s">
        <v>19</v>
      </c>
      <c r="B27" s="18">
        <v>0.12774071608622301</v>
      </c>
      <c r="C27" s="18">
        <v>0.13500517573326098</v>
      </c>
      <c r="D27" s="18">
        <v>0.23644261168064701</v>
      </c>
      <c r="E27" s="18">
        <v>0.43995013679728501</v>
      </c>
      <c r="F27" s="18">
        <v>0.34392238159055</v>
      </c>
      <c r="G27" s="18">
        <v>0.59147619028546294</v>
      </c>
      <c r="H27" s="18">
        <v>0.19524586876401706</v>
      </c>
      <c r="I27" s="18">
        <v>0.26765561831267015</v>
      </c>
      <c r="J27" s="14">
        <v>0.65426991158334602</v>
      </c>
      <c r="K27" s="148">
        <v>0.55333975282227399</v>
      </c>
      <c r="M27" s="145"/>
      <c r="N27" s="145"/>
      <c r="O27" s="141"/>
      <c r="P27" s="141"/>
    </row>
    <row r="28" spans="1:20">
      <c r="A28" s="32" t="s">
        <v>130</v>
      </c>
      <c r="B28" s="18">
        <v>-33.877045952426514</v>
      </c>
      <c r="C28" s="18">
        <v>-4.0409061145328806</v>
      </c>
      <c r="D28" s="18">
        <v>-6.3783742433884001</v>
      </c>
      <c r="E28" s="18">
        <v>1.5825585933036805</v>
      </c>
      <c r="F28" s="18">
        <v>-0.70597045329235875</v>
      </c>
      <c r="G28" s="18">
        <v>-12.878517493433169</v>
      </c>
      <c r="H28" s="18">
        <v>-8.4804815636099846</v>
      </c>
      <c r="I28" s="18">
        <v>-3.729428572848331</v>
      </c>
      <c r="J28" s="14">
        <v>6.0844461561104</v>
      </c>
      <c r="K28" s="148">
        <v>-6.5481689035226447</v>
      </c>
      <c r="M28" s="145"/>
      <c r="N28" s="145"/>
      <c r="O28" s="141"/>
      <c r="P28" s="141"/>
    </row>
    <row r="29" spans="1:20">
      <c r="A29" s="34" t="s">
        <v>23</v>
      </c>
      <c r="B29" s="20">
        <v>-76.892869785120354</v>
      </c>
      <c r="C29" s="20">
        <v>-27.441925310947482</v>
      </c>
      <c r="D29" s="20">
        <v>-3.4729066385473857</v>
      </c>
      <c r="E29" s="20">
        <v>4.9645887479384214</v>
      </c>
      <c r="F29" s="20">
        <v>3.2166185884425333</v>
      </c>
      <c r="G29" s="20">
        <v>-2.515330649546474</v>
      </c>
      <c r="H29" s="20">
        <v>-12.349504504550625</v>
      </c>
      <c r="I29" s="20">
        <v>-4.643319869295186</v>
      </c>
      <c r="J29" s="21">
        <v>4.0841268712626935</v>
      </c>
      <c r="K29" s="149">
        <v>-12.400890861852201</v>
      </c>
      <c r="M29" s="145"/>
      <c r="N29" s="145"/>
      <c r="O29" s="141"/>
      <c r="P29" s="141"/>
      <c r="R29" s="133"/>
    </row>
    <row r="30" spans="1:20">
      <c r="A30" s="32" t="s">
        <v>24</v>
      </c>
      <c r="B30" s="18">
        <v>2.3560263105503201</v>
      </c>
      <c r="C30" s="18">
        <v>4.7704534234922207</v>
      </c>
      <c r="D30" s="18">
        <v>0.9180546865647301</v>
      </c>
      <c r="E30" s="18">
        <v>8.1309843061339286</v>
      </c>
      <c r="F30" s="18">
        <v>0.79853091017501099</v>
      </c>
      <c r="G30" s="18">
        <v>0.17768121758724797</v>
      </c>
      <c r="H30" s="18">
        <v>3.0291080342086896</v>
      </c>
      <c r="I30" s="18">
        <v>9.4952607426549207E-2</v>
      </c>
      <c r="J30" s="14">
        <v>3.07223838827804</v>
      </c>
      <c r="K30" s="148">
        <v>3.318522950867751</v>
      </c>
      <c r="M30" s="145"/>
      <c r="N30" s="145"/>
      <c r="O30" s="141"/>
      <c r="P30" s="141"/>
    </row>
    <row r="31" spans="1:20">
      <c r="A31" s="34" t="s">
        <v>25</v>
      </c>
      <c r="B31" s="20">
        <v>-74.536843474570034</v>
      </c>
      <c r="C31" s="20">
        <v>-22.671471887455269</v>
      </c>
      <c r="D31" s="20">
        <v>-2.5548519519826414</v>
      </c>
      <c r="E31" s="20">
        <v>13.095573054072347</v>
      </c>
      <c r="F31" s="20">
        <v>4.0151494986175447</v>
      </c>
      <c r="G31" s="20">
        <v>-2.337649431959226</v>
      </c>
      <c r="H31" s="20">
        <v>-9.3203964703419349</v>
      </c>
      <c r="I31" s="20">
        <v>-4.5483672618686368</v>
      </c>
      <c r="J31" s="21">
        <v>7.156365259540733</v>
      </c>
      <c r="K31" s="149">
        <v>-9.0823679109844502</v>
      </c>
      <c r="M31" s="145"/>
      <c r="N31" s="145"/>
      <c r="O31" s="141"/>
      <c r="P31" s="141"/>
    </row>
    <row r="32" spans="1:20">
      <c r="A32" s="32"/>
      <c r="B32" s="18"/>
      <c r="C32" s="18"/>
      <c r="D32" s="18"/>
      <c r="E32" s="18"/>
      <c r="F32" s="18"/>
      <c r="G32" s="18"/>
      <c r="H32" s="18"/>
      <c r="I32" s="18"/>
      <c r="J32" s="14"/>
      <c r="K32" s="148"/>
      <c r="M32" s="145"/>
      <c r="N32" s="145"/>
      <c r="O32" s="141"/>
      <c r="P32" s="141"/>
    </row>
    <row r="33" spans="1:20">
      <c r="A33" s="34" t="s">
        <v>30</v>
      </c>
      <c r="B33" s="20">
        <v>20.094319136888856</v>
      </c>
      <c r="C33" s="20">
        <v>1.9296504083081061</v>
      </c>
      <c r="D33" s="20">
        <v>27.68532985821048</v>
      </c>
      <c r="E33" s="20">
        <v>28.23191755536817</v>
      </c>
      <c r="F33" s="20">
        <v>28.679150898487364</v>
      </c>
      <c r="G33" s="72">
        <v>34.811962363255049</v>
      </c>
      <c r="H33" s="72">
        <v>21.019496851165002</v>
      </c>
      <c r="I33" s="72">
        <v>23.816706288997</v>
      </c>
      <c r="J33" s="21">
        <v>22.222855212570238</v>
      </c>
      <c r="K33" s="149">
        <v>18.213938903786399</v>
      </c>
      <c r="L33" s="134"/>
      <c r="M33" s="65"/>
      <c r="N33" s="65"/>
      <c r="O33" s="140"/>
      <c r="P33" s="146"/>
    </row>
    <row r="34" spans="1:20">
      <c r="E34" s="135"/>
      <c r="F34" s="136"/>
      <c r="G34" s="136"/>
      <c r="H34" s="136"/>
      <c r="I34" s="136"/>
      <c r="J34" s="137"/>
      <c r="K34" s="136"/>
    </row>
    <row r="35" spans="1:20">
      <c r="E35" s="80"/>
      <c r="F35" s="80"/>
      <c r="G35" s="80"/>
      <c r="H35" s="80"/>
      <c r="I35" s="80"/>
      <c r="J35" s="80"/>
      <c r="K35" s="80"/>
    </row>
    <row r="36" spans="1:20" ht="23.45">
      <c r="A36" s="2" t="s">
        <v>160</v>
      </c>
      <c r="E36" s="80"/>
      <c r="F36" s="80"/>
      <c r="G36" s="80"/>
      <c r="H36" s="80"/>
      <c r="I36" s="80"/>
      <c r="J36" s="80"/>
      <c r="K36" s="80"/>
    </row>
    <row r="37" spans="1:20">
      <c r="E37" s="80"/>
      <c r="F37" s="80"/>
      <c r="G37" s="80"/>
      <c r="H37" s="80"/>
      <c r="I37" s="80"/>
      <c r="J37" s="80"/>
      <c r="K37" s="80"/>
    </row>
    <row r="38" spans="1:20">
      <c r="A38" s="4" t="s">
        <v>1</v>
      </c>
      <c r="B38" s="5" t="s">
        <v>2</v>
      </c>
      <c r="C38" s="5" t="s">
        <v>3</v>
      </c>
      <c r="D38" s="5" t="s">
        <v>4</v>
      </c>
      <c r="E38" s="5" t="s">
        <v>5</v>
      </c>
      <c r="F38" s="5" t="s">
        <v>6</v>
      </c>
      <c r="G38" s="5" t="s">
        <v>7</v>
      </c>
      <c r="H38" s="5" t="s">
        <v>8</v>
      </c>
      <c r="I38" s="5" t="s">
        <v>9</v>
      </c>
      <c r="J38" s="5" t="s">
        <v>10</v>
      </c>
      <c r="K38" s="66" t="s">
        <v>11</v>
      </c>
    </row>
    <row r="39" spans="1:20">
      <c r="C39" s="14"/>
      <c r="D39" s="14"/>
      <c r="E39" s="14"/>
      <c r="F39" s="14"/>
      <c r="G39" s="14"/>
      <c r="H39" s="14"/>
      <c r="I39" s="14"/>
      <c r="J39" s="14"/>
      <c r="K39" s="148"/>
      <c r="L39" s="5"/>
      <c r="M39" s="5"/>
      <c r="N39" s="5"/>
      <c r="O39" s="5"/>
      <c r="P39" s="5"/>
      <c r="Q39" s="5"/>
      <c r="R39" s="5"/>
      <c r="T39" s="5"/>
    </row>
    <row r="40" spans="1:20">
      <c r="A40" s="32" t="s">
        <v>161</v>
      </c>
      <c r="B40" s="195">
        <v>110.96</v>
      </c>
      <c r="C40" s="195">
        <v>51.96</v>
      </c>
      <c r="D40" s="195">
        <v>89.91</v>
      </c>
      <c r="E40" s="195">
        <v>111.28</v>
      </c>
      <c r="F40" s="195">
        <v>99.74</v>
      </c>
      <c r="G40" s="195">
        <v>88.88</v>
      </c>
      <c r="H40" s="195">
        <v>73.739999999999995</v>
      </c>
      <c r="I40" s="195">
        <v>81.400000000000006</v>
      </c>
      <c r="J40" s="195">
        <v>84.92</v>
      </c>
      <c r="K40" s="196">
        <v>76.33</v>
      </c>
      <c r="L40" s="76"/>
      <c r="M40" s="76"/>
      <c r="N40" s="76"/>
      <c r="O40" s="141"/>
      <c r="P40" s="141"/>
      <c r="Q40" s="1"/>
      <c r="R40" s="1"/>
    </row>
    <row r="41" spans="1:20">
      <c r="A41" s="32" t="s">
        <v>162</v>
      </c>
      <c r="B41" s="195">
        <v>24.6</v>
      </c>
      <c r="C41" s="195">
        <v>22.69</v>
      </c>
      <c r="D41" s="195">
        <v>22.74</v>
      </c>
      <c r="E41" s="195">
        <v>26.36</v>
      </c>
      <c r="F41" s="195">
        <v>26.17</v>
      </c>
      <c r="G41" s="195">
        <v>26.82</v>
      </c>
      <c r="H41" s="195">
        <v>25.76</v>
      </c>
      <c r="I41" s="195">
        <v>28.37</v>
      </c>
      <c r="J41" s="195">
        <v>27.45</v>
      </c>
      <c r="K41" s="196">
        <v>29.97</v>
      </c>
      <c r="L41" s="76"/>
      <c r="M41" s="76"/>
      <c r="N41" s="76"/>
      <c r="O41" s="141"/>
      <c r="P41" s="141"/>
      <c r="Q41" s="107"/>
      <c r="R41" s="1"/>
    </row>
    <row r="42" spans="1:20">
      <c r="A42" s="32" t="s">
        <v>163</v>
      </c>
      <c r="B42" s="195">
        <v>38.81</v>
      </c>
      <c r="C42" s="195">
        <v>27.61</v>
      </c>
      <c r="D42" s="195">
        <v>38.979999999999997</v>
      </c>
      <c r="E42" s="195">
        <v>47.59</v>
      </c>
      <c r="F42" s="195">
        <v>44.54</v>
      </c>
      <c r="G42" s="195">
        <v>50.9</v>
      </c>
      <c r="H42" s="195">
        <v>44.38</v>
      </c>
      <c r="I42" s="195">
        <v>49.25</v>
      </c>
      <c r="J42" s="195">
        <v>52.84</v>
      </c>
      <c r="K42" s="196">
        <v>51.46</v>
      </c>
      <c r="L42" s="76"/>
      <c r="M42" s="76"/>
      <c r="N42" s="76"/>
      <c r="O42" s="141"/>
      <c r="P42" s="141"/>
      <c r="Q42" s="107"/>
      <c r="R42" s="1"/>
    </row>
    <row r="43" spans="1:20">
      <c r="A43" s="32" t="s">
        <v>164</v>
      </c>
      <c r="B43" s="195">
        <v>34.46</v>
      </c>
      <c r="C43" s="195">
        <v>25.59</v>
      </c>
      <c r="D43" s="195">
        <v>28.47</v>
      </c>
      <c r="E43" s="195">
        <v>27.55</v>
      </c>
      <c r="F43" s="195">
        <v>39.4</v>
      </c>
      <c r="G43" s="195">
        <v>42.49</v>
      </c>
      <c r="H43" s="195">
        <v>41.45</v>
      </c>
      <c r="I43" s="195">
        <v>41.04</v>
      </c>
      <c r="J43" s="195">
        <v>46.64</v>
      </c>
      <c r="K43" s="196">
        <v>51.16</v>
      </c>
      <c r="L43" s="76"/>
      <c r="M43" s="76"/>
      <c r="N43" s="76"/>
      <c r="O43" s="141"/>
      <c r="P43" s="141"/>
      <c r="Q43" s="1"/>
      <c r="R43" s="1"/>
    </row>
    <row r="44" spans="1:20">
      <c r="A44" s="32" t="s">
        <v>165</v>
      </c>
      <c r="B44" s="195">
        <v>0</v>
      </c>
      <c r="C44" s="195">
        <v>0</v>
      </c>
      <c r="D44" s="195">
        <v>0</v>
      </c>
      <c r="E44" s="195">
        <v>0</v>
      </c>
      <c r="F44" s="195">
        <v>0</v>
      </c>
      <c r="G44" s="195">
        <v>0</v>
      </c>
      <c r="H44" s="195">
        <v>0</v>
      </c>
      <c r="I44" s="195">
        <v>0</v>
      </c>
      <c r="J44" s="195">
        <v>0</v>
      </c>
      <c r="K44" s="196">
        <v>0</v>
      </c>
      <c r="L44" s="76"/>
      <c r="M44" s="76"/>
      <c r="N44" s="76"/>
      <c r="O44" s="141"/>
      <c r="P44" s="141"/>
      <c r="Q44" s="1"/>
      <c r="R44" s="1"/>
    </row>
    <row r="45" spans="1:20">
      <c r="A45" s="32" t="s">
        <v>166</v>
      </c>
      <c r="B45" s="197">
        <v>-7.62</v>
      </c>
      <c r="C45" s="197">
        <v>-3.86</v>
      </c>
      <c r="D45" s="197">
        <v>-6.39</v>
      </c>
      <c r="E45" s="197">
        <v>-7.33</v>
      </c>
      <c r="F45" s="197">
        <v>-7.17</v>
      </c>
      <c r="G45" s="197">
        <v>-6.34</v>
      </c>
      <c r="H45" s="197">
        <v>-1.05</v>
      </c>
      <c r="I45" s="197">
        <v>-0.73</v>
      </c>
      <c r="J45" s="197">
        <v>-0.65</v>
      </c>
      <c r="K45" s="198">
        <v>-1.05</v>
      </c>
      <c r="L45" s="76"/>
      <c r="M45" s="76"/>
      <c r="N45" s="76"/>
      <c r="O45" s="141"/>
      <c r="P45" s="141"/>
      <c r="Q45" s="1"/>
      <c r="R45" s="1"/>
    </row>
    <row r="46" spans="1:20">
      <c r="A46" s="34" t="s">
        <v>167</v>
      </c>
      <c r="B46" s="20">
        <f>SUM(B40:B45)</f>
        <v>201.21</v>
      </c>
      <c r="C46" s="20">
        <f t="shared" ref="C46:K46" si="0">SUM(C40:C45)</f>
        <v>123.99000000000001</v>
      </c>
      <c r="D46" s="20">
        <f t="shared" si="0"/>
        <v>173.71</v>
      </c>
      <c r="E46" s="20">
        <f t="shared" si="0"/>
        <v>205.45</v>
      </c>
      <c r="F46" s="20">
        <f t="shared" si="0"/>
        <v>202.68</v>
      </c>
      <c r="G46" s="20">
        <f t="shared" si="0"/>
        <v>202.75</v>
      </c>
      <c r="H46" s="20">
        <f t="shared" si="0"/>
        <v>184.27999999999997</v>
      </c>
      <c r="I46" s="20">
        <f t="shared" si="0"/>
        <v>199.33</v>
      </c>
      <c r="J46" s="20">
        <f t="shared" si="0"/>
        <v>211.20000000000002</v>
      </c>
      <c r="K46" s="150">
        <f t="shared" si="0"/>
        <v>207.86999999999998</v>
      </c>
      <c r="L46" s="65"/>
      <c r="M46" s="65"/>
      <c r="N46" s="65"/>
      <c r="O46" s="140"/>
      <c r="P46" s="140"/>
      <c r="Q46" s="1"/>
      <c r="R46" s="1"/>
    </row>
    <row r="47" spans="1:20">
      <c r="A47" s="32"/>
      <c r="B47" s="18"/>
      <c r="C47" s="18"/>
      <c r="D47" s="18"/>
      <c r="E47" s="18"/>
      <c r="F47" s="18"/>
      <c r="G47" s="18"/>
      <c r="H47" s="18"/>
      <c r="I47" s="18"/>
      <c r="J47" s="18"/>
      <c r="K47" s="151"/>
      <c r="L47" s="5"/>
      <c r="M47" s="5"/>
      <c r="N47" s="5"/>
      <c r="O47" s="5"/>
      <c r="P47" s="5"/>
      <c r="Q47" s="5"/>
      <c r="R47" s="5"/>
    </row>
    <row r="48" spans="1:20">
      <c r="A48" s="32" t="s">
        <v>161</v>
      </c>
      <c r="B48" s="18">
        <v>10.220000000000001</v>
      </c>
      <c r="C48" s="92">
        <v>-4.76</v>
      </c>
      <c r="D48" s="92">
        <v>11.23</v>
      </c>
      <c r="E48" s="14">
        <v>13.77</v>
      </c>
      <c r="F48" s="14">
        <v>11.6</v>
      </c>
      <c r="G48" s="14">
        <v>11.49</v>
      </c>
      <c r="H48" s="14">
        <v>5.91</v>
      </c>
      <c r="I48" s="14">
        <v>4.33</v>
      </c>
      <c r="J48" s="14">
        <v>3.87</v>
      </c>
      <c r="K48" s="148">
        <v>1.28</v>
      </c>
      <c r="L48" s="76"/>
      <c r="M48" s="76"/>
      <c r="N48" s="76"/>
      <c r="O48" s="141"/>
      <c r="P48" s="141"/>
      <c r="Q48" s="1"/>
      <c r="R48" s="1"/>
    </row>
    <row r="49" spans="1:18">
      <c r="A49" s="32" t="s">
        <v>162</v>
      </c>
      <c r="B49" s="18">
        <v>0.18</v>
      </c>
      <c r="C49" s="92">
        <v>3.87</v>
      </c>
      <c r="D49" s="92">
        <v>2.95</v>
      </c>
      <c r="E49" s="14">
        <v>2.85</v>
      </c>
      <c r="F49" s="14">
        <v>3.72</v>
      </c>
      <c r="G49" s="14">
        <v>3.71</v>
      </c>
      <c r="H49" s="14">
        <v>3.2</v>
      </c>
      <c r="I49" s="14">
        <v>4.45</v>
      </c>
      <c r="J49" s="14">
        <v>1.28</v>
      </c>
      <c r="K49" s="148">
        <v>2.81</v>
      </c>
      <c r="L49" s="76"/>
      <c r="M49" s="76"/>
      <c r="N49" s="76"/>
      <c r="O49" s="141"/>
      <c r="P49" s="141"/>
      <c r="Q49" s="1"/>
      <c r="R49" s="1"/>
    </row>
    <row r="50" spans="1:18">
      <c r="A50" s="32" t="s">
        <v>163</v>
      </c>
      <c r="B50" s="18">
        <v>8.51</v>
      </c>
      <c r="C50" s="92">
        <v>6.26</v>
      </c>
      <c r="D50" s="92">
        <v>11.29</v>
      </c>
      <c r="E50" s="14">
        <v>13.62</v>
      </c>
      <c r="F50" s="14">
        <v>12.38</v>
      </c>
      <c r="G50" s="14">
        <v>15.45</v>
      </c>
      <c r="H50" s="14">
        <v>11.49</v>
      </c>
      <c r="I50" s="14">
        <v>13.83</v>
      </c>
      <c r="J50" s="14">
        <v>15.75</v>
      </c>
      <c r="K50" s="148">
        <v>12.96</v>
      </c>
      <c r="L50" s="76"/>
      <c r="M50" s="76"/>
      <c r="N50" s="76"/>
      <c r="O50" s="141"/>
      <c r="P50" s="141"/>
      <c r="Q50" s="1"/>
      <c r="R50" s="1"/>
    </row>
    <row r="51" spans="1:18">
      <c r="A51" s="32" t="s">
        <v>164</v>
      </c>
      <c r="B51" s="18">
        <v>4.7300000000000004</v>
      </c>
      <c r="C51" s="92">
        <v>-0.59</v>
      </c>
      <c r="D51" s="92">
        <v>2.65</v>
      </c>
      <c r="E51" s="14">
        <v>0.04</v>
      </c>
      <c r="F51" s="14">
        <v>3.08</v>
      </c>
      <c r="G51" s="14">
        <v>5.25</v>
      </c>
      <c r="H51" s="14">
        <v>3.76</v>
      </c>
      <c r="I51" s="14">
        <v>3.17</v>
      </c>
      <c r="J51" s="14">
        <v>4.0599999999999996</v>
      </c>
      <c r="K51" s="148">
        <v>4.0599999999999996</v>
      </c>
      <c r="L51" s="76"/>
      <c r="M51" s="76"/>
      <c r="N51" s="76"/>
      <c r="O51" s="141"/>
      <c r="P51" s="141"/>
      <c r="Q51" s="1"/>
      <c r="R51" s="1"/>
    </row>
    <row r="52" spans="1:18">
      <c r="A52" s="32" t="s">
        <v>165</v>
      </c>
      <c r="B52" s="18">
        <v>-3.55</v>
      </c>
      <c r="C52" s="92">
        <v>-2.84</v>
      </c>
      <c r="D52" s="92">
        <v>-0.43</v>
      </c>
      <c r="E52" s="92">
        <v>-1.65</v>
      </c>
      <c r="F52" s="92">
        <v>-2.1</v>
      </c>
      <c r="G52" s="92">
        <v>-1.0900000000000001</v>
      </c>
      <c r="H52" s="92">
        <v>-3.34</v>
      </c>
      <c r="I52" s="92">
        <v>-1.96</v>
      </c>
      <c r="J52" s="14">
        <v>-2.73</v>
      </c>
      <c r="K52" s="148">
        <v>-2.9</v>
      </c>
      <c r="L52" s="76"/>
      <c r="M52" s="76"/>
      <c r="N52" s="76"/>
      <c r="O52" s="141"/>
      <c r="P52" s="141"/>
      <c r="Q52" s="1"/>
      <c r="R52" s="1"/>
    </row>
    <row r="53" spans="1:18">
      <c r="A53" s="34" t="s">
        <v>168</v>
      </c>
      <c r="B53" s="20">
        <f>SUM(B48:B52)</f>
        <v>20.09</v>
      </c>
      <c r="C53" s="20">
        <f t="shared" ref="C53:K53" si="1">SUM(C48:C52)</f>
        <v>1.9400000000000004</v>
      </c>
      <c r="D53" s="20">
        <f t="shared" si="1"/>
        <v>27.689999999999998</v>
      </c>
      <c r="E53" s="20">
        <f t="shared" si="1"/>
        <v>28.630000000000003</v>
      </c>
      <c r="F53" s="20">
        <f t="shared" si="1"/>
        <v>28.68</v>
      </c>
      <c r="G53" s="20">
        <f t="shared" si="1"/>
        <v>34.809999999999995</v>
      </c>
      <c r="H53" s="20">
        <f t="shared" si="1"/>
        <v>21.02</v>
      </c>
      <c r="I53" s="20">
        <f t="shared" si="1"/>
        <v>23.82</v>
      </c>
      <c r="J53" s="20">
        <f t="shared" si="1"/>
        <v>22.229999999999997</v>
      </c>
      <c r="K53" s="150">
        <f t="shared" si="1"/>
        <v>18.21</v>
      </c>
      <c r="L53" s="65"/>
      <c r="M53" s="65"/>
      <c r="N53" s="65"/>
      <c r="O53" s="140"/>
      <c r="P53" s="140"/>
      <c r="Q53" s="1"/>
      <c r="R53" s="1"/>
    </row>
    <row r="54" spans="1:18">
      <c r="A54" s="32" t="s">
        <v>169</v>
      </c>
      <c r="B54" s="18">
        <v>0</v>
      </c>
      <c r="C54" s="92">
        <v>0</v>
      </c>
      <c r="D54" s="92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8">
        <v>0</v>
      </c>
      <c r="L54" s="76"/>
      <c r="M54" s="76"/>
      <c r="O54" s="141"/>
    </row>
    <row r="55" spans="1:18">
      <c r="A55" s="34" t="s">
        <v>30</v>
      </c>
      <c r="B55" s="20">
        <f>B53+B54</f>
        <v>20.09</v>
      </c>
      <c r="C55" s="20">
        <f t="shared" ref="C55:K55" si="2">C53+C54</f>
        <v>1.9400000000000004</v>
      </c>
      <c r="D55" s="20">
        <f t="shared" si="2"/>
        <v>27.689999999999998</v>
      </c>
      <c r="E55" s="20">
        <f t="shared" si="2"/>
        <v>28.630000000000003</v>
      </c>
      <c r="F55" s="20">
        <f t="shared" si="2"/>
        <v>28.68</v>
      </c>
      <c r="G55" s="20">
        <f t="shared" si="2"/>
        <v>34.809999999999995</v>
      </c>
      <c r="H55" s="20">
        <f t="shared" si="2"/>
        <v>21.02</v>
      </c>
      <c r="I55" s="20">
        <f t="shared" si="2"/>
        <v>23.82</v>
      </c>
      <c r="J55" s="20">
        <f t="shared" si="2"/>
        <v>22.229999999999997</v>
      </c>
      <c r="K55" s="150">
        <f t="shared" si="2"/>
        <v>18.21</v>
      </c>
    </row>
    <row r="56" spans="1:18">
      <c r="M56" s="5"/>
      <c r="N56" s="5"/>
      <c r="O56" s="5"/>
      <c r="P56" s="5"/>
    </row>
    <row r="57" spans="1:18">
      <c r="A57" s="52"/>
      <c r="B57" s="15"/>
      <c r="C57" s="15"/>
      <c r="D57" s="15"/>
      <c r="E57" s="15"/>
      <c r="F57" s="15"/>
      <c r="G57" s="15"/>
      <c r="H57" s="15"/>
      <c r="I57" s="15"/>
      <c r="J57" s="99"/>
      <c r="K57" s="15"/>
      <c r="M57" s="122"/>
      <c r="N57" s="122"/>
      <c r="O57" s="141"/>
      <c r="P57" s="141"/>
    </row>
    <row r="58" spans="1:18">
      <c r="A58" s="52"/>
      <c r="B58" s="15"/>
      <c r="C58" s="15"/>
      <c r="D58" s="15"/>
      <c r="E58" s="15"/>
      <c r="F58" s="15"/>
      <c r="G58" s="15"/>
      <c r="H58" s="15"/>
      <c r="I58" s="15"/>
      <c r="J58" s="99"/>
      <c r="K58" s="15"/>
      <c r="M58" s="122"/>
      <c r="N58" s="122"/>
      <c r="O58" s="141"/>
      <c r="P58" s="141"/>
    </row>
    <row r="59" spans="1:18">
      <c r="A59" s="52"/>
      <c r="B59" s="15"/>
      <c r="C59" s="15"/>
      <c r="D59" s="15"/>
      <c r="E59" s="15"/>
      <c r="F59" s="15"/>
      <c r="G59" s="15"/>
      <c r="H59" s="15"/>
      <c r="I59" s="15"/>
      <c r="J59" s="99"/>
      <c r="K59" s="15"/>
      <c r="M59" s="122"/>
      <c r="N59" s="122"/>
      <c r="O59" s="141"/>
      <c r="P59" s="141"/>
    </row>
    <row r="60" spans="1:18">
      <c r="A60" s="52"/>
      <c r="B60" s="29"/>
      <c r="C60" s="29"/>
      <c r="D60" s="29"/>
      <c r="E60" s="29"/>
      <c r="F60" s="29"/>
      <c r="G60" s="29"/>
      <c r="H60" s="29"/>
      <c r="I60" s="29"/>
      <c r="J60" s="138"/>
      <c r="K60" s="29"/>
      <c r="M60" s="122"/>
      <c r="N60" s="122"/>
      <c r="O60" s="141"/>
      <c r="P60" s="141"/>
    </row>
    <row r="61" spans="1:18">
      <c r="A61" s="52"/>
      <c r="B61" s="15"/>
      <c r="C61" s="15"/>
      <c r="D61" s="15"/>
      <c r="E61" s="15"/>
      <c r="F61" s="15"/>
      <c r="G61" s="15"/>
      <c r="H61" s="15"/>
      <c r="I61" s="15"/>
      <c r="J61" s="99"/>
      <c r="K61" s="15"/>
      <c r="M61" s="122"/>
      <c r="N61" s="122"/>
      <c r="O61" s="141"/>
      <c r="P61" s="141"/>
    </row>
    <row r="62" spans="1:18">
      <c r="A62" s="52"/>
      <c r="M62" s="122"/>
      <c r="N62" s="122"/>
      <c r="O62" s="141"/>
      <c r="P62" s="141"/>
    </row>
    <row r="63" spans="1:18">
      <c r="A63" s="52"/>
      <c r="B63" s="29"/>
      <c r="C63" s="29"/>
      <c r="D63" s="29"/>
      <c r="E63" s="29"/>
      <c r="F63" s="29"/>
      <c r="G63" s="29"/>
      <c r="H63" s="29"/>
      <c r="I63" s="29"/>
      <c r="J63" s="138"/>
      <c r="K63" s="29"/>
      <c r="M63" s="122"/>
      <c r="N63" s="122"/>
      <c r="O63" s="141"/>
      <c r="P63" s="141"/>
    </row>
    <row r="64" spans="1:18">
      <c r="A64" s="52"/>
      <c r="B64" s="29"/>
      <c r="C64" s="29"/>
      <c r="D64" s="29"/>
      <c r="E64" s="29"/>
      <c r="F64" s="29"/>
      <c r="G64" s="29"/>
      <c r="H64" s="29"/>
      <c r="I64" s="29"/>
      <c r="J64" s="138"/>
      <c r="K64" s="29"/>
      <c r="M64" s="122"/>
      <c r="N64" s="122"/>
      <c r="O64" s="141"/>
      <c r="P64" s="141"/>
    </row>
    <row r="65" spans="1:16">
      <c r="A65" s="52"/>
      <c r="B65" s="29"/>
      <c r="C65" s="29"/>
      <c r="D65" s="29"/>
      <c r="E65" s="29"/>
      <c r="F65" s="29"/>
      <c r="G65" s="29"/>
      <c r="H65" s="29"/>
      <c r="I65" s="29"/>
      <c r="J65" s="138"/>
      <c r="K65" s="29"/>
      <c r="M65" s="122"/>
      <c r="N65" s="122"/>
      <c r="O65" s="141"/>
      <c r="P65" s="141"/>
    </row>
    <row r="66" spans="1:16">
      <c r="A66" s="52"/>
      <c r="B66" s="29"/>
      <c r="C66" s="29"/>
      <c r="D66" s="29"/>
      <c r="E66" s="29"/>
      <c r="F66" s="29"/>
      <c r="G66" s="29"/>
      <c r="H66" s="29"/>
      <c r="I66" s="29"/>
      <c r="J66" s="138"/>
      <c r="K66" s="29"/>
      <c r="M66" s="122"/>
      <c r="N66" s="122"/>
      <c r="O66" s="141"/>
      <c r="P66" s="141"/>
    </row>
    <row r="69" spans="1:16">
      <c r="B69" s="1"/>
      <c r="C69" s="1"/>
      <c r="D69" s="1"/>
      <c r="E69" s="1"/>
      <c r="F69" s="1"/>
      <c r="G69" s="1"/>
      <c r="H69" s="1"/>
      <c r="I69" s="1"/>
      <c r="J69" s="1"/>
      <c r="K69" s="1"/>
    </row>
  </sheetData>
  <phoneticPr fontId="2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E2A3C-941A-4A67-B9CA-D43865C0CBD1}">
  <dimension ref="A3:T45"/>
  <sheetViews>
    <sheetView showGridLines="0" topLeftCell="A16" workbookViewId="0">
      <selection activeCell="K28" sqref="K28"/>
    </sheetView>
  </sheetViews>
  <sheetFormatPr defaultRowHeight="14.45"/>
  <cols>
    <col min="1" max="1" width="53.85546875" customWidth="1"/>
    <col min="2" max="8" width="10.5703125" bestFit="1" customWidth="1"/>
    <col min="9" max="9" width="10.5703125" customWidth="1"/>
    <col min="10" max="11" width="10.5703125" bestFit="1" customWidth="1"/>
    <col min="13" max="13" width="16.5703125" bestFit="1" customWidth="1"/>
    <col min="15" max="15" width="12.85546875" bestFit="1" customWidth="1"/>
    <col min="20" max="20" width="17.42578125" bestFit="1" customWidth="1"/>
  </cols>
  <sheetData>
    <row r="3" spans="1:20" ht="23.45">
      <c r="A3" s="2" t="s">
        <v>170</v>
      </c>
      <c r="T3" s="64"/>
    </row>
    <row r="4" spans="1:20">
      <c r="C4" s="28"/>
      <c r="D4" s="28"/>
      <c r="E4" s="28"/>
      <c r="F4" s="28"/>
      <c r="G4" s="28"/>
      <c r="H4" s="28"/>
      <c r="I4" s="28"/>
      <c r="J4" s="28"/>
      <c r="K4" s="28"/>
    </row>
    <row r="5" spans="1:20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6" t="s">
        <v>11</v>
      </c>
      <c r="S5" s="1"/>
    </row>
    <row r="6" spans="1:20">
      <c r="C6" s="14"/>
      <c r="D6" s="14"/>
      <c r="E6" s="14"/>
      <c r="F6" s="14"/>
      <c r="G6" s="14"/>
      <c r="H6" s="14"/>
      <c r="I6" s="14"/>
      <c r="J6" s="14"/>
      <c r="K6" s="148"/>
      <c r="M6" s="9"/>
      <c r="N6" s="9"/>
      <c r="O6" s="9"/>
      <c r="P6" s="9"/>
      <c r="T6" s="1"/>
    </row>
    <row r="7" spans="1:20">
      <c r="A7" s="32" t="s">
        <v>113</v>
      </c>
      <c r="B7" s="18">
        <v>27.873009</v>
      </c>
      <c r="C7" s="14">
        <v>20.284991000000002</v>
      </c>
      <c r="D7" s="14">
        <v>47.39644899999999</v>
      </c>
      <c r="E7" s="14">
        <v>26.367396000000014</v>
      </c>
      <c r="F7" s="14">
        <v>23.865844000000003</v>
      </c>
      <c r="G7" s="14">
        <v>29.335155999999998</v>
      </c>
      <c r="H7" s="14">
        <v>26.669000000000004</v>
      </c>
      <c r="I7" s="14">
        <v>29.658000000000001</v>
      </c>
      <c r="J7" s="14">
        <v>20.396999999999998</v>
      </c>
      <c r="K7" s="148">
        <v>24.148000000000003</v>
      </c>
      <c r="M7" s="1"/>
      <c r="N7" s="54"/>
      <c r="O7" s="162"/>
      <c r="P7" s="162"/>
      <c r="T7" s="64"/>
    </row>
    <row r="8" spans="1:20">
      <c r="A8" s="32" t="s">
        <v>114</v>
      </c>
      <c r="B8" s="18">
        <v>0.65800000000000003</v>
      </c>
      <c r="C8" s="14">
        <v>0.50199999999999989</v>
      </c>
      <c r="D8" s="14">
        <v>1.4560000000000002</v>
      </c>
      <c r="E8" s="14">
        <v>0.99299999999999988</v>
      </c>
      <c r="F8" s="14">
        <v>0.81799999999999995</v>
      </c>
      <c r="G8" s="14">
        <v>1.3839999999999999</v>
      </c>
      <c r="H8" s="14">
        <v>1.4900000000000002</v>
      </c>
      <c r="I8" s="14">
        <v>0.74299999999999944</v>
      </c>
      <c r="J8" s="14">
        <v>0.83599999999999997</v>
      </c>
      <c r="K8" s="148">
        <v>1.673</v>
      </c>
      <c r="M8" s="1"/>
      <c r="N8" s="54"/>
      <c r="O8" s="162"/>
      <c r="P8" s="162"/>
    </row>
    <row r="9" spans="1:20">
      <c r="A9" s="32" t="s">
        <v>115</v>
      </c>
      <c r="B9" s="18">
        <v>18.661000000000001</v>
      </c>
      <c r="C9" s="14">
        <v>18.003</v>
      </c>
      <c r="D9" s="14">
        <v>13.347999999999999</v>
      </c>
      <c r="E9" s="14">
        <v>24.849999999999994</v>
      </c>
      <c r="F9" s="14">
        <v>14.832000000000001</v>
      </c>
      <c r="G9" s="14">
        <v>16.7</v>
      </c>
      <c r="H9" s="14">
        <v>16.415000000000003</v>
      </c>
      <c r="I9" s="14">
        <v>14.414207999999995</v>
      </c>
      <c r="J9" s="14">
        <v>14.286706000000001</v>
      </c>
      <c r="K9" s="148">
        <v>17.825294</v>
      </c>
      <c r="M9" s="1"/>
      <c r="N9" s="54"/>
      <c r="O9" s="162"/>
      <c r="P9" s="162"/>
    </row>
    <row r="10" spans="1:20">
      <c r="A10" s="32" t="s">
        <v>116</v>
      </c>
      <c r="B10" s="18">
        <v>11.479991</v>
      </c>
      <c r="C10" s="14">
        <v>9.7998959999999986</v>
      </c>
      <c r="D10" s="14">
        <v>10.854664000000003</v>
      </c>
      <c r="E10" s="14">
        <v>14.410285000000002</v>
      </c>
      <c r="F10" s="14">
        <v>14.295155999999999</v>
      </c>
      <c r="G10" s="14">
        <v>13.820429000000001</v>
      </c>
      <c r="H10" s="14">
        <v>16.216415000000001</v>
      </c>
      <c r="I10" s="14">
        <v>15.309677999999998</v>
      </c>
      <c r="J10" s="14">
        <v>22.715294</v>
      </c>
      <c r="K10" s="148">
        <v>20.947765000000004</v>
      </c>
      <c r="M10" s="1"/>
      <c r="N10" s="54"/>
      <c r="O10" s="162"/>
      <c r="P10" s="162"/>
    </row>
    <row r="11" spans="1:20">
      <c r="A11" s="34" t="s">
        <v>12</v>
      </c>
      <c r="B11" s="72">
        <v>58.671999999999997</v>
      </c>
      <c r="C11" s="21">
        <v>48.589887000000004</v>
      </c>
      <c r="D11" s="21">
        <v>73.055113000000006</v>
      </c>
      <c r="E11" s="21">
        <v>66.62068099999999</v>
      </c>
      <c r="F11" s="21">
        <v>53.811</v>
      </c>
      <c r="G11" s="21">
        <v>61.239584999999998</v>
      </c>
      <c r="H11" s="21">
        <v>60.79041500000001</v>
      </c>
      <c r="I11" s="21">
        <v>60.124885999999996</v>
      </c>
      <c r="J11" s="21">
        <v>58.234999999999999</v>
      </c>
      <c r="K11" s="149">
        <v>64.594059000000001</v>
      </c>
      <c r="M11" s="1"/>
      <c r="N11" s="54"/>
      <c r="O11" s="163"/>
      <c r="P11" s="162"/>
    </row>
    <row r="12" spans="1:20">
      <c r="A12" s="32" t="s">
        <v>117</v>
      </c>
      <c r="B12" s="18">
        <v>-8.2486779999999982</v>
      </c>
      <c r="C12" s="14">
        <v>-7.2187690000000053</v>
      </c>
      <c r="D12" s="14">
        <v>-11.861723999999992</v>
      </c>
      <c r="E12" s="14">
        <v>-11.902664000000001</v>
      </c>
      <c r="F12" s="14">
        <v>-11.725981999999997</v>
      </c>
      <c r="G12" s="14">
        <v>-10.049154000000003</v>
      </c>
      <c r="H12" s="14">
        <v>-12.198222000000001</v>
      </c>
      <c r="I12" s="14">
        <v>-11.520439999999994</v>
      </c>
      <c r="J12" s="14">
        <v>-9.9103269999999952</v>
      </c>
      <c r="K12" s="148">
        <v>-8.9273990000000047</v>
      </c>
      <c r="M12" s="1"/>
      <c r="N12" s="54"/>
      <c r="O12" s="162"/>
      <c r="P12" s="162"/>
      <c r="T12" s="64"/>
    </row>
    <row r="13" spans="1:20">
      <c r="A13" s="32" t="s">
        <v>118</v>
      </c>
      <c r="B13" s="18">
        <v>-8.4139999999999997</v>
      </c>
      <c r="C13" s="14">
        <v>-3.4719999999999995</v>
      </c>
      <c r="D13" s="14">
        <v>-4.7940000000000005</v>
      </c>
      <c r="E13" s="14">
        <v>-4.6640000000000015</v>
      </c>
      <c r="F13" s="14">
        <v>-4.8099999999999996</v>
      </c>
      <c r="G13" s="14">
        <v>-5.6180000000000012</v>
      </c>
      <c r="H13" s="14">
        <v>-6.5189999999999984</v>
      </c>
      <c r="I13" s="14">
        <v>-8.0160000000000018</v>
      </c>
      <c r="J13" s="14">
        <v>-7.375</v>
      </c>
      <c r="K13" s="148">
        <v>-9.4469999999999992</v>
      </c>
      <c r="M13" s="1"/>
      <c r="N13" s="54"/>
      <c r="O13" s="162"/>
      <c r="P13" s="162"/>
    </row>
    <row r="14" spans="1:20">
      <c r="A14" s="32" t="s">
        <v>119</v>
      </c>
      <c r="B14" s="18">
        <v>-3.8258220000000001</v>
      </c>
      <c r="C14" s="14">
        <v>-3.3901780000000001</v>
      </c>
      <c r="D14" s="14">
        <v>-5.9999999999999991</v>
      </c>
      <c r="E14" s="14">
        <v>-0.96897500000000036</v>
      </c>
      <c r="F14" s="14">
        <v>-2.5219119999999999</v>
      </c>
      <c r="G14" s="14">
        <v>-6.2700059999999986</v>
      </c>
      <c r="H14" s="14">
        <v>-2.7305650000000004</v>
      </c>
      <c r="I14" s="14">
        <v>-3.9592669999999988</v>
      </c>
      <c r="J14" s="14">
        <v>-2.6213729999999997</v>
      </c>
      <c r="K14" s="148">
        <v>-4.0337820000000004</v>
      </c>
      <c r="M14" s="1"/>
      <c r="N14" s="54"/>
      <c r="O14" s="162"/>
      <c r="P14" s="162"/>
    </row>
    <row r="15" spans="1:20">
      <c r="A15" s="32" t="s">
        <v>120</v>
      </c>
      <c r="B15" s="18">
        <v>-14.369166999999999</v>
      </c>
      <c r="C15" s="14">
        <v>-14.63472</v>
      </c>
      <c r="D15" s="14">
        <v>-16.625112999999999</v>
      </c>
      <c r="E15" s="14">
        <v>-14.806000000000004</v>
      </c>
      <c r="F15" s="14">
        <v>-12.988</v>
      </c>
      <c r="G15" s="14">
        <v>-14.844000000000001</v>
      </c>
      <c r="H15" s="14">
        <v>-14.163381000000001</v>
      </c>
      <c r="I15" s="14">
        <v>-14.071618999999998</v>
      </c>
      <c r="J15" s="14">
        <v>-18.728999999999999</v>
      </c>
      <c r="K15" s="148">
        <v>-21.033000000000001</v>
      </c>
      <c r="M15" s="1"/>
      <c r="N15" s="54"/>
      <c r="O15" s="162"/>
      <c r="P15" s="162"/>
    </row>
    <row r="16" spans="1:20">
      <c r="A16" s="32" t="s">
        <v>121</v>
      </c>
      <c r="B16" s="18">
        <v>-6.9219999999999997</v>
      </c>
      <c r="C16" s="14">
        <v>-8.4980000000000011</v>
      </c>
      <c r="D16" s="14">
        <v>-5.6780999999999988</v>
      </c>
      <c r="E16" s="14">
        <v>-7.8709000000000024</v>
      </c>
      <c r="F16" s="14">
        <v>-7.2729999999999997</v>
      </c>
      <c r="G16" s="14">
        <v>-7.793000000000001</v>
      </c>
      <c r="H16" s="14">
        <v>-7.0699999999999985</v>
      </c>
      <c r="I16" s="14">
        <v>-9.1750000000000007</v>
      </c>
      <c r="J16" s="14">
        <v>-6.1959999999999997</v>
      </c>
      <c r="K16" s="148">
        <v>-5.7640000000000011</v>
      </c>
      <c r="M16" s="1"/>
      <c r="N16" s="54"/>
      <c r="O16" s="162"/>
      <c r="P16" s="162"/>
    </row>
    <row r="17" spans="1:19">
      <c r="A17" s="32" t="s">
        <v>122</v>
      </c>
      <c r="B17" s="18">
        <v>-2.7484999999999999</v>
      </c>
      <c r="C17" s="14">
        <v>-1.3520529999999997</v>
      </c>
      <c r="D17" s="14">
        <v>-1.8072759999999999</v>
      </c>
      <c r="E17" s="14">
        <v>-6.9058870000000017</v>
      </c>
      <c r="F17" s="14">
        <v>-0.70680600000000005</v>
      </c>
      <c r="G17" s="14">
        <v>-0.79312500000000008</v>
      </c>
      <c r="H17" s="14">
        <v>-1.4099469999999998</v>
      </c>
      <c r="I17" s="14">
        <v>-0.66737400000000013</v>
      </c>
      <c r="J17" s="14">
        <v>-0.44499999999999962</v>
      </c>
      <c r="K17" s="148">
        <v>-0.54400000000000037</v>
      </c>
      <c r="M17" s="1"/>
      <c r="N17" s="54"/>
      <c r="O17" s="162"/>
      <c r="P17" s="162"/>
    </row>
    <row r="18" spans="1:19">
      <c r="A18" s="32" t="s">
        <v>123</v>
      </c>
      <c r="B18" s="17">
        <v>-0.218</v>
      </c>
      <c r="C18" s="14">
        <v>-0.13399999999999998</v>
      </c>
      <c r="D18" s="14">
        <v>0.61929400000000001</v>
      </c>
      <c r="E18" s="14">
        <v>-0.32900000000000001</v>
      </c>
      <c r="F18" s="14">
        <v>0.147701</v>
      </c>
      <c r="G18" s="14">
        <v>-3.5000000000000003E-2</v>
      </c>
      <c r="H18" s="14">
        <v>-0.83099999999999996</v>
      </c>
      <c r="I18" s="14">
        <v>-0.79299999999999993</v>
      </c>
      <c r="J18" s="14">
        <v>7.6575439999999997</v>
      </c>
      <c r="K18" s="148">
        <v>4.9134320000000002</v>
      </c>
      <c r="M18" s="1"/>
      <c r="N18" s="54"/>
      <c r="O18" s="162"/>
      <c r="P18" s="162"/>
    </row>
    <row r="19" spans="1:19">
      <c r="A19" s="32" t="s">
        <v>124</v>
      </c>
      <c r="B19" s="17">
        <v>-3.4980000000000002</v>
      </c>
      <c r="C19" s="14">
        <v>-3.1366229999999993</v>
      </c>
      <c r="D19" s="14">
        <v>-4.3765669999999997</v>
      </c>
      <c r="E19" s="14">
        <v>-4.3832500000000021</v>
      </c>
      <c r="F19" s="14">
        <v>-3.922088</v>
      </c>
      <c r="G19" s="14">
        <v>-4.0703200000000006</v>
      </c>
      <c r="H19" s="14">
        <v>-4.4433540000000002</v>
      </c>
      <c r="I19" s="14">
        <v>-4.7981499999999997</v>
      </c>
      <c r="J19" s="14">
        <v>-5.0711599999999999</v>
      </c>
      <c r="K19" s="148">
        <v>-4.7174369999999977</v>
      </c>
      <c r="M19" s="1"/>
      <c r="N19" s="54"/>
      <c r="O19" s="162"/>
      <c r="P19" s="162"/>
    </row>
    <row r="20" spans="1:19">
      <c r="A20" s="34" t="s">
        <v>125</v>
      </c>
      <c r="B20" s="72">
        <v>-48.244166999999997</v>
      </c>
      <c r="C20" s="21">
        <v>-41.836343000000021</v>
      </c>
      <c r="D20" s="21">
        <v>-50.523485999999977</v>
      </c>
      <c r="E20" s="21">
        <v>-51.830675999999983</v>
      </c>
      <c r="F20" s="21">
        <v>-43.800087000000005</v>
      </c>
      <c r="G20" s="21">
        <v>-49.472605000000001</v>
      </c>
      <c r="H20" s="21">
        <v>-49.365469000000004</v>
      </c>
      <c r="I20" s="21">
        <v>-53.000849999999993</v>
      </c>
      <c r="J20" s="21">
        <v>-42.690315999999989</v>
      </c>
      <c r="K20" s="149">
        <v>-49.553186000000004</v>
      </c>
      <c r="M20" s="1"/>
      <c r="N20" s="54"/>
      <c r="O20" s="162"/>
      <c r="P20" s="162"/>
      <c r="S20" s="13"/>
    </row>
    <row r="21" spans="1:19" ht="29.1">
      <c r="A21" s="34" t="s">
        <v>126</v>
      </c>
      <c r="B21" s="20">
        <v>10.427833</v>
      </c>
      <c r="C21" s="21">
        <v>6.7535439999999838</v>
      </c>
      <c r="D21" s="21">
        <v>22.531627000000029</v>
      </c>
      <c r="E21" s="21">
        <v>14.790005000000008</v>
      </c>
      <c r="F21" s="21">
        <v>10.010912999999995</v>
      </c>
      <c r="G21" s="21">
        <v>11.766980000000004</v>
      </c>
      <c r="H21" s="21">
        <v>11.424946000000006</v>
      </c>
      <c r="I21" s="21">
        <v>7.1240360000000038</v>
      </c>
      <c r="J21" s="21">
        <v>15.544684000000011</v>
      </c>
      <c r="K21" s="149">
        <v>15.040873000000012</v>
      </c>
      <c r="L21" s="164"/>
      <c r="M21" s="1"/>
      <c r="N21" s="54"/>
      <c r="O21" s="162"/>
      <c r="P21" s="162"/>
    </row>
    <row r="22" spans="1:19">
      <c r="A22" s="132" t="s">
        <v>15</v>
      </c>
      <c r="B22" s="18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8">
        <v>0</v>
      </c>
      <c r="M22" s="1"/>
      <c r="N22" s="54"/>
      <c r="O22" s="162"/>
      <c r="P22" s="162"/>
    </row>
    <row r="23" spans="1:19">
      <c r="A23" s="32" t="s">
        <v>127</v>
      </c>
      <c r="B23" s="18">
        <v>-8.484</v>
      </c>
      <c r="C23" s="14">
        <v>-5.4036029999999986</v>
      </c>
      <c r="D23" s="14">
        <v>-5.3926049999999996</v>
      </c>
      <c r="E23" s="14">
        <v>-5.3479829999999993</v>
      </c>
      <c r="F23" s="14">
        <v>-5.3803280000000004</v>
      </c>
      <c r="G23" s="14">
        <v>-11.5739</v>
      </c>
      <c r="H23" s="14">
        <v>-7.6218889999999995</v>
      </c>
      <c r="I23" s="14">
        <v>-8.0628530000000005</v>
      </c>
      <c r="J23" s="14">
        <v>-8.5859360000000002</v>
      </c>
      <c r="K23" s="148">
        <v>-9.390937000000001</v>
      </c>
      <c r="M23" s="1"/>
      <c r="N23" s="54"/>
      <c r="O23" s="162"/>
      <c r="P23" s="162"/>
    </row>
    <row r="24" spans="1:19">
      <c r="A24" s="32" t="s">
        <v>128</v>
      </c>
      <c r="B24" s="18">
        <v>-1.514286</v>
      </c>
      <c r="C24" s="14">
        <v>-1.5142849999999999</v>
      </c>
      <c r="D24" s="14">
        <v>-1.5142859999999998</v>
      </c>
      <c r="E24" s="14">
        <v>-1.5142860000000002</v>
      </c>
      <c r="F24" s="14">
        <v>-1.514286</v>
      </c>
      <c r="G24" s="14">
        <v>-1.5142849999999999</v>
      </c>
      <c r="H24" s="14">
        <v>-1.5142859999999998</v>
      </c>
      <c r="I24" s="14">
        <v>-1.5142860000000002</v>
      </c>
      <c r="J24" s="14">
        <v>-1.514286</v>
      </c>
      <c r="K24" s="148">
        <v>-1.5142849999999999</v>
      </c>
      <c r="M24" s="1"/>
      <c r="N24" s="54"/>
      <c r="O24" s="162"/>
      <c r="P24" s="162"/>
    </row>
    <row r="25" spans="1:19">
      <c r="A25" s="32" t="s">
        <v>159</v>
      </c>
      <c r="B25" s="18">
        <v>-26.5</v>
      </c>
      <c r="C25" s="14">
        <v>0</v>
      </c>
      <c r="D25" s="14">
        <v>0</v>
      </c>
      <c r="E25" s="14">
        <v>-5.3619999999999983</v>
      </c>
      <c r="F25" s="14">
        <v>0</v>
      </c>
      <c r="G25" s="14">
        <v>13.8</v>
      </c>
      <c r="H25" s="14">
        <v>0</v>
      </c>
      <c r="I25" s="14">
        <v>0</v>
      </c>
      <c r="J25" s="14">
        <v>0</v>
      </c>
      <c r="K25" s="148">
        <v>0</v>
      </c>
      <c r="M25" s="1"/>
      <c r="N25" s="54"/>
      <c r="O25" s="162"/>
      <c r="P25" s="162"/>
    </row>
    <row r="26" spans="1:19">
      <c r="A26" s="34" t="s">
        <v>129</v>
      </c>
      <c r="B26" s="20">
        <v>-26.070453000000001</v>
      </c>
      <c r="C26" s="21">
        <v>-0.16434400000001403</v>
      </c>
      <c r="D26" s="21">
        <v>15.624736000000029</v>
      </c>
      <c r="E26" s="21">
        <v>2.56573600000001</v>
      </c>
      <c r="F26" s="21">
        <v>3.1162989999999944</v>
      </c>
      <c r="G26" s="21">
        <v>12.478795000000005</v>
      </c>
      <c r="H26" s="21">
        <v>2.2887710000000063</v>
      </c>
      <c r="I26" s="21">
        <v>-2.4531029999999969</v>
      </c>
      <c r="J26" s="21">
        <v>5.4444620000000103</v>
      </c>
      <c r="K26" s="149">
        <v>4.1356510000000108</v>
      </c>
      <c r="M26" s="1"/>
      <c r="N26" s="54"/>
      <c r="O26" s="162"/>
      <c r="P26" s="162"/>
    </row>
    <row r="27" spans="1:19">
      <c r="A27" s="32" t="s">
        <v>19</v>
      </c>
      <c r="B27" s="18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8">
        <v>0</v>
      </c>
    </row>
    <row r="28" spans="1:19">
      <c r="A28" s="32" t="s">
        <v>130</v>
      </c>
      <c r="B28" s="18">
        <v>-1.8887559999999999</v>
      </c>
      <c r="C28" s="14">
        <v>-0.71955100000000005</v>
      </c>
      <c r="D28" s="14">
        <v>-0.16705600000000054</v>
      </c>
      <c r="E28" s="14">
        <v>-1.8983769999999991</v>
      </c>
      <c r="F28" s="14">
        <v>7.1716999999999989E-2</v>
      </c>
      <c r="G28" s="14">
        <v>-0.60860499999999995</v>
      </c>
      <c r="H28" s="14">
        <v>-0.76278900000000072</v>
      </c>
      <c r="I28" s="14">
        <v>2.6589790000000013</v>
      </c>
      <c r="J28" s="14">
        <v>0.19895199999999999</v>
      </c>
      <c r="K28" s="148">
        <v>-1.061277</v>
      </c>
    </row>
    <row r="29" spans="1:19">
      <c r="A29" s="34" t="s">
        <v>23</v>
      </c>
      <c r="B29" s="20">
        <v>-27.959209000000001</v>
      </c>
      <c r="C29" s="21">
        <v>-0.8838950000000132</v>
      </c>
      <c r="D29" s="21">
        <v>15.457680000000028</v>
      </c>
      <c r="E29" s="21">
        <v>0.6673590000000118</v>
      </c>
      <c r="F29" s="21">
        <v>3.1880159999999944</v>
      </c>
      <c r="G29" s="21">
        <v>11.870190000000004</v>
      </c>
      <c r="H29" s="21">
        <v>1.5259820000000057</v>
      </c>
      <c r="I29" s="21">
        <v>0.20587600000000439</v>
      </c>
      <c r="J29" s="21">
        <v>5.6434140000000106</v>
      </c>
      <c r="K29" s="149">
        <v>3.0743740000000108</v>
      </c>
    </row>
    <row r="30" spans="1:19">
      <c r="A30" s="32" t="s">
        <v>24</v>
      </c>
      <c r="B30" s="18">
        <v>0.26714299999999996</v>
      </c>
      <c r="C30" s="14">
        <v>0.26814299999999996</v>
      </c>
      <c r="D30" s="14">
        <v>0.120143</v>
      </c>
      <c r="E30" s="14">
        <v>7.408379</v>
      </c>
      <c r="F30" s="14">
        <v>0.121143</v>
      </c>
      <c r="G30" s="14">
        <v>0.115143</v>
      </c>
      <c r="H30" s="14">
        <v>-0.44671899999999998</v>
      </c>
      <c r="I30" s="14">
        <v>0.83049099999999998</v>
      </c>
      <c r="J30" s="14">
        <v>0.13114299999999998</v>
      </c>
      <c r="K30" s="148">
        <v>-1.7788569999999999</v>
      </c>
    </row>
    <row r="31" spans="1:19">
      <c r="A31" s="34" t="s">
        <v>25</v>
      </c>
      <c r="B31" s="20">
        <v>-27.692066000000001</v>
      </c>
      <c r="C31" s="21">
        <v>-0.61575200000001473</v>
      </c>
      <c r="D31" s="21">
        <v>15.577823000000029</v>
      </c>
      <c r="E31" s="21">
        <v>8.0757380000000119</v>
      </c>
      <c r="F31" s="21">
        <v>3.3091589999999944</v>
      </c>
      <c r="G31" s="21">
        <v>11.985333000000004</v>
      </c>
      <c r="H31" s="21">
        <v>1.0792630000000059</v>
      </c>
      <c r="I31" s="21">
        <v>1.0363670000000043</v>
      </c>
      <c r="J31" s="21">
        <v>5.7745570000000104</v>
      </c>
      <c r="K31" s="149">
        <v>1.2955170000000109</v>
      </c>
      <c r="O31" s="64"/>
    </row>
    <row r="32" spans="1:19">
      <c r="A32" s="32"/>
      <c r="B32" s="18"/>
      <c r="C32" s="14"/>
      <c r="D32" s="14"/>
      <c r="E32" s="14"/>
      <c r="F32" s="14"/>
      <c r="G32" s="14"/>
      <c r="H32" s="14"/>
      <c r="I32" s="14"/>
      <c r="J32" s="14"/>
      <c r="K32" s="148"/>
      <c r="O32" s="64"/>
    </row>
    <row r="33" spans="1:16">
      <c r="A33" s="34" t="s">
        <v>30</v>
      </c>
      <c r="B33" s="20">
        <v>10.427833</v>
      </c>
      <c r="C33" s="21">
        <v>6.7535439999999838</v>
      </c>
      <c r="D33" s="21">
        <v>22.531627000000029</v>
      </c>
      <c r="E33" s="21">
        <v>14.790005000000008</v>
      </c>
      <c r="F33" s="21">
        <v>10.010912999999995</v>
      </c>
      <c r="G33" s="21">
        <v>11.76698</v>
      </c>
      <c r="H33" s="21">
        <v>11.424946000000006</v>
      </c>
      <c r="I33" s="21">
        <v>7.1240360000000038</v>
      </c>
      <c r="J33" s="21">
        <v>7.8486840000000004</v>
      </c>
      <c r="K33" s="149">
        <v>9.2098730000000106</v>
      </c>
      <c r="L33" s="138"/>
      <c r="M33" s="1"/>
      <c r="N33" s="54"/>
      <c r="O33" s="162"/>
      <c r="P33" s="162"/>
    </row>
    <row r="34" spans="1:16">
      <c r="A34" s="165" t="s">
        <v>131</v>
      </c>
      <c r="B34" s="136"/>
      <c r="C34" s="136"/>
      <c r="D34" s="136"/>
      <c r="E34" s="136"/>
      <c r="F34" s="136"/>
      <c r="G34" s="137"/>
      <c r="H34" s="137"/>
      <c r="I34" s="137"/>
      <c r="J34" s="137"/>
      <c r="K34" s="137"/>
      <c r="O34" s="64"/>
    </row>
    <row r="35" spans="1:16" ht="23.45">
      <c r="A35" s="2"/>
      <c r="C35" s="80"/>
      <c r="D35" s="80"/>
      <c r="E35" s="80"/>
      <c r="F35" s="80"/>
      <c r="G35" s="80"/>
      <c r="H35" s="80"/>
      <c r="I35" s="80"/>
      <c r="J35" s="80"/>
      <c r="K35" s="80"/>
      <c r="M35" s="58"/>
      <c r="O35" s="64"/>
    </row>
    <row r="36" spans="1:16">
      <c r="B36" s="5" t="s">
        <v>2</v>
      </c>
      <c r="C36" s="5" t="s">
        <v>3</v>
      </c>
      <c r="D36" s="5" t="s">
        <v>4</v>
      </c>
      <c r="E36" s="5" t="s">
        <v>5</v>
      </c>
      <c r="F36" s="5" t="s">
        <v>6</v>
      </c>
      <c r="G36" s="5" t="s">
        <v>7</v>
      </c>
      <c r="H36" s="5" t="s">
        <v>8</v>
      </c>
      <c r="I36" s="5" t="s">
        <v>9</v>
      </c>
      <c r="J36" s="5" t="s">
        <v>10</v>
      </c>
      <c r="K36" s="66" t="s">
        <v>11</v>
      </c>
    </row>
    <row r="37" spans="1:16">
      <c r="A37" s="32" t="s">
        <v>145</v>
      </c>
      <c r="B37" s="82">
        <v>11</v>
      </c>
      <c r="C37" s="82">
        <v>11</v>
      </c>
      <c r="D37" s="92">
        <v>10</v>
      </c>
      <c r="E37" s="92">
        <v>10</v>
      </c>
      <c r="F37" s="92">
        <v>9</v>
      </c>
      <c r="G37" s="92">
        <v>9</v>
      </c>
      <c r="H37" s="92">
        <v>9</v>
      </c>
      <c r="I37" s="92">
        <v>10</v>
      </c>
      <c r="J37" s="14">
        <v>10</v>
      </c>
      <c r="K37" s="148">
        <v>9</v>
      </c>
    </row>
    <row r="38" spans="1:16">
      <c r="A38" s="32" t="s">
        <v>146</v>
      </c>
      <c r="B38" s="82">
        <v>0</v>
      </c>
      <c r="C38" s="82">
        <v>0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  <c r="I38" s="92">
        <v>0</v>
      </c>
      <c r="J38" s="14">
        <v>0</v>
      </c>
      <c r="K38" s="148">
        <v>0</v>
      </c>
    </row>
    <row r="39" spans="1:16">
      <c r="A39" s="32" t="s">
        <v>147</v>
      </c>
      <c r="B39" s="82">
        <v>0</v>
      </c>
      <c r="C39" s="82">
        <v>0</v>
      </c>
      <c r="D39" s="92">
        <v>0</v>
      </c>
      <c r="E39" s="92">
        <v>0</v>
      </c>
      <c r="F39" s="92">
        <v>0</v>
      </c>
      <c r="G39" s="92">
        <v>0</v>
      </c>
      <c r="H39" s="92">
        <v>0</v>
      </c>
      <c r="I39" s="92">
        <v>0</v>
      </c>
      <c r="J39" s="14">
        <v>0</v>
      </c>
      <c r="K39" s="148">
        <v>0</v>
      </c>
    </row>
    <row r="40" spans="1:16">
      <c r="A40" s="34" t="s">
        <v>148</v>
      </c>
      <c r="B40" s="83">
        <f>+SUM(B37:B39)</f>
        <v>11</v>
      </c>
      <c r="C40" s="83">
        <f>+SUM(C37:C39)</f>
        <v>11</v>
      </c>
      <c r="D40" s="84">
        <f t="shared" ref="D40:K40" si="0">+SUM(D37:D39)</f>
        <v>10</v>
      </c>
      <c r="E40" s="84">
        <f t="shared" si="0"/>
        <v>10</v>
      </c>
      <c r="F40" s="84">
        <f t="shared" si="0"/>
        <v>9</v>
      </c>
      <c r="G40" s="84">
        <f t="shared" si="0"/>
        <v>9</v>
      </c>
      <c r="H40" s="84">
        <f t="shared" si="0"/>
        <v>9</v>
      </c>
      <c r="I40" s="84">
        <f t="shared" si="0"/>
        <v>10</v>
      </c>
      <c r="J40" s="84">
        <f t="shared" si="0"/>
        <v>10</v>
      </c>
      <c r="K40" s="153">
        <f t="shared" si="0"/>
        <v>9</v>
      </c>
    </row>
    <row r="41" spans="1:16">
      <c r="A41" s="32"/>
      <c r="B41" s="18"/>
      <c r="C41" s="18"/>
      <c r="D41" s="14"/>
      <c r="E41" s="14"/>
      <c r="F41" s="14"/>
      <c r="G41" s="14"/>
      <c r="H41" s="14"/>
      <c r="I41" s="14"/>
      <c r="J41" s="14"/>
      <c r="K41" s="148"/>
    </row>
    <row r="42" spans="1:16">
      <c r="A42" s="34" t="s">
        <v>149</v>
      </c>
      <c r="B42" s="83">
        <v>68.400000000000006</v>
      </c>
      <c r="C42" s="83">
        <v>68.400000000000006</v>
      </c>
      <c r="D42" s="84">
        <v>62.6</v>
      </c>
      <c r="E42" s="84">
        <v>62.6</v>
      </c>
      <c r="F42" s="84">
        <v>56.7</v>
      </c>
      <c r="G42" s="84">
        <v>56.7</v>
      </c>
      <c r="H42" s="84">
        <v>56.7</v>
      </c>
      <c r="I42" s="84">
        <v>65</v>
      </c>
      <c r="J42" s="21">
        <v>66</v>
      </c>
      <c r="K42" s="149">
        <v>60</v>
      </c>
    </row>
    <row r="44" spans="1:16">
      <c r="D44" s="29"/>
      <c r="E44" s="29"/>
      <c r="F44" s="29"/>
      <c r="G44" s="29"/>
      <c r="H44" s="29"/>
      <c r="I44" s="29"/>
      <c r="J44" s="138"/>
      <c r="K44" s="29"/>
    </row>
    <row r="45" spans="1:16">
      <c r="B45" s="64"/>
      <c r="C45" s="64"/>
      <c r="D45" s="64"/>
      <c r="E45" s="64"/>
      <c r="F45" s="64"/>
      <c r="G45" s="64"/>
      <c r="H45" s="64"/>
      <c r="I45" s="64"/>
      <c r="J45" s="166"/>
      <c r="K45" s="6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6DF2-763A-4948-8C07-9C17A5BC195B}">
  <dimension ref="A3:P33"/>
  <sheetViews>
    <sheetView showGridLines="0" tabSelected="1" topLeftCell="A3" workbookViewId="0">
      <selection activeCell="Q14" sqref="Q14"/>
    </sheetView>
  </sheetViews>
  <sheetFormatPr defaultRowHeight="14.45"/>
  <cols>
    <col min="1" max="1" width="57.5703125" customWidth="1"/>
  </cols>
  <sheetData>
    <row r="3" spans="1:11" ht="23.45">
      <c r="A3" s="167" t="s">
        <v>171</v>
      </c>
    </row>
    <row r="5" spans="1:11">
      <c r="A5" s="4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6" t="s">
        <v>11</v>
      </c>
    </row>
    <row r="6" spans="1:11">
      <c r="C6" s="14"/>
      <c r="D6" s="14"/>
      <c r="E6" s="14"/>
      <c r="F6" s="14"/>
      <c r="G6" s="14"/>
      <c r="H6" s="14"/>
      <c r="I6" s="14"/>
      <c r="J6" s="14"/>
      <c r="K6" s="148"/>
    </row>
    <row r="7" spans="1:11">
      <c r="A7" s="32" t="s">
        <v>113</v>
      </c>
      <c r="B7" s="18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8">
        <v>0</v>
      </c>
    </row>
    <row r="8" spans="1:11">
      <c r="A8" s="32" t="s">
        <v>114</v>
      </c>
      <c r="B8" s="18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8">
        <v>0</v>
      </c>
    </row>
    <row r="9" spans="1:11">
      <c r="A9" s="32" t="s">
        <v>115</v>
      </c>
      <c r="B9" s="18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8">
        <v>0</v>
      </c>
    </row>
    <row r="10" spans="1:11" ht="15">
      <c r="A10" s="32" t="s">
        <v>116</v>
      </c>
      <c r="B10" s="18">
        <v>-36.379385783722014</v>
      </c>
      <c r="C10" s="14">
        <v>-25.071235192594585</v>
      </c>
      <c r="D10" s="14">
        <v>-34.640049355954076</v>
      </c>
      <c r="E10" s="14">
        <v>-43.10951013103319</v>
      </c>
      <c r="F10" s="14">
        <v>-41.627987356943137</v>
      </c>
      <c r="G10" s="14">
        <v>-42.943279404102327</v>
      </c>
      <c r="H10" s="14">
        <v>-42.468673877419377</v>
      </c>
      <c r="I10" s="14">
        <v>-43.37486710115148</v>
      </c>
      <c r="J10" s="14">
        <v>-50.050135318749263</v>
      </c>
      <c r="K10" s="148">
        <v>-51.005054849500432</v>
      </c>
    </row>
    <row r="11" spans="1:11" ht="15">
      <c r="A11" s="34" t="s">
        <v>12</v>
      </c>
      <c r="B11" s="72">
        <v>-36.379385783722014</v>
      </c>
      <c r="C11" s="21">
        <v>-25.071235192594585</v>
      </c>
      <c r="D11" s="21">
        <v>-34.640049355954076</v>
      </c>
      <c r="E11" s="21">
        <v>-43.10951013103319</v>
      </c>
      <c r="F11" s="21">
        <v>-41.627987356943137</v>
      </c>
      <c r="G11" s="21">
        <v>-42.943279404102327</v>
      </c>
      <c r="H11" s="21">
        <v>-42.468673877419377</v>
      </c>
      <c r="I11" s="21">
        <v>-43.37486710115148</v>
      </c>
      <c r="J11" s="21">
        <v>-50.050135318749263</v>
      </c>
      <c r="K11" s="149">
        <v>-51.005054849500432</v>
      </c>
    </row>
    <row r="12" spans="1:11" ht="15">
      <c r="A12" s="32" t="s">
        <v>117</v>
      </c>
      <c r="B12" s="18">
        <v>33.887528313470803</v>
      </c>
      <c r="C12" s="14">
        <v>20.50842105522289</v>
      </c>
      <c r="D12" s="14">
        <v>32.942817010339539</v>
      </c>
      <c r="E12" s="14">
        <v>38.408320717203466</v>
      </c>
      <c r="F12" s="14">
        <v>38.091902223492085</v>
      </c>
      <c r="G12" s="14">
        <v>38.394473803086797</v>
      </c>
      <c r="H12" s="14">
        <v>33.208666953531406</v>
      </c>
      <c r="I12" s="14">
        <v>36.982470919238693</v>
      </c>
      <c r="J12" s="14">
        <v>39.680723111318599</v>
      </c>
      <c r="K12" s="148">
        <v>40.261128678249406</v>
      </c>
    </row>
    <row r="13" spans="1:11" ht="15">
      <c r="A13" s="32" t="s">
        <v>118</v>
      </c>
      <c r="B13" s="18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8">
        <v>0</v>
      </c>
    </row>
    <row r="14" spans="1:11" ht="15">
      <c r="A14" s="32" t="s">
        <v>119</v>
      </c>
      <c r="B14" s="18">
        <v>7.9580786405131203E-16</v>
      </c>
      <c r="C14" s="14">
        <v>-7.9580786405131203E-16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8">
        <v>0</v>
      </c>
    </row>
    <row r="15" spans="1:11" ht="15">
      <c r="A15" s="32" t="s">
        <v>120</v>
      </c>
      <c r="B15" s="18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8">
        <v>0</v>
      </c>
    </row>
    <row r="16" spans="1:11" ht="15">
      <c r="A16" s="32" t="s">
        <v>121</v>
      </c>
      <c r="B16" s="18">
        <v>1.6671579999999999</v>
      </c>
      <c r="C16" s="14">
        <v>2.6017289999999997</v>
      </c>
      <c r="D16" s="14">
        <v>1.8972890000000007</v>
      </c>
      <c r="E16" s="14">
        <v>3.4239340000000009</v>
      </c>
      <c r="F16" s="14">
        <v>2.7231559999999999</v>
      </c>
      <c r="G16" s="14">
        <v>3.1984290000000004</v>
      </c>
      <c r="H16" s="14">
        <v>6.9654150000000001</v>
      </c>
      <c r="I16" s="14">
        <v>6.1686779999999999</v>
      </c>
      <c r="J16" s="14">
        <v>9.6902939999999997</v>
      </c>
      <c r="K16" s="148">
        <v>8.6666420000000013</v>
      </c>
    </row>
    <row r="17" spans="1:16" ht="15">
      <c r="A17" s="32" t="s">
        <v>122</v>
      </c>
      <c r="B17" s="18">
        <v>0.50159947025121199</v>
      </c>
      <c r="C17" s="14">
        <v>1.3657656108239182</v>
      </c>
      <c r="D17" s="14">
        <v>0.30247033619105945</v>
      </c>
      <c r="E17" s="14">
        <v>1.1305178603359902</v>
      </c>
      <c r="F17" s="14">
        <v>0.65150813791046003</v>
      </c>
      <c r="G17" s="14">
        <v>1.1640227653121502</v>
      </c>
      <c r="H17" s="14">
        <v>2.1101522309548804</v>
      </c>
      <c r="I17" s="14">
        <v>3.9648682421769887E-2</v>
      </c>
      <c r="J17" s="14">
        <v>0.49060322258390404</v>
      </c>
      <c r="K17" s="148">
        <v>1.8895807379665361</v>
      </c>
    </row>
    <row r="18" spans="1:16" ht="15">
      <c r="A18" s="32" t="s">
        <v>123</v>
      </c>
      <c r="B18" s="17">
        <v>0.3231</v>
      </c>
      <c r="C18" s="14">
        <v>0.3231</v>
      </c>
      <c r="D18" s="14">
        <v>-0.6462</v>
      </c>
      <c r="E18" s="14">
        <v>0</v>
      </c>
      <c r="F18" s="14">
        <v>0</v>
      </c>
      <c r="G18" s="14">
        <v>0</v>
      </c>
      <c r="H18" s="14">
        <v>0</v>
      </c>
      <c r="I18" s="14">
        <v>31.714241000000001</v>
      </c>
      <c r="J18" s="14">
        <v>9.8838290000000004</v>
      </c>
      <c r="K18" s="148">
        <v>0</v>
      </c>
    </row>
    <row r="19" spans="1:16" ht="15">
      <c r="A19" s="32" t="s">
        <v>124</v>
      </c>
      <c r="B19" s="17">
        <v>-3.8774349999999997</v>
      </c>
      <c r="C19" s="14">
        <v>-2.5978204734523027</v>
      </c>
      <c r="D19" s="14">
        <v>-4.5866639905764774</v>
      </c>
      <c r="E19" s="14">
        <v>-4.4327554465061674</v>
      </c>
      <c r="F19" s="14">
        <v>-6.8763220044594426</v>
      </c>
      <c r="G19" s="14">
        <v>-4.4954801642965814</v>
      </c>
      <c r="H19" s="14">
        <v>-4.4598943070669197</v>
      </c>
      <c r="I19" s="14">
        <v>-3.8664115005084088</v>
      </c>
      <c r="J19" s="14">
        <v>-6.5939790151532245</v>
      </c>
      <c r="K19" s="148">
        <v>-1.8808595667154724</v>
      </c>
    </row>
    <row r="20" spans="1:16" ht="15">
      <c r="A20" s="34" t="s">
        <v>125</v>
      </c>
      <c r="B20" s="72">
        <v>32.501950783722016</v>
      </c>
      <c r="C20" s="21">
        <v>22.201195192594501</v>
      </c>
      <c r="D20" s="21">
        <v>29.909712355954117</v>
      </c>
      <c r="E20" s="21">
        <v>38.530017131033297</v>
      </c>
      <c r="F20" s="21">
        <v>34.59024435694311</v>
      </c>
      <c r="G20" s="21">
        <v>38.261445404102354</v>
      </c>
      <c r="H20" s="21">
        <v>37.824339877419369</v>
      </c>
      <c r="I20" s="21">
        <v>71.038627101152059</v>
      </c>
      <c r="J20" s="21">
        <v>53.151470318749283</v>
      </c>
      <c r="K20" s="149">
        <v>48.93649184950047</v>
      </c>
    </row>
    <row r="21" spans="1:16" ht="30.75">
      <c r="A21" s="34" t="s">
        <v>126</v>
      </c>
      <c r="B21" s="20">
        <v>-3.8774350000000002</v>
      </c>
      <c r="C21" s="21">
        <v>-2.8700400000000839</v>
      </c>
      <c r="D21" s="21">
        <v>-4.7303369999999179</v>
      </c>
      <c r="E21" s="21">
        <v>-4.579492999999994</v>
      </c>
      <c r="F21" s="21">
        <v>-7.0377429999999999</v>
      </c>
      <c r="G21" s="21">
        <v>-4.6818339999999994</v>
      </c>
      <c r="H21" s="21">
        <v>-4.6443340000000024</v>
      </c>
      <c r="I21" s="21">
        <v>27.663760000000575</v>
      </c>
      <c r="J21" s="21">
        <v>3.1013350000000202</v>
      </c>
      <c r="K21" s="149">
        <v>-2.068563000000001</v>
      </c>
      <c r="L21" s="1"/>
      <c r="P21" s="1"/>
    </row>
    <row r="22" spans="1:16" ht="15">
      <c r="A22" s="132" t="s">
        <v>15</v>
      </c>
      <c r="B22" s="18">
        <v>0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8">
        <v>0</v>
      </c>
    </row>
    <row r="23" spans="1:16" ht="15">
      <c r="A23" s="32" t="s">
        <v>127</v>
      </c>
      <c r="B23" s="18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8">
        <v>0</v>
      </c>
    </row>
    <row r="24" spans="1:16" ht="15">
      <c r="A24" s="32" t="s">
        <v>128</v>
      </c>
      <c r="B24" s="18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8">
        <v>0</v>
      </c>
    </row>
    <row r="25" spans="1:16" ht="15">
      <c r="A25" s="32" t="s">
        <v>159</v>
      </c>
      <c r="B25" s="18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8">
        <v>0</v>
      </c>
    </row>
    <row r="26" spans="1:16" ht="15">
      <c r="A26" s="34" t="s">
        <v>129</v>
      </c>
      <c r="B26" s="20">
        <v>-3.8774350000000002</v>
      </c>
      <c r="C26" s="21">
        <v>-2.8700400000000839</v>
      </c>
      <c r="D26" s="21">
        <v>-4.7303369999999179</v>
      </c>
      <c r="E26" s="21">
        <v>-4.579492999999994</v>
      </c>
      <c r="F26" s="21">
        <v>-7.0377429999999999</v>
      </c>
      <c r="G26" s="21">
        <v>-4.6818339999999994</v>
      </c>
      <c r="H26" s="21">
        <v>-4.6443340000000024</v>
      </c>
      <c r="I26" s="21">
        <v>27.663760000000575</v>
      </c>
      <c r="J26" s="21">
        <v>3.1013350000000202</v>
      </c>
      <c r="K26" s="149">
        <v>-2.068563000000001</v>
      </c>
    </row>
    <row r="27" spans="1:16" ht="15">
      <c r="A27" s="32" t="s">
        <v>19</v>
      </c>
      <c r="B27" s="18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8">
        <v>0</v>
      </c>
    </row>
    <row r="28" spans="1:16" ht="15">
      <c r="A28" s="32" t="s">
        <v>130</v>
      </c>
      <c r="B28" s="18">
        <v>-15.314993999999999</v>
      </c>
      <c r="C28" s="14">
        <v>-0.40763700000000291</v>
      </c>
      <c r="D28" s="14">
        <v>-3.6731849999999984</v>
      </c>
      <c r="E28" s="14">
        <v>8.0682759999999973</v>
      </c>
      <c r="F28" s="14">
        <v>-2.4981909999999998</v>
      </c>
      <c r="G28" s="14">
        <v>-3.1963399999999988</v>
      </c>
      <c r="H28" s="14">
        <v>-7.5016100000000003</v>
      </c>
      <c r="I28" s="14">
        <v>-4.0861669999999979</v>
      </c>
      <c r="J28" s="14">
        <v>-3.4258560000000018</v>
      </c>
      <c r="K28" s="148">
        <v>-19.800450999999999</v>
      </c>
    </row>
    <row r="29" spans="1:16" ht="15">
      <c r="A29" s="34" t="s">
        <v>23</v>
      </c>
      <c r="B29" s="20">
        <v>-19.192428999999997</v>
      </c>
      <c r="C29" s="21">
        <v>-3.2776770000000894</v>
      </c>
      <c r="D29" s="21">
        <v>-8.4035219999999171</v>
      </c>
      <c r="E29" s="21">
        <v>3.4887830000000051</v>
      </c>
      <c r="F29" s="21">
        <v>-9.5359339999999992</v>
      </c>
      <c r="G29" s="21">
        <v>-7.8781739999999996</v>
      </c>
      <c r="H29" s="21">
        <v>-12.145944000000004</v>
      </c>
      <c r="I29" s="21">
        <v>23.577593000000576</v>
      </c>
      <c r="J29" s="21">
        <v>-0.32452099999998119</v>
      </c>
      <c r="K29" s="149">
        <v>-21.869014</v>
      </c>
    </row>
    <row r="30" spans="1:16" ht="15">
      <c r="A30" s="32" t="s">
        <v>24</v>
      </c>
      <c r="B30" s="18">
        <v>-0.92279299999999997</v>
      </c>
      <c r="C30" s="14">
        <v>1.889937</v>
      </c>
      <c r="D30" s="14">
        <v>0.28384900000000002</v>
      </c>
      <c r="E30" s="14">
        <v>-4.5313030000000003</v>
      </c>
      <c r="F30" s="14">
        <v>-0.186918</v>
      </c>
      <c r="G30" s="14">
        <v>0</v>
      </c>
      <c r="H30" s="14">
        <v>0</v>
      </c>
      <c r="I30" s="14">
        <v>7.8279000000000001E-2</v>
      </c>
      <c r="J30" s="14">
        <v>0</v>
      </c>
      <c r="K30" s="148">
        <v>0</v>
      </c>
    </row>
    <row r="31" spans="1:16" ht="15">
      <c r="A31" s="34" t="s">
        <v>25</v>
      </c>
      <c r="B31" s="20">
        <v>-20.115221999999996</v>
      </c>
      <c r="C31" s="21">
        <v>-1.3877400000000897</v>
      </c>
      <c r="D31" s="21">
        <v>-8.1196729999999171</v>
      </c>
      <c r="E31" s="21">
        <v>-1.0425199999999961</v>
      </c>
      <c r="F31" s="21">
        <v>-9.7228519999999996</v>
      </c>
      <c r="G31" s="21">
        <v>-7.8781739999999978</v>
      </c>
      <c r="H31" s="21">
        <v>-12.145944000000004</v>
      </c>
      <c r="I31" s="21">
        <v>23.655872000000578</v>
      </c>
      <c r="J31" s="21">
        <v>-0.32452099999998119</v>
      </c>
      <c r="K31" s="149">
        <v>-21.869014</v>
      </c>
    </row>
    <row r="32" spans="1:16">
      <c r="A32" s="165" t="s">
        <v>131</v>
      </c>
      <c r="C32" s="80"/>
      <c r="D32" s="80"/>
      <c r="E32" s="80"/>
      <c r="F32" s="80"/>
      <c r="G32" s="14"/>
      <c r="H32" s="14"/>
      <c r="I32" s="14"/>
      <c r="J32" s="14"/>
      <c r="K32" s="14"/>
    </row>
    <row r="33" spans="7:11">
      <c r="G33" s="80"/>
      <c r="H33" s="80"/>
      <c r="I33" s="80"/>
      <c r="J33" s="80"/>
      <c r="K33" s="80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0D731-6CBF-4C97-B519-A0C0BD0F5A45}">
  <dimension ref="A1:G132"/>
  <sheetViews>
    <sheetView showGridLines="0" topLeftCell="A64" workbookViewId="0">
      <selection activeCell="N36" sqref="N36"/>
    </sheetView>
  </sheetViews>
  <sheetFormatPr defaultRowHeight="14.45"/>
  <cols>
    <col min="1" max="1" width="37" customWidth="1"/>
    <col min="2" max="2" width="20.5703125" customWidth="1"/>
    <col min="3" max="3" width="8.85546875" customWidth="1"/>
    <col min="4" max="5" width="20.5703125" customWidth="1"/>
    <col min="6" max="6" width="8.85546875" customWidth="1"/>
    <col min="7" max="7" width="20.5703125" customWidth="1"/>
  </cols>
  <sheetData>
    <row r="1" spans="1:7" ht="43.5" customHeight="1"/>
    <row r="4" spans="1:7" ht="23.45">
      <c r="A4" s="2" t="s">
        <v>172</v>
      </c>
    </row>
    <row r="6" spans="1:7">
      <c r="A6" s="4" t="s">
        <v>173</v>
      </c>
      <c r="B6" s="4" t="s">
        <v>174</v>
      </c>
      <c r="C6" s="4" t="s">
        <v>175</v>
      </c>
      <c r="D6" s="4" t="s">
        <v>176</v>
      </c>
      <c r="E6" s="4" t="s">
        <v>177</v>
      </c>
      <c r="F6" s="4" t="s">
        <v>178</v>
      </c>
      <c r="G6" s="4" t="s">
        <v>179</v>
      </c>
    </row>
    <row r="7" spans="1:7">
      <c r="A7" s="32" t="s">
        <v>180</v>
      </c>
      <c r="B7" s="32" t="s">
        <v>181</v>
      </c>
      <c r="C7" s="17">
        <v>6500</v>
      </c>
      <c r="D7" s="32" t="s">
        <v>182</v>
      </c>
      <c r="E7" s="168">
        <v>39351</v>
      </c>
      <c r="F7" s="169">
        <f t="shared" ref="F7:F70" si="0">YEARFRAC(E7,$B$132)</f>
        <v>107.73888888888889</v>
      </c>
      <c r="G7" s="32" t="s">
        <v>145</v>
      </c>
    </row>
    <row r="8" spans="1:7">
      <c r="A8" s="32" t="s">
        <v>183</v>
      </c>
      <c r="B8" s="32" t="s">
        <v>184</v>
      </c>
      <c r="C8" s="17">
        <v>8100</v>
      </c>
      <c r="D8" s="32" t="s">
        <v>182</v>
      </c>
      <c r="E8" s="168">
        <v>39757</v>
      </c>
      <c r="F8" s="169">
        <f t="shared" si="0"/>
        <v>108.84722222222223</v>
      </c>
      <c r="G8" s="32" t="s">
        <v>145</v>
      </c>
    </row>
    <row r="9" spans="1:7">
      <c r="A9" s="32" t="s">
        <v>185</v>
      </c>
      <c r="B9" s="32" t="s">
        <v>184</v>
      </c>
      <c r="C9" s="17">
        <v>8100</v>
      </c>
      <c r="D9" s="32" t="s">
        <v>182</v>
      </c>
      <c r="E9" s="168">
        <v>39715</v>
      </c>
      <c r="F9" s="169">
        <f t="shared" si="0"/>
        <v>108.73333333333333</v>
      </c>
      <c r="G9" s="32" t="s">
        <v>145</v>
      </c>
    </row>
    <row r="10" spans="1:7">
      <c r="A10" s="32" t="s">
        <v>186</v>
      </c>
      <c r="B10" s="32" t="s">
        <v>184</v>
      </c>
      <c r="C10" s="17">
        <v>8100</v>
      </c>
      <c r="D10" s="32" t="s">
        <v>182</v>
      </c>
      <c r="E10" s="168">
        <v>39926</v>
      </c>
      <c r="F10" s="169">
        <f t="shared" si="0"/>
        <v>109.31388888888888</v>
      </c>
      <c r="G10" s="32" t="s">
        <v>145</v>
      </c>
    </row>
    <row r="11" spans="1:7">
      <c r="A11" s="32" t="s">
        <v>187</v>
      </c>
      <c r="B11" s="32" t="s">
        <v>184</v>
      </c>
      <c r="C11" s="17">
        <v>8100</v>
      </c>
      <c r="D11" s="32" t="s">
        <v>182</v>
      </c>
      <c r="E11" s="168">
        <v>39862</v>
      </c>
      <c r="F11" s="169">
        <f t="shared" si="0"/>
        <v>109.13333333333334</v>
      </c>
      <c r="G11" s="32" t="s">
        <v>145</v>
      </c>
    </row>
    <row r="12" spans="1:7">
      <c r="A12" s="32" t="s">
        <v>188</v>
      </c>
      <c r="B12" s="32" t="s">
        <v>184</v>
      </c>
      <c r="C12" s="17">
        <v>8000</v>
      </c>
      <c r="D12" s="32" t="s">
        <v>189</v>
      </c>
      <c r="E12" s="168">
        <v>40379</v>
      </c>
      <c r="F12" s="169">
        <f t="shared" si="0"/>
        <v>110.55555555555556</v>
      </c>
      <c r="G12" s="32" t="s">
        <v>145</v>
      </c>
    </row>
    <row r="13" spans="1:7">
      <c r="A13" s="32" t="s">
        <v>190</v>
      </c>
      <c r="B13" s="32" t="s">
        <v>184</v>
      </c>
      <c r="C13" s="17">
        <v>8000</v>
      </c>
      <c r="D13" s="32" t="s">
        <v>189</v>
      </c>
      <c r="E13" s="168">
        <v>40458</v>
      </c>
      <c r="F13" s="169">
        <f t="shared" si="0"/>
        <v>110.76944444444445</v>
      </c>
      <c r="G13" s="32" t="s">
        <v>145</v>
      </c>
    </row>
    <row r="14" spans="1:7">
      <c r="A14" s="32" t="s">
        <v>191</v>
      </c>
      <c r="B14" s="32" t="s">
        <v>184</v>
      </c>
      <c r="C14" s="17">
        <v>8000</v>
      </c>
      <c r="D14" s="32" t="s">
        <v>189</v>
      </c>
      <c r="E14" s="168">
        <v>40500</v>
      </c>
      <c r="F14" s="169">
        <f t="shared" si="0"/>
        <v>110.88333333333334</v>
      </c>
      <c r="G14" s="32" t="s">
        <v>145</v>
      </c>
    </row>
    <row r="15" spans="1:7">
      <c r="A15" s="32" t="s">
        <v>192</v>
      </c>
      <c r="B15" s="32" t="s">
        <v>184</v>
      </c>
      <c r="C15" s="17">
        <v>8000</v>
      </c>
      <c r="D15" s="32" t="s">
        <v>189</v>
      </c>
      <c r="E15" s="168">
        <v>40571</v>
      </c>
      <c r="F15" s="169">
        <f t="shared" si="0"/>
        <v>111.07777777777778</v>
      </c>
      <c r="G15" s="32" t="s">
        <v>145</v>
      </c>
    </row>
    <row r="16" spans="1:7">
      <c r="A16" s="32" t="s">
        <v>193</v>
      </c>
      <c r="B16" s="32" t="s">
        <v>181</v>
      </c>
      <c r="C16" s="17">
        <v>7900</v>
      </c>
      <c r="D16" s="32" t="s">
        <v>189</v>
      </c>
      <c r="E16" s="168">
        <v>35965</v>
      </c>
      <c r="F16" s="169">
        <f t="shared" si="0"/>
        <v>98.469444444444449</v>
      </c>
      <c r="G16" s="32" t="s">
        <v>145</v>
      </c>
    </row>
    <row r="17" spans="1:7">
      <c r="A17" s="32" t="s">
        <v>194</v>
      </c>
      <c r="B17" s="32" t="s">
        <v>181</v>
      </c>
      <c r="C17" s="17">
        <v>7900</v>
      </c>
      <c r="D17" s="32" t="s">
        <v>189</v>
      </c>
      <c r="E17" s="168">
        <v>36224</v>
      </c>
      <c r="F17" s="169">
        <f t="shared" si="0"/>
        <v>99.180555555555557</v>
      </c>
      <c r="G17" s="32" t="s">
        <v>145</v>
      </c>
    </row>
    <row r="18" spans="1:7">
      <c r="A18" s="32" t="s">
        <v>195</v>
      </c>
      <c r="B18" s="32" t="s">
        <v>181</v>
      </c>
      <c r="C18" s="17">
        <v>7900</v>
      </c>
      <c r="D18" s="32" t="s">
        <v>189</v>
      </c>
      <c r="E18" s="168">
        <v>35876</v>
      </c>
      <c r="F18" s="169">
        <f t="shared" si="0"/>
        <v>98.227777777777774</v>
      </c>
      <c r="G18" s="32" t="s">
        <v>145</v>
      </c>
    </row>
    <row r="19" spans="1:7">
      <c r="A19" s="32" t="s">
        <v>196</v>
      </c>
      <c r="B19" s="32" t="s">
        <v>197</v>
      </c>
      <c r="C19" s="17">
        <v>7600</v>
      </c>
      <c r="D19" s="32" t="s">
        <v>198</v>
      </c>
      <c r="E19" s="168">
        <v>41725</v>
      </c>
      <c r="F19" s="169">
        <f t="shared" si="0"/>
        <v>114.24166666666666</v>
      </c>
      <c r="G19" s="32" t="s">
        <v>145</v>
      </c>
    </row>
    <row r="20" spans="1:7">
      <c r="A20" s="32" t="s">
        <v>199</v>
      </c>
      <c r="B20" s="32" t="s">
        <v>197</v>
      </c>
      <c r="C20" s="17">
        <v>7600</v>
      </c>
      <c r="D20" s="32" t="s">
        <v>198</v>
      </c>
      <c r="E20" s="168">
        <v>41789</v>
      </c>
      <c r="F20" s="169">
        <f t="shared" si="0"/>
        <v>114.41666666666667</v>
      </c>
      <c r="G20" s="32" t="s">
        <v>145</v>
      </c>
    </row>
    <row r="21" spans="1:7">
      <c r="A21" s="32" t="s">
        <v>200</v>
      </c>
      <c r="B21" s="32" t="s">
        <v>197</v>
      </c>
      <c r="C21" s="17">
        <v>7600</v>
      </c>
      <c r="D21" s="32" t="s">
        <v>198</v>
      </c>
      <c r="E21" s="168">
        <v>41761</v>
      </c>
      <c r="F21" s="169">
        <f t="shared" si="0"/>
        <v>114.33888888888889</v>
      </c>
      <c r="G21" s="32" t="s">
        <v>145</v>
      </c>
    </row>
    <row r="22" spans="1:7">
      <c r="A22" s="32" t="s">
        <v>201</v>
      </c>
      <c r="B22" s="32" t="s">
        <v>197</v>
      </c>
      <c r="C22" s="17">
        <v>7600</v>
      </c>
      <c r="D22" s="32" t="s">
        <v>182</v>
      </c>
      <c r="E22" s="168">
        <v>42823</v>
      </c>
      <c r="F22" s="169">
        <f t="shared" si="0"/>
        <v>117.24722222222222</v>
      </c>
      <c r="G22" s="32" t="s">
        <v>145</v>
      </c>
    </row>
    <row r="23" spans="1:7">
      <c r="A23" s="32" t="s">
        <v>202</v>
      </c>
      <c r="B23" s="32" t="s">
        <v>197</v>
      </c>
      <c r="C23" s="17">
        <v>7600</v>
      </c>
      <c r="D23" s="32" t="s">
        <v>182</v>
      </c>
      <c r="E23" s="168">
        <v>42930</v>
      </c>
      <c r="F23" s="169">
        <f t="shared" si="0"/>
        <v>117.53888888888889</v>
      </c>
      <c r="G23" s="32" t="s">
        <v>145</v>
      </c>
    </row>
    <row r="24" spans="1:7">
      <c r="A24" s="32" t="s">
        <v>203</v>
      </c>
      <c r="B24" s="32" t="s">
        <v>181</v>
      </c>
      <c r="C24" s="17">
        <v>7100</v>
      </c>
      <c r="D24" s="32" t="s">
        <v>204</v>
      </c>
      <c r="E24" s="168">
        <v>35831</v>
      </c>
      <c r="F24" s="169">
        <f t="shared" si="0"/>
        <v>98.097222222222229</v>
      </c>
      <c r="G24" s="32" t="s">
        <v>145</v>
      </c>
    </row>
    <row r="25" spans="1:7">
      <c r="A25" s="32" t="s">
        <v>205</v>
      </c>
      <c r="B25" s="32" t="s">
        <v>181</v>
      </c>
      <c r="C25" s="17">
        <v>7100</v>
      </c>
      <c r="D25" s="32" t="s">
        <v>204</v>
      </c>
      <c r="E25" s="168">
        <v>35734</v>
      </c>
      <c r="F25" s="169">
        <f t="shared" si="0"/>
        <v>97.836111111111109</v>
      </c>
      <c r="G25" s="32" t="s">
        <v>145</v>
      </c>
    </row>
    <row r="26" spans="1:7">
      <c r="A26" s="32" t="s">
        <v>206</v>
      </c>
      <c r="B26" s="32" t="s">
        <v>181</v>
      </c>
      <c r="C26" s="17">
        <v>7100</v>
      </c>
      <c r="D26" s="32" t="s">
        <v>204</v>
      </c>
      <c r="E26" s="168">
        <v>35622</v>
      </c>
      <c r="F26" s="169">
        <f t="shared" si="0"/>
        <v>97.530555555555551</v>
      </c>
      <c r="G26" s="32" t="s">
        <v>145</v>
      </c>
    </row>
    <row r="27" spans="1:7">
      <c r="A27" s="32" t="s">
        <v>207</v>
      </c>
      <c r="B27" s="32" t="s">
        <v>181</v>
      </c>
      <c r="C27" s="17">
        <v>6600</v>
      </c>
      <c r="D27" s="32" t="s">
        <v>208</v>
      </c>
      <c r="E27" s="168">
        <v>39486</v>
      </c>
      <c r="F27" s="169">
        <f t="shared" si="0"/>
        <v>108.10555555555555</v>
      </c>
      <c r="G27" s="32" t="s">
        <v>145</v>
      </c>
    </row>
    <row r="28" spans="1:7">
      <c r="A28" s="32" t="s">
        <v>209</v>
      </c>
      <c r="B28" s="32" t="s">
        <v>181</v>
      </c>
      <c r="C28" s="17">
        <v>6500</v>
      </c>
      <c r="D28" s="32" t="s">
        <v>189</v>
      </c>
      <c r="E28" s="168">
        <v>36555</v>
      </c>
      <c r="F28" s="169">
        <f t="shared" si="0"/>
        <v>100.08333333333333</v>
      </c>
      <c r="G28" s="32" t="s">
        <v>145</v>
      </c>
    </row>
    <row r="29" spans="1:7">
      <c r="A29" s="32" t="s">
        <v>210</v>
      </c>
      <c r="B29" s="32" t="s">
        <v>181</v>
      </c>
      <c r="C29" s="17">
        <v>6500</v>
      </c>
      <c r="D29" s="32" t="s">
        <v>189</v>
      </c>
      <c r="E29" s="168">
        <v>36161</v>
      </c>
      <c r="F29" s="169">
        <f t="shared" si="0"/>
        <v>99.00277777777778</v>
      </c>
      <c r="G29" s="32" t="s">
        <v>145</v>
      </c>
    </row>
    <row r="30" spans="1:7">
      <c r="A30" s="32" t="s">
        <v>211</v>
      </c>
      <c r="B30" s="32" t="s">
        <v>181</v>
      </c>
      <c r="C30" s="17">
        <v>6500</v>
      </c>
      <c r="D30" s="32" t="s">
        <v>198</v>
      </c>
      <c r="E30" s="168">
        <v>41586</v>
      </c>
      <c r="F30" s="169">
        <f t="shared" si="0"/>
        <v>113.85555555555555</v>
      </c>
      <c r="G30" s="32" t="s">
        <v>145</v>
      </c>
    </row>
    <row r="31" spans="1:7">
      <c r="A31" s="32" t="s">
        <v>212</v>
      </c>
      <c r="B31" s="32" t="s">
        <v>181</v>
      </c>
      <c r="C31" s="17">
        <v>6500</v>
      </c>
      <c r="D31" s="32" t="s">
        <v>198</v>
      </c>
      <c r="E31" s="168">
        <v>41661</v>
      </c>
      <c r="F31" s="169">
        <f t="shared" si="0"/>
        <v>114.06111111111112</v>
      </c>
      <c r="G31" s="32" t="s">
        <v>145</v>
      </c>
    </row>
    <row r="32" spans="1:7">
      <c r="A32" s="32" t="s">
        <v>213</v>
      </c>
      <c r="B32" s="32" t="s">
        <v>181</v>
      </c>
      <c r="C32" s="17">
        <v>6500</v>
      </c>
      <c r="D32" s="32" t="s">
        <v>182</v>
      </c>
      <c r="E32" s="168">
        <v>39462</v>
      </c>
      <c r="F32" s="169">
        <f t="shared" si="0"/>
        <v>108.04166666666667</v>
      </c>
      <c r="G32" s="32" t="s">
        <v>145</v>
      </c>
    </row>
    <row r="33" spans="1:7">
      <c r="A33" s="32" t="s">
        <v>214</v>
      </c>
      <c r="B33" s="32" t="s">
        <v>181</v>
      </c>
      <c r="C33" s="17">
        <v>6500</v>
      </c>
      <c r="D33" s="32" t="s">
        <v>182</v>
      </c>
      <c r="E33" s="168">
        <v>39534</v>
      </c>
      <c r="F33" s="169">
        <f t="shared" si="0"/>
        <v>108.24166666666666</v>
      </c>
      <c r="G33" s="32" t="s">
        <v>145</v>
      </c>
    </row>
    <row r="34" spans="1:7">
      <c r="A34" s="32" t="s">
        <v>215</v>
      </c>
      <c r="B34" s="32" t="s">
        <v>181</v>
      </c>
      <c r="C34" s="17">
        <v>6500</v>
      </c>
      <c r="D34" s="32" t="s">
        <v>189</v>
      </c>
      <c r="E34" s="168">
        <v>39087</v>
      </c>
      <c r="F34" s="169">
        <f t="shared" si="0"/>
        <v>107.01388888888889</v>
      </c>
      <c r="G34" s="32" t="s">
        <v>145</v>
      </c>
    </row>
    <row r="35" spans="1:7">
      <c r="A35" s="32" t="s">
        <v>216</v>
      </c>
      <c r="B35" s="32" t="s">
        <v>181</v>
      </c>
      <c r="C35" s="17">
        <v>6500</v>
      </c>
      <c r="D35" s="32" t="s">
        <v>189</v>
      </c>
      <c r="E35" s="168">
        <v>38718</v>
      </c>
      <c r="F35" s="169">
        <f t="shared" si="0"/>
        <v>106.00277777777778</v>
      </c>
      <c r="G35" s="32" t="s">
        <v>145</v>
      </c>
    </row>
    <row r="36" spans="1:7">
      <c r="A36" s="32" t="s">
        <v>217</v>
      </c>
      <c r="B36" s="32" t="s">
        <v>218</v>
      </c>
      <c r="C36" s="17">
        <v>4600</v>
      </c>
      <c r="D36" s="32" t="s">
        <v>219</v>
      </c>
      <c r="E36" s="168">
        <v>39429</v>
      </c>
      <c r="F36" s="169">
        <f t="shared" si="0"/>
        <v>107.95277777777778</v>
      </c>
      <c r="G36" s="32" t="s">
        <v>145</v>
      </c>
    </row>
    <row r="37" spans="1:7">
      <c r="A37" s="32" t="s">
        <v>220</v>
      </c>
      <c r="B37" s="32" t="s">
        <v>221</v>
      </c>
      <c r="C37" s="17">
        <v>8500</v>
      </c>
      <c r="D37" s="32" t="s">
        <v>222</v>
      </c>
      <c r="E37" s="168">
        <v>40781</v>
      </c>
      <c r="F37" s="169">
        <f t="shared" si="0"/>
        <v>111.65555555555555</v>
      </c>
      <c r="G37" s="32" t="s">
        <v>145</v>
      </c>
    </row>
    <row r="38" spans="1:7">
      <c r="A38" s="32" t="s">
        <v>223</v>
      </c>
      <c r="B38" s="32" t="s">
        <v>221</v>
      </c>
      <c r="C38" s="17">
        <v>8500</v>
      </c>
      <c r="D38" s="32" t="s">
        <v>222</v>
      </c>
      <c r="E38" s="168">
        <v>41075</v>
      </c>
      <c r="F38" s="169">
        <f t="shared" si="0"/>
        <v>112.45833333333333</v>
      </c>
      <c r="G38" s="32" t="s">
        <v>145</v>
      </c>
    </row>
    <row r="39" spans="1:7">
      <c r="A39" s="32" t="s">
        <v>224</v>
      </c>
      <c r="B39" s="32" t="s">
        <v>221</v>
      </c>
      <c r="C39" s="17">
        <v>8500</v>
      </c>
      <c r="D39" s="32" t="s">
        <v>222</v>
      </c>
      <c r="E39" s="168">
        <v>40934</v>
      </c>
      <c r="F39" s="169">
        <f t="shared" si="0"/>
        <v>112.07222222222222</v>
      </c>
      <c r="G39" s="32" t="s">
        <v>145</v>
      </c>
    </row>
    <row r="40" spans="1:7">
      <c r="A40" s="32" t="s">
        <v>225</v>
      </c>
      <c r="B40" s="32" t="s">
        <v>221</v>
      </c>
      <c r="C40" s="17">
        <v>8500</v>
      </c>
      <c r="D40" s="32" t="s">
        <v>222</v>
      </c>
      <c r="E40" s="168">
        <v>40620</v>
      </c>
      <c r="F40" s="169">
        <f t="shared" si="0"/>
        <v>111.21666666666667</v>
      </c>
      <c r="G40" s="32" t="s">
        <v>145</v>
      </c>
    </row>
    <row r="41" spans="1:7">
      <c r="A41" s="32" t="s">
        <v>226</v>
      </c>
      <c r="B41" s="32" t="s">
        <v>227</v>
      </c>
      <c r="C41" s="17">
        <v>8000</v>
      </c>
      <c r="D41" s="32" t="s">
        <v>182</v>
      </c>
      <c r="E41" s="168">
        <v>42101</v>
      </c>
      <c r="F41" s="169">
        <f t="shared" si="0"/>
        <v>115.26944444444445</v>
      </c>
      <c r="G41" s="32" t="s">
        <v>145</v>
      </c>
    </row>
    <row r="42" spans="1:7">
      <c r="A42" s="32" t="s">
        <v>228</v>
      </c>
      <c r="B42" s="32" t="s">
        <v>227</v>
      </c>
      <c r="C42" s="17">
        <v>8000</v>
      </c>
      <c r="D42" s="32" t="s">
        <v>182</v>
      </c>
      <c r="E42" s="168">
        <v>42025</v>
      </c>
      <c r="F42" s="169">
        <f t="shared" si="0"/>
        <v>115.05833333333334</v>
      </c>
      <c r="G42" s="32" t="s">
        <v>145</v>
      </c>
    </row>
    <row r="43" spans="1:7">
      <c r="A43" s="32" t="s">
        <v>229</v>
      </c>
      <c r="B43" s="32" t="s">
        <v>227</v>
      </c>
      <c r="C43" s="17">
        <v>8000</v>
      </c>
      <c r="D43" s="32" t="s">
        <v>230</v>
      </c>
      <c r="E43" s="168">
        <v>43251</v>
      </c>
      <c r="F43" s="169">
        <f t="shared" si="0"/>
        <v>118.41944444444445</v>
      </c>
      <c r="G43" s="32" t="s">
        <v>145</v>
      </c>
    </row>
    <row r="44" spans="1:7">
      <c r="A44" s="32" t="s">
        <v>231</v>
      </c>
      <c r="B44" s="32" t="s">
        <v>184</v>
      </c>
      <c r="C44" s="17">
        <v>7900</v>
      </c>
      <c r="D44" s="32" t="s">
        <v>204</v>
      </c>
      <c r="E44" s="168">
        <v>40644</v>
      </c>
      <c r="F44" s="169">
        <f t="shared" si="0"/>
        <v>111.28055555555555</v>
      </c>
      <c r="G44" s="32" t="s">
        <v>145</v>
      </c>
    </row>
    <row r="45" spans="1:7">
      <c r="A45" s="32" t="s">
        <v>232</v>
      </c>
      <c r="B45" s="32" t="s">
        <v>184</v>
      </c>
      <c r="C45" s="17">
        <v>7900</v>
      </c>
      <c r="D45" s="32" t="s">
        <v>204</v>
      </c>
      <c r="E45" s="168">
        <v>40812</v>
      </c>
      <c r="F45" s="169">
        <f t="shared" si="0"/>
        <v>111.73888888888889</v>
      </c>
      <c r="G45" s="32" t="s">
        <v>145</v>
      </c>
    </row>
    <row r="46" spans="1:7">
      <c r="A46" s="32" t="s">
        <v>233</v>
      </c>
      <c r="B46" s="32" t="s">
        <v>184</v>
      </c>
      <c r="C46" s="17">
        <v>7900</v>
      </c>
      <c r="D46" s="32" t="s">
        <v>204</v>
      </c>
      <c r="E46" s="168">
        <v>40714</v>
      </c>
      <c r="F46" s="169">
        <f t="shared" si="0"/>
        <v>111.47222222222223</v>
      </c>
      <c r="G46" s="32" t="s">
        <v>145</v>
      </c>
    </row>
    <row r="47" spans="1:7">
      <c r="A47" s="32" t="s">
        <v>234</v>
      </c>
      <c r="B47" s="32" t="s">
        <v>184</v>
      </c>
      <c r="C47" s="17">
        <v>7900</v>
      </c>
      <c r="D47" s="32" t="s">
        <v>189</v>
      </c>
      <c r="E47" s="168">
        <v>40728</v>
      </c>
      <c r="F47" s="169">
        <f t="shared" si="0"/>
        <v>111.51111111111111</v>
      </c>
      <c r="G47" s="32" t="s">
        <v>145</v>
      </c>
    </row>
    <row r="48" spans="1:7">
      <c r="A48" s="32" t="s">
        <v>235</v>
      </c>
      <c r="B48" s="32" t="s">
        <v>184</v>
      </c>
      <c r="C48" s="17">
        <v>7900</v>
      </c>
      <c r="D48" s="32" t="s">
        <v>189</v>
      </c>
      <c r="E48" s="168">
        <v>41075</v>
      </c>
      <c r="F48" s="169">
        <f t="shared" si="0"/>
        <v>112.45833333333333</v>
      </c>
      <c r="G48" s="32" t="s">
        <v>145</v>
      </c>
    </row>
    <row r="49" spans="1:7">
      <c r="A49" s="32" t="s">
        <v>236</v>
      </c>
      <c r="B49" s="32" t="s">
        <v>184</v>
      </c>
      <c r="C49" s="17">
        <v>7900</v>
      </c>
      <c r="D49" s="32" t="s">
        <v>204</v>
      </c>
      <c r="E49" s="168">
        <v>40904</v>
      </c>
      <c r="F49" s="169">
        <f t="shared" si="0"/>
        <v>111.99166666666666</v>
      </c>
      <c r="G49" s="32" t="s">
        <v>145</v>
      </c>
    </row>
    <row r="50" spans="1:7">
      <c r="A50" s="32" t="s">
        <v>237</v>
      </c>
      <c r="B50" s="32" t="s">
        <v>238</v>
      </c>
      <c r="C50" s="17">
        <v>7700</v>
      </c>
      <c r="D50" s="32" t="s">
        <v>204</v>
      </c>
      <c r="E50" s="168">
        <v>36770</v>
      </c>
      <c r="F50" s="169">
        <f t="shared" si="0"/>
        <v>100.66944444444445</v>
      </c>
      <c r="G50" s="32" t="s">
        <v>145</v>
      </c>
    </row>
    <row r="51" spans="1:7">
      <c r="A51" s="32" t="s">
        <v>239</v>
      </c>
      <c r="B51" s="32" t="s">
        <v>238</v>
      </c>
      <c r="C51" s="17">
        <v>7700</v>
      </c>
      <c r="D51" s="32" t="s">
        <v>204</v>
      </c>
      <c r="E51" s="168">
        <v>36678</v>
      </c>
      <c r="F51" s="169">
        <f t="shared" si="0"/>
        <v>100.41944444444445</v>
      </c>
      <c r="G51" s="32" t="s">
        <v>145</v>
      </c>
    </row>
    <row r="52" spans="1:7">
      <c r="A52" s="32" t="s">
        <v>240</v>
      </c>
      <c r="B52" s="32" t="s">
        <v>238</v>
      </c>
      <c r="C52" s="17">
        <v>7700</v>
      </c>
      <c r="D52" s="32" t="s">
        <v>204</v>
      </c>
      <c r="E52" s="168">
        <v>36923</v>
      </c>
      <c r="F52" s="169">
        <f t="shared" si="0"/>
        <v>101.08611111111111</v>
      </c>
      <c r="G52" s="32" t="s">
        <v>145</v>
      </c>
    </row>
    <row r="53" spans="1:7">
      <c r="A53" s="32" t="s">
        <v>241</v>
      </c>
      <c r="B53" s="32" t="s">
        <v>238</v>
      </c>
      <c r="C53" s="17">
        <v>7700</v>
      </c>
      <c r="D53" s="32" t="s">
        <v>204</v>
      </c>
      <c r="E53" s="168">
        <v>36617</v>
      </c>
      <c r="F53" s="169">
        <f t="shared" si="0"/>
        <v>100.25277777777778</v>
      </c>
      <c r="G53" s="32" t="s">
        <v>145</v>
      </c>
    </row>
    <row r="54" spans="1:7">
      <c r="A54" s="32" t="s">
        <v>242</v>
      </c>
      <c r="B54" s="32" t="s">
        <v>184</v>
      </c>
      <c r="C54" s="17">
        <v>7600</v>
      </c>
      <c r="D54" s="32" t="s">
        <v>204</v>
      </c>
      <c r="E54" s="168">
        <v>39083</v>
      </c>
      <c r="F54" s="169">
        <f t="shared" si="0"/>
        <v>107.00277777777778</v>
      </c>
      <c r="G54" s="32" t="s">
        <v>145</v>
      </c>
    </row>
    <row r="55" spans="1:7">
      <c r="A55" s="32" t="s">
        <v>243</v>
      </c>
      <c r="B55" s="32" t="s">
        <v>184</v>
      </c>
      <c r="C55" s="17">
        <v>7600</v>
      </c>
      <c r="D55" s="32" t="s">
        <v>204</v>
      </c>
      <c r="E55" s="168">
        <v>39487</v>
      </c>
      <c r="F55" s="169">
        <f t="shared" si="0"/>
        <v>108.10833333333333</v>
      </c>
      <c r="G55" s="32" t="s">
        <v>145</v>
      </c>
    </row>
    <row r="56" spans="1:7">
      <c r="A56" s="32" t="s">
        <v>244</v>
      </c>
      <c r="B56" s="32" t="s">
        <v>184</v>
      </c>
      <c r="C56" s="17">
        <v>7600</v>
      </c>
      <c r="D56" s="32" t="s">
        <v>204</v>
      </c>
      <c r="E56" s="168">
        <v>39083</v>
      </c>
      <c r="F56" s="169">
        <f t="shared" si="0"/>
        <v>107.00277777777778</v>
      </c>
      <c r="G56" s="32" t="s">
        <v>145</v>
      </c>
    </row>
    <row r="57" spans="1:7">
      <c r="A57" s="32" t="s">
        <v>245</v>
      </c>
      <c r="B57" s="32" t="s">
        <v>184</v>
      </c>
      <c r="C57" s="17">
        <v>7600</v>
      </c>
      <c r="D57" s="32" t="s">
        <v>204</v>
      </c>
      <c r="E57" s="168">
        <v>39640</v>
      </c>
      <c r="F57" s="169">
        <f t="shared" si="0"/>
        <v>108.53055555555555</v>
      </c>
      <c r="G57" s="32" t="s">
        <v>145</v>
      </c>
    </row>
    <row r="58" spans="1:7">
      <c r="A58" s="32" t="s">
        <v>246</v>
      </c>
      <c r="B58" s="32" t="s">
        <v>184</v>
      </c>
      <c r="C58" s="17">
        <v>7600</v>
      </c>
      <c r="D58" s="32" t="s">
        <v>204</v>
      </c>
      <c r="E58" s="168">
        <v>39742</v>
      </c>
      <c r="F58" s="169">
        <f t="shared" si="0"/>
        <v>108.80833333333334</v>
      </c>
      <c r="G58" s="32" t="s">
        <v>145</v>
      </c>
    </row>
    <row r="59" spans="1:7">
      <c r="A59" s="32" t="s">
        <v>247</v>
      </c>
      <c r="B59" s="32" t="s">
        <v>184</v>
      </c>
      <c r="C59" s="17">
        <v>7600</v>
      </c>
      <c r="D59" s="32" t="s">
        <v>204</v>
      </c>
      <c r="E59" s="168">
        <v>39801</v>
      </c>
      <c r="F59" s="169">
        <f t="shared" si="0"/>
        <v>108.96944444444445</v>
      </c>
      <c r="G59" s="32" t="s">
        <v>145</v>
      </c>
    </row>
    <row r="60" spans="1:7">
      <c r="A60" s="32" t="s">
        <v>248</v>
      </c>
      <c r="B60" s="32" t="s">
        <v>184</v>
      </c>
      <c r="C60" s="17">
        <v>7600</v>
      </c>
      <c r="D60" s="32" t="s">
        <v>204</v>
      </c>
      <c r="E60" s="168">
        <v>39974</v>
      </c>
      <c r="F60" s="169">
        <f t="shared" si="0"/>
        <v>109.44444444444444</v>
      </c>
      <c r="G60" s="32" t="s">
        <v>145</v>
      </c>
    </row>
    <row r="61" spans="1:7">
      <c r="A61" s="32" t="s">
        <v>249</v>
      </c>
      <c r="B61" s="32" t="s">
        <v>250</v>
      </c>
      <c r="C61" s="17">
        <v>7200</v>
      </c>
      <c r="D61" s="32" t="s">
        <v>204</v>
      </c>
      <c r="E61" s="168">
        <v>36161</v>
      </c>
      <c r="F61" s="169">
        <f t="shared" si="0"/>
        <v>99.00277777777778</v>
      </c>
      <c r="G61" s="32" t="s">
        <v>145</v>
      </c>
    </row>
    <row r="62" spans="1:7">
      <c r="A62" s="32" t="s">
        <v>251</v>
      </c>
      <c r="B62" s="32" t="s">
        <v>250</v>
      </c>
      <c r="C62" s="17">
        <v>7200</v>
      </c>
      <c r="D62" s="32" t="s">
        <v>204</v>
      </c>
      <c r="E62" s="168">
        <v>37622</v>
      </c>
      <c r="F62" s="169">
        <f t="shared" si="0"/>
        <v>103.00277777777778</v>
      </c>
      <c r="G62" s="32" t="s">
        <v>145</v>
      </c>
    </row>
    <row r="63" spans="1:7">
      <c r="A63" s="32" t="s">
        <v>252</v>
      </c>
      <c r="B63" s="32" t="s">
        <v>250</v>
      </c>
      <c r="C63" s="17">
        <v>7200</v>
      </c>
      <c r="D63" s="32" t="s">
        <v>204</v>
      </c>
      <c r="E63" s="168">
        <v>36161</v>
      </c>
      <c r="F63" s="169">
        <f t="shared" si="0"/>
        <v>99.00277777777778</v>
      </c>
      <c r="G63" s="32" t="s">
        <v>145</v>
      </c>
    </row>
    <row r="64" spans="1:7">
      <c r="A64" s="32" t="s">
        <v>253</v>
      </c>
      <c r="B64" s="32" t="s">
        <v>250</v>
      </c>
      <c r="C64" s="17">
        <v>7200</v>
      </c>
      <c r="D64" s="32" t="s">
        <v>204</v>
      </c>
      <c r="E64" s="168">
        <v>36161</v>
      </c>
      <c r="F64" s="169">
        <f t="shared" si="0"/>
        <v>99.00277777777778</v>
      </c>
      <c r="G64" s="32" t="s">
        <v>145</v>
      </c>
    </row>
    <row r="65" spans="1:7">
      <c r="A65" s="32" t="s">
        <v>254</v>
      </c>
      <c r="B65" s="32" t="s">
        <v>181</v>
      </c>
      <c r="C65" s="17">
        <v>6500</v>
      </c>
      <c r="D65" s="32" t="s">
        <v>189</v>
      </c>
      <c r="E65" s="168">
        <v>36298</v>
      </c>
      <c r="F65" s="169">
        <f t="shared" si="0"/>
        <v>99.38333333333334</v>
      </c>
      <c r="G65" s="32" t="s">
        <v>145</v>
      </c>
    </row>
    <row r="66" spans="1:7">
      <c r="A66" s="32" t="s">
        <v>255</v>
      </c>
      <c r="B66" s="32" t="s">
        <v>181</v>
      </c>
      <c r="C66" s="17">
        <v>6500</v>
      </c>
      <c r="D66" s="32" t="s">
        <v>189</v>
      </c>
      <c r="E66" s="168">
        <v>35516</v>
      </c>
      <c r="F66" s="169">
        <f t="shared" si="0"/>
        <v>97.24166666666666</v>
      </c>
      <c r="G66" s="32" t="s">
        <v>145</v>
      </c>
    </row>
    <row r="67" spans="1:7">
      <c r="A67" s="32" t="s">
        <v>256</v>
      </c>
      <c r="B67" s="32" t="s">
        <v>181</v>
      </c>
      <c r="C67" s="17">
        <v>6500</v>
      </c>
      <c r="D67" s="32" t="s">
        <v>222</v>
      </c>
      <c r="E67" s="168">
        <v>39052</v>
      </c>
      <c r="F67" s="169">
        <f t="shared" si="0"/>
        <v>106.91944444444445</v>
      </c>
      <c r="G67" s="32" t="s">
        <v>145</v>
      </c>
    </row>
    <row r="68" spans="1:7">
      <c r="A68" s="32" t="s">
        <v>257</v>
      </c>
      <c r="B68" s="32" t="s">
        <v>181</v>
      </c>
      <c r="C68" s="17">
        <v>6500</v>
      </c>
      <c r="D68" s="32" t="s">
        <v>222</v>
      </c>
      <c r="E68" s="168">
        <v>38961</v>
      </c>
      <c r="F68" s="169">
        <f t="shared" si="0"/>
        <v>106.66944444444445</v>
      </c>
      <c r="G68" s="32" t="s">
        <v>145</v>
      </c>
    </row>
    <row r="69" spans="1:7">
      <c r="A69" s="32" t="s">
        <v>258</v>
      </c>
      <c r="B69" s="32" t="s">
        <v>181</v>
      </c>
      <c r="C69" s="17">
        <v>6500</v>
      </c>
      <c r="D69" s="32" t="s">
        <v>222</v>
      </c>
      <c r="E69" s="168">
        <v>38869</v>
      </c>
      <c r="F69" s="169">
        <f t="shared" si="0"/>
        <v>106.41944444444445</v>
      </c>
      <c r="G69" s="32" t="s">
        <v>145</v>
      </c>
    </row>
    <row r="70" spans="1:7">
      <c r="A70" s="32" t="s">
        <v>259</v>
      </c>
      <c r="B70" s="32" t="s">
        <v>181</v>
      </c>
      <c r="C70" s="17">
        <v>6500</v>
      </c>
      <c r="D70" s="32" t="s">
        <v>204</v>
      </c>
      <c r="E70" s="168">
        <v>38955</v>
      </c>
      <c r="F70" s="169">
        <f t="shared" si="0"/>
        <v>106.65555555555555</v>
      </c>
      <c r="G70" s="32" t="s">
        <v>145</v>
      </c>
    </row>
    <row r="71" spans="1:7">
      <c r="A71" s="32" t="s">
        <v>260</v>
      </c>
      <c r="B71" s="32" t="s">
        <v>181</v>
      </c>
      <c r="C71" s="17">
        <v>6500</v>
      </c>
      <c r="D71" s="32" t="s">
        <v>204</v>
      </c>
      <c r="E71" s="168">
        <v>38718</v>
      </c>
      <c r="F71" s="169">
        <f t="shared" ref="F71:F128" si="1">YEARFRAC(E71,$B$132)</f>
        <v>106.00277777777778</v>
      </c>
      <c r="G71" s="32" t="s">
        <v>145</v>
      </c>
    </row>
    <row r="72" spans="1:7">
      <c r="A72" s="32" t="s">
        <v>261</v>
      </c>
      <c r="B72" s="32" t="s">
        <v>181</v>
      </c>
      <c r="C72" s="17">
        <v>6500</v>
      </c>
      <c r="D72" s="32" t="s">
        <v>222</v>
      </c>
      <c r="E72" s="168">
        <v>41305</v>
      </c>
      <c r="F72" s="169">
        <f t="shared" si="1"/>
        <v>113.08611111111111</v>
      </c>
      <c r="G72" s="32" t="s">
        <v>145</v>
      </c>
    </row>
    <row r="73" spans="1:7">
      <c r="A73" s="32" t="s">
        <v>262</v>
      </c>
      <c r="B73" s="32" t="s">
        <v>181</v>
      </c>
      <c r="C73" s="17">
        <v>6500</v>
      </c>
      <c r="D73" s="32" t="s">
        <v>222</v>
      </c>
      <c r="E73" s="168">
        <v>38384</v>
      </c>
      <c r="F73" s="169">
        <f t="shared" si="1"/>
        <v>105.08611111111111</v>
      </c>
      <c r="G73" s="32" t="s">
        <v>145</v>
      </c>
    </row>
    <row r="74" spans="1:7">
      <c r="A74" s="32" t="s">
        <v>263</v>
      </c>
      <c r="B74" s="32" t="s">
        <v>181</v>
      </c>
      <c r="C74" s="17">
        <v>6500</v>
      </c>
      <c r="D74" s="32" t="s">
        <v>222</v>
      </c>
      <c r="E74" s="168">
        <v>38565</v>
      </c>
      <c r="F74" s="169">
        <f t="shared" si="1"/>
        <v>105.58611111111111</v>
      </c>
      <c r="G74" s="32" t="s">
        <v>145</v>
      </c>
    </row>
    <row r="75" spans="1:7">
      <c r="A75" s="32" t="s">
        <v>264</v>
      </c>
      <c r="B75" s="32" t="s">
        <v>181</v>
      </c>
      <c r="C75" s="17">
        <v>6500</v>
      </c>
      <c r="D75" s="32" t="s">
        <v>222</v>
      </c>
      <c r="E75" s="168">
        <v>38261</v>
      </c>
      <c r="F75" s="169">
        <f t="shared" si="1"/>
        <v>104.75277777777778</v>
      </c>
      <c r="G75" s="32" t="s">
        <v>145</v>
      </c>
    </row>
    <row r="76" spans="1:7">
      <c r="A76" s="90" t="s">
        <v>265</v>
      </c>
      <c r="B76" s="90" t="s">
        <v>181</v>
      </c>
      <c r="C76" s="170">
        <v>6500</v>
      </c>
      <c r="D76" s="90" t="s">
        <v>222</v>
      </c>
      <c r="E76" s="171">
        <v>39751</v>
      </c>
      <c r="F76" s="169">
        <f t="shared" si="1"/>
        <v>108.83333333333333</v>
      </c>
      <c r="G76" s="90" t="s">
        <v>145</v>
      </c>
    </row>
    <row r="77" spans="1:7">
      <c r="A77" s="32" t="s">
        <v>266</v>
      </c>
      <c r="B77" s="32" t="s">
        <v>181</v>
      </c>
      <c r="C77" s="17">
        <v>6500</v>
      </c>
      <c r="D77" s="32" t="s">
        <v>222</v>
      </c>
      <c r="E77" s="168">
        <v>39804</v>
      </c>
      <c r="F77" s="169">
        <f t="shared" si="1"/>
        <v>108.97777777777777</v>
      </c>
      <c r="G77" s="32" t="s">
        <v>145</v>
      </c>
    </row>
    <row r="78" spans="1:7">
      <c r="A78" s="32" t="s">
        <v>267</v>
      </c>
      <c r="B78" s="32" t="s">
        <v>181</v>
      </c>
      <c r="C78" s="17">
        <v>6500</v>
      </c>
      <c r="D78" s="32" t="s">
        <v>222</v>
      </c>
      <c r="E78" s="168">
        <v>39891</v>
      </c>
      <c r="F78" s="169">
        <f t="shared" si="1"/>
        <v>109.21944444444445</v>
      </c>
      <c r="G78" s="32" t="s">
        <v>145</v>
      </c>
    </row>
    <row r="79" spans="1:7">
      <c r="A79" s="32" t="s">
        <v>268</v>
      </c>
      <c r="B79" s="32" t="s">
        <v>181</v>
      </c>
      <c r="C79" s="17">
        <v>6500</v>
      </c>
      <c r="D79" s="32" t="s">
        <v>222</v>
      </c>
      <c r="E79" s="168">
        <v>39976</v>
      </c>
      <c r="F79" s="169">
        <f t="shared" si="1"/>
        <v>109.45</v>
      </c>
      <c r="G79" s="32" t="s">
        <v>145</v>
      </c>
    </row>
    <row r="80" spans="1:7">
      <c r="A80" s="32" t="s">
        <v>269</v>
      </c>
      <c r="B80" s="32" t="s">
        <v>181</v>
      </c>
      <c r="C80" s="17">
        <v>6500</v>
      </c>
      <c r="D80" s="32" t="s">
        <v>222</v>
      </c>
      <c r="E80" s="168">
        <v>41173</v>
      </c>
      <c r="F80" s="169">
        <f t="shared" si="1"/>
        <v>112.72499999999999</v>
      </c>
      <c r="G80" s="32" t="s">
        <v>145</v>
      </c>
    </row>
    <row r="81" spans="1:7">
      <c r="A81" s="32" t="s">
        <v>270</v>
      </c>
      <c r="B81" s="32" t="s">
        <v>181</v>
      </c>
      <c r="C81" s="17">
        <v>5800</v>
      </c>
      <c r="D81" s="32" t="s">
        <v>204</v>
      </c>
      <c r="E81" s="168">
        <v>34704</v>
      </c>
      <c r="F81" s="169">
        <f t="shared" si="1"/>
        <v>95.013888888888886</v>
      </c>
      <c r="G81" s="32" t="s">
        <v>145</v>
      </c>
    </row>
    <row r="82" spans="1:7">
      <c r="A82" s="32" t="s">
        <v>271</v>
      </c>
      <c r="B82" s="32" t="s">
        <v>181</v>
      </c>
      <c r="C82" s="17">
        <v>5800</v>
      </c>
      <c r="D82" s="32" t="s">
        <v>204</v>
      </c>
      <c r="E82" s="168">
        <v>35024</v>
      </c>
      <c r="F82" s="169">
        <f t="shared" si="1"/>
        <v>95.891666666666666</v>
      </c>
      <c r="G82" s="32" t="s">
        <v>145</v>
      </c>
    </row>
    <row r="83" spans="1:7">
      <c r="A83" s="32" t="s">
        <v>272</v>
      </c>
      <c r="B83" s="32" t="s">
        <v>181</v>
      </c>
      <c r="C83" s="17">
        <v>5700</v>
      </c>
      <c r="D83" s="32" t="s">
        <v>273</v>
      </c>
      <c r="E83" s="168">
        <v>34656</v>
      </c>
      <c r="F83" s="169">
        <f t="shared" si="1"/>
        <v>94.88333333333334</v>
      </c>
      <c r="G83" s="32" t="s">
        <v>145</v>
      </c>
    </row>
    <row r="84" spans="1:7">
      <c r="A84" s="32" t="s">
        <v>274</v>
      </c>
      <c r="B84" s="32" t="s">
        <v>275</v>
      </c>
      <c r="C84" s="17">
        <v>4900</v>
      </c>
      <c r="D84" s="32" t="s">
        <v>222</v>
      </c>
      <c r="E84" s="168">
        <v>35400</v>
      </c>
      <c r="F84" s="169">
        <f t="shared" si="1"/>
        <v>96.919444444444451</v>
      </c>
      <c r="G84" s="32" t="s">
        <v>145</v>
      </c>
    </row>
    <row r="85" spans="1:7">
      <c r="A85" s="32" t="s">
        <v>276</v>
      </c>
      <c r="B85" s="32" t="s">
        <v>227</v>
      </c>
      <c r="C85" s="17">
        <v>8000</v>
      </c>
      <c r="D85" s="32" t="s">
        <v>230</v>
      </c>
      <c r="E85" s="168">
        <v>43567</v>
      </c>
      <c r="F85" s="169">
        <f t="shared" si="1"/>
        <v>119.28333333333333</v>
      </c>
      <c r="G85" s="32" t="s">
        <v>145</v>
      </c>
    </row>
    <row r="86" spans="1:7">
      <c r="A86" s="32" t="s">
        <v>277</v>
      </c>
      <c r="B86" s="32" t="s">
        <v>227</v>
      </c>
      <c r="C86" s="17">
        <v>8000</v>
      </c>
      <c r="D86" s="32" t="s">
        <v>230</v>
      </c>
      <c r="E86" s="168">
        <v>44117</v>
      </c>
      <c r="F86" s="169">
        <f t="shared" si="1"/>
        <v>120.78611111111111</v>
      </c>
      <c r="G86" s="32" t="s">
        <v>145</v>
      </c>
    </row>
    <row r="87" spans="1:7">
      <c r="A87" s="32" t="s">
        <v>278</v>
      </c>
      <c r="B87" s="32" t="s">
        <v>227</v>
      </c>
      <c r="C87" s="172">
        <v>8000</v>
      </c>
      <c r="D87" s="173" t="s">
        <v>230</v>
      </c>
      <c r="E87" s="168">
        <v>44488</v>
      </c>
      <c r="F87" s="169">
        <f t="shared" si="1"/>
        <v>121.80277777777778</v>
      </c>
      <c r="G87" s="169" t="s">
        <v>145</v>
      </c>
    </row>
    <row r="88" spans="1:7">
      <c r="A88" s="32" t="s">
        <v>279</v>
      </c>
      <c r="B88" s="32" t="s">
        <v>184</v>
      </c>
      <c r="C88" s="17">
        <v>7600</v>
      </c>
      <c r="D88" s="32" t="s">
        <v>182</v>
      </c>
      <c r="E88" s="168">
        <v>40921</v>
      </c>
      <c r="F88" s="169">
        <f t="shared" si="1"/>
        <v>112.03611111111111</v>
      </c>
      <c r="G88" s="32" t="s">
        <v>280</v>
      </c>
    </row>
    <row r="89" spans="1:7">
      <c r="A89" s="32" t="s">
        <v>281</v>
      </c>
      <c r="B89" s="32" t="s">
        <v>181</v>
      </c>
      <c r="C89" s="17">
        <v>6600</v>
      </c>
      <c r="D89" s="32" t="s">
        <v>208</v>
      </c>
      <c r="E89" s="168">
        <v>39798</v>
      </c>
      <c r="F89" s="169">
        <f t="shared" si="1"/>
        <v>108.96111111111111</v>
      </c>
      <c r="G89" s="32" t="s">
        <v>280</v>
      </c>
    </row>
    <row r="90" spans="1:7">
      <c r="A90" s="32" t="s">
        <v>282</v>
      </c>
      <c r="B90" s="32" t="s">
        <v>181</v>
      </c>
      <c r="C90" s="17">
        <v>6600</v>
      </c>
      <c r="D90" s="32" t="s">
        <v>208</v>
      </c>
      <c r="E90" s="168">
        <v>39869</v>
      </c>
      <c r="F90" s="169">
        <f t="shared" si="1"/>
        <v>109.15277777777777</v>
      </c>
      <c r="G90" s="32" t="s">
        <v>280</v>
      </c>
    </row>
    <row r="91" spans="1:7">
      <c r="A91" s="32" t="s">
        <v>283</v>
      </c>
      <c r="B91" s="32" t="s">
        <v>181</v>
      </c>
      <c r="C91" s="17">
        <v>6600</v>
      </c>
      <c r="D91" s="32" t="s">
        <v>208</v>
      </c>
      <c r="E91" s="168">
        <v>40135</v>
      </c>
      <c r="F91" s="169">
        <f t="shared" si="1"/>
        <v>109.88333333333334</v>
      </c>
      <c r="G91" s="32" t="s">
        <v>280</v>
      </c>
    </row>
    <row r="92" spans="1:7">
      <c r="A92" s="32" t="s">
        <v>284</v>
      </c>
      <c r="B92" s="32" t="s">
        <v>181</v>
      </c>
      <c r="C92" s="17">
        <v>6600</v>
      </c>
      <c r="D92" s="32" t="s">
        <v>208</v>
      </c>
      <c r="E92" s="168">
        <v>40218</v>
      </c>
      <c r="F92" s="169">
        <f t="shared" si="1"/>
        <v>110.10833333333333</v>
      </c>
      <c r="G92" s="32" t="s">
        <v>280</v>
      </c>
    </row>
    <row r="93" spans="1:7">
      <c r="A93" s="32" t="s">
        <v>285</v>
      </c>
      <c r="B93" s="32" t="s">
        <v>181</v>
      </c>
      <c r="C93" s="17">
        <v>6400</v>
      </c>
      <c r="D93" s="32" t="s">
        <v>286</v>
      </c>
      <c r="E93" s="168">
        <v>40935</v>
      </c>
      <c r="F93" s="169">
        <f t="shared" si="1"/>
        <v>112.075</v>
      </c>
      <c r="G93" s="32" t="s">
        <v>280</v>
      </c>
    </row>
    <row r="94" spans="1:7">
      <c r="A94" s="32" t="s">
        <v>287</v>
      </c>
      <c r="B94" s="32" t="s">
        <v>181</v>
      </c>
      <c r="C94" s="17">
        <v>6400</v>
      </c>
      <c r="D94" s="32" t="s">
        <v>222</v>
      </c>
      <c r="E94" s="168">
        <v>40086</v>
      </c>
      <c r="F94" s="169">
        <f t="shared" si="1"/>
        <v>109.75</v>
      </c>
      <c r="G94" s="32" t="s">
        <v>280</v>
      </c>
    </row>
    <row r="95" spans="1:7">
      <c r="A95" s="32" t="s">
        <v>288</v>
      </c>
      <c r="B95" s="32" t="s">
        <v>181</v>
      </c>
      <c r="C95" s="17">
        <v>6200</v>
      </c>
      <c r="D95" s="32" t="s">
        <v>208</v>
      </c>
      <c r="E95" s="168">
        <v>40448</v>
      </c>
      <c r="F95" s="169">
        <f t="shared" si="1"/>
        <v>110.74166666666666</v>
      </c>
      <c r="G95" s="32" t="s">
        <v>280</v>
      </c>
    </row>
    <row r="96" spans="1:7">
      <c r="A96" s="32" t="s">
        <v>289</v>
      </c>
      <c r="B96" s="32" t="s">
        <v>181</v>
      </c>
      <c r="C96" s="17">
        <v>6200</v>
      </c>
      <c r="D96" s="32" t="s">
        <v>208</v>
      </c>
      <c r="E96" s="168">
        <v>40634</v>
      </c>
      <c r="F96" s="169">
        <f t="shared" si="1"/>
        <v>111.25277777777778</v>
      </c>
      <c r="G96" s="32" t="s">
        <v>280</v>
      </c>
    </row>
    <row r="97" spans="1:7">
      <c r="A97" s="32" t="s">
        <v>290</v>
      </c>
      <c r="B97" s="32" t="s">
        <v>181</v>
      </c>
      <c r="C97" s="17">
        <v>6200</v>
      </c>
      <c r="D97" s="32" t="s">
        <v>208</v>
      </c>
      <c r="E97" s="168">
        <v>40693</v>
      </c>
      <c r="F97" s="169">
        <f t="shared" si="1"/>
        <v>111.41666666666667</v>
      </c>
      <c r="G97" s="32" t="s">
        <v>280</v>
      </c>
    </row>
    <row r="98" spans="1:7">
      <c r="A98" s="32" t="s">
        <v>291</v>
      </c>
      <c r="B98" s="32" t="s">
        <v>181</v>
      </c>
      <c r="C98" s="17">
        <v>6200</v>
      </c>
      <c r="D98" s="32" t="s">
        <v>208</v>
      </c>
      <c r="E98" s="168">
        <v>41242</v>
      </c>
      <c r="F98" s="169">
        <f t="shared" si="1"/>
        <v>112.91388888888889</v>
      </c>
      <c r="G98" s="32" t="s">
        <v>280</v>
      </c>
    </row>
    <row r="99" spans="1:7">
      <c r="A99" s="32" t="s">
        <v>292</v>
      </c>
      <c r="B99" s="32" t="s">
        <v>181</v>
      </c>
      <c r="C99" s="17">
        <v>6200</v>
      </c>
      <c r="D99" s="32" t="s">
        <v>208</v>
      </c>
      <c r="E99" s="168">
        <v>41363</v>
      </c>
      <c r="F99" s="169">
        <f t="shared" si="1"/>
        <v>113.25</v>
      </c>
      <c r="G99" s="32" t="s">
        <v>280</v>
      </c>
    </row>
    <row r="100" spans="1:7">
      <c r="A100" s="32" t="s">
        <v>293</v>
      </c>
      <c r="B100" s="32" t="s">
        <v>181</v>
      </c>
      <c r="C100" s="17">
        <v>6200</v>
      </c>
      <c r="D100" s="32" t="s">
        <v>208</v>
      </c>
      <c r="E100" s="168">
        <v>41774</v>
      </c>
      <c r="F100" s="169">
        <f t="shared" si="1"/>
        <v>114.375</v>
      </c>
      <c r="G100" s="32" t="s">
        <v>280</v>
      </c>
    </row>
    <row r="101" spans="1:7">
      <c r="A101" s="32" t="s">
        <v>294</v>
      </c>
      <c r="B101" s="32" t="s">
        <v>181</v>
      </c>
      <c r="C101" s="17">
        <v>5400</v>
      </c>
      <c r="D101" s="32" t="s">
        <v>295</v>
      </c>
      <c r="E101" s="168">
        <v>39681</v>
      </c>
      <c r="F101" s="169">
        <f t="shared" si="1"/>
        <v>108.64166666666667</v>
      </c>
      <c r="G101" s="32" t="s">
        <v>280</v>
      </c>
    </row>
    <row r="102" spans="1:7">
      <c r="A102" s="32" t="s">
        <v>296</v>
      </c>
      <c r="B102" s="32" t="s">
        <v>181</v>
      </c>
      <c r="C102" s="17">
        <v>5400</v>
      </c>
      <c r="D102" s="32" t="s">
        <v>295</v>
      </c>
      <c r="E102" s="168">
        <v>39724</v>
      </c>
      <c r="F102" s="169">
        <f t="shared" si="1"/>
        <v>108.75833333333334</v>
      </c>
      <c r="G102" s="32" t="s">
        <v>280</v>
      </c>
    </row>
    <row r="103" spans="1:7">
      <c r="A103" s="32" t="s">
        <v>297</v>
      </c>
      <c r="B103" s="32" t="s">
        <v>227</v>
      </c>
      <c r="C103" s="17">
        <v>8000</v>
      </c>
      <c r="D103" s="32" t="s">
        <v>182</v>
      </c>
      <c r="E103" s="168">
        <v>42472</v>
      </c>
      <c r="F103" s="169">
        <f t="shared" si="1"/>
        <v>116.28333333333333</v>
      </c>
      <c r="G103" s="32" t="s">
        <v>280</v>
      </c>
    </row>
    <row r="104" spans="1:7">
      <c r="A104" s="32" t="s">
        <v>298</v>
      </c>
      <c r="B104" s="32" t="s">
        <v>227</v>
      </c>
      <c r="C104" s="17">
        <v>8000</v>
      </c>
      <c r="D104" s="32" t="s">
        <v>182</v>
      </c>
      <c r="E104" s="168">
        <v>42551</v>
      </c>
      <c r="F104" s="169">
        <f t="shared" si="1"/>
        <v>116.5</v>
      </c>
      <c r="G104" s="32" t="s">
        <v>280</v>
      </c>
    </row>
    <row r="105" spans="1:7">
      <c r="A105" s="32" t="s">
        <v>299</v>
      </c>
      <c r="B105" s="32" t="s">
        <v>250</v>
      </c>
      <c r="C105" s="17">
        <v>7200</v>
      </c>
      <c r="D105" s="32" t="s">
        <v>204</v>
      </c>
      <c r="E105" s="168">
        <v>36161</v>
      </c>
      <c r="F105" s="169">
        <f t="shared" si="1"/>
        <v>99.00277777777778</v>
      </c>
      <c r="G105" s="32" t="s">
        <v>280</v>
      </c>
    </row>
    <row r="106" spans="1:7">
      <c r="A106" s="32" t="s">
        <v>300</v>
      </c>
      <c r="B106" s="32" t="s">
        <v>181</v>
      </c>
      <c r="C106" s="17">
        <v>6400</v>
      </c>
      <c r="D106" s="32" t="s">
        <v>286</v>
      </c>
      <c r="E106" s="168">
        <v>39972</v>
      </c>
      <c r="F106" s="169">
        <f t="shared" si="1"/>
        <v>109.43888888888888</v>
      </c>
      <c r="G106" s="32" t="s">
        <v>280</v>
      </c>
    </row>
    <row r="107" spans="1:7">
      <c r="A107" s="32" t="s">
        <v>301</v>
      </c>
      <c r="B107" s="32" t="s">
        <v>181</v>
      </c>
      <c r="C107" s="17">
        <v>6400</v>
      </c>
      <c r="D107" s="32" t="s">
        <v>286</v>
      </c>
      <c r="E107" s="168">
        <v>40382</v>
      </c>
      <c r="F107" s="169">
        <f t="shared" si="1"/>
        <v>110.56388888888888</v>
      </c>
      <c r="G107" s="32" t="s">
        <v>280</v>
      </c>
    </row>
    <row r="108" spans="1:7">
      <c r="A108" s="32" t="s">
        <v>302</v>
      </c>
      <c r="B108" s="32" t="s">
        <v>181</v>
      </c>
      <c r="C108" s="17">
        <v>6600</v>
      </c>
      <c r="D108" s="32" t="s">
        <v>208</v>
      </c>
      <c r="E108" s="168">
        <v>39325</v>
      </c>
      <c r="F108" s="169">
        <f t="shared" si="1"/>
        <v>107.66944444444445</v>
      </c>
      <c r="G108" s="32" t="s">
        <v>280</v>
      </c>
    </row>
    <row r="109" spans="1:7">
      <c r="A109" s="32" t="s">
        <v>303</v>
      </c>
      <c r="B109" s="32" t="s">
        <v>181</v>
      </c>
      <c r="C109" s="17">
        <v>6600</v>
      </c>
      <c r="D109" s="32" t="s">
        <v>208</v>
      </c>
      <c r="E109" s="168">
        <v>39406</v>
      </c>
      <c r="F109" s="169">
        <f t="shared" si="1"/>
        <v>107.88888888888889</v>
      </c>
      <c r="G109" s="32" t="s">
        <v>280</v>
      </c>
    </row>
    <row r="110" spans="1:7">
      <c r="A110" s="32" t="s">
        <v>304</v>
      </c>
      <c r="B110" s="32" t="s">
        <v>181</v>
      </c>
      <c r="C110" s="17">
        <v>6600</v>
      </c>
      <c r="D110" s="32" t="s">
        <v>208</v>
      </c>
      <c r="E110" s="168">
        <v>39458</v>
      </c>
      <c r="F110" s="169">
        <f t="shared" si="1"/>
        <v>108.03055555555555</v>
      </c>
      <c r="G110" s="32" t="s">
        <v>280</v>
      </c>
    </row>
    <row r="111" spans="1:7">
      <c r="A111" s="32" t="s">
        <v>305</v>
      </c>
      <c r="B111" s="32" t="s">
        <v>181</v>
      </c>
      <c r="C111" s="17">
        <v>6500</v>
      </c>
      <c r="D111" s="32" t="s">
        <v>306</v>
      </c>
      <c r="E111" s="168">
        <v>39070</v>
      </c>
      <c r="F111" s="169">
        <f t="shared" si="1"/>
        <v>106.96944444444445</v>
      </c>
      <c r="G111" s="32" t="s">
        <v>280</v>
      </c>
    </row>
    <row r="112" spans="1:7">
      <c r="A112" s="32" t="s">
        <v>307</v>
      </c>
      <c r="B112" s="32" t="s">
        <v>181</v>
      </c>
      <c r="C112" s="17">
        <v>6500</v>
      </c>
      <c r="D112" s="32" t="s">
        <v>306</v>
      </c>
      <c r="E112" s="168">
        <v>39173</v>
      </c>
      <c r="F112" s="169">
        <f t="shared" si="1"/>
        <v>107.25277777777778</v>
      </c>
      <c r="G112" s="32" t="s">
        <v>280</v>
      </c>
    </row>
    <row r="113" spans="1:7">
      <c r="A113" s="32" t="s">
        <v>308</v>
      </c>
      <c r="B113" s="32" t="s">
        <v>181</v>
      </c>
      <c r="C113" s="17">
        <v>6400</v>
      </c>
      <c r="D113" s="32" t="s">
        <v>309</v>
      </c>
      <c r="E113" s="168">
        <v>38434</v>
      </c>
      <c r="F113" s="169">
        <f t="shared" si="1"/>
        <v>105.23055555555555</v>
      </c>
      <c r="G113" s="32" t="s">
        <v>280</v>
      </c>
    </row>
    <row r="114" spans="1:7">
      <c r="A114" s="32" t="s">
        <v>310</v>
      </c>
      <c r="B114" s="32" t="s">
        <v>218</v>
      </c>
      <c r="C114" s="17">
        <v>900</v>
      </c>
      <c r="D114" s="32" t="s">
        <v>311</v>
      </c>
      <c r="E114" s="168">
        <v>35082</v>
      </c>
      <c r="F114" s="169">
        <f t="shared" si="1"/>
        <v>96.05</v>
      </c>
      <c r="G114" s="32" t="s">
        <v>280</v>
      </c>
    </row>
    <row r="115" spans="1:7">
      <c r="A115" s="32" t="s">
        <v>312</v>
      </c>
      <c r="B115" s="32" t="s">
        <v>181</v>
      </c>
      <c r="C115" s="17">
        <v>6500</v>
      </c>
      <c r="D115" s="32" t="s">
        <v>306</v>
      </c>
      <c r="E115" s="168">
        <v>38931</v>
      </c>
      <c r="F115" s="169">
        <f t="shared" si="1"/>
        <v>106.58888888888889</v>
      </c>
      <c r="G115" s="32" t="s">
        <v>280</v>
      </c>
    </row>
    <row r="116" spans="1:7">
      <c r="A116" s="32" t="s">
        <v>313</v>
      </c>
      <c r="B116" s="32" t="s">
        <v>197</v>
      </c>
      <c r="C116" s="172">
        <v>7600</v>
      </c>
      <c r="D116" s="173" t="s">
        <v>286</v>
      </c>
      <c r="E116" s="168">
        <v>43131</v>
      </c>
      <c r="F116" s="169">
        <f t="shared" si="1"/>
        <v>118.08611111111111</v>
      </c>
      <c r="G116" s="32" t="s">
        <v>280</v>
      </c>
    </row>
    <row r="117" spans="1:7">
      <c r="A117" s="32" t="s">
        <v>314</v>
      </c>
      <c r="B117" s="32" t="s">
        <v>181</v>
      </c>
      <c r="C117" s="172">
        <v>6400</v>
      </c>
      <c r="D117" s="173" t="s">
        <v>309</v>
      </c>
      <c r="E117" s="168">
        <v>39160</v>
      </c>
      <c r="F117" s="169">
        <f t="shared" si="1"/>
        <v>107.21944444444445</v>
      </c>
      <c r="G117" s="32" t="s">
        <v>280</v>
      </c>
    </row>
    <row r="118" spans="1:7">
      <c r="A118" s="32" t="s">
        <v>315</v>
      </c>
      <c r="B118" s="32" t="s">
        <v>181</v>
      </c>
      <c r="C118" s="172">
        <v>6400</v>
      </c>
      <c r="D118" s="173" t="s">
        <v>309</v>
      </c>
      <c r="E118" s="168">
        <v>39482</v>
      </c>
      <c r="F118" s="169">
        <f t="shared" si="1"/>
        <v>108.09444444444445</v>
      </c>
      <c r="G118" s="32" t="s">
        <v>280</v>
      </c>
    </row>
    <row r="119" spans="1:7">
      <c r="A119" s="32" t="s">
        <v>316</v>
      </c>
      <c r="B119" s="32" t="s">
        <v>181</v>
      </c>
      <c r="C119" s="172">
        <v>6000</v>
      </c>
      <c r="D119" s="173" t="s">
        <v>295</v>
      </c>
      <c r="E119" s="168">
        <v>36291</v>
      </c>
      <c r="F119" s="169">
        <f t="shared" si="1"/>
        <v>99.363888888888894</v>
      </c>
      <c r="G119" s="32" t="s">
        <v>280</v>
      </c>
    </row>
    <row r="120" spans="1:7">
      <c r="A120" s="32" t="s">
        <v>317</v>
      </c>
      <c r="B120" s="32" t="s">
        <v>181</v>
      </c>
      <c r="C120" s="172">
        <v>5200</v>
      </c>
      <c r="D120" s="173" t="s">
        <v>318</v>
      </c>
      <c r="E120" s="168">
        <v>36473</v>
      </c>
      <c r="F120" s="169">
        <f t="shared" si="1"/>
        <v>99.858333333333334</v>
      </c>
      <c r="G120" s="32" t="s">
        <v>280</v>
      </c>
    </row>
    <row r="121" spans="1:7">
      <c r="A121" s="32" t="s">
        <v>319</v>
      </c>
      <c r="B121" s="32" t="s">
        <v>181</v>
      </c>
      <c r="C121" s="172">
        <v>6700</v>
      </c>
      <c r="D121" s="173" t="s">
        <v>320</v>
      </c>
      <c r="E121" s="168">
        <v>39932</v>
      </c>
      <c r="F121" s="169">
        <f t="shared" si="1"/>
        <v>109.33055555555555</v>
      </c>
      <c r="G121" s="32" t="s">
        <v>280</v>
      </c>
    </row>
    <row r="122" spans="1:7">
      <c r="A122" s="32" t="s">
        <v>321</v>
      </c>
      <c r="B122" s="32" t="s">
        <v>181</v>
      </c>
      <c r="C122" s="17">
        <v>6500</v>
      </c>
      <c r="D122" s="32" t="s">
        <v>182</v>
      </c>
      <c r="E122" s="168">
        <v>39400</v>
      </c>
      <c r="F122" s="169">
        <f t="shared" si="1"/>
        <v>107.87222222222222</v>
      </c>
      <c r="G122" s="32" t="s">
        <v>322</v>
      </c>
    </row>
    <row r="123" spans="1:7">
      <c r="A123" s="32" t="s">
        <v>323</v>
      </c>
      <c r="B123" s="32" t="s">
        <v>181</v>
      </c>
      <c r="C123" s="17">
        <v>6500</v>
      </c>
      <c r="D123" s="32" t="s">
        <v>182</v>
      </c>
      <c r="E123" s="168">
        <v>39481</v>
      </c>
      <c r="F123" s="169">
        <f t="shared" si="1"/>
        <v>108.09166666666667</v>
      </c>
      <c r="G123" s="32" t="s">
        <v>322</v>
      </c>
    </row>
    <row r="124" spans="1:7">
      <c r="A124" s="32" t="s">
        <v>324</v>
      </c>
      <c r="B124" s="32" t="s">
        <v>181</v>
      </c>
      <c r="C124" s="17">
        <v>6500</v>
      </c>
      <c r="D124" s="32" t="s">
        <v>182</v>
      </c>
      <c r="E124" s="168">
        <v>39568</v>
      </c>
      <c r="F124" s="169">
        <f t="shared" si="1"/>
        <v>108.33333333333333</v>
      </c>
      <c r="G124" s="32" t="s">
        <v>322</v>
      </c>
    </row>
    <row r="125" spans="1:7">
      <c r="A125" s="32" t="s">
        <v>325</v>
      </c>
      <c r="B125" s="32" t="s">
        <v>181</v>
      </c>
      <c r="C125" s="17">
        <v>6500</v>
      </c>
      <c r="D125" s="32" t="s">
        <v>306</v>
      </c>
      <c r="E125" s="168">
        <v>38272</v>
      </c>
      <c r="F125" s="169">
        <f t="shared" si="1"/>
        <v>104.78333333333333</v>
      </c>
      <c r="G125" s="32" t="s">
        <v>322</v>
      </c>
    </row>
    <row r="126" spans="1:7">
      <c r="A126" s="32" t="s">
        <v>326</v>
      </c>
      <c r="B126" s="32" t="s">
        <v>181</v>
      </c>
      <c r="C126" s="17">
        <v>6500</v>
      </c>
      <c r="D126" s="32" t="s">
        <v>306</v>
      </c>
      <c r="E126" s="168">
        <v>38384</v>
      </c>
      <c r="F126" s="169">
        <f t="shared" si="1"/>
        <v>105.08611111111111</v>
      </c>
      <c r="G126" s="32" t="s">
        <v>322</v>
      </c>
    </row>
    <row r="127" spans="1:7">
      <c r="A127" s="32" t="s">
        <v>327</v>
      </c>
      <c r="B127" s="32" t="s">
        <v>181</v>
      </c>
      <c r="C127" s="17">
        <v>6500</v>
      </c>
      <c r="D127" s="32" t="s">
        <v>306</v>
      </c>
      <c r="E127" s="168">
        <v>38435</v>
      </c>
      <c r="F127" s="169">
        <f t="shared" si="1"/>
        <v>105.23333333333333</v>
      </c>
      <c r="G127" s="32" t="s">
        <v>322</v>
      </c>
    </row>
    <row r="128" spans="1:7">
      <c r="A128" s="32" t="s">
        <v>328</v>
      </c>
      <c r="B128" s="32" t="s">
        <v>181</v>
      </c>
      <c r="C128" s="17">
        <v>6500</v>
      </c>
      <c r="D128" s="32" t="s">
        <v>306</v>
      </c>
      <c r="E128" s="168">
        <v>38510</v>
      </c>
      <c r="F128" s="169">
        <f t="shared" si="1"/>
        <v>105.43611111111112</v>
      </c>
      <c r="G128" s="32" t="s">
        <v>322</v>
      </c>
    </row>
    <row r="129" spans="1:7">
      <c r="A129" s="32"/>
      <c r="B129" s="32"/>
      <c r="C129" s="172"/>
      <c r="D129" s="173"/>
      <c r="E129" s="168"/>
      <c r="F129" s="169"/>
      <c r="G129" s="32"/>
    </row>
    <row r="130" spans="1:7">
      <c r="A130" s="174"/>
      <c r="B130" s="175"/>
      <c r="C130" s="172"/>
      <c r="D130" s="173"/>
      <c r="E130" s="168"/>
      <c r="F130" s="169"/>
      <c r="G130" s="32"/>
    </row>
    <row r="131" spans="1:7">
      <c r="A131" s="174"/>
      <c r="B131" s="176"/>
      <c r="C131" s="17"/>
      <c r="D131" s="32"/>
      <c r="E131" s="168"/>
      <c r="F131" s="177"/>
      <c r="G131" s="32"/>
    </row>
    <row r="132" spans="1:7">
      <c r="A132" s="174"/>
      <c r="B132" s="178"/>
      <c r="C132" s="17"/>
      <c r="D132" s="32"/>
      <c r="E132" s="168"/>
      <c r="F132" s="177"/>
      <c r="G132" s="32"/>
    </row>
  </sheetData>
  <autoFilter ref="A6:G6" xr:uid="{F180D731-6CBF-4C97-B519-A0C0BD0F5A45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A6A1F-CA7F-4A25-8155-DC2BFCB3E614}">
  <dimension ref="A3:P24"/>
  <sheetViews>
    <sheetView showGridLines="0" workbookViewId="0">
      <selection activeCell="A18" sqref="A18:G18"/>
    </sheetView>
  </sheetViews>
  <sheetFormatPr defaultRowHeight="14.45"/>
  <cols>
    <col min="1" max="1" width="57.5703125" customWidth="1"/>
    <col min="6" max="6" width="7.5703125" customWidth="1"/>
    <col min="7" max="7" width="8.85546875" customWidth="1"/>
    <col min="9" max="9" width="31.7109375" customWidth="1"/>
    <col min="10" max="10" width="10.85546875" bestFit="1" customWidth="1"/>
  </cols>
  <sheetData>
    <row r="3" spans="1:16" ht="23.45">
      <c r="A3" s="2" t="s">
        <v>329</v>
      </c>
    </row>
    <row r="5" spans="1:16">
      <c r="A5" s="4" t="s">
        <v>1</v>
      </c>
      <c r="B5" s="5">
        <v>2022</v>
      </c>
      <c r="C5" s="5">
        <v>2023</v>
      </c>
      <c r="D5" s="5">
        <v>2024</v>
      </c>
      <c r="E5" s="5">
        <v>2025</v>
      </c>
      <c r="F5" s="5">
        <v>2026</v>
      </c>
      <c r="G5" s="5" t="s">
        <v>330</v>
      </c>
      <c r="J5" s="179"/>
      <c r="K5" s="38"/>
      <c r="M5" s="38"/>
      <c r="N5" s="38"/>
      <c r="O5" s="52"/>
    </row>
    <row r="6" spans="1:16">
      <c r="J6" s="38"/>
      <c r="K6" s="38"/>
      <c r="M6" s="38"/>
      <c r="N6" s="38"/>
      <c r="O6" s="38"/>
    </row>
    <row r="7" spans="1:16">
      <c r="A7" s="32" t="s">
        <v>331</v>
      </c>
      <c r="B7" s="18">
        <v>70</v>
      </c>
      <c r="C7" s="18">
        <v>50</v>
      </c>
      <c r="D7" s="18"/>
      <c r="E7" s="18"/>
      <c r="F7" s="18"/>
      <c r="G7" s="18"/>
      <c r="J7" s="63"/>
      <c r="K7" s="63"/>
      <c r="L7" s="15"/>
      <c r="M7" s="63"/>
      <c r="N7" s="63"/>
      <c r="O7" s="63"/>
      <c r="P7" s="15"/>
    </row>
    <row r="8" spans="1:16">
      <c r="A8" s="32" t="s">
        <v>332</v>
      </c>
      <c r="B8" s="18">
        <v>71</v>
      </c>
      <c r="C8" s="18"/>
      <c r="D8" s="18">
        <v>203</v>
      </c>
      <c r="E8" s="18"/>
      <c r="F8" s="18">
        <v>203</v>
      </c>
      <c r="G8" s="18">
        <v>126</v>
      </c>
      <c r="J8" s="63"/>
      <c r="K8" s="63"/>
      <c r="L8" s="15"/>
      <c r="M8" s="63"/>
      <c r="N8" s="63"/>
      <c r="O8" s="63"/>
      <c r="P8" s="15"/>
    </row>
    <row r="9" spans="1:16">
      <c r="A9" s="32" t="s">
        <v>333</v>
      </c>
      <c r="B9" s="18">
        <v>584</v>
      </c>
      <c r="C9" s="18">
        <v>436</v>
      </c>
      <c r="D9" s="18">
        <v>68</v>
      </c>
      <c r="E9" s="18">
        <v>163</v>
      </c>
      <c r="F9" s="18">
        <v>138</v>
      </c>
      <c r="G9" s="18">
        <v>183</v>
      </c>
      <c r="J9" s="63"/>
      <c r="K9" s="63"/>
      <c r="L9" s="15"/>
      <c r="M9" s="63"/>
      <c r="N9" s="63"/>
      <c r="O9" s="63"/>
      <c r="P9" s="15"/>
    </row>
    <row r="10" spans="1:16">
      <c r="A10" s="32" t="s">
        <v>334</v>
      </c>
      <c r="B10" s="18">
        <v>132</v>
      </c>
      <c r="C10" s="18">
        <v>304</v>
      </c>
      <c r="D10" s="18">
        <v>310</v>
      </c>
      <c r="E10" s="18">
        <v>300</v>
      </c>
      <c r="F10" s="18">
        <v>189</v>
      </c>
      <c r="G10" s="18">
        <v>560</v>
      </c>
      <c r="J10" s="63"/>
      <c r="K10" s="63"/>
      <c r="L10" s="15"/>
      <c r="M10" s="63"/>
      <c r="N10" s="63"/>
      <c r="O10" s="63"/>
      <c r="P10" s="15"/>
    </row>
    <row r="11" spans="1:16">
      <c r="A11" s="34" t="s">
        <v>335</v>
      </c>
      <c r="B11" s="20">
        <v>857</v>
      </c>
      <c r="C11" s="20">
        <v>790</v>
      </c>
      <c r="D11" s="20">
        <v>581</v>
      </c>
      <c r="E11" s="20">
        <v>463</v>
      </c>
      <c r="F11" s="20">
        <v>530</v>
      </c>
      <c r="G11" s="20">
        <v>869</v>
      </c>
      <c r="I11" s="56"/>
      <c r="J11" s="62"/>
      <c r="K11" s="62"/>
      <c r="M11" s="62"/>
      <c r="N11" s="62"/>
      <c r="O11" s="62"/>
    </row>
    <row r="12" spans="1:16" ht="24.6">
      <c r="A12" s="240" t="s">
        <v>336</v>
      </c>
      <c r="B12" s="1"/>
      <c r="C12" s="1"/>
      <c r="D12" s="1"/>
      <c r="E12" s="1"/>
      <c r="F12" s="1"/>
      <c r="G12" s="1"/>
      <c r="J12" s="63"/>
      <c r="K12" s="63"/>
      <c r="M12" s="63"/>
      <c r="N12" s="63"/>
      <c r="O12" s="63"/>
    </row>
    <row r="13" spans="1:16">
      <c r="G13" s="1"/>
      <c r="I13" s="56"/>
      <c r="J13" s="62"/>
      <c r="K13" s="62"/>
      <c r="M13" s="62"/>
      <c r="N13" s="62"/>
      <c r="O13" s="62"/>
    </row>
    <row r="14" spans="1:16">
      <c r="J14" s="63"/>
      <c r="K14" s="63"/>
      <c r="M14" s="63"/>
      <c r="N14" s="63"/>
      <c r="O14" s="63"/>
    </row>
    <row r="15" spans="1:16">
      <c r="B15" s="1"/>
      <c r="C15" s="1"/>
      <c r="D15" s="1"/>
      <c r="E15" s="1"/>
      <c r="F15" s="1"/>
      <c r="J15" s="180"/>
      <c r="K15" s="180"/>
      <c r="M15" s="180"/>
      <c r="N15" s="180"/>
      <c r="O15" s="180"/>
    </row>
    <row r="16" spans="1:16">
      <c r="B16" s="1"/>
      <c r="C16" s="1"/>
      <c r="D16" s="1"/>
      <c r="E16" s="1"/>
      <c r="F16" s="1"/>
      <c r="J16" s="38"/>
      <c r="K16" s="38"/>
      <c r="M16" s="38"/>
      <c r="N16" s="38"/>
      <c r="O16" s="38"/>
    </row>
    <row r="17" spans="1:14">
      <c r="J17" s="38"/>
      <c r="K17" s="38"/>
      <c r="L17" s="38"/>
      <c r="M17" s="38"/>
      <c r="N17" s="38"/>
    </row>
    <row r="18" spans="1:14">
      <c r="A18" s="243"/>
      <c r="B18" s="243"/>
      <c r="C18" s="243"/>
      <c r="D18" s="243"/>
      <c r="E18" s="243"/>
      <c r="F18" s="243"/>
      <c r="G18" s="243"/>
      <c r="J18" s="38"/>
      <c r="K18" s="38"/>
      <c r="L18" s="38"/>
      <c r="M18" s="38"/>
      <c r="N18" s="38"/>
    </row>
    <row r="19" spans="1:14">
      <c r="A19" s="244"/>
      <c r="B19" s="244"/>
      <c r="C19" s="244"/>
      <c r="D19" s="244"/>
      <c r="E19" s="244"/>
      <c r="F19" s="244"/>
      <c r="G19" s="244"/>
      <c r="J19" s="38"/>
      <c r="K19" s="38"/>
      <c r="L19" s="38"/>
      <c r="M19" s="38"/>
      <c r="N19" s="38"/>
    </row>
    <row r="20" spans="1:14">
      <c r="J20" s="38"/>
      <c r="K20" s="38"/>
      <c r="L20" s="38"/>
      <c r="M20" s="38"/>
      <c r="N20" s="38"/>
    </row>
    <row r="21" spans="1:14">
      <c r="E21" s="1"/>
    </row>
    <row r="22" spans="1:14">
      <c r="B22" s="1"/>
      <c r="C22" s="1"/>
      <c r="D22" s="1"/>
      <c r="E22" s="1"/>
      <c r="F22" s="1"/>
    </row>
    <row r="23" spans="1:14">
      <c r="E23" s="1"/>
    </row>
    <row r="24" spans="1:14">
      <c r="E24" s="1"/>
    </row>
  </sheetData>
  <mergeCells count="2">
    <mergeCell ref="A18:G18"/>
    <mergeCell ref="A19:G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D130D-AC14-4C75-87E8-A9A7F8CFE158}">
  <dimension ref="A3:M19"/>
  <sheetViews>
    <sheetView showGridLines="0" workbookViewId="0">
      <selection activeCell="A18" sqref="A18"/>
    </sheetView>
  </sheetViews>
  <sheetFormatPr defaultRowHeight="14.45"/>
  <cols>
    <col min="1" max="1" width="57.5703125" customWidth="1"/>
    <col min="2" max="4" width="12.85546875" bestFit="1" customWidth="1"/>
    <col min="5" max="5" width="9.5703125" bestFit="1" customWidth="1"/>
    <col min="6" max="9" width="9" customWidth="1"/>
    <col min="13" max="13" width="14" bestFit="1" customWidth="1"/>
    <col min="15" max="15" width="9.85546875" bestFit="1" customWidth="1"/>
  </cols>
  <sheetData>
    <row r="3" spans="1:13" ht="23.45">
      <c r="A3" s="2" t="s">
        <v>337</v>
      </c>
    </row>
    <row r="5" spans="1:13">
      <c r="A5" s="32"/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66" t="s">
        <v>11</v>
      </c>
    </row>
    <row r="6" spans="1:13">
      <c r="A6" s="34" t="s">
        <v>338</v>
      </c>
      <c r="B6" s="181">
        <v>964.65800000000002</v>
      </c>
      <c r="C6" s="181">
        <v>741.53599999999994</v>
      </c>
      <c r="D6" s="181">
        <v>895.13900000000001</v>
      </c>
      <c r="E6" s="181">
        <v>1042.6469999999999</v>
      </c>
      <c r="F6" s="181">
        <v>1059.482</v>
      </c>
      <c r="G6" s="181">
        <v>1177.8119999999999</v>
      </c>
      <c r="H6" s="181">
        <v>1136</v>
      </c>
      <c r="I6" s="181">
        <v>1133</v>
      </c>
      <c r="J6" s="182">
        <v>1204</v>
      </c>
      <c r="K6" s="192">
        <v>1089</v>
      </c>
    </row>
    <row r="7" spans="1:13">
      <c r="A7" s="34" t="s">
        <v>339</v>
      </c>
      <c r="B7" s="183">
        <v>32.700000000000003</v>
      </c>
      <c r="C7" s="183">
        <v>34.729999999999997</v>
      </c>
      <c r="D7" s="183">
        <v>31.83</v>
      </c>
      <c r="E7" s="183">
        <v>32.75</v>
      </c>
      <c r="F7" s="183">
        <v>34.92</v>
      </c>
      <c r="G7" s="183">
        <v>32.130000000000003</v>
      </c>
      <c r="H7" s="183">
        <v>33.200000000000003</v>
      </c>
      <c r="I7" s="183">
        <v>32.299999999999997</v>
      </c>
      <c r="J7" s="184">
        <v>32.200000000000003</v>
      </c>
      <c r="K7" s="193">
        <v>30</v>
      </c>
    </row>
    <row r="8" spans="1:13">
      <c r="A8" s="111"/>
      <c r="B8" s="185"/>
      <c r="C8" s="185"/>
      <c r="D8" s="185"/>
      <c r="E8" s="185"/>
      <c r="F8" s="185"/>
      <c r="G8" s="186"/>
      <c r="H8" s="186"/>
      <c r="I8" s="186"/>
    </row>
    <row r="9" spans="1:13" ht="23.45">
      <c r="A9" s="41" t="s">
        <v>340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3">
      <c r="A10" s="77"/>
      <c r="B10" s="5" t="s">
        <v>2</v>
      </c>
      <c r="C10" s="5" t="s">
        <v>3</v>
      </c>
      <c r="D10" s="5" t="s">
        <v>4</v>
      </c>
      <c r="E10" s="5" t="s">
        <v>5</v>
      </c>
      <c r="F10" s="5" t="s">
        <v>6</v>
      </c>
      <c r="G10" s="5" t="s">
        <v>7</v>
      </c>
      <c r="H10" s="5" t="s">
        <v>8</v>
      </c>
      <c r="I10" s="5" t="s">
        <v>9</v>
      </c>
      <c r="J10" s="5" t="s">
        <v>10</v>
      </c>
      <c r="K10" s="66" t="s">
        <v>11</v>
      </c>
    </row>
    <row r="11" spans="1:13">
      <c r="A11" s="34" t="s">
        <v>341</v>
      </c>
      <c r="B11" s="187">
        <v>19.059999999999999</v>
      </c>
      <c r="C11" s="187">
        <v>14.16</v>
      </c>
      <c r="D11" s="187">
        <v>11.18</v>
      </c>
      <c r="E11" s="187">
        <v>13.39</v>
      </c>
      <c r="F11" s="187">
        <v>16.760000000000002</v>
      </c>
      <c r="G11" s="187">
        <v>15.35</v>
      </c>
      <c r="H11" s="187">
        <v>13.67</v>
      </c>
      <c r="I11" s="187">
        <v>13.78</v>
      </c>
      <c r="J11" s="188">
        <v>16.63</v>
      </c>
      <c r="K11" s="194">
        <v>16.323454695951899</v>
      </c>
    </row>
    <row r="12" spans="1:13">
      <c r="A12" s="34" t="s">
        <v>342</v>
      </c>
      <c r="B12" s="187">
        <v>0.71</v>
      </c>
      <c r="C12" s="187">
        <v>1.05</v>
      </c>
      <c r="D12" s="187">
        <v>1.39</v>
      </c>
      <c r="E12" s="187">
        <v>0.83</v>
      </c>
      <c r="F12" s="187">
        <v>0.26</v>
      </c>
      <c r="G12" s="187">
        <v>1.38</v>
      </c>
      <c r="H12" s="187">
        <v>0.91</v>
      </c>
      <c r="I12" s="187">
        <v>0.9</v>
      </c>
      <c r="J12" s="188">
        <v>0.2</v>
      </c>
      <c r="K12" s="194">
        <v>0.46</v>
      </c>
    </row>
    <row r="13" spans="1:13">
      <c r="A13" s="241" t="s">
        <v>343</v>
      </c>
    </row>
    <row r="15" spans="1:13">
      <c r="A15" s="189"/>
      <c r="B15" s="190"/>
      <c r="C15" s="190"/>
      <c r="D15" s="190"/>
      <c r="E15" s="190"/>
      <c r="F15" s="190"/>
      <c r="G15" s="190"/>
      <c r="H15" s="190"/>
      <c r="I15" s="190"/>
    </row>
    <row r="16" spans="1:13">
      <c r="B16" s="191"/>
      <c r="M16" s="64"/>
    </row>
    <row r="17" spans="2:2">
      <c r="B17" s="191"/>
    </row>
    <row r="18" spans="2:2">
      <c r="B18" s="191"/>
    </row>
    <row r="19" spans="2:2">
      <c r="B19" s="19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552DDCC75F3E3439ED0F84AA64948F2" ma:contentTypeVersion="12" ma:contentTypeDescription="Create a new document." ma:contentTypeScope="" ma:versionID="bd0db1a9852b2419909bfd802bf22308">
  <xsd:schema xmlns:xsd="http://www.w3.org/2001/XMLSchema" xmlns:xs="http://www.w3.org/2001/XMLSchema" xmlns:p="http://schemas.microsoft.com/office/2006/metadata/properties" xmlns:ns1="http://schemas.microsoft.com/sharepoint/v3" xmlns:ns2="8821260f-e923-4bf6-acb6-123527d7ed92" xmlns:ns3="a5e0812e-c471-491e-b13e-64f0585156e6" targetNamespace="http://schemas.microsoft.com/office/2006/metadata/properties" ma:root="true" ma:fieldsID="1950758e7c58fe79b3fe43a288772a85" ns1:_="" ns2:_="" ns3:_="">
    <xsd:import namespace="http://schemas.microsoft.com/sharepoint/v3"/>
    <xsd:import namespace="8821260f-e923-4bf6-acb6-123527d7ed92"/>
    <xsd:import namespace="a5e0812e-c471-491e-b13e-64f0585156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1260f-e923-4bf6-acb6-123527d7ed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e0812e-c471-491e-b13e-64f0585156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DD1251-62C5-4ED8-9E4C-496730543C77}"/>
</file>

<file path=customXml/itemProps2.xml><?xml version="1.0" encoding="utf-8"?>
<ds:datastoreItem xmlns:ds="http://schemas.openxmlformats.org/officeDocument/2006/customXml" ds:itemID="{9601D89A-EEBC-4C6A-AB06-0AFAE2EF4502}"/>
</file>

<file path=customXml/itemProps3.xml><?xml version="1.0" encoding="utf-8"?>
<ds:datastoreItem xmlns:ds="http://schemas.openxmlformats.org/officeDocument/2006/customXml" ds:itemID="{6FC27E95-EDA8-4641-B589-4428C17F19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Zilinske, Indre</dc:creator>
  <cp:keywords/>
  <dc:description/>
  <cp:lastModifiedBy/>
  <cp:revision/>
  <dcterms:created xsi:type="dcterms:W3CDTF">2022-08-11T11:42:24Z</dcterms:created>
  <dcterms:modified xsi:type="dcterms:W3CDTF">2022-08-17T06:08:14Z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0x0101002552DDCC75F3E3439ED0F84AA64948F2</vt:lpwstr>
  </property>
</Properties>
</file>