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.le\OneDrive - Bluetech Finland Oy\Tiedostot\GitHub\Fatigue\DOCUMENT\FATIGUE\"/>
    </mc:Choice>
  </mc:AlternateContent>
  <xr:revisionPtr revIDLastSave="0" documentId="13_ncr:1_{556EAD26-6D6C-4175-99FB-F80601C80FF1}" xr6:coauthVersionLast="47" xr6:coauthVersionMax="47" xr10:uidLastSave="{00000000-0000-0000-0000-000000000000}"/>
  <bookViews>
    <workbookView xWindow="-120" yWindow="-120" windowWidth="29040" windowHeight="15840" xr2:uid="{8FAC97CA-63FD-4849-939E-6A15ABC2EAD4}"/>
  </bookViews>
  <sheets>
    <sheet name="Sheet1" sheetId="1" r:id="rId1"/>
    <sheet name="Sheet2" sheetId="2" r:id="rId2"/>
    <sheet name="Gamma C#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F29" i="1"/>
  <c r="G29" i="1"/>
  <c r="Q5" i="1"/>
  <c r="E28" i="1"/>
  <c r="E21" i="1"/>
  <c r="E18" i="1"/>
  <c r="E19" i="1"/>
  <c r="E20" i="1"/>
  <c r="E22" i="1"/>
  <c r="E23" i="1"/>
  <c r="E24" i="1"/>
  <c r="E25" i="1" s="1"/>
  <c r="G18" i="1"/>
  <c r="G19" i="1"/>
  <c r="G20" i="1" s="1"/>
  <c r="G21" i="1"/>
  <c r="G22" i="1"/>
  <c r="G23" i="1"/>
  <c r="G24" i="1"/>
  <c r="F18" i="1"/>
  <c r="F19" i="1"/>
  <c r="F20" i="1"/>
  <c r="F21" i="1"/>
  <c r="F22" i="1"/>
  <c r="F23" i="1"/>
  <c r="F24" i="1"/>
  <c r="F25" i="1" l="1"/>
  <c r="F26" i="1" s="1"/>
  <c r="E26" i="1"/>
  <c r="E27" i="1"/>
  <c r="G25" i="1"/>
  <c r="G27" i="1" s="1"/>
  <c r="F27" i="1" l="1"/>
  <c r="F28" i="1" s="1"/>
  <c r="G26" i="1"/>
  <c r="G28" i="1" s="1"/>
</calcChain>
</file>

<file path=xl/sharedStrings.xml><?xml version="1.0" encoding="utf-8"?>
<sst xmlns="http://schemas.openxmlformats.org/spreadsheetml/2006/main" count="93" uniqueCount="83">
  <si>
    <t>S-N CURVE</t>
  </si>
  <si>
    <t>Nominal stress range (MPA)</t>
  </si>
  <si>
    <t>Hot spot stress factor</t>
  </si>
  <si>
    <t>Weibull:h</t>
  </si>
  <si>
    <t>Cycles at knee in S-N curve N1</t>
  </si>
  <si>
    <t>m1 (N=&lt;N1 cycles)</t>
  </si>
  <si>
    <t>logad1 (N=&lt;N1 cycles)</t>
  </si>
  <si>
    <t>m2 (N&gt;N1 cycles)</t>
  </si>
  <si>
    <t>logad2 (N&gt;N1 cycles)</t>
  </si>
  <si>
    <t xml:space="preserve">Year in service </t>
  </si>
  <si>
    <t>Zero up-crossing freequency: v0</t>
  </si>
  <si>
    <t>Effective thickness (mm)</t>
  </si>
  <si>
    <t>Reference thickness</t>
  </si>
  <si>
    <t>Thickness exponent k</t>
  </si>
  <si>
    <t>Td = Time in service (in years).60.60.24.365</t>
  </si>
  <si>
    <t>Calculated number of cycles: n0</t>
  </si>
  <si>
    <t>Calculated Weibull scale parameter: q</t>
  </si>
  <si>
    <t>Thickness or size correction</t>
  </si>
  <si>
    <t>Gamma (1+m1/h)</t>
  </si>
  <si>
    <t>Gamma (1+m2/h)</t>
  </si>
  <si>
    <t>Stress at knee in S-N curve: S1</t>
  </si>
  <si>
    <t>(S1/q)^h</t>
  </si>
  <si>
    <t>Gamma distribution P((1+m1/h),(S1/q)^h)</t>
  </si>
  <si>
    <t>Gamma distribution P((1+m2/h),(S1/q)^h)</t>
  </si>
  <si>
    <t>Calculated fatigue damage: D</t>
  </si>
  <si>
    <t>Calculated life time T (years)</t>
  </si>
  <si>
    <t>B2</t>
  </si>
  <si>
    <t>F1</t>
  </si>
  <si>
    <t>Weibull shape parameter, h</t>
  </si>
  <si>
    <t>S-N curves</t>
  </si>
  <si>
    <t>B1</t>
  </si>
  <si>
    <t>C</t>
  </si>
  <si>
    <t>C1</t>
  </si>
  <si>
    <t>C2</t>
  </si>
  <si>
    <t>D</t>
  </si>
  <si>
    <t>E</t>
  </si>
  <si>
    <t>F</t>
  </si>
  <si>
    <t>F3</t>
  </si>
  <si>
    <t>G</t>
  </si>
  <si>
    <t>W1</t>
  </si>
  <si>
    <t>W2</t>
  </si>
  <si>
    <t>W3</t>
  </si>
  <si>
    <r>
      <t>using</t>
    </r>
    <r>
      <rPr>
        <sz val="11"/>
        <color rgb="FFBBBBBB"/>
        <rFont val="Courier New"/>
        <family val="3"/>
      </rPr>
      <t xml:space="preserve"> </t>
    </r>
    <r>
      <rPr>
        <b/>
        <sz val="11"/>
        <color rgb="FF0000FF"/>
        <rFont val="Courier New"/>
        <family val="3"/>
      </rPr>
      <t>System</t>
    </r>
    <r>
      <rPr>
        <sz val="11"/>
        <color rgb="FF000000"/>
        <rFont val="Courier New"/>
        <family val="3"/>
      </rPr>
      <t>;</t>
    </r>
  </si>
  <si>
    <r>
      <t>using</t>
    </r>
    <r>
      <rPr>
        <sz val="11"/>
        <color rgb="FFBBBBBB"/>
        <rFont val="Courier New"/>
        <family val="3"/>
      </rPr>
      <t xml:space="preserve"> </t>
    </r>
    <r>
      <rPr>
        <b/>
        <sz val="11"/>
        <color rgb="FF0000FF"/>
        <rFont val="Courier New"/>
        <family val="3"/>
      </rPr>
      <t>System.Numerics</t>
    </r>
    <r>
      <rPr>
        <sz val="11"/>
        <color rgb="FF000000"/>
        <rFont val="Courier New"/>
        <family val="3"/>
      </rPr>
      <t>;</t>
    </r>
  </si>
  <si>
    <r>
      <t>static</t>
    </r>
    <r>
      <rPr>
        <sz val="11"/>
        <color rgb="FFBBBBBB"/>
        <rFont val="Courier New"/>
        <family val="3"/>
      </rPr>
      <t xml:space="preserve"> </t>
    </r>
    <r>
      <rPr>
        <sz val="11"/>
        <color rgb="FFB00040"/>
        <rFont val="Courier New"/>
        <family val="3"/>
      </rPr>
      <t>int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g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=</t>
    </r>
    <r>
      <rPr>
        <sz val="11"/>
        <color rgb="FFBBBBBB"/>
        <rFont val="Courier New"/>
        <family val="3"/>
      </rPr>
      <t xml:space="preserve"> </t>
    </r>
    <r>
      <rPr>
        <sz val="11"/>
        <color rgb="FF666666"/>
        <rFont val="Courier New"/>
        <family val="3"/>
      </rPr>
      <t>7</t>
    </r>
    <r>
      <rPr>
        <sz val="11"/>
        <color rgb="FF000000"/>
        <rFont val="Courier New"/>
        <family val="3"/>
      </rPr>
      <t>;</t>
    </r>
  </si>
  <si>
    <r>
      <t>static</t>
    </r>
    <r>
      <rPr>
        <sz val="11"/>
        <color rgb="FFBBBBBB"/>
        <rFont val="Courier New"/>
        <family val="3"/>
      </rPr>
      <t xml:space="preserve"> </t>
    </r>
    <r>
      <rPr>
        <sz val="11"/>
        <color rgb="FFB00040"/>
        <rFont val="Courier New"/>
        <family val="3"/>
      </rPr>
      <t>double</t>
    </r>
    <r>
      <rPr>
        <sz val="11"/>
        <color rgb="FF000000"/>
        <rFont val="Courier New"/>
        <family val="3"/>
      </rPr>
      <t>[]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p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=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{</t>
    </r>
    <r>
      <rPr>
        <sz val="11"/>
        <color rgb="FF666666"/>
        <rFont val="Courier New"/>
        <family val="3"/>
      </rPr>
      <t>0.99999999999980993</t>
    </r>
    <r>
      <rPr>
        <sz val="11"/>
        <color rgb="FF000000"/>
        <rFont val="Courier New"/>
        <family val="3"/>
      </rPr>
      <t>,</t>
    </r>
    <r>
      <rPr>
        <sz val="11"/>
        <color rgb="FFBBBBBB"/>
        <rFont val="Courier New"/>
        <family val="3"/>
      </rPr>
      <t xml:space="preserve"> </t>
    </r>
    <r>
      <rPr>
        <sz val="11"/>
        <color rgb="FF666666"/>
        <rFont val="Courier New"/>
        <family val="3"/>
      </rPr>
      <t>676.5203681218851</t>
    </r>
    <r>
      <rPr>
        <sz val="11"/>
        <color rgb="FF000000"/>
        <rFont val="Courier New"/>
        <family val="3"/>
      </rPr>
      <t>,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-</t>
    </r>
    <r>
      <rPr>
        <sz val="11"/>
        <color rgb="FF666666"/>
        <rFont val="Courier New"/>
        <family val="3"/>
      </rPr>
      <t>1259.1392167224028</t>
    </r>
    <r>
      <rPr>
        <sz val="11"/>
        <color rgb="FF000000"/>
        <rFont val="Courier New"/>
        <family val="3"/>
      </rPr>
      <t>,</t>
    </r>
  </si>
  <si>
    <r>
      <t xml:space="preserve">             </t>
    </r>
    <r>
      <rPr>
        <sz val="11"/>
        <color rgb="FF666666"/>
        <rFont val="Courier New"/>
        <family val="3"/>
      </rPr>
      <t>771.32342877765313</t>
    </r>
    <r>
      <rPr>
        <sz val="11"/>
        <color rgb="FF000000"/>
        <rFont val="Courier New"/>
        <family val="3"/>
      </rPr>
      <t>,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-</t>
    </r>
    <r>
      <rPr>
        <sz val="11"/>
        <color rgb="FF666666"/>
        <rFont val="Courier New"/>
        <family val="3"/>
      </rPr>
      <t>176.61502916214059</t>
    </r>
    <r>
      <rPr>
        <sz val="11"/>
        <color rgb="FF000000"/>
        <rFont val="Courier New"/>
        <family val="3"/>
      </rPr>
      <t>,</t>
    </r>
    <r>
      <rPr>
        <sz val="11"/>
        <color rgb="FFBBBBBB"/>
        <rFont val="Courier New"/>
        <family val="3"/>
      </rPr>
      <t xml:space="preserve"> </t>
    </r>
    <r>
      <rPr>
        <sz val="11"/>
        <color rgb="FF666666"/>
        <rFont val="Courier New"/>
        <family val="3"/>
      </rPr>
      <t>12.507343278686905</t>
    </r>
    <r>
      <rPr>
        <sz val="11"/>
        <color rgb="FF000000"/>
        <rFont val="Courier New"/>
        <family val="3"/>
      </rPr>
      <t>,</t>
    </r>
  </si>
  <si>
    <r>
      <t xml:space="preserve">             </t>
    </r>
    <r>
      <rPr>
        <sz val="11"/>
        <color rgb="FF000000"/>
        <rFont val="Courier New"/>
        <family val="3"/>
      </rPr>
      <t>-</t>
    </r>
    <r>
      <rPr>
        <sz val="11"/>
        <color rgb="FF666666"/>
        <rFont val="Courier New"/>
        <family val="3"/>
      </rPr>
      <t>0.13857109526572012</t>
    </r>
    <r>
      <rPr>
        <sz val="11"/>
        <color rgb="FF000000"/>
        <rFont val="Courier New"/>
        <family val="3"/>
      </rPr>
      <t>,</t>
    </r>
    <r>
      <rPr>
        <sz val="11"/>
        <color rgb="FFBBBBBB"/>
        <rFont val="Courier New"/>
        <family val="3"/>
      </rPr>
      <t xml:space="preserve"> </t>
    </r>
    <r>
      <rPr>
        <sz val="11"/>
        <color rgb="FF666666"/>
        <rFont val="Courier New"/>
        <family val="3"/>
      </rPr>
      <t>9.9843695780195716e-6</t>
    </r>
    <r>
      <rPr>
        <sz val="11"/>
        <color rgb="FF000000"/>
        <rFont val="Courier New"/>
        <family val="3"/>
      </rPr>
      <t>,</t>
    </r>
    <r>
      <rPr>
        <sz val="11"/>
        <color rgb="FFBBBBBB"/>
        <rFont val="Courier New"/>
        <family val="3"/>
      </rPr>
      <t xml:space="preserve"> </t>
    </r>
    <r>
      <rPr>
        <sz val="11"/>
        <color rgb="FF666666"/>
        <rFont val="Courier New"/>
        <family val="3"/>
      </rPr>
      <t>1.5056327351493116e-7</t>
    </r>
    <r>
      <rPr>
        <sz val="11"/>
        <color rgb="FF000000"/>
        <rFont val="Courier New"/>
        <family val="3"/>
      </rPr>
      <t>};</t>
    </r>
  </si>
  <si>
    <t xml:space="preserve">                 </t>
  </si>
  <si>
    <r>
      <t>Complex</t>
    </r>
    <r>
      <rPr>
        <sz val="11"/>
        <color rgb="FFBBBBBB"/>
        <rFont val="Courier New"/>
        <family val="3"/>
      </rPr>
      <t xml:space="preserve"> </t>
    </r>
    <r>
      <rPr>
        <sz val="11"/>
        <color rgb="FF0000FF"/>
        <rFont val="Courier New"/>
        <family val="3"/>
      </rPr>
      <t>Gamma</t>
    </r>
    <r>
      <rPr>
        <sz val="11"/>
        <color rgb="FF000000"/>
        <rFont val="Courier New"/>
        <family val="3"/>
      </rPr>
      <t>(Complex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z)</t>
    </r>
  </si>
  <si>
    <t>{</t>
  </si>
  <si>
    <r>
      <t xml:space="preserve">    </t>
    </r>
    <r>
      <rPr>
        <i/>
        <sz val="11"/>
        <color rgb="FF3D7B7B"/>
        <rFont val="Courier New"/>
        <family val="3"/>
      </rPr>
      <t>// Reflection formula</t>
    </r>
  </si>
  <si>
    <r>
      <t xml:space="preserve">    </t>
    </r>
    <r>
      <rPr>
        <b/>
        <sz val="11"/>
        <color rgb="FF008000"/>
        <rFont val="Courier New"/>
        <family val="3"/>
      </rPr>
      <t>if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(z.Real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&lt;</t>
    </r>
    <r>
      <rPr>
        <sz val="11"/>
        <color rgb="FFBBBBBB"/>
        <rFont val="Courier New"/>
        <family val="3"/>
      </rPr>
      <t xml:space="preserve"> </t>
    </r>
    <r>
      <rPr>
        <sz val="11"/>
        <color rgb="FF666666"/>
        <rFont val="Courier New"/>
        <family val="3"/>
      </rPr>
      <t>0.5</t>
    </r>
    <r>
      <rPr>
        <sz val="11"/>
        <color rgb="FF000000"/>
        <rFont val="Courier New"/>
        <family val="3"/>
      </rPr>
      <t>)</t>
    </r>
  </si>
  <si>
    <r>
      <t xml:space="preserve">        </t>
    </r>
    <r>
      <rPr>
        <sz val="11"/>
        <color rgb="FF000000"/>
        <rFont val="Courier New"/>
        <family val="3"/>
      </rPr>
      <t>{</t>
    </r>
  </si>
  <si>
    <r>
      <t xml:space="preserve">        </t>
    </r>
    <r>
      <rPr>
        <b/>
        <sz val="11"/>
        <color rgb="FF008000"/>
        <rFont val="Courier New"/>
        <family val="3"/>
      </rPr>
      <t>return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Math.PI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/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(Complex.Sin(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Math.PI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*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z)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*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Gamma(</t>
    </r>
    <r>
      <rPr>
        <sz val="11"/>
        <color rgb="FF666666"/>
        <rFont val="Courier New"/>
        <family val="3"/>
      </rPr>
      <t>1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-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z));</t>
    </r>
  </si>
  <si>
    <r>
      <t xml:space="preserve">        </t>
    </r>
    <r>
      <rPr>
        <sz val="11"/>
        <color rgb="FF000000"/>
        <rFont val="Courier New"/>
        <family val="3"/>
      </rPr>
      <t>}</t>
    </r>
  </si>
  <si>
    <r>
      <t xml:space="preserve">    </t>
    </r>
    <r>
      <rPr>
        <b/>
        <sz val="11"/>
        <color rgb="FF008000"/>
        <rFont val="Courier New"/>
        <family val="3"/>
      </rPr>
      <t>else</t>
    </r>
  </si>
  <si>
    <r>
      <t xml:space="preserve">        </t>
    </r>
    <r>
      <rPr>
        <sz val="11"/>
        <color rgb="FF000000"/>
        <rFont val="Courier New"/>
        <family val="3"/>
      </rPr>
      <t>z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-=</t>
    </r>
    <r>
      <rPr>
        <sz val="11"/>
        <color rgb="FFBBBBBB"/>
        <rFont val="Courier New"/>
        <family val="3"/>
      </rPr>
      <t xml:space="preserve"> </t>
    </r>
    <r>
      <rPr>
        <sz val="11"/>
        <color rgb="FF666666"/>
        <rFont val="Courier New"/>
        <family val="3"/>
      </rPr>
      <t>1</t>
    </r>
    <r>
      <rPr>
        <sz val="11"/>
        <color rgb="FF000000"/>
        <rFont val="Courier New"/>
        <family val="3"/>
      </rPr>
      <t>;</t>
    </r>
  </si>
  <si>
    <r>
      <t xml:space="preserve">        </t>
    </r>
    <r>
      <rPr>
        <sz val="11"/>
        <color rgb="FF000000"/>
        <rFont val="Courier New"/>
        <family val="3"/>
      </rPr>
      <t>Complex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x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=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p[</t>
    </r>
    <r>
      <rPr>
        <sz val="11"/>
        <color rgb="FF666666"/>
        <rFont val="Courier New"/>
        <family val="3"/>
      </rPr>
      <t>0</t>
    </r>
    <r>
      <rPr>
        <sz val="11"/>
        <color rgb="FF000000"/>
        <rFont val="Courier New"/>
        <family val="3"/>
      </rPr>
      <t>];</t>
    </r>
  </si>
  <si>
    <r>
      <t xml:space="preserve">        </t>
    </r>
    <r>
      <rPr>
        <b/>
        <sz val="11"/>
        <color rgb="FF008000"/>
        <rFont val="Courier New"/>
        <family val="3"/>
      </rPr>
      <t>for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(</t>
    </r>
    <r>
      <rPr>
        <sz val="11"/>
        <color rgb="FFB00040"/>
        <rFont val="Courier New"/>
        <family val="3"/>
      </rPr>
      <t>var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i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=</t>
    </r>
    <r>
      <rPr>
        <sz val="11"/>
        <color rgb="FFBBBBBB"/>
        <rFont val="Courier New"/>
        <family val="3"/>
      </rPr>
      <t xml:space="preserve"> </t>
    </r>
    <r>
      <rPr>
        <sz val="11"/>
        <color rgb="FF666666"/>
        <rFont val="Courier New"/>
        <family val="3"/>
      </rPr>
      <t>1</t>
    </r>
    <r>
      <rPr>
        <sz val="11"/>
        <color rgb="FF000000"/>
        <rFont val="Courier New"/>
        <family val="3"/>
      </rPr>
      <t>;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i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&lt;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g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+</t>
    </r>
    <r>
      <rPr>
        <sz val="11"/>
        <color rgb="FFBBBBBB"/>
        <rFont val="Courier New"/>
        <family val="3"/>
      </rPr>
      <t xml:space="preserve"> </t>
    </r>
    <r>
      <rPr>
        <sz val="11"/>
        <color rgb="FF666666"/>
        <rFont val="Courier New"/>
        <family val="3"/>
      </rPr>
      <t>2</t>
    </r>
    <r>
      <rPr>
        <sz val="11"/>
        <color rgb="FF000000"/>
        <rFont val="Courier New"/>
        <family val="3"/>
      </rPr>
      <t>;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i++)</t>
    </r>
  </si>
  <si>
    <r>
      <t xml:space="preserve">                </t>
    </r>
    <r>
      <rPr>
        <sz val="11"/>
        <color rgb="FF000000"/>
        <rFont val="Courier New"/>
        <family val="3"/>
      </rPr>
      <t>{</t>
    </r>
  </si>
  <si>
    <r>
      <t xml:space="preserve">            </t>
    </r>
    <r>
      <rPr>
        <sz val="11"/>
        <color rgb="FF000000"/>
        <rFont val="Courier New"/>
        <family val="3"/>
      </rPr>
      <t>x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+=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p[i]/(z+i);</t>
    </r>
  </si>
  <si>
    <r>
      <t xml:space="preserve">                </t>
    </r>
    <r>
      <rPr>
        <sz val="11"/>
        <color rgb="FF000000"/>
        <rFont val="Courier New"/>
        <family val="3"/>
      </rPr>
      <t>}</t>
    </r>
  </si>
  <si>
    <r>
      <t xml:space="preserve">        </t>
    </r>
    <r>
      <rPr>
        <sz val="11"/>
        <color rgb="FF000000"/>
        <rFont val="Courier New"/>
        <family val="3"/>
      </rPr>
      <t>Complex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t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=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z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+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g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+</t>
    </r>
    <r>
      <rPr>
        <sz val="11"/>
        <color rgb="FFBBBBBB"/>
        <rFont val="Courier New"/>
        <family val="3"/>
      </rPr>
      <t xml:space="preserve"> </t>
    </r>
    <r>
      <rPr>
        <sz val="11"/>
        <color rgb="FF666666"/>
        <rFont val="Courier New"/>
        <family val="3"/>
      </rPr>
      <t>0.5</t>
    </r>
    <r>
      <rPr>
        <sz val="11"/>
        <color rgb="FF000000"/>
        <rFont val="Courier New"/>
        <family val="3"/>
      </rPr>
      <t>;</t>
    </r>
  </si>
  <si>
    <r>
      <t xml:space="preserve">        </t>
    </r>
    <r>
      <rPr>
        <b/>
        <sz val="11"/>
        <color rgb="FF008000"/>
        <rFont val="Courier New"/>
        <family val="3"/>
      </rPr>
      <t>return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Complex.Sqrt(</t>
    </r>
    <r>
      <rPr>
        <sz val="11"/>
        <color rgb="FF666666"/>
        <rFont val="Courier New"/>
        <family val="3"/>
      </rPr>
      <t>2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*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Math.PI)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*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(Complex.Pow(t,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z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+</t>
    </r>
    <r>
      <rPr>
        <sz val="11"/>
        <color rgb="FFBBBBBB"/>
        <rFont val="Courier New"/>
        <family val="3"/>
      </rPr>
      <t xml:space="preserve"> </t>
    </r>
    <r>
      <rPr>
        <sz val="11"/>
        <color rgb="FF666666"/>
        <rFont val="Courier New"/>
        <family val="3"/>
      </rPr>
      <t>0.5</t>
    </r>
    <r>
      <rPr>
        <sz val="11"/>
        <color rgb="FF000000"/>
        <rFont val="Courier New"/>
        <family val="3"/>
      </rPr>
      <t>))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*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Complex.Exp(-t)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*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x;</t>
    </r>
  </si>
  <si>
    <t>}</t>
  </si>
  <si>
    <t>input incells no. 4-17</t>
  </si>
  <si>
    <t>Maximum allowable stress range during n0 cycles</t>
  </si>
  <si>
    <t>Additional SCF</t>
  </si>
  <si>
    <t>Weibull shape parameter</t>
  </si>
  <si>
    <t>Number of cycles at knee in S-N Curve N1</t>
  </si>
  <si>
    <t>Input design S-N</t>
  </si>
  <si>
    <t>Inverse of the mean load response period</t>
  </si>
  <si>
    <t xml:space="preserve"> Effective plate thickness for calculation of size effect</t>
  </si>
  <si>
    <t>Service life in seconds</t>
  </si>
  <si>
    <t>Based on service life and the mean load response</t>
  </si>
  <si>
    <t>Calculated size correction</t>
  </si>
  <si>
    <t>Stress Concentration Factor</t>
  </si>
  <si>
    <t>HOT SPOT NO</t>
  </si>
  <si>
    <t>Tính</t>
  </si>
  <si>
    <t xml:space="preserve">Làm sao chọn? </t>
  </si>
  <si>
    <t>??</t>
  </si>
  <si>
    <t>Chọn??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</si>
</sst>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ourier New"/>
      <family val="3"/>
    </font>
    <font>
      <b/>
      <sz val="11"/>
      <color rgb="FF008000"/>
      <name val="Courier New"/>
      <family val="3"/>
    </font>
    <font>
      <sz val="11"/>
      <color rgb="FFBBBBBB"/>
      <name val="Courier New"/>
      <family val="3"/>
    </font>
    <font>
      <b/>
      <sz val="11"/>
      <color rgb="FF0000FF"/>
      <name val="Courier New"/>
      <family val="3"/>
    </font>
    <font>
      <sz val="11"/>
      <color rgb="FFB00040"/>
      <name val="Courier New"/>
      <family val="3"/>
    </font>
    <font>
      <sz val="11"/>
      <color rgb="FF666666"/>
      <name val="Courier New"/>
      <family val="3"/>
    </font>
    <font>
      <sz val="11"/>
      <color rgb="FF0000FF"/>
      <name val="Courier New"/>
      <family val="3"/>
    </font>
    <font>
      <i/>
      <sz val="11"/>
      <color rgb="FF3D7B7B"/>
      <name val="Courier New"/>
      <family val="3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AECF0"/>
      </left>
      <right style="medium">
        <color rgb="FFEAECF0"/>
      </right>
      <top style="medium">
        <color rgb="FFEAECF0"/>
      </top>
      <bottom style="medium">
        <color rgb="FFEAECF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13" fillId="4" borderId="0" applyNumberFormat="0" applyBorder="0" applyAlignment="0" applyProtection="0"/>
  </cellStyleXfs>
  <cellXfs count="14">
    <xf numFmtId="0" fontId="0" fillId="0" borderId="0" xfId="0"/>
    <xf numFmtId="0" fontId="4" fillId="0" borderId="0" xfId="0" applyFont="1"/>
    <xf numFmtId="0" fontId="2" fillId="3" borderId="1" xfId="2"/>
    <xf numFmtId="0" fontId="1" fillId="2" borderId="0" xfId="1"/>
    <xf numFmtId="11" fontId="2" fillId="3" borderId="1" xfId="2" applyNumberFormat="1"/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7" fillId="0" borderId="3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13" fillId="4" borderId="0" xfId="3"/>
    <xf numFmtId="11" fontId="13" fillId="4" borderId="0" xfId="3" applyNumberFormat="1"/>
    <xf numFmtId="0" fontId="3" fillId="0" borderId="2" xfId="0" applyFont="1" applyBorder="1" applyAlignment="1">
      <alignment horizontal="center" vertical="center"/>
    </xf>
  </cellXfs>
  <cellStyles count="4">
    <cellStyle name="Bad" xfId="1" builtinId="27"/>
    <cellStyle name="Calculation" xfId="2" builtinId="22"/>
    <cellStyle name="Good" xfId="3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0FA94-0CA4-405F-A3C2-079945D2841C}">
  <dimension ref="B3:Q29"/>
  <sheetViews>
    <sheetView tabSelected="1" topLeftCell="A7" zoomScale="130" zoomScaleNormal="130" workbookViewId="0">
      <selection activeCell="E29" sqref="E29"/>
    </sheetView>
  </sheetViews>
  <sheetFormatPr defaultRowHeight="15" x14ac:dyDescent="0.25"/>
  <cols>
    <col min="2" max="2" width="39.28515625" bestFit="1" customWidth="1"/>
    <col min="5" max="5" width="12.28515625" bestFit="1" customWidth="1"/>
  </cols>
  <sheetData>
    <row r="3" spans="2:17" x14ac:dyDescent="0.25">
      <c r="B3" s="3" t="s">
        <v>78</v>
      </c>
      <c r="C3" s="3"/>
      <c r="D3" s="3"/>
      <c r="E3" s="3">
        <v>1</v>
      </c>
      <c r="F3">
        <v>2</v>
      </c>
      <c r="G3" s="1"/>
      <c r="I3" t="s">
        <v>66</v>
      </c>
      <c r="O3" t="s">
        <v>81</v>
      </c>
    </row>
    <row r="4" spans="2:17" x14ac:dyDescent="0.25">
      <c r="B4" s="3" t="s">
        <v>0</v>
      </c>
      <c r="C4" s="3"/>
      <c r="D4" s="3"/>
      <c r="E4" s="3" t="s">
        <v>26</v>
      </c>
      <c r="F4" t="s">
        <v>27</v>
      </c>
      <c r="G4" s="1" t="s">
        <v>26</v>
      </c>
      <c r="I4" t="s">
        <v>71</v>
      </c>
      <c r="O4" t="s">
        <v>82</v>
      </c>
    </row>
    <row r="5" spans="2:17" x14ac:dyDescent="0.25">
      <c r="B5" s="3" t="s">
        <v>1</v>
      </c>
      <c r="C5" s="3"/>
      <c r="D5" s="3"/>
      <c r="E5" s="3">
        <v>131.61000000000001</v>
      </c>
      <c r="F5">
        <v>136.75</v>
      </c>
      <c r="G5" s="1">
        <v>415.42</v>
      </c>
      <c r="I5" t="s">
        <v>67</v>
      </c>
      <c r="O5" t="s">
        <v>81</v>
      </c>
      <c r="Q5">
        <f>E5*E6</f>
        <v>394.83000000000004</v>
      </c>
    </row>
    <row r="6" spans="2:17" x14ac:dyDescent="0.25">
      <c r="B6" s="3" t="s">
        <v>2</v>
      </c>
      <c r="C6" s="3"/>
      <c r="D6" s="3"/>
      <c r="E6" s="3">
        <v>3</v>
      </c>
      <c r="F6">
        <v>1.1499999999999999</v>
      </c>
      <c r="G6" s="1">
        <v>3</v>
      </c>
      <c r="I6" t="s">
        <v>68</v>
      </c>
      <c r="K6" t="s">
        <v>77</v>
      </c>
      <c r="O6" t="s">
        <v>79</v>
      </c>
    </row>
    <row r="7" spans="2:17" x14ac:dyDescent="0.25">
      <c r="B7" s="3" t="s">
        <v>3</v>
      </c>
      <c r="C7" s="3"/>
      <c r="D7" s="3"/>
      <c r="E7" s="3">
        <v>1.1000000000000001</v>
      </c>
      <c r="F7">
        <v>1.1000000000000001</v>
      </c>
      <c r="G7" s="1">
        <v>1.1000000000000001</v>
      </c>
      <c r="I7" t="s">
        <v>69</v>
      </c>
      <c r="O7" t="s">
        <v>80</v>
      </c>
    </row>
    <row r="8" spans="2:17" x14ac:dyDescent="0.25">
      <c r="B8" s="11" t="s">
        <v>4</v>
      </c>
      <c r="C8" s="11"/>
      <c r="D8" s="11"/>
      <c r="E8" s="12">
        <v>10000000</v>
      </c>
      <c r="F8" s="12">
        <v>10000000</v>
      </c>
      <c r="G8" s="12">
        <v>10000000</v>
      </c>
      <c r="I8" t="s">
        <v>70</v>
      </c>
    </row>
    <row r="9" spans="2:17" x14ac:dyDescent="0.25">
      <c r="B9" s="11" t="s">
        <v>5</v>
      </c>
      <c r="C9" s="11"/>
      <c r="D9" s="11"/>
      <c r="E9" s="11">
        <v>4</v>
      </c>
      <c r="F9" s="11">
        <v>3</v>
      </c>
      <c r="G9" s="11">
        <v>4</v>
      </c>
      <c r="I9" t="s">
        <v>71</v>
      </c>
    </row>
    <row r="10" spans="2:17" x14ac:dyDescent="0.25">
      <c r="B10" s="11" t="s">
        <v>6</v>
      </c>
      <c r="C10" s="11"/>
      <c r="D10" s="11"/>
      <c r="E10" s="11">
        <v>14.885</v>
      </c>
      <c r="F10" s="11">
        <v>11.699</v>
      </c>
      <c r="G10" s="11">
        <v>14.885</v>
      </c>
    </row>
    <row r="11" spans="2:17" x14ac:dyDescent="0.25">
      <c r="B11" s="11" t="s">
        <v>7</v>
      </c>
      <c r="C11" s="11"/>
      <c r="D11" s="11"/>
      <c r="E11" s="11">
        <v>5</v>
      </c>
      <c r="F11" s="11">
        <v>5</v>
      </c>
      <c r="G11" s="11">
        <v>5</v>
      </c>
    </row>
    <row r="12" spans="2:17" x14ac:dyDescent="0.25">
      <c r="B12" s="11" t="s">
        <v>8</v>
      </c>
      <c r="C12" s="11"/>
      <c r="D12" s="11"/>
      <c r="E12" s="11">
        <v>16.856000000000002</v>
      </c>
      <c r="F12" s="11">
        <v>14.832000000000001</v>
      </c>
      <c r="G12" s="11">
        <v>16.856000000000002</v>
      </c>
    </row>
    <row r="13" spans="2:17" x14ac:dyDescent="0.25">
      <c r="B13" s="11" t="s">
        <v>9</v>
      </c>
      <c r="C13" s="11"/>
      <c r="D13" s="11"/>
      <c r="E13" s="11">
        <v>20</v>
      </c>
      <c r="F13" s="11">
        <v>20</v>
      </c>
      <c r="G13" s="11">
        <v>20</v>
      </c>
    </row>
    <row r="14" spans="2:17" x14ac:dyDescent="0.25">
      <c r="B14" s="3" t="s">
        <v>10</v>
      </c>
      <c r="C14" s="3"/>
      <c r="D14" s="3"/>
      <c r="E14" s="3">
        <v>0.159</v>
      </c>
      <c r="F14">
        <v>0.159</v>
      </c>
      <c r="G14" s="1">
        <v>0.159</v>
      </c>
      <c r="I14" t="s">
        <v>72</v>
      </c>
      <c r="O14" t="s">
        <v>81</v>
      </c>
    </row>
    <row r="15" spans="2:17" x14ac:dyDescent="0.25">
      <c r="B15" s="3" t="s">
        <v>11</v>
      </c>
      <c r="C15" s="3"/>
      <c r="D15" s="3"/>
      <c r="E15" s="3">
        <v>30</v>
      </c>
      <c r="F15">
        <v>30</v>
      </c>
      <c r="G15" s="1">
        <v>30</v>
      </c>
      <c r="I15" t="s">
        <v>73</v>
      </c>
      <c r="O15" t="s">
        <v>81</v>
      </c>
    </row>
    <row r="16" spans="2:17" x14ac:dyDescent="0.25">
      <c r="B16" s="3" t="s">
        <v>12</v>
      </c>
      <c r="C16" s="3"/>
      <c r="D16" s="3"/>
      <c r="E16" s="3">
        <v>25</v>
      </c>
      <c r="F16">
        <v>25</v>
      </c>
      <c r="G16" s="1">
        <v>25</v>
      </c>
      <c r="O16" t="s">
        <v>81</v>
      </c>
    </row>
    <row r="17" spans="2:9" x14ac:dyDescent="0.25">
      <c r="B17" s="11" t="s">
        <v>13</v>
      </c>
      <c r="C17" s="11"/>
      <c r="D17" s="11"/>
      <c r="E17" s="11">
        <v>0</v>
      </c>
      <c r="F17" s="11">
        <v>0.25</v>
      </c>
      <c r="G17" s="11">
        <v>0</v>
      </c>
    </row>
    <row r="18" spans="2:9" x14ac:dyDescent="0.25">
      <c r="B18" s="2" t="s">
        <v>14</v>
      </c>
      <c r="C18" s="2"/>
      <c r="D18" s="2"/>
      <c r="E18" s="2">
        <f>60*60*24*365*E13</f>
        <v>630720000</v>
      </c>
      <c r="F18" s="2">
        <f>60*60*24*365*F13</f>
        <v>630720000</v>
      </c>
      <c r="G18" s="2">
        <f>60*60*24*365*G13</f>
        <v>630720000</v>
      </c>
      <c r="I18" t="s">
        <v>74</v>
      </c>
    </row>
    <row r="19" spans="2:9" x14ac:dyDescent="0.25">
      <c r="B19" s="2" t="s">
        <v>15</v>
      </c>
      <c r="C19" s="2"/>
      <c r="D19" s="2"/>
      <c r="E19" s="4">
        <f>E14*E18</f>
        <v>100284480</v>
      </c>
      <c r="F19" s="4">
        <f>F14*F18</f>
        <v>100284480</v>
      </c>
      <c r="G19" s="4">
        <f>G14*G18</f>
        <v>100284480</v>
      </c>
      <c r="I19" t="s">
        <v>75</v>
      </c>
    </row>
    <row r="20" spans="2:9" x14ac:dyDescent="0.25">
      <c r="B20" s="2" t="s">
        <v>16</v>
      </c>
      <c r="C20" s="2"/>
      <c r="D20" s="2"/>
      <c r="E20" s="2">
        <f>E5*E6/(LN(E19)^(1/E7))</f>
        <v>27.930028257817533</v>
      </c>
      <c r="F20" s="2">
        <f>F5*F6/(LN(F19)^(1/F7))</f>
        <v>11.124651290162928</v>
      </c>
      <c r="G20" s="2">
        <f>G5*G6/(LN(G19)^(1/G7))</f>
        <v>88.159656096516656</v>
      </c>
      <c r="H20">
        <v>10.199999999999999</v>
      </c>
    </row>
    <row r="21" spans="2:9" x14ac:dyDescent="0.25">
      <c r="B21" s="2" t="s">
        <v>17</v>
      </c>
      <c r="C21" s="2"/>
      <c r="D21" s="2"/>
      <c r="E21" s="2">
        <f>IF(E15&lt;=E16,1,(E15/E16)^E17)</f>
        <v>1</v>
      </c>
      <c r="F21" s="2">
        <f>IF(F15&lt;=F16,1,(F15/F16)^F17)</f>
        <v>1.0466351393921056</v>
      </c>
      <c r="G21" s="2">
        <f>IF(G15&lt;=G16,1,(G15/G16)^G17)</f>
        <v>1</v>
      </c>
      <c r="I21" t="s">
        <v>76</v>
      </c>
    </row>
    <row r="22" spans="2:9" x14ac:dyDescent="0.25">
      <c r="B22" s="2" t="s">
        <v>18</v>
      </c>
      <c r="C22" s="2"/>
      <c r="D22" s="2"/>
      <c r="E22" s="2">
        <f>EXP(GAMMALN(1+E9/E7))</f>
        <v>14.089290940815271</v>
      </c>
      <c r="F22" s="2">
        <f>EXP(GAMMALN(1+F9/F7))</f>
        <v>4.3060403475655002</v>
      </c>
      <c r="G22" s="2">
        <f>EXP(GAMMALN(1+G9/G7))</f>
        <v>14.089290940815271</v>
      </c>
    </row>
    <row r="23" spans="2:9" x14ac:dyDescent="0.25">
      <c r="B23" s="2" t="s">
        <v>19</v>
      </c>
      <c r="C23" s="2"/>
      <c r="D23" s="2"/>
      <c r="E23" s="2">
        <f>EXP(GAMMALN(1+E11/E7))</f>
        <v>56.331325825798608</v>
      </c>
      <c r="F23" s="2">
        <f>EXP(GAMMALN(1+F11/F7))</f>
        <v>56.331325825798608</v>
      </c>
      <c r="G23" s="2">
        <f>EXP(GAMMALN(1+G11/G7))</f>
        <v>56.331325825798608</v>
      </c>
    </row>
    <row r="24" spans="2:9" x14ac:dyDescent="0.25">
      <c r="B24" s="2" t="s">
        <v>20</v>
      </c>
      <c r="C24" s="2"/>
      <c r="D24" s="2"/>
      <c r="E24" s="2">
        <f>10^((E10-LOG(E8))/E9)</f>
        <v>93.594429194964292</v>
      </c>
      <c r="F24" s="2">
        <f>10^((F10-LOG(F8))/F9)</f>
        <v>36.841163153163187</v>
      </c>
      <c r="G24" s="2">
        <f>10^((G10-LOG(G8))/G9)</f>
        <v>93.594429194964292</v>
      </c>
    </row>
    <row r="25" spans="2:9" x14ac:dyDescent="0.25">
      <c r="B25" s="2" t="s">
        <v>21</v>
      </c>
      <c r="C25" s="2"/>
      <c r="D25" s="2"/>
      <c r="E25" s="2">
        <f>(E24/E20)^E7</f>
        <v>3.7817819736883385</v>
      </c>
      <c r="F25" s="2">
        <f>(F24/F20)^F7</f>
        <v>3.7329452422102487</v>
      </c>
      <c r="G25" s="2">
        <f>(G24/G20)^G7</f>
        <v>1.0680168975362612</v>
      </c>
    </row>
    <row r="26" spans="2:9" x14ac:dyDescent="0.25">
      <c r="B26" s="2" t="s">
        <v>22</v>
      </c>
      <c r="C26" s="2"/>
      <c r="D26" s="2"/>
      <c r="E26" s="2">
        <f>_xlfn.GAMMA.DIST(E25,(1+E9/E7),1,TRUE)</f>
        <v>0.39500299243360404</v>
      </c>
      <c r="F26" s="2">
        <f>_xlfn.GAMMA.DIST(F25,(1+F9/F7),1,TRUE)</f>
        <v>0.57006502019562943</v>
      </c>
      <c r="G26" s="2">
        <f>_xlfn.GAMMA.DIST(G25,(1+G9/G7),1,TRUE)</f>
        <v>8.7433354814141131E-3</v>
      </c>
    </row>
    <row r="27" spans="2:9" x14ac:dyDescent="0.25">
      <c r="B27" s="2" t="s">
        <v>23</v>
      </c>
      <c r="C27" s="2"/>
      <c r="D27" s="2"/>
      <c r="E27" s="2">
        <f>_xlfn.GAMMA.DIST(E25,(1+E11/E7),1,TRUE)</f>
        <v>0.24158953710205619</v>
      </c>
      <c r="F27" s="2">
        <f>_xlfn.GAMMA.DIST(F25,(1+F11/F7),1,TRUE)</f>
        <v>0.23328552629854518</v>
      </c>
      <c r="G27" s="2">
        <f>_xlfn.GAMMA.DIST(G25,(1+G11/G7),1,TRUE)</f>
        <v>1.8850634659114693E-3</v>
      </c>
    </row>
    <row r="28" spans="2:9" x14ac:dyDescent="0.25">
      <c r="B28" s="2" t="s">
        <v>24</v>
      </c>
      <c r="C28" s="2"/>
      <c r="D28" s="2"/>
      <c r="E28" s="4">
        <f>E21^E9*E19/(10^E10)*E20^E9*(1-E26)*E22+E21^E11*E19/(10^E12)*E20^E11*E27*E23</f>
        <v>1.0010545063306959</v>
      </c>
      <c r="F28" s="2">
        <f>F21^F9*F19/(10^F10)*F20^F9*(1-F26)*F22+F21^F11*F19/(10^F12)*F20^F11*F27*F23</f>
        <v>1.0013055951632459</v>
      </c>
      <c r="G28" s="2">
        <f>G21^G9*G19/(10^G10)*G20^G9*(1-G26)*G22+G21^G11*G19/(10^G12)*G20^G11*G27*G23</f>
        <v>111.04258057603494</v>
      </c>
      <c r="H28">
        <v>10.27</v>
      </c>
    </row>
    <row r="29" spans="2:9" x14ac:dyDescent="0.25">
      <c r="B29" s="2" t="s">
        <v>25</v>
      </c>
      <c r="C29" s="2"/>
      <c r="D29" s="2"/>
      <c r="E29" s="2">
        <f>20/E28</f>
        <v>19.978932089630941</v>
      </c>
      <c r="F29" s="2">
        <f>20/F28</f>
        <v>19.97392214385793</v>
      </c>
      <c r="G29" s="2">
        <f>20/G28</f>
        <v>0.18011108798309369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5E19-2777-4218-A228-9040499E2EEC}">
  <dimension ref="A3:I18"/>
  <sheetViews>
    <sheetView zoomScaleNormal="100" workbookViewId="0">
      <selection activeCell="H20" sqref="H20"/>
    </sheetView>
  </sheetViews>
  <sheetFormatPr defaultRowHeight="15" x14ac:dyDescent="0.25"/>
  <cols>
    <col min="1" max="1" width="10.28515625" bestFit="1" customWidth="1"/>
  </cols>
  <sheetData>
    <row r="3" spans="1:9" x14ac:dyDescent="0.25">
      <c r="A3" s="13" t="s">
        <v>28</v>
      </c>
      <c r="B3" s="13"/>
      <c r="C3" s="13"/>
      <c r="D3" s="13"/>
      <c r="E3" s="13"/>
      <c r="F3" s="13"/>
      <c r="G3" s="13"/>
      <c r="H3" s="13"/>
      <c r="I3" s="13"/>
    </row>
    <row r="4" spans="1:9" x14ac:dyDescent="0.25">
      <c r="A4" s="6" t="s">
        <v>29</v>
      </c>
      <c r="B4" s="6">
        <v>0.5</v>
      </c>
      <c r="C4" s="6">
        <v>0.6</v>
      </c>
      <c r="D4" s="6">
        <v>0.7</v>
      </c>
      <c r="E4" s="6">
        <v>0.8</v>
      </c>
      <c r="F4" s="6">
        <v>0.9</v>
      </c>
      <c r="G4" s="6">
        <v>1</v>
      </c>
      <c r="H4" s="6">
        <v>1.1000000000000001</v>
      </c>
      <c r="I4" s="6">
        <v>1.2</v>
      </c>
    </row>
    <row r="5" spans="1:9" x14ac:dyDescent="0.25">
      <c r="A5" s="6" t="s">
        <v>30</v>
      </c>
      <c r="B5" s="5">
        <v>1449.3</v>
      </c>
      <c r="C5" s="5">
        <v>1092.2</v>
      </c>
      <c r="D5" s="5">
        <v>861.2</v>
      </c>
      <c r="E5" s="5">
        <v>704.7</v>
      </c>
      <c r="F5" s="5">
        <v>594.1</v>
      </c>
      <c r="G5" s="5">
        <v>512.9</v>
      </c>
      <c r="H5" s="5">
        <v>451.4</v>
      </c>
      <c r="I5" s="5">
        <v>403.6</v>
      </c>
    </row>
    <row r="6" spans="1:9" x14ac:dyDescent="0.25">
      <c r="A6" s="6" t="s">
        <v>26</v>
      </c>
      <c r="B6" s="5">
        <v>1268.0999999999999</v>
      </c>
      <c r="C6" s="5">
        <v>955.7</v>
      </c>
      <c r="D6" s="5">
        <v>753.6</v>
      </c>
      <c r="E6" s="5">
        <v>616.6</v>
      </c>
      <c r="F6" s="5">
        <v>519.70000000000005</v>
      </c>
      <c r="G6" s="5">
        <v>448.7</v>
      </c>
      <c r="H6" s="5">
        <v>394.9</v>
      </c>
      <c r="I6" s="5">
        <v>353.1</v>
      </c>
    </row>
    <row r="7" spans="1:9" x14ac:dyDescent="0.25">
      <c r="A7" s="6" t="s">
        <v>31</v>
      </c>
      <c r="B7" s="5">
        <v>1319.3</v>
      </c>
      <c r="C7" s="5">
        <v>919.6</v>
      </c>
      <c r="D7" s="5">
        <v>688.1</v>
      </c>
      <c r="E7" s="5">
        <v>542.79999999999995</v>
      </c>
      <c r="F7" s="5">
        <v>445.5</v>
      </c>
      <c r="G7" s="5">
        <v>337.2</v>
      </c>
      <c r="H7" s="5">
        <v>326.89999999999998</v>
      </c>
      <c r="I7" s="5">
        <v>289</v>
      </c>
    </row>
    <row r="8" spans="1:9" x14ac:dyDescent="0.25">
      <c r="A8" s="6" t="s">
        <v>32</v>
      </c>
      <c r="B8" s="5">
        <v>1182</v>
      </c>
      <c r="C8" s="5">
        <v>824</v>
      </c>
      <c r="D8" s="5">
        <v>616.5</v>
      </c>
      <c r="E8" s="5">
        <v>486.2</v>
      </c>
      <c r="F8" s="5">
        <v>399.2</v>
      </c>
      <c r="G8" s="5">
        <v>337.8</v>
      </c>
      <c r="H8" s="5">
        <v>292.89999999999998</v>
      </c>
      <c r="I8" s="5">
        <v>258.89999999999998</v>
      </c>
    </row>
    <row r="9" spans="1:9" x14ac:dyDescent="0.25">
      <c r="A9" s="6" t="s">
        <v>33</v>
      </c>
      <c r="B9" s="5">
        <v>1055.3</v>
      </c>
      <c r="C9" s="5">
        <v>735.6</v>
      </c>
      <c r="D9" s="5">
        <v>550.29999999999995</v>
      </c>
      <c r="E9" s="5">
        <v>434.1</v>
      </c>
      <c r="F9" s="5">
        <v>356.3</v>
      </c>
      <c r="G9" s="5">
        <v>301.60000000000002</v>
      </c>
      <c r="H9" s="5">
        <v>261.5</v>
      </c>
      <c r="I9" s="5">
        <v>231.1</v>
      </c>
    </row>
    <row r="10" spans="1:9" x14ac:dyDescent="0.25">
      <c r="A10" s="6" t="s">
        <v>34</v>
      </c>
      <c r="B10" s="5">
        <v>949.9</v>
      </c>
      <c r="C10" s="5">
        <v>662.1</v>
      </c>
      <c r="D10" s="5">
        <v>495.4</v>
      </c>
      <c r="E10" s="5">
        <v>390.7</v>
      </c>
      <c r="F10" s="5">
        <v>320.8</v>
      </c>
      <c r="G10" s="5">
        <v>271.5</v>
      </c>
      <c r="H10" s="5">
        <v>235.4</v>
      </c>
      <c r="I10" s="5">
        <v>208.1</v>
      </c>
    </row>
    <row r="11" spans="1:9" x14ac:dyDescent="0.25">
      <c r="A11" s="6" t="s">
        <v>35</v>
      </c>
      <c r="B11" s="5">
        <v>843.9</v>
      </c>
      <c r="C11" s="5">
        <v>588.29999999999995</v>
      </c>
      <c r="D11" s="5">
        <v>440.2</v>
      </c>
      <c r="E11" s="5">
        <v>347.2</v>
      </c>
      <c r="F11" s="5">
        <v>284.89999999999998</v>
      </c>
      <c r="G11" s="5">
        <v>241.2</v>
      </c>
      <c r="H11" s="5">
        <v>209.2</v>
      </c>
      <c r="I11" s="5">
        <v>184.9</v>
      </c>
    </row>
    <row r="12" spans="1:9" x14ac:dyDescent="0.25">
      <c r="A12" s="6" t="s">
        <v>36</v>
      </c>
      <c r="B12" s="5">
        <v>749.2</v>
      </c>
      <c r="C12" s="5">
        <v>522.29999999999995</v>
      </c>
      <c r="D12" s="5">
        <v>390.8</v>
      </c>
      <c r="E12" s="5">
        <v>308.2</v>
      </c>
      <c r="F12" s="5">
        <v>253</v>
      </c>
      <c r="G12" s="5">
        <v>214.1</v>
      </c>
      <c r="H12" s="5">
        <v>185.6</v>
      </c>
      <c r="I12" s="5">
        <v>164.1</v>
      </c>
    </row>
    <row r="13" spans="1:9" x14ac:dyDescent="0.25">
      <c r="A13" s="6" t="s">
        <v>27</v>
      </c>
      <c r="B13" s="5">
        <v>664.8</v>
      </c>
      <c r="C13" s="5">
        <v>463.4</v>
      </c>
      <c r="D13" s="5">
        <v>346.7</v>
      </c>
      <c r="E13" s="5">
        <v>273.5</v>
      </c>
      <c r="F13" s="5">
        <v>224.5</v>
      </c>
      <c r="G13" s="5">
        <v>190</v>
      </c>
      <c r="H13" s="5">
        <v>164.7</v>
      </c>
      <c r="I13" s="5">
        <v>145.6</v>
      </c>
    </row>
    <row r="14" spans="1:9" x14ac:dyDescent="0.25">
      <c r="A14" s="6" t="s">
        <v>37</v>
      </c>
      <c r="B14" s="5">
        <v>591.1</v>
      </c>
      <c r="C14" s="5">
        <v>412</v>
      </c>
      <c r="D14" s="5">
        <v>308.3</v>
      </c>
      <c r="E14" s="5">
        <v>243.2</v>
      </c>
      <c r="F14" s="5">
        <v>199.6</v>
      </c>
      <c r="G14" s="5">
        <v>169</v>
      </c>
      <c r="H14" s="5">
        <v>146.5</v>
      </c>
      <c r="I14" s="5">
        <v>129.4</v>
      </c>
    </row>
    <row r="15" spans="1:9" x14ac:dyDescent="0.25">
      <c r="A15" s="6" t="s">
        <v>38</v>
      </c>
      <c r="B15" s="5">
        <v>527.6</v>
      </c>
      <c r="C15" s="5">
        <v>367.8</v>
      </c>
      <c r="D15" s="5">
        <v>275.2</v>
      </c>
      <c r="E15" s="5">
        <v>217.1</v>
      </c>
      <c r="F15" s="5">
        <v>178.2</v>
      </c>
      <c r="G15" s="5">
        <v>150.80000000000001</v>
      </c>
      <c r="H15" s="5">
        <v>130.80000000000001</v>
      </c>
      <c r="I15" s="5">
        <v>115.6</v>
      </c>
    </row>
    <row r="16" spans="1:9" x14ac:dyDescent="0.25">
      <c r="A16" s="6" t="s">
        <v>39</v>
      </c>
      <c r="B16" s="5">
        <v>475</v>
      </c>
      <c r="C16" s="5">
        <v>331</v>
      </c>
      <c r="D16" s="5">
        <v>247.8</v>
      </c>
      <c r="E16" s="5">
        <v>195.4</v>
      </c>
      <c r="F16" s="5">
        <v>160.4</v>
      </c>
      <c r="G16" s="5">
        <v>135.80000000000001</v>
      </c>
      <c r="H16" s="5">
        <v>117.7</v>
      </c>
      <c r="I16" s="5">
        <v>104</v>
      </c>
    </row>
    <row r="17" spans="1:9" x14ac:dyDescent="0.25">
      <c r="A17" s="6" t="s">
        <v>40</v>
      </c>
      <c r="B17" s="5">
        <v>422.1</v>
      </c>
      <c r="C17" s="5">
        <v>294.10000000000002</v>
      </c>
      <c r="D17" s="5">
        <v>220.1</v>
      </c>
      <c r="E17" s="5">
        <v>173.6</v>
      </c>
      <c r="F17" s="5">
        <v>142.5</v>
      </c>
      <c r="G17" s="5">
        <v>120.6</v>
      </c>
      <c r="H17" s="5">
        <v>104.6</v>
      </c>
      <c r="I17" s="5">
        <v>92.5</v>
      </c>
    </row>
    <row r="18" spans="1:9" x14ac:dyDescent="0.25">
      <c r="A18" s="6" t="s">
        <v>41</v>
      </c>
      <c r="B18" s="5">
        <v>379.9</v>
      </c>
      <c r="C18" s="5">
        <v>264.8</v>
      </c>
      <c r="D18" s="5">
        <v>198.2</v>
      </c>
      <c r="E18" s="5">
        <v>156</v>
      </c>
      <c r="F18" s="5">
        <v>128.19999999999999</v>
      </c>
      <c r="G18" s="5">
        <v>108.6</v>
      </c>
      <c r="H18" s="5">
        <v>94.2</v>
      </c>
      <c r="I18" s="5">
        <v>83.2</v>
      </c>
    </row>
  </sheetData>
  <mergeCells count="1">
    <mergeCell ref="A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D0E92-B2CE-4E22-97DB-034893474156}">
  <dimension ref="B2:B29"/>
  <sheetViews>
    <sheetView workbookViewId="0">
      <selection activeCell="K23" sqref="K22:K23"/>
    </sheetView>
  </sheetViews>
  <sheetFormatPr defaultRowHeight="15" x14ac:dyDescent="0.25"/>
  <sheetData>
    <row r="2" spans="2:2" ht="15.75" thickBot="1" x14ac:dyDescent="0.3"/>
    <row r="3" spans="2:2" ht="16.5" thickBot="1" x14ac:dyDescent="0.3">
      <c r="B3" s="7" t="s">
        <v>42</v>
      </c>
    </row>
    <row r="4" spans="2:2" ht="16.5" thickBot="1" x14ac:dyDescent="0.3">
      <c r="B4" s="7" t="s">
        <v>43</v>
      </c>
    </row>
    <row r="5" spans="2:2" ht="15.75" thickBot="1" x14ac:dyDescent="0.3">
      <c r="B5" s="8"/>
    </row>
    <row r="6" spans="2:2" ht="16.5" thickBot="1" x14ac:dyDescent="0.3">
      <c r="B6" s="7" t="s">
        <v>44</v>
      </c>
    </row>
    <row r="7" spans="2:2" ht="16.5" thickBot="1" x14ac:dyDescent="0.3">
      <c r="B7" s="7" t="s">
        <v>45</v>
      </c>
    </row>
    <row r="8" spans="2:2" ht="15.75" thickBot="1" x14ac:dyDescent="0.3">
      <c r="B8" s="9" t="s">
        <v>46</v>
      </c>
    </row>
    <row r="9" spans="2:2" ht="15.75" thickBot="1" x14ac:dyDescent="0.3">
      <c r="B9" s="9" t="s">
        <v>47</v>
      </c>
    </row>
    <row r="10" spans="2:2" ht="15.75" thickBot="1" x14ac:dyDescent="0.3">
      <c r="B10" s="9" t="s">
        <v>48</v>
      </c>
    </row>
    <row r="11" spans="2:2" ht="15.75" thickBot="1" x14ac:dyDescent="0.3">
      <c r="B11" s="10" t="s">
        <v>49</v>
      </c>
    </row>
    <row r="12" spans="2:2" ht="15.75" thickBot="1" x14ac:dyDescent="0.3">
      <c r="B12" s="10" t="s">
        <v>50</v>
      </c>
    </row>
    <row r="13" spans="2:2" ht="16.5" thickBot="1" x14ac:dyDescent="0.3">
      <c r="B13" s="9" t="s">
        <v>51</v>
      </c>
    </row>
    <row r="14" spans="2:2" ht="16.5" thickBot="1" x14ac:dyDescent="0.3">
      <c r="B14" s="9" t="s">
        <v>52</v>
      </c>
    </row>
    <row r="15" spans="2:2" ht="15.75" thickBot="1" x14ac:dyDescent="0.3">
      <c r="B15" s="9" t="s">
        <v>53</v>
      </c>
    </row>
    <row r="16" spans="2:2" ht="16.5" thickBot="1" x14ac:dyDescent="0.3">
      <c r="B16" s="9" t="s">
        <v>54</v>
      </c>
    </row>
    <row r="17" spans="2:2" ht="15.75" thickBot="1" x14ac:dyDescent="0.3">
      <c r="B17" s="9" t="s">
        <v>55</v>
      </c>
    </row>
    <row r="18" spans="2:2" ht="16.5" thickBot="1" x14ac:dyDescent="0.3">
      <c r="B18" s="9" t="s">
        <v>56</v>
      </c>
    </row>
    <row r="19" spans="2:2" ht="15.75" thickBot="1" x14ac:dyDescent="0.3">
      <c r="B19" s="9" t="s">
        <v>53</v>
      </c>
    </row>
    <row r="20" spans="2:2" ht="15.75" thickBot="1" x14ac:dyDescent="0.3">
      <c r="B20" s="9" t="s">
        <v>57</v>
      </c>
    </row>
    <row r="21" spans="2:2" ht="15.75" thickBot="1" x14ac:dyDescent="0.3">
      <c r="B21" s="9" t="s">
        <v>58</v>
      </c>
    </row>
    <row r="22" spans="2:2" ht="16.5" thickBot="1" x14ac:dyDescent="0.3">
      <c r="B22" s="9" t="s">
        <v>59</v>
      </c>
    </row>
    <row r="23" spans="2:2" ht="15.75" thickBot="1" x14ac:dyDescent="0.3">
      <c r="B23" s="9" t="s">
        <v>60</v>
      </c>
    </row>
    <row r="24" spans="2:2" ht="15.75" thickBot="1" x14ac:dyDescent="0.3">
      <c r="B24" s="9" t="s">
        <v>61</v>
      </c>
    </row>
    <row r="25" spans="2:2" ht="15.75" thickBot="1" x14ac:dyDescent="0.3">
      <c r="B25" s="9" t="s">
        <v>62</v>
      </c>
    </row>
    <row r="26" spans="2:2" ht="15.75" thickBot="1" x14ac:dyDescent="0.3">
      <c r="B26" s="9" t="s">
        <v>63</v>
      </c>
    </row>
    <row r="27" spans="2:2" ht="16.5" thickBot="1" x14ac:dyDescent="0.3">
      <c r="B27" s="9" t="s">
        <v>64</v>
      </c>
    </row>
    <row r="28" spans="2:2" ht="15.75" thickBot="1" x14ac:dyDescent="0.3">
      <c r="B28" s="9" t="s">
        <v>55</v>
      </c>
    </row>
    <row r="29" spans="2:2" ht="15.75" thickBot="1" x14ac:dyDescent="0.3">
      <c r="B29" s="10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Gamma C#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Le</dc:creator>
  <cp:lastModifiedBy>Vu Le</cp:lastModifiedBy>
  <dcterms:created xsi:type="dcterms:W3CDTF">2023-04-15T07:05:29Z</dcterms:created>
  <dcterms:modified xsi:type="dcterms:W3CDTF">2024-06-02T08:49:40Z</dcterms:modified>
</cp:coreProperties>
</file>