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Prince Jogani\Downloads\tamomodel\"/>
    </mc:Choice>
  </mc:AlternateContent>
  <xr:revisionPtr revIDLastSave="0" documentId="13_ncr:1_{1E1DACBD-3143-4317-892D-2A727A51E7E0}" xr6:coauthVersionLast="47" xr6:coauthVersionMax="47" xr10:uidLastSave="{00000000-0000-0000-0000-000000000000}"/>
  <bookViews>
    <workbookView xWindow="-108" yWindow="-108" windowWidth="23256" windowHeight="13896" activeTab="1" xr2:uid="{B82E22B6-4968-4A03-A40E-33E13DDE3AEF}"/>
  </bookViews>
  <sheets>
    <sheet name="Datasheet" sheetId="1" r:id="rId1"/>
    <sheet name="TESLA DUPONT ANALYSIS" sheetId="2" r:id="rId2"/>
  </sheets>
  <externalReferences>
    <externalReference r:id="rId3"/>
  </externalReferences>
  <definedNames>
    <definedName name="_xlnm.Print_Area" localSheetId="1">'TESLA DUPONT ANALYSIS'!$A$1:$I$110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9" i="2" l="1"/>
  <c r="C74" i="2"/>
  <c r="D74" i="2"/>
  <c r="B74" i="2"/>
  <c r="B75" i="2"/>
  <c r="C75" i="2"/>
  <c r="D75" i="2"/>
  <c r="D88" i="2"/>
  <c r="B88" i="2"/>
  <c r="E75" i="2"/>
  <c r="F83" i="2"/>
  <c r="E93" i="2"/>
  <c r="F70" i="2"/>
  <c r="F66" i="2"/>
  <c r="F68" i="2" s="1"/>
  <c r="B66" i="2"/>
  <c r="E62" i="2"/>
  <c r="F75" i="2"/>
  <c r="F82" i="2"/>
  <c r="E66" i="2"/>
  <c r="D62" i="2"/>
  <c r="C62" i="2"/>
  <c r="F59" i="2"/>
  <c r="F65" i="2" s="1"/>
  <c r="E59" i="2"/>
  <c r="E81" i="2" s="1"/>
  <c r="E87" i="2" s="1"/>
  <c r="D59" i="2"/>
  <c r="D81" i="2" s="1"/>
  <c r="D87" i="2" s="1"/>
  <c r="C59" i="2"/>
  <c r="C81" i="2" s="1"/>
  <c r="C87" i="2" s="1"/>
  <c r="C70" i="2" l="1"/>
  <c r="C72" i="2" s="1"/>
  <c r="D92" i="2"/>
  <c r="D70" i="2"/>
  <c r="D72" i="2" s="1"/>
  <c r="E89" i="2"/>
  <c r="E70" i="2"/>
  <c r="E72" i="2" s="1"/>
  <c r="E92" i="2"/>
  <c r="E94" i="2" s="1"/>
  <c r="E68" i="2"/>
  <c r="D76" i="2"/>
  <c r="C76" i="2"/>
  <c r="C93" i="2"/>
  <c r="D93" i="2"/>
  <c r="F81" i="2"/>
  <c r="F87" i="2" s="1"/>
  <c r="F84" i="2"/>
  <c r="F93" i="2"/>
  <c r="F72" i="2"/>
  <c r="E74" i="2"/>
  <c r="E76" i="2" s="1"/>
  <c r="C92" i="2"/>
  <c r="C89" i="2"/>
  <c r="F62" i="2"/>
  <c r="C88" i="2"/>
  <c r="D89" i="2"/>
  <c r="D90" i="2" s="1"/>
  <c r="F92" i="2"/>
  <c r="F74" i="2"/>
  <c r="F76" i="2" s="1"/>
  <c r="C83" i="2"/>
  <c r="E88" i="2"/>
  <c r="C82" i="2"/>
  <c r="D83" i="2"/>
  <c r="F88" i="2"/>
  <c r="F90" i="2" s="1"/>
  <c r="C65" i="2"/>
  <c r="C66" i="2"/>
  <c r="D82" i="2"/>
  <c r="E83" i="2"/>
  <c r="D65" i="2"/>
  <c r="D66" i="2"/>
  <c r="D68" i="2" s="1"/>
  <c r="E82" i="2"/>
  <c r="E65" i="2"/>
  <c r="E90" i="2" l="1"/>
  <c r="E96" i="2" s="1"/>
  <c r="D94" i="2"/>
  <c r="C94" i="2"/>
  <c r="D78" i="2"/>
  <c r="D96" i="2"/>
  <c r="D84" i="2"/>
  <c r="F94" i="2"/>
  <c r="F96" i="2" s="1"/>
  <c r="E78" i="2"/>
  <c r="C90" i="2"/>
  <c r="F78" i="2"/>
  <c r="C68" i="2"/>
  <c r="C78" i="2" s="1"/>
  <c r="E84" i="2"/>
  <c r="C84" i="2"/>
  <c r="C96" i="2" l="1"/>
</calcChain>
</file>

<file path=xl/sharedStrings.xml><?xml version="1.0" encoding="utf-8"?>
<sst xmlns="http://schemas.openxmlformats.org/spreadsheetml/2006/main" count="69" uniqueCount="59">
  <si>
    <t>Total Revenue</t>
  </si>
  <si>
    <t>Cost of Revenue</t>
  </si>
  <si>
    <t>Gross Profit</t>
  </si>
  <si>
    <t>Operating Expense</t>
  </si>
  <si>
    <t>Operating Income</t>
  </si>
  <si>
    <t>Net Non Operating Interest Income Expense</t>
  </si>
  <si>
    <t>Other Income Expense</t>
  </si>
  <si>
    <t>Pretax Income</t>
  </si>
  <si>
    <t>Tax Provision</t>
  </si>
  <si>
    <t>Net Income Common Stockholders</t>
  </si>
  <si>
    <t>Average Dilution Earnings</t>
  </si>
  <si>
    <t>-</t>
  </si>
  <si>
    <t>Diluted NI Available to Com Stockholders</t>
  </si>
  <si>
    <t>Basic EPS</t>
  </si>
  <si>
    <t>Diluted EPS</t>
  </si>
  <si>
    <t>Basic Average Shares</t>
  </si>
  <si>
    <t>Diluted Average Shares</t>
  </si>
  <si>
    <t>Total Operating Income as Reported</t>
  </si>
  <si>
    <t>Total Expenses</t>
  </si>
  <si>
    <t>Net Income from Continuing &amp; Discontinued Operation</t>
  </si>
  <si>
    <t>Normalized Income</t>
  </si>
  <si>
    <t>Interest Income</t>
  </si>
  <si>
    <t>Interest Expense</t>
  </si>
  <si>
    <t>Net Interest Income</t>
  </si>
  <si>
    <t>EBIT</t>
  </si>
  <si>
    <t>EBITDA</t>
  </si>
  <si>
    <t>Reconciled Cost of Revenue</t>
  </si>
  <si>
    <t>Reconciled Depreciation</t>
  </si>
  <si>
    <t>Net Income from Continuing Operation Net Minority Interest</t>
  </si>
  <si>
    <t>Total Unusual Items Excluding Goodwill</t>
  </si>
  <si>
    <t>Total Unusual Items</t>
  </si>
  <si>
    <t>Normalized EBITDA</t>
  </si>
  <si>
    <t>Tax Rate for Calcs</t>
  </si>
  <si>
    <t>Tax Effect of Unusual Items</t>
  </si>
  <si>
    <t>About the Company</t>
  </si>
  <si>
    <t>Financial Summary</t>
  </si>
  <si>
    <t>Return on Equity (ROE)</t>
  </si>
  <si>
    <t>Net Profit</t>
  </si>
  <si>
    <t>Average Shareholder Equity</t>
  </si>
  <si>
    <t xml:space="preserve">Return on Equity </t>
  </si>
  <si>
    <t>ROE - Dupont Equation</t>
  </si>
  <si>
    <t>Revenue</t>
  </si>
  <si>
    <t>Net Profit Margin (A)</t>
  </si>
  <si>
    <t>Average Total Asset</t>
  </si>
  <si>
    <t>Asset Turnover Ratio (B)</t>
  </si>
  <si>
    <t>Equity Multiplier (C)</t>
  </si>
  <si>
    <t>Return on Equity ( A*B*C)</t>
  </si>
  <si>
    <t>Return on Asset</t>
  </si>
  <si>
    <t xml:space="preserve">Return on Asset </t>
  </si>
  <si>
    <t>ROA - Dupont Equation</t>
  </si>
  <si>
    <t>Return on Asset (A*B)</t>
  </si>
  <si>
    <t>NET PROFIT</t>
  </si>
  <si>
    <t>Breakdown</t>
  </si>
  <si>
    <t>SAHREHOLDER'S EQUITY</t>
  </si>
  <si>
    <t>TESLA INC.</t>
  </si>
  <si>
    <t xml:space="preserve"> TSLA (NASDAQ)</t>
  </si>
  <si>
    <t xml:space="preserve">  52 Week (High - $ 299.29 &amp; Low -$ 101.81)</t>
  </si>
  <si>
    <t>Tesla, Inc. is an American multinational automotive and clean energy company headquartered in Austin, Texas, which designs and manufactures electric vehicles, stationary battery energy storage devices from home to grid-scale, solar panels and solar shingles, and related products and services. Its subsidiary Tesla Energy develops and is a major installer of photovoltaic systems in the United States and is one of the largest global suppliers of battery energy storage systems with 6.5 gigawatt-hours installed in 2022.</t>
  </si>
  <si>
    <t>Total revenue grew 37% YoY in Q4 to $24.3B. 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</si>
</sst>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0.00\x"/>
  </numFmts>
  <fonts count="12">
    <font>
      <sz val="11"/>
      <color theme="1"/>
      <name val="Calibri"/>
      <family val="2"/>
    </font>
    <font>
      <sz val="11"/>
      <color theme="1"/>
      <name val="Calibri"/>
      <family val="2"/>
    </font>
    <font>
      <b/>
      <sz val="11"/>
      <color theme="0"/>
      <name val="Calibri"/>
      <family val="2"/>
    </font>
    <font>
      <b/>
      <sz val="11"/>
      <color theme="1"/>
      <name val="Calibri"/>
      <family val="2"/>
    </font>
    <font>
      <b/>
      <sz val="22"/>
      <color rgb="FFEF4138"/>
      <name val="Calibri"/>
      <family val="2"/>
    </font>
    <font>
      <b/>
      <sz val="14"/>
      <color rgb="FFEF4138"/>
      <name val="calibri"/>
      <family val="2"/>
    </font>
    <font>
      <b/>
      <sz val="18"/>
      <color rgb="FFEF4138"/>
      <name val="calibri"/>
      <family val="2"/>
    </font>
    <font>
      <sz val="11"/>
      <color theme="1"/>
      <name val="Calibri "/>
    </font>
    <font>
      <b/>
      <sz val="16"/>
      <color rgb="FFEF4138"/>
      <name val="calibri"/>
      <family val="2"/>
    </font>
    <font>
      <b/>
      <sz val="12"/>
      <color rgb="FFEF4138"/>
      <name val="calibri"/>
      <family val="2"/>
    </font>
    <font>
      <sz val="12"/>
      <color rgb="FF000000"/>
      <name val="Calibri"/>
      <family val="2"/>
    </font>
    <font>
      <b/>
      <sz val="16"/>
      <color rgb="FFFF0000"/>
      <name val="Calibri"/>
      <family val="2"/>
    </font>
  </fonts>
  <fills count="5">
    <fill>
      <patternFill patternType="none"/>
    </fill>
    <fill>
      <patternFill patternType="gray125"/>
    </fill>
    <fill>
      <patternFill patternType="solid">
        <fgColor rgb="FFEF4138"/>
        <bgColor indexed="64"/>
      </patternFill>
    </fill>
    <fill>
      <patternFill patternType="solid">
        <fgColor theme="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medium">
        <color rgb="FFEF4138"/>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1" xfId="0" applyBorder="1" applyAlignment="1">
      <alignment horizontal="center"/>
    </xf>
    <xf numFmtId="3" fontId="0" fillId="0" borderId="1" xfId="0" applyNumberFormat="1" applyBorder="1" applyAlignment="1">
      <alignment horizontal="center"/>
    </xf>
    <xf numFmtId="14" fontId="0" fillId="0" borderId="1" xfId="0" applyNumberFormat="1" applyBorder="1" applyAlignment="1">
      <alignment horizontal="center"/>
    </xf>
    <xf numFmtId="0" fontId="0" fillId="2" borderId="0" xfId="0" applyFill="1"/>
    <xf numFmtId="0" fontId="0" fillId="3" borderId="0" xfId="0" applyFill="1"/>
    <xf numFmtId="0" fontId="4" fillId="0" borderId="0" xfId="0" applyFont="1"/>
    <xf numFmtId="0" fontId="6" fillId="0" borderId="2" xfId="0" applyFont="1" applyBorder="1"/>
    <xf numFmtId="0" fontId="0" fillId="0" borderId="2" xfId="0" applyBorder="1"/>
    <xf numFmtId="0" fontId="0" fillId="0" borderId="0" xfId="0" applyAlignment="1">
      <alignment horizontal="left" vertical="top" wrapText="1"/>
    </xf>
    <xf numFmtId="0" fontId="8" fillId="0" borderId="0" xfId="0" applyFont="1"/>
    <xf numFmtId="0" fontId="9" fillId="0" borderId="0" xfId="0" applyFont="1"/>
    <xf numFmtId="17" fontId="3" fillId="0" borderId="0" xfId="0" applyNumberFormat="1" applyFont="1"/>
    <xf numFmtId="164" fontId="0" fillId="0" borderId="0" xfId="0" applyNumberFormat="1"/>
    <xf numFmtId="0" fontId="3" fillId="4" borderId="0" xfId="0" applyFont="1" applyFill="1"/>
    <xf numFmtId="10" fontId="3" fillId="4" borderId="0" xfId="1" applyNumberFormat="1" applyFont="1" applyFill="1"/>
    <xf numFmtId="165" fontId="3" fillId="4" borderId="0" xfId="1" applyNumberFormat="1" applyFont="1" applyFill="1"/>
    <xf numFmtId="0" fontId="0" fillId="0" borderId="0" xfId="0" applyAlignment="1">
      <alignment horizontal="center"/>
    </xf>
    <xf numFmtId="0" fontId="0" fillId="0" borderId="0" xfId="0" applyAlignment="1">
      <alignment horizontal="left"/>
    </xf>
    <xf numFmtId="8" fontId="5" fillId="0" borderId="0" xfId="0" applyNumberFormat="1" applyFont="1" applyAlignment="1">
      <alignment horizontal="left"/>
    </xf>
    <xf numFmtId="0" fontId="10" fillId="0" borderId="0" xfId="0" applyFont="1"/>
    <xf numFmtId="0" fontId="11" fillId="0" borderId="0" xfId="0" applyFont="1"/>
    <xf numFmtId="0" fontId="2" fillId="2" borderId="0" xfId="0" applyFont="1" applyFill="1" applyAlignment="1">
      <alignment horizontal="center"/>
    </xf>
    <xf numFmtId="0" fontId="7"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D122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957345971563982E-2"/>
          <c:y val="8.7562106730498634E-2"/>
          <c:w val="0.95576619273301744"/>
          <c:h val="0.72777523929150534"/>
        </c:manualLayout>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7928-4BBF-B27E-1811D61C691A}"/>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7928-4BBF-B27E-1811D61C691A}"/>
              </c:ext>
            </c:extLst>
          </c:dPt>
          <c:dPt>
            <c:idx val="2"/>
            <c:invertIfNegative val="0"/>
            <c:bubble3D val="0"/>
            <c:spPr>
              <a:solidFill>
                <a:srgbClr val="D12205"/>
              </a:solidFill>
              <a:ln>
                <a:noFill/>
              </a:ln>
              <a:effectLst/>
            </c:spPr>
            <c:extLst>
              <c:ext xmlns:c16="http://schemas.microsoft.com/office/drawing/2014/chart" uri="{C3380CC4-5D6E-409C-BE32-E72D297353CC}">
                <c16:uniqueId val="{00000003-7928-4BBF-B27E-1811D61C691A}"/>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'TESLA DUPONT ANALYSIS'!$C$65:$F$65</c:f>
              <c:numCache>
                <c:formatCode>mmm\-yy</c:formatCode>
                <c:ptCount val="4"/>
                <c:pt idx="0">
                  <c:v>43555</c:v>
                </c:pt>
                <c:pt idx="1">
                  <c:v>43921</c:v>
                </c:pt>
                <c:pt idx="2">
                  <c:v>44286</c:v>
                </c:pt>
                <c:pt idx="3">
                  <c:v>44651</c:v>
                </c:pt>
              </c:numCache>
            </c:numRef>
          </c:cat>
          <c:val>
            <c:numRef>
              <c:f>'TESLA DUPONT ANALYSIS'!$C$67:$F$67</c:f>
              <c:numCache>
                <c:formatCode>General</c:formatCode>
                <c:ptCount val="4"/>
                <c:pt idx="0">
                  <c:v>2457.7999999999997</c:v>
                </c:pt>
                <c:pt idx="1">
                  <c:v>3153.6000000000004</c:v>
                </c:pt>
                <c:pt idx="2">
                  <c:v>5382.3</c:v>
                </c:pt>
                <c:pt idx="3">
                  <c:v>8146.2000000000007</c:v>
                </c:pt>
              </c:numCache>
            </c:numRef>
          </c:val>
          <c:extLst>
            <c:ext xmlns:c16="http://schemas.microsoft.com/office/drawing/2014/chart" uri="{C3380CC4-5D6E-409C-BE32-E72D297353CC}">
              <c16:uniqueId val="{00000000-7928-4BBF-B27E-1811D61C691A}"/>
            </c:ext>
          </c:extLst>
        </c:ser>
        <c:dLbls>
          <c:dLblPos val="outEnd"/>
          <c:showLegendKey val="0"/>
          <c:showVal val="1"/>
          <c:showCatName val="0"/>
          <c:showSerName val="0"/>
          <c:showPercent val="0"/>
          <c:showBubbleSize val="0"/>
        </c:dLbls>
        <c:gapWidth val="219"/>
        <c:overlap val="-27"/>
        <c:axId val="2090629968"/>
        <c:axId val="1105736224"/>
      </c:barChart>
      <c:dateAx>
        <c:axId val="20906299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6224"/>
        <c:crosses val="autoZero"/>
        <c:auto val="1"/>
        <c:lblOffset val="100"/>
        <c:baseTimeUnit val="years"/>
      </c:dateAx>
      <c:valAx>
        <c:axId val="1105736224"/>
        <c:scaling>
          <c:orientation val="minMax"/>
        </c:scaling>
        <c:delete val="1"/>
        <c:axPos val="l"/>
        <c:numFmt formatCode="General" sourceLinked="1"/>
        <c:majorTickMark val="none"/>
        <c:minorTickMark val="none"/>
        <c:tickLblPos val="nextTo"/>
        <c:crossAx val="209062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957345971563982E-2"/>
          <c:y val="8.7562106730498634E-2"/>
          <c:w val="0.95576619273301744"/>
          <c:h val="0.7277752392915053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98D4-457D-8168-37253D0C7D10}"/>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98D4-457D-8168-37253D0C7D10}"/>
              </c:ext>
            </c:extLst>
          </c:dPt>
          <c:dPt>
            <c:idx val="2"/>
            <c:invertIfNegative val="0"/>
            <c:bubble3D val="0"/>
            <c:spPr>
              <a:solidFill>
                <a:srgbClr val="D12205"/>
              </a:solidFill>
              <a:ln>
                <a:noFill/>
              </a:ln>
              <a:effectLst/>
            </c:spPr>
            <c:extLst>
              <c:ext xmlns:c16="http://schemas.microsoft.com/office/drawing/2014/chart" uri="{C3380CC4-5D6E-409C-BE32-E72D297353CC}">
                <c16:uniqueId val="{0000000A-98D4-457D-8168-37253D0C7D10}"/>
              </c:ext>
            </c:extLst>
          </c:dPt>
          <c:dPt>
            <c:idx val="3"/>
            <c:invertIfNegative val="0"/>
            <c:bubble3D val="0"/>
            <c:spPr>
              <a:solidFill>
                <a:srgbClr val="FF0000"/>
              </a:solidFill>
              <a:ln>
                <a:noFill/>
              </a:ln>
              <a:effectLst/>
            </c:spPr>
            <c:extLst>
              <c:ext xmlns:c16="http://schemas.microsoft.com/office/drawing/2014/chart" uri="{C3380CC4-5D6E-409C-BE32-E72D297353CC}">
                <c16:uniqueId val="{0000000B-98D4-457D-8168-37253D0C7D10}"/>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'TESLA DUPONT ANALYSIS'!$C$65:$F$65</c:f>
              <c:numCache>
                <c:formatCode>mmm\-yy</c:formatCode>
                <c:ptCount val="4"/>
                <c:pt idx="0">
                  <c:v>43555</c:v>
                </c:pt>
                <c:pt idx="1">
                  <c:v>43921</c:v>
                </c:pt>
                <c:pt idx="2">
                  <c:v>44286</c:v>
                </c:pt>
                <c:pt idx="3">
                  <c:v>44651</c:v>
                </c:pt>
              </c:numCache>
            </c:numRef>
          </c:cat>
          <c:val>
            <c:numRef>
              <c:f>'TESLA DUPONT ANALYSIS'!$C$71:$F$71</c:f>
              <c:numCache>
                <c:formatCode>#,##0.0</c:formatCode>
                <c:ptCount val="4"/>
                <c:pt idx="0">
                  <c:v>34309</c:v>
                </c:pt>
                <c:pt idx="1">
                  <c:v>52148</c:v>
                </c:pt>
                <c:pt idx="2">
                  <c:v>62131</c:v>
                </c:pt>
                <c:pt idx="3">
                  <c:v>82338</c:v>
                </c:pt>
              </c:numCache>
            </c:numRef>
          </c:val>
          <c:extLst>
            <c:ext xmlns:c16="http://schemas.microsoft.com/office/drawing/2014/chart" uri="{C3380CC4-5D6E-409C-BE32-E72D297353CC}">
              <c16:uniqueId val="{00000000-98D4-457D-8168-37253D0C7D10}"/>
            </c:ext>
          </c:extLst>
        </c:ser>
        <c:dLbls>
          <c:dLblPos val="outEnd"/>
          <c:showLegendKey val="0"/>
          <c:showVal val="1"/>
          <c:showCatName val="0"/>
          <c:showSerName val="0"/>
          <c:showPercent val="0"/>
          <c:showBubbleSize val="0"/>
        </c:dLbls>
        <c:gapWidth val="219"/>
        <c:overlap val="-27"/>
        <c:axId val="2090629968"/>
        <c:axId val="1105736224"/>
      </c:barChart>
      <c:dateAx>
        <c:axId val="20906299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6224"/>
        <c:crosses val="autoZero"/>
        <c:auto val="1"/>
        <c:lblOffset val="100"/>
        <c:baseTimeUnit val="years"/>
      </c:dateAx>
      <c:valAx>
        <c:axId val="1105736224"/>
        <c:scaling>
          <c:orientation val="minMax"/>
        </c:scaling>
        <c:delete val="1"/>
        <c:axPos val="l"/>
        <c:numFmt formatCode="#,##0.0" sourceLinked="1"/>
        <c:majorTickMark val="none"/>
        <c:minorTickMark val="none"/>
        <c:tickLblPos val="nextTo"/>
        <c:crossAx val="209062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957345971563982E-2"/>
          <c:y val="0.14328344737717957"/>
          <c:w val="0.95576619273301744"/>
          <c:h val="0.7516558138543686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A04C-4093-A235-DFE91D5669E0}"/>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A04C-4093-A235-DFE91D5669E0}"/>
              </c:ext>
            </c:extLst>
          </c:dPt>
          <c:dPt>
            <c:idx val="2"/>
            <c:invertIfNegative val="0"/>
            <c:bubble3D val="0"/>
            <c:spPr>
              <a:solidFill>
                <a:srgbClr val="D12205"/>
              </a:solidFill>
              <a:ln>
                <a:noFill/>
              </a:ln>
              <a:effectLst/>
            </c:spPr>
            <c:extLst>
              <c:ext xmlns:c16="http://schemas.microsoft.com/office/drawing/2014/chart" uri="{C3380CC4-5D6E-409C-BE32-E72D297353CC}">
                <c16:uniqueId val="{00000002-A04C-4093-A235-DFE91D5669E0}"/>
              </c:ext>
            </c:extLst>
          </c:dPt>
          <c:dPt>
            <c:idx val="3"/>
            <c:invertIfNegative val="0"/>
            <c:bubble3D val="0"/>
            <c:spPr>
              <a:solidFill>
                <a:srgbClr val="FF0000"/>
              </a:solidFill>
              <a:ln>
                <a:noFill/>
              </a:ln>
              <a:effectLst/>
            </c:spPr>
            <c:extLst>
              <c:ext xmlns:c16="http://schemas.microsoft.com/office/drawing/2014/chart" uri="{C3380CC4-5D6E-409C-BE32-E72D297353CC}">
                <c16:uniqueId val="{00000001-A04C-4093-A235-DFE91D5669E0}"/>
              </c:ext>
            </c:extLst>
          </c:dPt>
          <c:dLbls>
            <c:dLbl>
              <c:idx val="0"/>
              <c:layout>
                <c:manualLayout>
                  <c:x val="6.6926926336114403E-3"/>
                  <c:y val="0.2865668947543591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4C-4093-A235-DFE91D5669E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'TESLA DUPONT ANALYSIS'!$C$59:$F$59</c:f>
              <c:numCache>
                <c:formatCode>mmm\-yy</c:formatCode>
                <c:ptCount val="4"/>
                <c:pt idx="0">
                  <c:v>43555</c:v>
                </c:pt>
                <c:pt idx="1">
                  <c:v>43921</c:v>
                </c:pt>
                <c:pt idx="2">
                  <c:v>44286</c:v>
                </c:pt>
                <c:pt idx="3">
                  <c:v>44651</c:v>
                </c:pt>
              </c:numCache>
            </c:numRef>
          </c:cat>
          <c:val>
            <c:numRef>
              <c:f>'TESLA DUPONT ANALYSIS'!$C$62:$F$62</c:f>
              <c:numCache>
                <c:formatCode>0.00%</c:formatCode>
                <c:ptCount val="4"/>
                <c:pt idx="0">
                  <c:v>-0.1154412749430829</c:v>
                </c:pt>
                <c:pt idx="1">
                  <c:v>3.1245937161430121E-2</c:v>
                </c:pt>
                <c:pt idx="2">
                  <c:v>0.17810736740286959</c:v>
                </c:pt>
                <c:pt idx="3">
                  <c:v>0.27661632482578208</c:v>
                </c:pt>
              </c:numCache>
            </c:numRef>
          </c:val>
          <c:extLst>
            <c:ext xmlns:c16="http://schemas.microsoft.com/office/drawing/2014/chart" uri="{C3380CC4-5D6E-409C-BE32-E72D297353CC}">
              <c16:uniqueId val="{00000000-A04C-4093-A235-DFE91D5669E0}"/>
            </c:ext>
          </c:extLst>
        </c:ser>
        <c:dLbls>
          <c:dLblPos val="outEnd"/>
          <c:showLegendKey val="0"/>
          <c:showVal val="1"/>
          <c:showCatName val="0"/>
          <c:showSerName val="0"/>
          <c:showPercent val="0"/>
          <c:showBubbleSize val="0"/>
        </c:dLbls>
        <c:gapWidth val="219"/>
        <c:overlap val="-27"/>
        <c:axId val="2090629968"/>
        <c:axId val="1105736224"/>
      </c:barChart>
      <c:dateAx>
        <c:axId val="20906299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6224"/>
        <c:crosses val="autoZero"/>
        <c:auto val="1"/>
        <c:lblOffset val="100"/>
        <c:baseTimeUnit val="years"/>
      </c:dateAx>
      <c:valAx>
        <c:axId val="1105736224"/>
        <c:scaling>
          <c:orientation val="minMax"/>
        </c:scaling>
        <c:delete val="1"/>
        <c:axPos val="l"/>
        <c:numFmt formatCode="0.00%" sourceLinked="1"/>
        <c:majorTickMark val="none"/>
        <c:minorTickMark val="none"/>
        <c:tickLblPos val="nextTo"/>
        <c:crossAx val="209062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957345971563982E-2"/>
          <c:y val="8.7562106730498634E-2"/>
          <c:w val="0.96840442338072674"/>
          <c:h val="0.77553638841723183"/>
        </c:manualLayout>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014D-45FC-AD20-F5891986B7E4}"/>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014D-45FC-AD20-F5891986B7E4}"/>
              </c:ext>
            </c:extLst>
          </c:dPt>
          <c:dPt>
            <c:idx val="2"/>
            <c:invertIfNegative val="0"/>
            <c:bubble3D val="0"/>
            <c:spPr>
              <a:solidFill>
                <a:srgbClr val="D12205"/>
              </a:solidFill>
              <a:ln>
                <a:noFill/>
              </a:ln>
              <a:effectLst/>
            </c:spPr>
            <c:extLst>
              <c:ext xmlns:c16="http://schemas.microsoft.com/office/drawing/2014/chart" uri="{C3380CC4-5D6E-409C-BE32-E72D297353CC}">
                <c16:uniqueId val="{00000003-014D-45FC-AD20-F5891986B7E4}"/>
              </c:ext>
            </c:extLst>
          </c:dPt>
          <c:dLbls>
            <c:dLbl>
              <c:idx val="0"/>
              <c:layout>
                <c:manualLayout>
                  <c:x val="6.8689193837659854E-3"/>
                  <c:y val="0.2388057456286326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4D-45FC-AD20-F5891986B7E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'TESLA DUPONT ANALYSIS'!$C$81:$F$81</c:f>
              <c:numCache>
                <c:formatCode>mmm\-yy</c:formatCode>
                <c:ptCount val="4"/>
                <c:pt idx="0">
                  <c:v>43555</c:v>
                </c:pt>
                <c:pt idx="1">
                  <c:v>43921</c:v>
                </c:pt>
                <c:pt idx="2">
                  <c:v>44286</c:v>
                </c:pt>
                <c:pt idx="3">
                  <c:v>44651</c:v>
                </c:pt>
              </c:numCache>
            </c:numRef>
          </c:cat>
          <c:val>
            <c:numRef>
              <c:f>'TESLA DUPONT ANALYSIS'!$C$84:$F$84</c:f>
              <c:numCache>
                <c:formatCode>0.00%</c:formatCode>
                <c:ptCount val="4"/>
                <c:pt idx="0">
                  <c:v>-2.5124602873881487E-2</c:v>
                </c:pt>
                <c:pt idx="1">
                  <c:v>1.3826033596686355E-2</c:v>
                </c:pt>
                <c:pt idx="2">
                  <c:v>8.8908918253367886E-2</c:v>
                </c:pt>
                <c:pt idx="3">
                  <c:v>0.15282129757827492</c:v>
                </c:pt>
              </c:numCache>
            </c:numRef>
          </c:val>
          <c:extLst>
            <c:ext xmlns:c16="http://schemas.microsoft.com/office/drawing/2014/chart" uri="{C3380CC4-5D6E-409C-BE32-E72D297353CC}">
              <c16:uniqueId val="{00000000-014D-45FC-AD20-F5891986B7E4}"/>
            </c:ext>
          </c:extLst>
        </c:ser>
        <c:dLbls>
          <c:dLblPos val="outEnd"/>
          <c:showLegendKey val="0"/>
          <c:showVal val="1"/>
          <c:showCatName val="0"/>
          <c:showSerName val="0"/>
          <c:showPercent val="0"/>
          <c:showBubbleSize val="0"/>
        </c:dLbls>
        <c:gapWidth val="219"/>
        <c:overlap val="-27"/>
        <c:axId val="2090629968"/>
        <c:axId val="1105736224"/>
      </c:barChart>
      <c:dateAx>
        <c:axId val="20906299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6224"/>
        <c:crosses val="autoZero"/>
        <c:auto val="1"/>
        <c:lblOffset val="100"/>
        <c:baseTimeUnit val="years"/>
      </c:dateAx>
      <c:valAx>
        <c:axId val="1105736224"/>
        <c:scaling>
          <c:orientation val="minMax"/>
        </c:scaling>
        <c:delete val="1"/>
        <c:axPos val="l"/>
        <c:numFmt formatCode="0.00%" sourceLinked="1"/>
        <c:majorTickMark val="none"/>
        <c:minorTickMark val="none"/>
        <c:tickLblPos val="nextTo"/>
        <c:crossAx val="209062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957345971563982E-2"/>
          <c:y val="8.7562106730498634E-2"/>
          <c:w val="0.96840442338072674"/>
          <c:h val="0.72777523929150534"/>
        </c:manualLayout>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69A8-45A2-99E7-BF0D9A894666}"/>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69A8-45A2-99E7-BF0D9A894666}"/>
              </c:ext>
            </c:extLst>
          </c:dPt>
          <c:dPt>
            <c:idx val="2"/>
            <c:invertIfNegative val="0"/>
            <c:bubble3D val="0"/>
            <c:spPr>
              <a:solidFill>
                <a:srgbClr val="D12205"/>
              </a:solidFill>
              <a:ln>
                <a:noFill/>
              </a:ln>
              <a:effectLst/>
            </c:spPr>
            <c:extLst>
              <c:ext xmlns:c16="http://schemas.microsoft.com/office/drawing/2014/chart" uri="{C3380CC4-5D6E-409C-BE32-E72D297353CC}">
                <c16:uniqueId val="{00000001-69A8-45A2-99E7-BF0D9A894666}"/>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'[1]Dupont Analysis'!$F$60:$I$60</c:f>
              <c:numCache>
                <c:formatCode>General</c:formatCode>
                <c:ptCount val="4"/>
                <c:pt idx="0">
                  <c:v>43921</c:v>
                </c:pt>
                <c:pt idx="1">
                  <c:v>44286</c:v>
                </c:pt>
                <c:pt idx="2">
                  <c:v>44651</c:v>
                </c:pt>
                <c:pt idx="3">
                  <c:v>45016</c:v>
                </c:pt>
              </c:numCache>
            </c:numRef>
          </c:cat>
          <c:val>
            <c:numRef>
              <c:f>'[1]Dupont Analysis'!$F$77:$I$77</c:f>
              <c:numCache>
                <c:formatCode>General</c:formatCode>
                <c:ptCount val="4"/>
                <c:pt idx="0">
                  <c:v>1.6523284105524749</c:v>
                </c:pt>
                <c:pt idx="1">
                  <c:v>1.5910618251734683</c:v>
                </c:pt>
                <c:pt idx="2">
                  <c:v>1.6272452508373143</c:v>
                </c:pt>
                <c:pt idx="3">
                  <c:v>1.6352873241960166</c:v>
                </c:pt>
              </c:numCache>
            </c:numRef>
          </c:val>
          <c:extLst>
            <c:ext xmlns:c16="http://schemas.microsoft.com/office/drawing/2014/chart" uri="{C3380CC4-5D6E-409C-BE32-E72D297353CC}">
              <c16:uniqueId val="{00000000-69A8-45A2-99E7-BF0D9A894666}"/>
            </c:ext>
          </c:extLst>
        </c:ser>
        <c:dLbls>
          <c:showLegendKey val="0"/>
          <c:showVal val="0"/>
          <c:showCatName val="0"/>
          <c:showSerName val="0"/>
          <c:showPercent val="0"/>
          <c:showBubbleSize val="0"/>
        </c:dLbls>
        <c:gapWidth val="219"/>
        <c:overlap val="-27"/>
        <c:axId val="2090629968"/>
        <c:axId val="1105736224"/>
      </c:barChart>
      <c:catAx>
        <c:axId val="209062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6224"/>
        <c:crosses val="autoZero"/>
        <c:auto val="1"/>
        <c:lblAlgn val="ctr"/>
        <c:lblOffset val="100"/>
        <c:noMultiLvlLbl val="1"/>
      </c:catAx>
      <c:valAx>
        <c:axId val="1105736224"/>
        <c:scaling>
          <c:orientation val="minMax"/>
        </c:scaling>
        <c:delete val="1"/>
        <c:axPos val="l"/>
        <c:numFmt formatCode="General" sourceLinked="1"/>
        <c:majorTickMark val="none"/>
        <c:minorTickMark val="none"/>
        <c:tickLblPos val="nextTo"/>
        <c:crossAx val="209062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957345971563982E-2"/>
          <c:y val="8.7562106730498634E-2"/>
          <c:w val="0.95576619273301744"/>
          <c:h val="0.81533734602200403"/>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A050-499A-96B7-4A27A4BE3B2B}"/>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A050-499A-96B7-4A27A4BE3B2B}"/>
              </c:ext>
            </c:extLst>
          </c:dPt>
          <c:dPt>
            <c:idx val="2"/>
            <c:invertIfNegative val="0"/>
            <c:bubble3D val="0"/>
            <c:spPr>
              <a:solidFill>
                <a:srgbClr val="D12205"/>
              </a:solidFill>
              <a:ln>
                <a:noFill/>
              </a:ln>
              <a:effectLst/>
            </c:spPr>
            <c:extLst>
              <c:ext xmlns:c16="http://schemas.microsoft.com/office/drawing/2014/chart" uri="{C3380CC4-5D6E-409C-BE32-E72D297353CC}">
                <c16:uniqueId val="{00000005-A050-499A-96B7-4A27A4BE3B2B}"/>
              </c:ext>
            </c:extLst>
          </c:dPt>
          <c:dPt>
            <c:idx val="3"/>
            <c:invertIfNegative val="0"/>
            <c:bubble3D val="0"/>
            <c:spPr>
              <a:solidFill>
                <a:srgbClr val="FF0000"/>
              </a:solidFill>
              <a:ln>
                <a:noFill/>
              </a:ln>
              <a:effectLst/>
            </c:spPr>
            <c:extLst>
              <c:ext xmlns:c16="http://schemas.microsoft.com/office/drawing/2014/chart" uri="{C3380CC4-5D6E-409C-BE32-E72D297353CC}">
                <c16:uniqueId val="{0000000A-A050-499A-96B7-4A27A4BE3B2B}"/>
              </c:ext>
            </c:extLst>
          </c:dPt>
          <c:dLbls>
            <c:dLbl>
              <c:idx val="0"/>
              <c:layout>
                <c:manualLayout>
                  <c:x val="1.352112436133979E-2"/>
                  <c:y val="0.1671640219400428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50-499A-96B7-4A27A4BE3B2B}"/>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2637769078359707"/>
                      <c:h val="0.19876598227823189"/>
                    </c:manualLayout>
                  </c15:layout>
                </c:ext>
                <c:ext xmlns:c16="http://schemas.microsoft.com/office/drawing/2014/chart" uri="{C3380CC4-5D6E-409C-BE32-E72D297353CC}">
                  <c16:uniqueId val="{0000000A-A050-499A-96B7-4A27A4BE3B2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'TESLA DUPONT ANALYSIS'!$C$59:$F$59</c:f>
              <c:numCache>
                <c:formatCode>mmm\-yy</c:formatCode>
                <c:ptCount val="4"/>
                <c:pt idx="0">
                  <c:v>43555</c:v>
                </c:pt>
                <c:pt idx="1">
                  <c:v>43921</c:v>
                </c:pt>
                <c:pt idx="2">
                  <c:v>44286</c:v>
                </c:pt>
                <c:pt idx="3">
                  <c:v>44651</c:v>
                </c:pt>
              </c:numCache>
            </c:numRef>
          </c:cat>
          <c:val>
            <c:numRef>
              <c:f>'TESLA DUPONT ANALYSIS'!$C$60:$F$60</c:f>
              <c:numCache>
                <c:formatCode>General</c:formatCode>
                <c:ptCount val="4"/>
                <c:pt idx="0">
                  <c:v>-862</c:v>
                </c:pt>
                <c:pt idx="1">
                  <c:v>721</c:v>
                </c:pt>
                <c:pt idx="2">
                  <c:v>5524</c:v>
                </c:pt>
                <c:pt idx="3">
                  <c:v>12583</c:v>
                </c:pt>
              </c:numCache>
            </c:numRef>
          </c:val>
          <c:extLst>
            <c:ext xmlns:c16="http://schemas.microsoft.com/office/drawing/2014/chart" uri="{C3380CC4-5D6E-409C-BE32-E72D297353CC}">
              <c16:uniqueId val="{00000006-A050-499A-96B7-4A27A4BE3B2B}"/>
            </c:ext>
          </c:extLst>
        </c:ser>
        <c:dLbls>
          <c:dLblPos val="outEnd"/>
          <c:showLegendKey val="0"/>
          <c:showVal val="1"/>
          <c:showCatName val="0"/>
          <c:showSerName val="0"/>
          <c:showPercent val="0"/>
          <c:showBubbleSize val="0"/>
        </c:dLbls>
        <c:gapWidth val="219"/>
        <c:overlap val="-27"/>
        <c:axId val="2090629968"/>
        <c:axId val="1105736224"/>
      </c:barChart>
      <c:dateAx>
        <c:axId val="20906299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6224"/>
        <c:crosses val="autoZero"/>
        <c:auto val="1"/>
        <c:lblOffset val="100"/>
        <c:baseTimeUnit val="years"/>
      </c:dateAx>
      <c:valAx>
        <c:axId val="1105736224"/>
        <c:scaling>
          <c:orientation val="minMax"/>
        </c:scaling>
        <c:delete val="1"/>
        <c:axPos val="l"/>
        <c:numFmt formatCode="General" sourceLinked="1"/>
        <c:majorTickMark val="none"/>
        <c:minorTickMark val="none"/>
        <c:tickLblPos val="nextTo"/>
        <c:crossAx val="209062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45508</xdr:colOff>
      <xdr:row>17</xdr:row>
      <xdr:rowOff>153459</xdr:rowOff>
    </xdr:from>
    <xdr:to>
      <xdr:col>1</xdr:col>
      <xdr:colOff>2324100</xdr:colOff>
      <xdr:row>27</xdr:row>
      <xdr:rowOff>105834</xdr:rowOff>
    </xdr:to>
    <xdr:grpSp>
      <xdr:nvGrpSpPr>
        <xdr:cNvPr id="3" name="Group 2">
          <a:extLst>
            <a:ext uri="{FF2B5EF4-FFF2-40B4-BE49-F238E27FC236}">
              <a16:creationId xmlns:a16="http://schemas.microsoft.com/office/drawing/2014/main" id="{939B40D9-75C7-414E-84AC-B504E0F7EE0D}"/>
            </a:ext>
          </a:extLst>
        </xdr:cNvPr>
        <xdr:cNvGrpSpPr/>
      </xdr:nvGrpSpPr>
      <xdr:grpSpPr>
        <a:xfrm>
          <a:off x="176887" y="3832080"/>
          <a:ext cx="2278592" cy="1809202"/>
          <a:chOff x="190500" y="3152775"/>
          <a:chExt cx="1847850" cy="1866900"/>
        </a:xfrm>
      </xdr:grpSpPr>
      <xdr:graphicFrame macro="">
        <xdr:nvGraphicFramePr>
          <xdr:cNvPr id="4" name="Chart 3">
            <a:extLst>
              <a:ext uri="{FF2B5EF4-FFF2-40B4-BE49-F238E27FC236}">
                <a16:creationId xmlns:a16="http://schemas.microsoft.com/office/drawing/2014/main" id="{761D69DF-885E-DDB3-2B16-3A824575A1A8}"/>
              </a:ext>
            </a:extLst>
          </xdr:cNvPr>
          <xdr:cNvGraphicFramePr/>
        </xdr:nvGraphicFramePr>
        <xdr:xfrm>
          <a:off x="190500" y="3424236"/>
          <a:ext cx="1847850" cy="159543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44F4D0F1-47FA-D307-56C4-0DAE5417F3D6}"/>
              </a:ext>
            </a:extLst>
          </xdr:cNvPr>
          <xdr:cNvSpPr txBox="1"/>
        </xdr:nvSpPr>
        <xdr:spPr>
          <a:xfrm>
            <a:off x="199258" y="3252787"/>
            <a:ext cx="176289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0000"/>
                </a:solidFill>
              </a:rPr>
              <a:t>Revenues (in</a:t>
            </a:r>
            <a:r>
              <a:rPr lang="en-US" sz="1050" b="1" baseline="0">
                <a:solidFill>
                  <a:srgbClr val="FF0000"/>
                </a:solidFill>
              </a:rPr>
              <a:t> INR Cr.)</a:t>
            </a:r>
            <a:endParaRPr lang="en-US" sz="1050" b="1">
              <a:solidFill>
                <a:srgbClr val="FF0000"/>
              </a:solidFill>
            </a:endParaRPr>
          </a:p>
        </xdr:txBody>
      </xdr:sp>
      <xdr:cxnSp macro="">
        <xdr:nvCxnSpPr>
          <xdr:cNvPr id="6" name="Straight Connector 5">
            <a:extLst>
              <a:ext uri="{FF2B5EF4-FFF2-40B4-BE49-F238E27FC236}">
                <a16:creationId xmlns:a16="http://schemas.microsoft.com/office/drawing/2014/main" id="{90DE2FFE-DDC6-D1B0-A2A2-1D7B8B091A26}"/>
              </a:ext>
            </a:extLst>
          </xdr:cNvPr>
          <xdr:cNvCxnSpPr/>
        </xdr:nvCxnSpPr>
        <xdr:spPr>
          <a:xfrm>
            <a:off x="219075" y="3152775"/>
            <a:ext cx="1609725" cy="0"/>
          </a:xfrm>
          <a:prstGeom prst="line">
            <a:avLst/>
          </a:prstGeom>
          <a:ln w="19050"/>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535517</xdr:colOff>
      <xdr:row>17</xdr:row>
      <xdr:rowOff>171450</xdr:rowOff>
    </xdr:from>
    <xdr:to>
      <xdr:col>8</xdr:col>
      <xdr:colOff>285750</xdr:colOff>
      <xdr:row>27</xdr:row>
      <xdr:rowOff>39103</xdr:rowOff>
    </xdr:to>
    <xdr:grpSp>
      <xdr:nvGrpSpPr>
        <xdr:cNvPr id="11" name="Group 10">
          <a:extLst>
            <a:ext uri="{FF2B5EF4-FFF2-40B4-BE49-F238E27FC236}">
              <a16:creationId xmlns:a16="http://schemas.microsoft.com/office/drawing/2014/main" id="{B9D5B2B6-6A16-45B2-A4A5-526CEE73F179}"/>
            </a:ext>
          </a:extLst>
        </xdr:cNvPr>
        <xdr:cNvGrpSpPr/>
      </xdr:nvGrpSpPr>
      <xdr:grpSpPr>
        <a:xfrm>
          <a:off x="5422827" y="3850071"/>
          <a:ext cx="2141337" cy="1724480"/>
          <a:chOff x="129197" y="3152775"/>
          <a:chExt cx="1909153" cy="1866900"/>
        </a:xfrm>
      </xdr:grpSpPr>
      <xdr:graphicFrame macro="">
        <xdr:nvGraphicFramePr>
          <xdr:cNvPr id="12" name="Chart 11">
            <a:extLst>
              <a:ext uri="{FF2B5EF4-FFF2-40B4-BE49-F238E27FC236}">
                <a16:creationId xmlns:a16="http://schemas.microsoft.com/office/drawing/2014/main" id="{4DC4AE91-9696-568B-5F08-4D96AAF2F0BA}"/>
              </a:ext>
            </a:extLst>
          </xdr:cNvPr>
          <xdr:cNvGraphicFramePr/>
        </xdr:nvGraphicFramePr>
        <xdr:xfrm>
          <a:off x="190500" y="3424236"/>
          <a:ext cx="1847850" cy="159543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3" name="TextBox 12">
            <a:extLst>
              <a:ext uri="{FF2B5EF4-FFF2-40B4-BE49-F238E27FC236}">
                <a16:creationId xmlns:a16="http://schemas.microsoft.com/office/drawing/2014/main" id="{969B6A09-7977-F9E3-F7E0-97522C5C0EAF}"/>
              </a:ext>
            </a:extLst>
          </xdr:cNvPr>
          <xdr:cNvSpPr txBox="1"/>
        </xdr:nvSpPr>
        <xdr:spPr>
          <a:xfrm>
            <a:off x="129197" y="3252787"/>
            <a:ext cx="183295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0000"/>
                </a:solidFill>
              </a:rPr>
              <a:t>Average Total Assets (in</a:t>
            </a:r>
            <a:r>
              <a:rPr lang="en-US" sz="1050" b="1" baseline="0">
                <a:solidFill>
                  <a:srgbClr val="FF0000"/>
                </a:solidFill>
              </a:rPr>
              <a:t> INR Cr.)</a:t>
            </a:r>
            <a:endParaRPr lang="en-US" sz="1050" b="1">
              <a:solidFill>
                <a:srgbClr val="FF0000"/>
              </a:solidFill>
            </a:endParaRPr>
          </a:p>
        </xdr:txBody>
      </xdr:sp>
      <xdr:cxnSp macro="">
        <xdr:nvCxnSpPr>
          <xdr:cNvPr id="14" name="Straight Connector 13">
            <a:extLst>
              <a:ext uri="{FF2B5EF4-FFF2-40B4-BE49-F238E27FC236}">
                <a16:creationId xmlns:a16="http://schemas.microsoft.com/office/drawing/2014/main" id="{0E45C52F-1264-0483-15E3-AE66E6D13E3D}"/>
              </a:ext>
            </a:extLst>
          </xdr:cNvPr>
          <xdr:cNvCxnSpPr/>
        </xdr:nvCxnSpPr>
        <xdr:spPr>
          <a:xfrm>
            <a:off x="219075" y="3152775"/>
            <a:ext cx="1609725" cy="0"/>
          </a:xfrm>
          <a:prstGeom prst="line">
            <a:avLst/>
          </a:prstGeom>
          <a:ln w="19050"/>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55033</xdr:colOff>
      <xdr:row>28</xdr:row>
      <xdr:rowOff>153460</xdr:rowOff>
    </xdr:from>
    <xdr:to>
      <xdr:col>1</xdr:col>
      <xdr:colOff>2276475</xdr:colOff>
      <xdr:row>40</xdr:row>
      <xdr:rowOff>0</xdr:rowOff>
    </xdr:to>
    <xdr:grpSp>
      <xdr:nvGrpSpPr>
        <xdr:cNvPr id="15" name="Group 14">
          <a:extLst>
            <a:ext uri="{FF2B5EF4-FFF2-40B4-BE49-F238E27FC236}">
              <a16:creationId xmlns:a16="http://schemas.microsoft.com/office/drawing/2014/main" id="{113D0984-7269-47AF-9C39-042E6FFFF4EB}"/>
            </a:ext>
          </a:extLst>
        </xdr:cNvPr>
        <xdr:cNvGrpSpPr/>
      </xdr:nvGrpSpPr>
      <xdr:grpSpPr>
        <a:xfrm>
          <a:off x="186412" y="5872839"/>
          <a:ext cx="2221442" cy="2088747"/>
          <a:chOff x="190500" y="3152775"/>
          <a:chExt cx="1847850" cy="1892254"/>
        </a:xfrm>
      </xdr:grpSpPr>
      <xdr:graphicFrame macro="">
        <xdr:nvGraphicFramePr>
          <xdr:cNvPr id="16" name="Chart 15">
            <a:extLst>
              <a:ext uri="{FF2B5EF4-FFF2-40B4-BE49-F238E27FC236}">
                <a16:creationId xmlns:a16="http://schemas.microsoft.com/office/drawing/2014/main" id="{486C3DC0-0F46-7D2B-550C-04F31DA985E1}"/>
              </a:ext>
            </a:extLst>
          </xdr:cNvPr>
          <xdr:cNvGraphicFramePr/>
        </xdr:nvGraphicFramePr>
        <xdr:xfrm>
          <a:off x="190500" y="3424235"/>
          <a:ext cx="1847850" cy="162079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7" name="TextBox 16">
            <a:extLst>
              <a:ext uri="{FF2B5EF4-FFF2-40B4-BE49-F238E27FC236}">
                <a16:creationId xmlns:a16="http://schemas.microsoft.com/office/drawing/2014/main" id="{2107EF83-F3D1-2DEF-A810-F1CFE408B5DE}"/>
              </a:ext>
            </a:extLst>
          </xdr:cNvPr>
          <xdr:cNvSpPr txBox="1"/>
        </xdr:nvSpPr>
        <xdr:spPr>
          <a:xfrm>
            <a:off x="199258" y="3252787"/>
            <a:ext cx="176289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0000"/>
                </a:solidFill>
              </a:rPr>
              <a:t>Return on Equity (%)</a:t>
            </a:r>
          </a:p>
        </xdr:txBody>
      </xdr:sp>
      <xdr:cxnSp macro="">
        <xdr:nvCxnSpPr>
          <xdr:cNvPr id="18" name="Straight Connector 17">
            <a:extLst>
              <a:ext uri="{FF2B5EF4-FFF2-40B4-BE49-F238E27FC236}">
                <a16:creationId xmlns:a16="http://schemas.microsoft.com/office/drawing/2014/main" id="{3F935D0B-5247-4EEF-6D8A-488499C33538}"/>
              </a:ext>
            </a:extLst>
          </xdr:cNvPr>
          <xdr:cNvCxnSpPr/>
        </xdr:nvCxnSpPr>
        <xdr:spPr>
          <a:xfrm>
            <a:off x="219075" y="3152775"/>
            <a:ext cx="1609725" cy="0"/>
          </a:xfrm>
          <a:prstGeom prst="line">
            <a:avLst/>
          </a:prstGeom>
          <a:ln w="19050"/>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2553760</xdr:colOff>
      <xdr:row>28</xdr:row>
      <xdr:rowOff>162984</xdr:rowOff>
    </xdr:from>
    <xdr:to>
      <xdr:col>5</xdr:col>
      <xdr:colOff>180975</xdr:colOff>
      <xdr:row>39</xdr:row>
      <xdr:rowOff>28575</xdr:rowOff>
    </xdr:to>
    <xdr:grpSp>
      <xdr:nvGrpSpPr>
        <xdr:cNvPr id="19" name="Group 18">
          <a:extLst>
            <a:ext uri="{FF2B5EF4-FFF2-40B4-BE49-F238E27FC236}">
              <a16:creationId xmlns:a16="http://schemas.microsoft.com/office/drawing/2014/main" id="{6B4348D1-D5FE-4714-AB09-4106986EF742}"/>
            </a:ext>
          </a:extLst>
        </xdr:cNvPr>
        <xdr:cNvGrpSpPr/>
      </xdr:nvGrpSpPr>
      <xdr:grpSpPr>
        <a:xfrm>
          <a:off x="2685139" y="5882363"/>
          <a:ext cx="2383146" cy="1906350"/>
          <a:chOff x="-51238" y="3121025"/>
          <a:chExt cx="1847850" cy="1866900"/>
        </a:xfrm>
      </xdr:grpSpPr>
      <xdr:graphicFrame macro="">
        <xdr:nvGraphicFramePr>
          <xdr:cNvPr id="20" name="Chart 19">
            <a:extLst>
              <a:ext uri="{FF2B5EF4-FFF2-40B4-BE49-F238E27FC236}">
                <a16:creationId xmlns:a16="http://schemas.microsoft.com/office/drawing/2014/main" id="{EA55D449-30D0-1254-D2C8-D07B85FB6545}"/>
              </a:ext>
            </a:extLst>
          </xdr:cNvPr>
          <xdr:cNvGraphicFramePr/>
        </xdr:nvGraphicFramePr>
        <xdr:xfrm>
          <a:off x="-51238" y="3392486"/>
          <a:ext cx="1847850" cy="159543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1" name="TextBox 20">
            <a:extLst>
              <a:ext uri="{FF2B5EF4-FFF2-40B4-BE49-F238E27FC236}">
                <a16:creationId xmlns:a16="http://schemas.microsoft.com/office/drawing/2014/main" id="{AEC8EB94-D8BF-CDD2-F95A-DB111C043FE2}"/>
              </a:ext>
            </a:extLst>
          </xdr:cNvPr>
          <xdr:cNvSpPr txBox="1"/>
        </xdr:nvSpPr>
        <xdr:spPr>
          <a:xfrm>
            <a:off x="-42482" y="3231620"/>
            <a:ext cx="176289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0000"/>
                </a:solidFill>
              </a:rPr>
              <a:t>Return on Assets(%</a:t>
            </a:r>
            <a:r>
              <a:rPr lang="en-US" sz="1050" b="1" baseline="0">
                <a:solidFill>
                  <a:srgbClr val="FF0000"/>
                </a:solidFill>
              </a:rPr>
              <a:t>)</a:t>
            </a:r>
            <a:endParaRPr lang="en-US" sz="1050" b="1">
              <a:solidFill>
                <a:srgbClr val="FF0000"/>
              </a:solidFill>
            </a:endParaRPr>
          </a:p>
        </xdr:txBody>
      </xdr:sp>
      <xdr:cxnSp macro="">
        <xdr:nvCxnSpPr>
          <xdr:cNvPr id="22" name="Straight Connector 21">
            <a:extLst>
              <a:ext uri="{FF2B5EF4-FFF2-40B4-BE49-F238E27FC236}">
                <a16:creationId xmlns:a16="http://schemas.microsoft.com/office/drawing/2014/main" id="{4EF83515-B05A-B50C-CAD5-BE476FFFA1DB}"/>
              </a:ext>
            </a:extLst>
          </xdr:cNvPr>
          <xdr:cNvCxnSpPr/>
        </xdr:nvCxnSpPr>
        <xdr:spPr>
          <a:xfrm>
            <a:off x="45023" y="3121025"/>
            <a:ext cx="1609725" cy="0"/>
          </a:xfrm>
          <a:prstGeom prst="line">
            <a:avLst/>
          </a:prstGeom>
          <a:ln w="19050"/>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536764</xdr:colOff>
      <xdr:row>28</xdr:row>
      <xdr:rowOff>180975</xdr:rowOff>
    </xdr:from>
    <xdr:to>
      <xdr:col>8</xdr:col>
      <xdr:colOff>361950</xdr:colOff>
      <xdr:row>38</xdr:row>
      <xdr:rowOff>28575</xdr:rowOff>
    </xdr:to>
    <xdr:grpSp>
      <xdr:nvGrpSpPr>
        <xdr:cNvPr id="23" name="Group 22">
          <a:extLst>
            <a:ext uri="{FF2B5EF4-FFF2-40B4-BE49-F238E27FC236}">
              <a16:creationId xmlns:a16="http://schemas.microsoft.com/office/drawing/2014/main" id="{E87DBBAD-84D3-41AC-9EAE-AB9C351AFC54}"/>
            </a:ext>
          </a:extLst>
        </xdr:cNvPr>
        <xdr:cNvGrpSpPr/>
      </xdr:nvGrpSpPr>
      <xdr:grpSpPr>
        <a:xfrm>
          <a:off x="5424074" y="5900354"/>
          <a:ext cx="2216290" cy="1686911"/>
          <a:chOff x="199258" y="3152775"/>
          <a:chExt cx="1762892" cy="1866900"/>
        </a:xfrm>
      </xdr:grpSpPr>
      <xdr:graphicFrame macro="">
        <xdr:nvGraphicFramePr>
          <xdr:cNvPr id="24" name="Chart 23">
            <a:extLst>
              <a:ext uri="{FF2B5EF4-FFF2-40B4-BE49-F238E27FC236}">
                <a16:creationId xmlns:a16="http://schemas.microsoft.com/office/drawing/2014/main" id="{13E84D72-82A5-EDDA-17EC-A5B54821AFB1}"/>
              </a:ext>
            </a:extLst>
          </xdr:cNvPr>
          <xdr:cNvGraphicFramePr/>
        </xdr:nvGraphicFramePr>
        <xdr:xfrm>
          <a:off x="204267" y="3433294"/>
          <a:ext cx="1750139" cy="1586381"/>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5" name="TextBox 24">
            <a:extLst>
              <a:ext uri="{FF2B5EF4-FFF2-40B4-BE49-F238E27FC236}">
                <a16:creationId xmlns:a16="http://schemas.microsoft.com/office/drawing/2014/main" id="{CCF08C2E-CE54-BF6C-6509-12643EC22034}"/>
              </a:ext>
            </a:extLst>
          </xdr:cNvPr>
          <xdr:cNvSpPr txBox="1"/>
        </xdr:nvSpPr>
        <xdr:spPr>
          <a:xfrm>
            <a:off x="199258" y="3252787"/>
            <a:ext cx="176289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0000"/>
                </a:solidFill>
              </a:rPr>
              <a:t>Financial Leverage </a:t>
            </a:r>
          </a:p>
        </xdr:txBody>
      </xdr:sp>
      <xdr:cxnSp macro="">
        <xdr:nvCxnSpPr>
          <xdr:cNvPr id="26" name="Straight Connector 25">
            <a:extLst>
              <a:ext uri="{FF2B5EF4-FFF2-40B4-BE49-F238E27FC236}">
                <a16:creationId xmlns:a16="http://schemas.microsoft.com/office/drawing/2014/main" id="{AA905861-220D-45E7-965E-0B8F14CC040A}"/>
              </a:ext>
            </a:extLst>
          </xdr:cNvPr>
          <xdr:cNvCxnSpPr/>
        </xdr:nvCxnSpPr>
        <xdr:spPr>
          <a:xfrm>
            <a:off x="219075" y="3152775"/>
            <a:ext cx="1609725" cy="0"/>
          </a:xfrm>
          <a:prstGeom prst="line">
            <a:avLst/>
          </a:prstGeom>
          <a:ln w="19050"/>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79375</xdr:colOff>
      <xdr:row>41</xdr:row>
      <xdr:rowOff>63500</xdr:rowOff>
    </xdr:from>
    <xdr:to>
      <xdr:col>8</xdr:col>
      <xdr:colOff>582083</xdr:colOff>
      <xdr:row>49</xdr:row>
      <xdr:rowOff>0</xdr:rowOff>
    </xdr:to>
    <xdr:sp macro="" textlink="">
      <xdr:nvSpPr>
        <xdr:cNvPr id="27" name="TextBox 26">
          <a:extLst>
            <a:ext uri="{FF2B5EF4-FFF2-40B4-BE49-F238E27FC236}">
              <a16:creationId xmlns:a16="http://schemas.microsoft.com/office/drawing/2014/main" id="{B459B43F-972E-437B-9277-E6D58AA9777D}"/>
            </a:ext>
          </a:extLst>
        </xdr:cNvPr>
        <xdr:cNvSpPr txBox="1"/>
      </xdr:nvSpPr>
      <xdr:spPr>
        <a:xfrm>
          <a:off x="79375" y="8188325"/>
          <a:ext cx="6693958" cy="146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alibri (Body)"/>
            </a:rPr>
            <a:t>-</a:t>
          </a:r>
          <a:r>
            <a:rPr lang="en-US" sz="1400" baseline="0">
              <a:latin typeface="Calibri (Body)"/>
            </a:rPr>
            <a:t> </a:t>
          </a:r>
          <a:r>
            <a:rPr lang="en-US" sz="1200" b="0" i="0" u="none" strike="noStrike">
              <a:solidFill>
                <a:schemeClr val="dk1"/>
              </a:solidFill>
              <a:effectLst/>
              <a:latin typeface="Calibri (Body)"/>
              <a:ea typeface="+mn-ea"/>
              <a:cs typeface="+mn-cs"/>
            </a:rPr>
            <a:t>In 2022, total </a:t>
          </a:r>
          <a:r>
            <a:rPr lang="en-US" sz="1400">
              <a:latin typeface="Calibri (Body)"/>
            </a:rPr>
            <a:t> </a:t>
          </a:r>
          <a:r>
            <a:rPr lang="en-US" sz="1200" b="0" i="0" u="none" strike="noStrike">
              <a:solidFill>
                <a:schemeClr val="dk1"/>
              </a:solidFill>
              <a:effectLst/>
              <a:latin typeface="Calibri (Body)"/>
              <a:ea typeface="+mn-ea"/>
              <a:cs typeface="+mn-cs"/>
            </a:rPr>
            <a:t>revenue grew 51% YoY to $81.5B and net income (GAAP) more than doubled </a:t>
          </a:r>
          <a:r>
            <a:rPr lang="en-US" sz="1400">
              <a:latin typeface="Calibri (Body)"/>
            </a:rPr>
            <a:t> </a:t>
          </a:r>
          <a:r>
            <a:rPr lang="en-US" sz="1200" b="0" i="0" u="none" strike="noStrike">
              <a:solidFill>
                <a:schemeClr val="dk1"/>
              </a:solidFill>
              <a:effectLst/>
              <a:latin typeface="Calibri (Body)"/>
              <a:ea typeface="+mn-ea"/>
              <a:cs typeface="+mn-cs"/>
            </a:rPr>
            <a:t>YoY to $12.6B. . In 2022, total </a:t>
          </a:r>
          <a:r>
            <a:rPr lang="en-US" sz="1400">
              <a:latin typeface="Calibri (Body)"/>
            </a:rPr>
            <a:t> </a:t>
          </a:r>
          <a:r>
            <a:rPr lang="en-US" sz="1200" b="0" i="0" u="none" strike="noStrike">
              <a:solidFill>
                <a:schemeClr val="dk1"/>
              </a:solidFill>
              <a:effectLst/>
              <a:latin typeface="Calibri (Body)"/>
              <a:ea typeface="+mn-ea"/>
              <a:cs typeface="+mn-cs"/>
            </a:rPr>
            <a:t>revenue grew 51% YoY to $81.5B and net income (GAAP) more than doubled </a:t>
          </a:r>
          <a:r>
            <a:rPr lang="en-US" sz="1400">
              <a:latin typeface="Calibri (Body)"/>
            </a:rPr>
            <a:t> </a:t>
          </a:r>
          <a:r>
            <a:rPr lang="en-US" sz="1200" b="0" i="0" u="none" strike="noStrike">
              <a:solidFill>
                <a:schemeClr val="dk1"/>
              </a:solidFill>
              <a:effectLst/>
              <a:latin typeface="Calibri (Body)"/>
              <a:ea typeface="+mn-ea"/>
              <a:cs typeface="+mn-cs"/>
            </a:rPr>
            <a:t>YoY to $12.6B.</a:t>
          </a:r>
        </a:p>
        <a:p>
          <a:r>
            <a:rPr lang="en-US" sz="1200" b="0" i="0" u="none" strike="noStrike">
              <a:solidFill>
                <a:schemeClr val="dk1"/>
              </a:solidFill>
              <a:effectLst/>
              <a:latin typeface="Calibri (Body)"/>
              <a:ea typeface="+mn-ea"/>
              <a:cs typeface="+mn-cs"/>
            </a:rPr>
            <a:t>-</a:t>
          </a:r>
          <a:r>
            <a:rPr lang="en-US" sz="1200" b="0" i="0" u="none" strike="noStrike" baseline="0">
              <a:solidFill>
                <a:schemeClr val="dk1"/>
              </a:solidFill>
              <a:effectLst/>
              <a:latin typeface="Calibri (Body)"/>
              <a:ea typeface="+mn-ea"/>
              <a:cs typeface="+mn-cs"/>
            </a:rPr>
            <a:t> </a:t>
          </a:r>
          <a:r>
            <a:rPr lang="en-US" sz="1200" b="0" i="0">
              <a:solidFill>
                <a:schemeClr val="dk1"/>
              </a:solidFill>
              <a:effectLst/>
              <a:latin typeface="Calibri (Body)"/>
              <a:ea typeface="+mn-ea"/>
              <a:cs typeface="+mn-cs"/>
            </a:rPr>
            <a:t> In 2022, vehicle deliveries grew 40% YoY to 1.31 million while production grew 47% YoY to 1.37 million.</a:t>
          </a:r>
        </a:p>
        <a:p>
          <a:r>
            <a:rPr lang="en-US" sz="1200" b="0" i="0">
              <a:solidFill>
                <a:schemeClr val="dk1"/>
              </a:solidFill>
              <a:effectLst/>
              <a:latin typeface="Calibri (Body)"/>
              <a:ea typeface="+mn-ea"/>
              <a:cs typeface="+mn-cs"/>
            </a:rPr>
            <a:t>- Moreover getting good market cap in the energy</a:t>
          </a:r>
          <a:r>
            <a:rPr lang="en-US" sz="1200" b="0" i="0" baseline="0">
              <a:solidFill>
                <a:schemeClr val="dk1"/>
              </a:solidFill>
              <a:effectLst/>
              <a:latin typeface="Calibri (Body)"/>
              <a:ea typeface="+mn-ea"/>
              <a:cs typeface="+mn-cs"/>
            </a:rPr>
            <a:t> was on eof the factors in the increased Revenue.</a:t>
          </a:r>
        </a:p>
        <a:p>
          <a:r>
            <a:rPr lang="en-US" sz="1200" b="0" i="0" u="none" strike="noStrike">
              <a:solidFill>
                <a:schemeClr val="dk1"/>
              </a:solidFill>
              <a:effectLst/>
              <a:latin typeface="Calibri (Body)"/>
              <a:ea typeface="+mn-ea"/>
              <a:cs typeface="+mn-cs"/>
            </a:rPr>
            <a:t>-  The CAGR has been very strong at about 15% over a four-year period.</a:t>
          </a:r>
          <a:r>
            <a:rPr lang="en-US" sz="1400">
              <a:latin typeface="Calibri (Body)"/>
            </a:rPr>
            <a:t> </a:t>
          </a:r>
          <a:br>
            <a:rPr lang="en-US" sz="1400">
              <a:latin typeface="Calibri (Body)"/>
            </a:rPr>
          </a:br>
          <a:r>
            <a:rPr lang="en-US" sz="1400">
              <a:latin typeface="Calibri (Body)"/>
            </a:rPr>
            <a:t>- </a:t>
          </a:r>
          <a:r>
            <a:rPr lang="en-US" sz="1400">
              <a:solidFill>
                <a:sysClr val="windowText" lastClr="000000"/>
              </a:solidFill>
              <a:latin typeface="Calibri (Body)"/>
            </a:rPr>
            <a:t>Overall financials show improvement in gross margins, PBDIT margins, and PBT growth.</a:t>
          </a:r>
          <a:br>
            <a:rPr lang="en-US" sz="1400">
              <a:latin typeface="Calibri (Body)"/>
            </a:rPr>
          </a:br>
          <a:endParaRPr lang="en-US" sz="1400">
            <a:latin typeface="Calibri (Body)"/>
          </a:endParaRPr>
        </a:p>
      </xdr:txBody>
    </xdr:sp>
    <xdr:clientData/>
  </xdr:twoCellAnchor>
  <xdr:twoCellAnchor>
    <xdr:from>
      <xdr:col>0</xdr:col>
      <xdr:colOff>117740</xdr:colOff>
      <xdr:row>54</xdr:row>
      <xdr:rowOff>91282</xdr:rowOff>
    </xdr:from>
    <xdr:to>
      <xdr:col>6</xdr:col>
      <xdr:colOff>9526</xdr:colOff>
      <xdr:row>56</xdr:row>
      <xdr:rowOff>48948</xdr:rowOff>
    </xdr:to>
    <xdr:sp macro="" textlink="">
      <xdr:nvSpPr>
        <xdr:cNvPr id="28" name="TextBox 27">
          <a:extLst>
            <a:ext uri="{FF2B5EF4-FFF2-40B4-BE49-F238E27FC236}">
              <a16:creationId xmlns:a16="http://schemas.microsoft.com/office/drawing/2014/main" id="{CC73EAF2-5F92-4190-AE42-A81EA2A6448C}"/>
            </a:ext>
          </a:extLst>
        </xdr:cNvPr>
        <xdr:cNvSpPr txBox="1"/>
      </xdr:nvSpPr>
      <xdr:spPr>
        <a:xfrm>
          <a:off x="117740" y="10902157"/>
          <a:ext cx="5435336" cy="338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Dupont</a:t>
          </a:r>
          <a:r>
            <a:rPr lang="en-US" sz="1600" b="1" baseline="0">
              <a:solidFill>
                <a:srgbClr val="FF0000"/>
              </a:solidFill>
            </a:rPr>
            <a:t> Analysis - Return on Equity</a:t>
          </a:r>
          <a:endParaRPr lang="en-US" sz="1600" b="1">
            <a:solidFill>
              <a:srgbClr val="FF0000"/>
            </a:solidFill>
          </a:endParaRPr>
        </a:p>
      </xdr:txBody>
    </xdr:sp>
    <xdr:clientData/>
  </xdr:twoCellAnchor>
  <xdr:twoCellAnchor>
    <xdr:from>
      <xdr:col>0</xdr:col>
      <xdr:colOff>47627</xdr:colOff>
      <xdr:row>96</xdr:row>
      <xdr:rowOff>0</xdr:rowOff>
    </xdr:from>
    <xdr:to>
      <xdr:col>6</xdr:col>
      <xdr:colOff>229913</xdr:colOff>
      <xdr:row>107</xdr:row>
      <xdr:rowOff>175172</xdr:rowOff>
    </xdr:to>
    <xdr:sp macro="" textlink="">
      <xdr:nvSpPr>
        <xdr:cNvPr id="29" name="TextBox 28">
          <a:extLst>
            <a:ext uri="{FF2B5EF4-FFF2-40B4-BE49-F238E27FC236}">
              <a16:creationId xmlns:a16="http://schemas.microsoft.com/office/drawing/2014/main" id="{330B4379-225D-4009-8D87-ACFF2A2F5A08}"/>
            </a:ext>
          </a:extLst>
        </xdr:cNvPr>
        <xdr:cNvSpPr txBox="1"/>
      </xdr:nvSpPr>
      <xdr:spPr>
        <a:xfrm>
          <a:off x="47627" y="18491638"/>
          <a:ext cx="5722114" cy="222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b="1">
              <a:ln>
                <a:noFill/>
              </a:ln>
              <a:solidFill>
                <a:srgbClr val="FF0000"/>
              </a:solidFill>
            </a:rPr>
            <a:t>Dupont</a:t>
          </a:r>
          <a:r>
            <a:rPr lang="en-US" sz="1150" b="1" baseline="0">
              <a:ln>
                <a:noFill/>
              </a:ln>
              <a:solidFill>
                <a:srgbClr val="FF0000"/>
              </a:solidFill>
            </a:rPr>
            <a:t> Analysis Sumamry:</a:t>
          </a:r>
          <a:endParaRPr lang="en-US" sz="1150" b="1" baseline="0">
            <a:ln>
              <a:noFill/>
            </a:ln>
            <a:solidFill>
              <a:sysClr val="windowText" lastClr="000000"/>
            </a:solidFill>
          </a:endParaRPr>
        </a:p>
        <a:p>
          <a:r>
            <a:rPr lang="en-US" sz="1150" b="0" baseline="0">
              <a:ln>
                <a:noFill/>
              </a:ln>
              <a:solidFill>
                <a:sysClr val="windowText" lastClr="000000"/>
              </a:solidFill>
            </a:rPr>
            <a:t>- ROE has been constantly rising at a staeady pace after 2019, where it dipped negative to (11.54%) to a 27.66% by 2022.</a:t>
          </a:r>
        </a:p>
        <a:p>
          <a:r>
            <a:rPr lang="en-US" sz="1150" b="0" baseline="0">
              <a:ln>
                <a:noFill/>
              </a:ln>
              <a:solidFill>
                <a:sysClr val="windowText" lastClr="000000"/>
              </a:solidFill>
            </a:rPr>
            <a:t>- Asset turnover ratio has been able to maintain its positive trend ranging from 0.07x to 0.10x.</a:t>
          </a:r>
        </a:p>
        <a:p>
          <a:r>
            <a:rPr lang="en-US" sz="1150" b="0" baseline="0">
              <a:ln>
                <a:noFill/>
              </a:ln>
              <a:solidFill>
                <a:sysClr val="windowText" lastClr="000000"/>
              </a:solidFill>
            </a:rPr>
            <a:t>- ROA has also been in linke with other metrics after the dip in 2019 from a -2.51% to 15.28% in 2022.</a:t>
          </a:r>
        </a:p>
        <a:p>
          <a:r>
            <a:rPr lang="en-US" sz="1150" b="0" baseline="0">
              <a:ln>
                <a:noFill/>
              </a:ln>
              <a:solidFill>
                <a:sysClr val="windowText" lastClr="000000"/>
              </a:solidFill>
            </a:rPr>
            <a:t>- All the KPI have been performing uniformally due to consistent rise in Revenue from the new models of Tesla cars and from the energy sector as well. </a:t>
          </a:r>
        </a:p>
      </xdr:txBody>
    </xdr:sp>
    <xdr:clientData/>
  </xdr:twoCellAnchor>
  <xdr:twoCellAnchor>
    <xdr:from>
      <xdr:col>0</xdr:col>
      <xdr:colOff>39688</xdr:colOff>
      <xdr:row>105</xdr:row>
      <xdr:rowOff>112516</xdr:rowOff>
    </xdr:from>
    <xdr:to>
      <xdr:col>6</xdr:col>
      <xdr:colOff>120431</xdr:colOff>
      <xdr:row>108</xdr:row>
      <xdr:rowOff>92605</xdr:rowOff>
    </xdr:to>
    <xdr:sp macro="" textlink="">
      <xdr:nvSpPr>
        <xdr:cNvPr id="30" name="TextBox 29">
          <a:extLst>
            <a:ext uri="{FF2B5EF4-FFF2-40B4-BE49-F238E27FC236}">
              <a16:creationId xmlns:a16="http://schemas.microsoft.com/office/drawing/2014/main" id="{9F3C151B-20A4-4111-BCCB-F5C1388D6D55}"/>
            </a:ext>
          </a:extLst>
        </xdr:cNvPr>
        <xdr:cNvSpPr txBox="1"/>
      </xdr:nvSpPr>
      <xdr:spPr>
        <a:xfrm>
          <a:off x="39688" y="20279240"/>
          <a:ext cx="5620571" cy="538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baseline="0">
              <a:solidFill>
                <a:srgbClr val="FF0000"/>
              </a:solidFill>
            </a:rPr>
            <a:t>Disclaimer</a:t>
          </a:r>
          <a:r>
            <a:rPr lang="en-US" sz="1000" b="0" i="1" baseline="0">
              <a:solidFill>
                <a:srgbClr val="FF0000"/>
              </a:solidFill>
            </a:rPr>
            <a:t>: </a:t>
          </a:r>
          <a:r>
            <a:rPr lang="en-US" sz="1000" b="0" i="1" baseline="0">
              <a:solidFill>
                <a:sysClr val="windowText" lastClr="000000"/>
              </a:solidFill>
            </a:rPr>
            <a:t>This report is made as a part of educational assignment and is meant for education purpose only. The author of the report is not liable for any losses due to the actions taken based on this repor. It is advisable for you to SEBI registered SEBI analyst before making any </a:t>
          </a:r>
        </a:p>
      </xdr:txBody>
    </xdr:sp>
    <xdr:clientData/>
  </xdr:twoCellAnchor>
  <xdr:twoCellAnchor>
    <xdr:from>
      <xdr:col>2</xdr:col>
      <xdr:colOff>66675</xdr:colOff>
      <xdr:row>17</xdr:row>
      <xdr:rowOff>152400</xdr:rowOff>
    </xdr:from>
    <xdr:to>
      <xdr:col>5</xdr:col>
      <xdr:colOff>209550</xdr:colOff>
      <xdr:row>27</xdr:row>
      <xdr:rowOff>104775</xdr:rowOff>
    </xdr:to>
    <xdr:grpSp>
      <xdr:nvGrpSpPr>
        <xdr:cNvPr id="31" name="Group 30">
          <a:extLst>
            <a:ext uri="{FF2B5EF4-FFF2-40B4-BE49-F238E27FC236}">
              <a16:creationId xmlns:a16="http://schemas.microsoft.com/office/drawing/2014/main" id="{98802F0F-CEDF-4210-B535-AC42661CB261}"/>
            </a:ext>
          </a:extLst>
        </xdr:cNvPr>
        <xdr:cNvGrpSpPr/>
      </xdr:nvGrpSpPr>
      <xdr:grpSpPr>
        <a:xfrm>
          <a:off x="2869434" y="3831021"/>
          <a:ext cx="2227426" cy="1809202"/>
          <a:chOff x="190500" y="3152775"/>
          <a:chExt cx="1847850" cy="1866900"/>
        </a:xfrm>
      </xdr:grpSpPr>
      <xdr:graphicFrame macro="">
        <xdr:nvGraphicFramePr>
          <xdr:cNvPr id="32" name="Chart 31">
            <a:extLst>
              <a:ext uri="{FF2B5EF4-FFF2-40B4-BE49-F238E27FC236}">
                <a16:creationId xmlns:a16="http://schemas.microsoft.com/office/drawing/2014/main" id="{3E472DF5-8735-CC87-2730-3F5A4762E8F8}"/>
              </a:ext>
            </a:extLst>
          </xdr:cNvPr>
          <xdr:cNvGraphicFramePr/>
        </xdr:nvGraphicFramePr>
        <xdr:xfrm>
          <a:off x="190500" y="3424236"/>
          <a:ext cx="1847850" cy="1595439"/>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3" name="TextBox 32">
            <a:extLst>
              <a:ext uri="{FF2B5EF4-FFF2-40B4-BE49-F238E27FC236}">
                <a16:creationId xmlns:a16="http://schemas.microsoft.com/office/drawing/2014/main" id="{32EEA638-29A9-BCE2-9D90-067F97AC0653}"/>
              </a:ext>
            </a:extLst>
          </xdr:cNvPr>
          <xdr:cNvSpPr txBox="1"/>
        </xdr:nvSpPr>
        <xdr:spPr>
          <a:xfrm>
            <a:off x="199258" y="3252787"/>
            <a:ext cx="176289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FF0000"/>
                </a:solidFill>
              </a:rPr>
              <a:t>Revenues (in</a:t>
            </a:r>
            <a:r>
              <a:rPr lang="en-US" sz="1050" b="1" baseline="0">
                <a:solidFill>
                  <a:srgbClr val="FF0000"/>
                </a:solidFill>
              </a:rPr>
              <a:t> INR Cr.)</a:t>
            </a:r>
            <a:endParaRPr lang="en-US" sz="1050" b="1">
              <a:solidFill>
                <a:srgbClr val="FF0000"/>
              </a:solidFill>
            </a:endParaRPr>
          </a:p>
        </xdr:txBody>
      </xdr:sp>
      <xdr:cxnSp macro="">
        <xdr:nvCxnSpPr>
          <xdr:cNvPr id="34" name="Straight Connector 33">
            <a:extLst>
              <a:ext uri="{FF2B5EF4-FFF2-40B4-BE49-F238E27FC236}">
                <a16:creationId xmlns:a16="http://schemas.microsoft.com/office/drawing/2014/main" id="{6D316923-8E90-F296-D511-94A00D7185EC}"/>
              </a:ext>
            </a:extLst>
          </xdr:cNvPr>
          <xdr:cNvCxnSpPr/>
        </xdr:nvCxnSpPr>
        <xdr:spPr>
          <a:xfrm>
            <a:off x="219075" y="3152775"/>
            <a:ext cx="1609725" cy="0"/>
          </a:xfrm>
          <a:prstGeom prst="line">
            <a:avLst/>
          </a:prstGeom>
          <a:ln w="19050"/>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5</xdr:col>
      <xdr:colOff>428626</xdr:colOff>
      <xdr:row>5</xdr:row>
      <xdr:rowOff>14346</xdr:rowOff>
    </xdr:from>
    <xdr:to>
      <xdr:col>6</xdr:col>
      <xdr:colOff>600075</xdr:colOff>
      <xdr:row>9</xdr:row>
      <xdr:rowOff>0</xdr:rowOff>
    </xdr:to>
    <xdr:pic>
      <xdr:nvPicPr>
        <xdr:cNvPr id="38" name="Picture 37">
          <a:extLst>
            <a:ext uri="{FF2B5EF4-FFF2-40B4-BE49-F238E27FC236}">
              <a16:creationId xmlns:a16="http://schemas.microsoft.com/office/drawing/2014/main" id="{7EA56362-BB8B-4F36-28A0-D8425865CB41}"/>
            </a:ext>
          </a:extLst>
        </xdr:cNvPr>
        <xdr:cNvPicPr>
          <a:picLocks noChangeAspect="1"/>
        </xdr:cNvPicPr>
      </xdr:nvPicPr>
      <xdr:blipFill>
        <a:blip xmlns:r="http://schemas.openxmlformats.org/officeDocument/2006/relationships" r:embed="rId7"/>
        <a:stretch>
          <a:fillRect/>
        </a:stretch>
      </xdr:blipFill>
      <xdr:spPr>
        <a:xfrm>
          <a:off x="5191126" y="852546"/>
          <a:ext cx="952499" cy="9381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upoint%20part%202%20ep%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gt;"/>
      <sheetName val="WACC"/>
      <sheetName val="Data&gt;"/>
      <sheetName val="Beta - Regression"/>
      <sheetName val="Beta - Comps"/>
      <sheetName val="Rm"/>
      <sheetName val="Intrisic Growth"/>
      <sheetName val="DCF"/>
      <sheetName val="Football field"/>
      <sheetName val="Coms_ Val"/>
      <sheetName val="Raw FS"/>
      <sheetName val="HistoricalFS"/>
      <sheetName val="Dupont Analysis"/>
      <sheetName val="Data Room&gt;"/>
      <sheetName val="Data Sheet"/>
      <sheetName val="LIST OF COMPANIES"/>
    </sheetNames>
    <sheetDataSet>
      <sheetData sheetId="0"/>
      <sheetData sheetId="1"/>
      <sheetData sheetId="2"/>
      <sheetData sheetId="3"/>
      <sheetData sheetId="4"/>
      <sheetData sheetId="5"/>
      <sheetData sheetId="6"/>
      <sheetData sheetId="7"/>
      <sheetData sheetId="8"/>
      <sheetData sheetId="9"/>
      <sheetData sheetId="10"/>
      <sheetData sheetId="11">
        <row r="3">
          <cell r="H3">
            <v>43555</v>
          </cell>
          <cell r="I3">
            <v>43921</v>
          </cell>
          <cell r="J3">
            <v>44286</v>
          </cell>
          <cell r="K3">
            <v>44651</v>
          </cell>
        </row>
      </sheetData>
      <sheetData sheetId="12">
        <row r="60">
          <cell r="F60">
            <v>43921</v>
          </cell>
          <cell r="G60">
            <v>44286</v>
          </cell>
          <cell r="H60">
            <v>44651</v>
          </cell>
          <cell r="I60">
            <v>45016</v>
          </cell>
        </row>
        <row r="77">
          <cell r="F77">
            <v>1.6523284105524749</v>
          </cell>
          <cell r="G77">
            <v>1.5910618251734683</v>
          </cell>
          <cell r="H77">
            <v>1.6272452508373143</v>
          </cell>
          <cell r="I77">
            <v>1.6352873241960166</v>
          </cell>
        </row>
      </sheetData>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B42FD-03F7-4602-ABF8-12C453A82D0E}">
  <dimension ref="A1:F38"/>
  <sheetViews>
    <sheetView showGridLines="0" workbookViewId="0">
      <pane ySplit="1" topLeftCell="A2" activePane="bottomLeft" state="frozen"/>
      <selection pane="bottomLeft" activeCell="F1" sqref="F1"/>
    </sheetView>
  </sheetViews>
  <sheetFormatPr defaultRowHeight="14.4"/>
  <cols>
    <col min="1" max="1" width="56.33203125" bestFit="1" customWidth="1"/>
    <col min="2" max="2" width="10.109375" bestFit="1" customWidth="1"/>
    <col min="3" max="5" width="10.6640625" bestFit="1" customWidth="1"/>
    <col min="6" max="6" width="11.6640625" bestFit="1" customWidth="1"/>
  </cols>
  <sheetData>
    <row r="1" spans="1:6">
      <c r="A1" s="1" t="s">
        <v>52</v>
      </c>
      <c r="B1" s="1"/>
      <c r="C1" s="3">
        <v>43830</v>
      </c>
      <c r="D1" s="3">
        <v>44196</v>
      </c>
      <c r="E1" s="3">
        <v>44561</v>
      </c>
      <c r="F1" s="3">
        <v>44926</v>
      </c>
    </row>
    <row r="2" spans="1:6">
      <c r="A2" s="1" t="s">
        <v>0</v>
      </c>
      <c r="B2" s="2">
        <v>95924000</v>
      </c>
      <c r="C2" s="2">
        <v>24578000</v>
      </c>
      <c r="D2" s="2">
        <v>31536000</v>
      </c>
      <c r="E2" s="2">
        <v>53823000</v>
      </c>
      <c r="F2" s="2">
        <v>81462000</v>
      </c>
    </row>
    <row r="3" spans="1:6">
      <c r="A3" s="1" t="s">
        <v>1</v>
      </c>
      <c r="B3" s="2">
        <v>76925000</v>
      </c>
      <c r="C3" s="2">
        <v>20509000</v>
      </c>
      <c r="D3" s="2">
        <v>24906000</v>
      </c>
      <c r="E3" s="2">
        <v>40217000</v>
      </c>
      <c r="F3" s="2">
        <v>60609000</v>
      </c>
    </row>
    <row r="4" spans="1:6">
      <c r="A4" s="1" t="s">
        <v>2</v>
      </c>
      <c r="B4" s="2">
        <v>18999000</v>
      </c>
      <c r="C4" s="2">
        <v>4069000</v>
      </c>
      <c r="D4" s="2">
        <v>6630000</v>
      </c>
      <c r="E4" s="2">
        <v>13606000</v>
      </c>
      <c r="F4" s="2">
        <v>20853000</v>
      </c>
    </row>
    <row r="5" spans="1:6">
      <c r="A5" s="1" t="s">
        <v>3</v>
      </c>
      <c r="B5" s="2">
        <v>8237000</v>
      </c>
      <c r="C5" s="2">
        <v>3989000</v>
      </c>
      <c r="D5" s="2">
        <v>4636000</v>
      </c>
      <c r="E5" s="2">
        <v>7110000</v>
      </c>
      <c r="F5" s="2">
        <v>7021000</v>
      </c>
    </row>
    <row r="6" spans="1:6">
      <c r="A6" s="1" t="s">
        <v>4</v>
      </c>
      <c r="B6" s="2">
        <v>10762000</v>
      </c>
      <c r="C6" s="2">
        <v>80000</v>
      </c>
      <c r="D6" s="2">
        <v>1994000</v>
      </c>
      <c r="E6" s="2">
        <v>6496000</v>
      </c>
      <c r="F6" s="2">
        <v>13832000</v>
      </c>
    </row>
    <row r="7" spans="1:6">
      <c r="A7" s="1" t="s">
        <v>5</v>
      </c>
      <c r="B7" s="2">
        <v>762000</v>
      </c>
      <c r="C7" s="2">
        <v>-641000</v>
      </c>
      <c r="D7" s="2">
        <v>-718000</v>
      </c>
      <c r="E7" s="2">
        <v>-315000</v>
      </c>
      <c r="F7" s="2">
        <v>106000</v>
      </c>
    </row>
    <row r="8" spans="1:6">
      <c r="A8" s="1" t="s">
        <v>6</v>
      </c>
      <c r="B8" s="2">
        <v>241000</v>
      </c>
      <c r="C8" s="2">
        <v>-104000</v>
      </c>
      <c r="D8" s="2">
        <v>-122000</v>
      </c>
      <c r="E8" s="2">
        <v>162000</v>
      </c>
      <c r="F8" s="2">
        <v>-219000</v>
      </c>
    </row>
    <row r="9" spans="1:6">
      <c r="A9" s="1" t="s">
        <v>7</v>
      </c>
      <c r="B9" s="2">
        <v>11765000</v>
      </c>
      <c r="C9" s="2">
        <v>-665000</v>
      </c>
      <c r="D9" s="2">
        <v>1154000</v>
      </c>
      <c r="E9" s="2">
        <v>6343000</v>
      </c>
      <c r="F9" s="2">
        <v>13719000</v>
      </c>
    </row>
    <row r="10" spans="1:6">
      <c r="A10" s="1" t="s">
        <v>8</v>
      </c>
      <c r="B10" s="2">
        <v>1027000</v>
      </c>
      <c r="C10" s="2">
        <v>110000</v>
      </c>
      <c r="D10" s="2">
        <v>292000</v>
      </c>
      <c r="E10" s="2">
        <v>699000</v>
      </c>
      <c r="F10" s="2">
        <v>1132000</v>
      </c>
    </row>
    <row r="11" spans="1:6">
      <c r="A11" s="1" t="s">
        <v>9</v>
      </c>
      <c r="B11" s="2">
        <v>10794000</v>
      </c>
      <c r="C11" s="2">
        <v>-862000</v>
      </c>
      <c r="D11" s="2">
        <v>690000</v>
      </c>
      <c r="E11" s="2">
        <v>5519000</v>
      </c>
      <c r="F11" s="2">
        <v>12583000</v>
      </c>
    </row>
    <row r="12" spans="1:6">
      <c r="A12" s="1" t="s">
        <v>10</v>
      </c>
      <c r="B12" s="1">
        <v>0</v>
      </c>
      <c r="C12" s="1" t="s">
        <v>11</v>
      </c>
      <c r="D12" s="1" t="s">
        <v>11</v>
      </c>
      <c r="E12" s="1" t="s">
        <v>11</v>
      </c>
      <c r="F12" s="2">
        <v>1000</v>
      </c>
    </row>
    <row r="13" spans="1:6">
      <c r="A13" s="1" t="s">
        <v>12</v>
      </c>
      <c r="B13" s="2">
        <v>10794000</v>
      </c>
      <c r="C13" s="2">
        <v>-862000</v>
      </c>
      <c r="D13" s="2">
        <v>690000</v>
      </c>
      <c r="E13" s="2">
        <v>5519000</v>
      </c>
      <c r="F13" s="2">
        <v>12584000</v>
      </c>
    </row>
    <row r="14" spans="1:6">
      <c r="A14" s="1" t="s">
        <v>13</v>
      </c>
      <c r="B14" s="1">
        <v>3.41</v>
      </c>
      <c r="C14" s="1">
        <v>-0.33</v>
      </c>
      <c r="D14" s="1">
        <v>0.25</v>
      </c>
      <c r="E14" s="1">
        <v>1.87</v>
      </c>
      <c r="F14" s="1">
        <v>4.0199999999999996</v>
      </c>
    </row>
    <row r="15" spans="1:6">
      <c r="A15" s="1" t="s">
        <v>14</v>
      </c>
      <c r="B15" s="1">
        <v>3.1</v>
      </c>
      <c r="C15" s="1">
        <v>-0.33</v>
      </c>
      <c r="D15" s="1">
        <v>0.21</v>
      </c>
      <c r="E15" s="1">
        <v>1.63</v>
      </c>
      <c r="F15" s="1">
        <v>3.62</v>
      </c>
    </row>
    <row r="16" spans="1:6">
      <c r="A16" s="1" t="s">
        <v>15</v>
      </c>
      <c r="B16" s="2">
        <v>3168250</v>
      </c>
      <c r="C16" s="2">
        <v>2661000</v>
      </c>
      <c r="D16" s="2">
        <v>2799000</v>
      </c>
      <c r="E16" s="2">
        <v>2958000</v>
      </c>
      <c r="F16" s="2">
        <v>3130000</v>
      </c>
    </row>
    <row r="17" spans="1:6">
      <c r="A17" s="1" t="s">
        <v>16</v>
      </c>
      <c r="B17" s="2">
        <v>3480250</v>
      </c>
      <c r="C17" s="2">
        <v>2661000</v>
      </c>
      <c r="D17" s="2">
        <v>3249000</v>
      </c>
      <c r="E17" s="2">
        <v>3387000</v>
      </c>
      <c r="F17" s="2">
        <v>3475000</v>
      </c>
    </row>
    <row r="18" spans="1:6">
      <c r="A18" s="1" t="s">
        <v>17</v>
      </c>
      <c r="B18" s="2">
        <v>10728000</v>
      </c>
      <c r="C18" s="2">
        <v>-69000</v>
      </c>
      <c r="D18" s="2">
        <v>1994000</v>
      </c>
      <c r="E18" s="2">
        <v>-6523000</v>
      </c>
      <c r="F18" s="2">
        <v>13656000</v>
      </c>
    </row>
    <row r="19" spans="1:6">
      <c r="A19" s="1" t="s">
        <v>18</v>
      </c>
      <c r="B19" s="2">
        <v>85162000</v>
      </c>
      <c r="C19" s="2">
        <v>24498000</v>
      </c>
      <c r="D19" s="2">
        <v>29542000</v>
      </c>
      <c r="E19" s="2">
        <v>47327000</v>
      </c>
      <c r="F19" s="2">
        <v>67630000</v>
      </c>
    </row>
    <row r="20" spans="1:6">
      <c r="A20" s="1" t="s">
        <v>19</v>
      </c>
      <c r="B20" s="2">
        <v>10783000</v>
      </c>
      <c r="C20" s="2">
        <v>-862000</v>
      </c>
      <c r="D20" s="2">
        <v>690000</v>
      </c>
      <c r="E20" s="2">
        <v>5519000</v>
      </c>
      <c r="F20" s="2">
        <v>12583000</v>
      </c>
    </row>
    <row r="21" spans="1:6">
      <c r="A21" s="1" t="s">
        <v>20</v>
      </c>
      <c r="B21" s="2">
        <v>10814032</v>
      </c>
      <c r="C21" s="2">
        <v>-753230</v>
      </c>
      <c r="D21" s="2">
        <v>690000</v>
      </c>
      <c r="E21" s="2">
        <v>5494970</v>
      </c>
      <c r="F21" s="2">
        <v>12744920</v>
      </c>
    </row>
    <row r="22" spans="1:6">
      <c r="A22" s="1" t="s">
        <v>21</v>
      </c>
      <c r="B22" s="2">
        <v>890000</v>
      </c>
      <c r="C22" s="2">
        <v>44000</v>
      </c>
      <c r="D22" s="2">
        <v>30000</v>
      </c>
      <c r="E22" s="2">
        <v>56000</v>
      </c>
      <c r="F22" s="2">
        <v>297000</v>
      </c>
    </row>
    <row r="23" spans="1:6">
      <c r="A23" s="1" t="s">
        <v>22</v>
      </c>
      <c r="B23" s="2">
        <v>128000</v>
      </c>
      <c r="C23" s="2">
        <v>685000</v>
      </c>
      <c r="D23" s="2">
        <v>748000</v>
      </c>
      <c r="E23" s="2">
        <v>371000</v>
      </c>
      <c r="F23" s="2">
        <v>191000</v>
      </c>
    </row>
    <row r="24" spans="1:6">
      <c r="A24" s="1" t="s">
        <v>23</v>
      </c>
      <c r="B24" s="2">
        <v>762000</v>
      </c>
      <c r="C24" s="2">
        <v>-641000</v>
      </c>
      <c r="D24" s="2">
        <v>-718000</v>
      </c>
      <c r="E24" s="2">
        <v>-315000</v>
      </c>
      <c r="F24" s="2">
        <v>106000</v>
      </c>
    </row>
    <row r="25" spans="1:6">
      <c r="A25" s="1" t="s">
        <v>24</v>
      </c>
      <c r="B25" s="2">
        <v>11893000</v>
      </c>
      <c r="C25" s="2">
        <v>20000</v>
      </c>
      <c r="D25" s="2">
        <v>1902000</v>
      </c>
      <c r="E25" s="2">
        <v>6714000</v>
      </c>
      <c r="F25" s="2">
        <v>13910000</v>
      </c>
    </row>
    <row r="26" spans="1:6">
      <c r="A26" s="1" t="s">
        <v>25</v>
      </c>
      <c r="B26" s="2">
        <v>16317000</v>
      </c>
      <c r="C26" s="2">
        <v>2174000</v>
      </c>
      <c r="D26" s="2">
        <v>4224000</v>
      </c>
      <c r="E26" s="2">
        <v>9625000</v>
      </c>
      <c r="F26" s="2">
        <v>17657000</v>
      </c>
    </row>
    <row r="27" spans="1:6">
      <c r="A27" s="1" t="s">
        <v>26</v>
      </c>
      <c r="B27" s="2">
        <v>76925000</v>
      </c>
      <c r="C27" s="2">
        <v>20509000</v>
      </c>
      <c r="D27" s="2">
        <v>24906000</v>
      </c>
      <c r="E27" s="2">
        <v>40217000</v>
      </c>
      <c r="F27" s="2">
        <v>60609000</v>
      </c>
    </row>
    <row r="28" spans="1:6">
      <c r="A28" s="1" t="s">
        <v>27</v>
      </c>
      <c r="B28" s="2">
        <v>4424000</v>
      </c>
      <c r="C28" s="2">
        <v>2154000</v>
      </c>
      <c r="D28" s="2">
        <v>2322000</v>
      </c>
      <c r="E28" s="2">
        <v>2911000</v>
      </c>
      <c r="F28" s="2">
        <v>3747000</v>
      </c>
    </row>
    <row r="29" spans="1:6">
      <c r="A29" s="1" t="s">
        <v>28</v>
      </c>
      <c r="B29" s="2">
        <v>10783000</v>
      </c>
      <c r="C29" s="2">
        <v>-862000</v>
      </c>
      <c r="D29" s="2">
        <v>690000</v>
      </c>
      <c r="E29" s="2">
        <v>5519000</v>
      </c>
      <c r="F29" s="2">
        <v>12583000</v>
      </c>
    </row>
    <row r="30" spans="1:6">
      <c r="A30" s="1" t="s">
        <v>29</v>
      </c>
      <c r="B30" s="2">
        <v>-34000</v>
      </c>
      <c r="C30" s="2">
        <v>-149000</v>
      </c>
      <c r="D30" s="1">
        <v>0</v>
      </c>
      <c r="E30" s="2">
        <v>27000</v>
      </c>
      <c r="F30" s="2">
        <v>-176000</v>
      </c>
    </row>
    <row r="31" spans="1:6">
      <c r="A31" s="1" t="s">
        <v>30</v>
      </c>
      <c r="B31" s="2">
        <v>-34000</v>
      </c>
      <c r="C31" s="2">
        <v>-149000</v>
      </c>
      <c r="D31" s="1">
        <v>0</v>
      </c>
      <c r="E31" s="2">
        <v>27000</v>
      </c>
      <c r="F31" s="2">
        <v>-176000</v>
      </c>
    </row>
    <row r="32" spans="1:6">
      <c r="A32" s="1" t="s">
        <v>31</v>
      </c>
      <c r="B32" s="2">
        <v>16351000</v>
      </c>
      <c r="C32" s="2">
        <v>2323000</v>
      </c>
      <c r="D32" s="2">
        <v>4224000</v>
      </c>
      <c r="E32" s="2">
        <v>9598000</v>
      </c>
      <c r="F32" s="2">
        <v>17833000</v>
      </c>
    </row>
    <row r="33" spans="1:6">
      <c r="A33" s="1" t="s">
        <v>32</v>
      </c>
      <c r="B33" s="1">
        <v>0</v>
      </c>
      <c r="C33" s="1">
        <v>0</v>
      </c>
      <c r="D33" s="1">
        <v>0</v>
      </c>
      <c r="E33" s="1">
        <v>0</v>
      </c>
      <c r="F33" s="1">
        <v>0</v>
      </c>
    </row>
    <row r="34" spans="1:6">
      <c r="A34" s="1" t="s">
        <v>33</v>
      </c>
      <c r="B34" s="2">
        <v>-2968</v>
      </c>
      <c r="C34" s="2">
        <v>-40230</v>
      </c>
      <c r="D34" s="1">
        <v>0</v>
      </c>
      <c r="E34" s="2">
        <v>2970</v>
      </c>
      <c r="F34" s="2">
        <v>-14080</v>
      </c>
    </row>
    <row r="37" spans="1:6">
      <c r="A37" s="17" t="s">
        <v>51</v>
      </c>
      <c r="C37">
        <v>-862</v>
      </c>
      <c r="D37">
        <v>690</v>
      </c>
      <c r="E37">
        <v>5524</v>
      </c>
      <c r="F37">
        <v>12583</v>
      </c>
    </row>
    <row r="38" spans="1:6">
      <c r="A38" s="17" t="s">
        <v>53</v>
      </c>
      <c r="C38">
        <v>7467</v>
      </c>
      <c r="D38">
        <v>23075</v>
      </c>
      <c r="E38">
        <v>31015</v>
      </c>
      <c r="F38">
        <v>45489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2E73-C3DA-4337-AC94-C9599EA094B2}">
  <dimension ref="B4:L110"/>
  <sheetViews>
    <sheetView showGridLines="0" tabSelected="1" topLeftCell="A38" zoomScale="87" zoomScaleNormal="100" workbookViewId="0">
      <selection activeCell="E59" sqref="E59"/>
    </sheetView>
  </sheetViews>
  <sheetFormatPr defaultRowHeight="14.4"/>
  <cols>
    <col min="1" max="1" width="1.88671875" customWidth="1"/>
    <col min="2" max="2" width="38.88671875" bestFit="1" customWidth="1"/>
    <col min="3" max="3" width="9.88671875" bestFit="1" customWidth="1"/>
    <col min="5" max="8" width="11.6640625" bestFit="1" customWidth="1"/>
    <col min="12" max="12" width="167.88671875" bestFit="1" customWidth="1"/>
  </cols>
  <sheetData>
    <row r="4" spans="2:11" ht="10.5" customHeight="1">
      <c r="B4" s="22"/>
      <c r="C4" s="22"/>
      <c r="D4" s="22"/>
      <c r="E4" s="22"/>
      <c r="F4" s="22"/>
      <c r="G4" s="4"/>
      <c r="H4" s="4"/>
      <c r="I4" s="4"/>
    </row>
    <row r="5" spans="2:11" s="5" customFormat="1" ht="10.5" customHeight="1"/>
    <row r="6" spans="2:11" ht="26.25" customHeight="1">
      <c r="B6" s="6" t="s">
        <v>54</v>
      </c>
      <c r="K6" t="s">
        <v>58</v>
      </c>
    </row>
    <row r="7" spans="2:11">
      <c r="B7" s="18" t="s">
        <v>55</v>
      </c>
    </row>
    <row r="8" spans="2:11" ht="18">
      <c r="B8" s="19">
        <v>243.64</v>
      </c>
    </row>
    <row r="9" spans="2:11">
      <c r="B9" t="s">
        <v>56</v>
      </c>
    </row>
    <row r="10" spans="2:11" ht="11.25" customHeight="1" thickBot="1"/>
    <row r="11" spans="2:11" ht="23.4">
      <c r="B11" s="7" t="s">
        <v>34</v>
      </c>
      <c r="C11" s="8"/>
      <c r="D11" s="8"/>
      <c r="E11" s="8"/>
      <c r="F11" s="8"/>
      <c r="G11" s="8"/>
      <c r="H11" s="8"/>
      <c r="I11" s="8"/>
    </row>
    <row r="12" spans="2:11" ht="15" customHeight="1">
      <c r="B12" s="23" t="s">
        <v>57</v>
      </c>
      <c r="C12" s="23"/>
      <c r="D12" s="23"/>
      <c r="E12" s="23"/>
      <c r="F12" s="23"/>
      <c r="G12" s="23"/>
      <c r="H12" s="23"/>
      <c r="I12" s="23"/>
    </row>
    <row r="13" spans="2:11">
      <c r="B13" s="23"/>
      <c r="C13" s="23"/>
      <c r="D13" s="23"/>
      <c r="E13" s="23"/>
      <c r="F13" s="23"/>
      <c r="G13" s="23"/>
      <c r="H13" s="23"/>
      <c r="I13" s="23"/>
    </row>
    <row r="14" spans="2:11" ht="46.5" customHeight="1">
      <c r="B14" s="23"/>
      <c r="C14" s="23"/>
      <c r="D14" s="23"/>
      <c r="E14" s="23"/>
      <c r="F14" s="23"/>
      <c r="G14" s="23"/>
      <c r="H14" s="23"/>
      <c r="I14" s="23"/>
    </row>
    <row r="15" spans="2:11" ht="12" customHeight="1" thickBot="1">
      <c r="B15" s="9"/>
      <c r="C15" s="9"/>
      <c r="D15" s="9"/>
      <c r="E15" s="9"/>
      <c r="F15" s="9"/>
      <c r="G15" s="9"/>
      <c r="H15" s="9"/>
      <c r="I15" s="9"/>
    </row>
    <row r="16" spans="2:11" ht="23.4">
      <c r="B16" s="7" t="s">
        <v>35</v>
      </c>
      <c r="C16" s="8"/>
      <c r="D16" s="8"/>
      <c r="E16" s="8"/>
      <c r="F16" s="8"/>
      <c r="G16" s="8"/>
      <c r="H16" s="8"/>
      <c r="I16" s="8"/>
    </row>
    <row r="17" spans="2:2" ht="8.25" customHeight="1">
      <c r="B17" s="10"/>
    </row>
    <row r="18" spans="2:2" ht="15.6">
      <c r="B18" s="11"/>
    </row>
    <row r="39" spans="12:12" ht="15.6">
      <c r="L39" s="20"/>
    </row>
    <row r="40" spans="12:12" ht="15.6">
      <c r="L40" s="20"/>
    </row>
    <row r="41" spans="12:12" ht="15.6">
      <c r="L41" s="20"/>
    </row>
    <row r="42" spans="12:12" ht="15.6">
      <c r="L42" s="20"/>
    </row>
    <row r="43" spans="12:12" ht="15.6">
      <c r="L43" s="20"/>
    </row>
    <row r="52" spans="2:12">
      <c r="B52" s="22"/>
      <c r="C52" s="22"/>
      <c r="D52" s="22"/>
      <c r="E52" s="22"/>
      <c r="F52" s="22"/>
      <c r="G52" s="22"/>
      <c r="H52" s="22"/>
      <c r="I52" s="22"/>
    </row>
    <row r="54" spans="2:12">
      <c r="B54" s="22"/>
      <c r="C54" s="22"/>
      <c r="D54" s="22"/>
      <c r="E54" s="22"/>
      <c r="F54" s="22"/>
    </row>
    <row r="55" spans="2:12" s="5" customFormat="1"/>
    <row r="58" spans="2:12" ht="21">
      <c r="B58" s="22" t="s">
        <v>36</v>
      </c>
      <c r="C58" s="22"/>
      <c r="D58" s="22"/>
      <c r="E58" s="22"/>
      <c r="F58" s="22"/>
      <c r="L58" s="21"/>
    </row>
    <row r="59" spans="2:12">
      <c r="C59" s="12">
        <f>[1]HistoricalFS!H3</f>
        <v>43555</v>
      </c>
      <c r="D59" s="12">
        <f>[1]HistoricalFS!I3</f>
        <v>43921</v>
      </c>
      <c r="E59" s="12">
        <f>[1]HistoricalFS!J3</f>
        <v>44286</v>
      </c>
      <c r="F59" s="12">
        <f>[1]HistoricalFS!K3</f>
        <v>44651</v>
      </c>
    </row>
    <row r="60" spans="2:12">
      <c r="B60" t="s">
        <v>37</v>
      </c>
      <c r="C60">
        <v>-862</v>
      </c>
      <c r="D60">
        <v>721</v>
      </c>
      <c r="E60">
        <v>5524</v>
      </c>
      <c r="F60">
        <v>12583</v>
      </c>
    </row>
    <row r="61" spans="2:12">
      <c r="B61" t="s">
        <v>38</v>
      </c>
      <c r="C61">
        <v>7467</v>
      </c>
      <c r="D61">
        <v>23075</v>
      </c>
      <c r="E61">
        <v>31015</v>
      </c>
      <c r="F61">
        <v>45489</v>
      </c>
    </row>
    <row r="62" spans="2:12">
      <c r="B62" s="14" t="s">
        <v>39</v>
      </c>
      <c r="C62" s="15">
        <f t="shared" ref="C62:F62" si="0">C60/C61</f>
        <v>-0.1154412749430829</v>
      </c>
      <c r="D62" s="15">
        <f t="shared" si="0"/>
        <v>3.1245937161430121E-2</v>
      </c>
      <c r="E62" s="15">
        <f t="shared" si="0"/>
        <v>0.17810736740286959</v>
      </c>
      <c r="F62" s="15">
        <f t="shared" si="0"/>
        <v>0.27661632482578208</v>
      </c>
    </row>
    <row r="64" spans="2:12">
      <c r="B64" s="22" t="s">
        <v>40</v>
      </c>
      <c r="C64" s="22"/>
      <c r="D64" s="22"/>
      <c r="E64" s="22"/>
      <c r="F64" s="22"/>
    </row>
    <row r="65" spans="2:6">
      <c r="C65" s="12">
        <f t="shared" ref="C65:F66" si="1">C59</f>
        <v>43555</v>
      </c>
      <c r="D65" s="12">
        <f t="shared" si="1"/>
        <v>43921</v>
      </c>
      <c r="E65" s="12">
        <f t="shared" si="1"/>
        <v>44286</v>
      </c>
      <c r="F65" s="12">
        <f t="shared" si="1"/>
        <v>44651</v>
      </c>
    </row>
    <row r="66" spans="2:6">
      <c r="B66" t="str">
        <f>B60</f>
        <v>Net Profit</v>
      </c>
      <c r="C66" s="13">
        <f t="shared" si="1"/>
        <v>-862</v>
      </c>
      <c r="D66" s="13">
        <f t="shared" si="1"/>
        <v>721</v>
      </c>
      <c r="E66" s="13">
        <f t="shared" si="1"/>
        <v>5524</v>
      </c>
      <c r="F66" s="13">
        <f t="shared" si="1"/>
        <v>12583</v>
      </c>
    </row>
    <row r="67" spans="2:6">
      <c r="B67" t="s">
        <v>41</v>
      </c>
      <c r="C67">
        <v>2457.7999999999997</v>
      </c>
      <c r="D67">
        <v>3153.6000000000004</v>
      </c>
      <c r="E67">
        <v>5382.3</v>
      </c>
      <c r="F67">
        <v>8146.2000000000007</v>
      </c>
    </row>
    <row r="68" spans="2:6">
      <c r="B68" s="14" t="s">
        <v>42</v>
      </c>
      <c r="C68" s="15">
        <f>C66/C67</f>
        <v>-0.35072015623728542</v>
      </c>
      <c r="D68" s="15">
        <f t="shared" ref="D68:F68" si="2">D66/D67</f>
        <v>0.22862760020294265</v>
      </c>
      <c r="E68" s="15">
        <f t="shared" si="2"/>
        <v>1.0263270349107259</v>
      </c>
      <c r="F68" s="15">
        <f t="shared" si="2"/>
        <v>1.5446465836831895</v>
      </c>
    </row>
    <row r="70" spans="2:6">
      <c r="B70" t="s">
        <v>41</v>
      </c>
      <c r="C70" s="13">
        <f>C67</f>
        <v>2457.7999999999997</v>
      </c>
      <c r="D70" s="13">
        <f>D67</f>
        <v>3153.6000000000004</v>
      </c>
      <c r="E70" s="13">
        <f>E67</f>
        <v>5382.3</v>
      </c>
      <c r="F70" s="13">
        <f>F67</f>
        <v>8146.2000000000007</v>
      </c>
    </row>
    <row r="71" spans="2:6">
      <c r="B71" t="s">
        <v>43</v>
      </c>
      <c r="C71" s="13">
        <v>34309</v>
      </c>
      <c r="D71" s="13">
        <v>52148</v>
      </c>
      <c r="E71" s="13">
        <v>62131</v>
      </c>
      <c r="F71" s="13">
        <v>82338</v>
      </c>
    </row>
    <row r="72" spans="2:6">
      <c r="B72" s="14" t="s">
        <v>44</v>
      </c>
      <c r="C72" s="16">
        <f t="shared" ref="C72:F72" si="3">C70/C71</f>
        <v>7.1637179748753957E-2</v>
      </c>
      <c r="D72" s="16">
        <f t="shared" si="3"/>
        <v>6.047403543760068E-2</v>
      </c>
      <c r="E72" s="16">
        <f t="shared" si="3"/>
        <v>8.6628253206933736E-2</v>
      </c>
      <c r="F72" s="16">
        <f t="shared" si="3"/>
        <v>9.893609269110254E-2</v>
      </c>
    </row>
    <row r="74" spans="2:6">
      <c r="B74" t="str">
        <f>B71</f>
        <v>Average Total Asset</v>
      </c>
      <c r="C74" s="13">
        <f t="shared" ref="C74:F74" si="4">C71</f>
        <v>34309</v>
      </c>
      <c r="D74" s="13">
        <f t="shared" si="4"/>
        <v>52148</v>
      </c>
      <c r="E74" s="13">
        <f t="shared" si="4"/>
        <v>62131</v>
      </c>
      <c r="F74" s="13">
        <f t="shared" si="4"/>
        <v>82338</v>
      </c>
    </row>
    <row r="75" spans="2:6">
      <c r="B75" t="str">
        <f t="shared" ref="B75" si="5">B61</f>
        <v>Average Shareholder Equity</v>
      </c>
      <c r="C75" s="13">
        <f>C61</f>
        <v>7467</v>
      </c>
      <c r="D75" s="13">
        <f>D61</f>
        <v>23075</v>
      </c>
      <c r="E75" s="13">
        <f>E61</f>
        <v>31015</v>
      </c>
      <c r="F75" s="13">
        <f>F61</f>
        <v>45489</v>
      </c>
    </row>
    <row r="76" spans="2:6">
      <c r="B76" s="14" t="s">
        <v>45</v>
      </c>
      <c r="C76" s="16">
        <f t="shared" ref="C76:F76" si="6">C74/C75</f>
        <v>4.594750234364537</v>
      </c>
      <c r="D76" s="16">
        <f t="shared" si="6"/>
        <v>2.2599349945828817</v>
      </c>
      <c r="E76" s="16">
        <f t="shared" si="6"/>
        <v>2.0032564887957438</v>
      </c>
      <c r="F76" s="16">
        <f t="shared" si="6"/>
        <v>1.8100639715095956</v>
      </c>
    </row>
    <row r="78" spans="2:6">
      <c r="B78" s="14" t="s">
        <v>46</v>
      </c>
      <c r="C78" s="15">
        <f>C76*C72*C68</f>
        <v>-0.11544127494308287</v>
      </c>
      <c r="D78" s="15">
        <f>D76*D72*D68</f>
        <v>3.1245937161430117E-2</v>
      </c>
      <c r="E78" s="15">
        <f>E76*E72*E68</f>
        <v>0.17810736740286956</v>
      </c>
      <c r="F78" s="15">
        <f>F76*F72*F68</f>
        <v>0.27661632482578202</v>
      </c>
    </row>
    <row r="80" spans="2:6">
      <c r="B80" s="22" t="s">
        <v>47</v>
      </c>
      <c r="C80" s="22"/>
      <c r="D80" s="22"/>
      <c r="E80" s="22"/>
      <c r="F80" s="22"/>
    </row>
    <row r="81" spans="2:6">
      <c r="C81" s="12">
        <f t="shared" ref="C81:F82" si="7">C59</f>
        <v>43555</v>
      </c>
      <c r="D81" s="12">
        <f t="shared" si="7"/>
        <v>43921</v>
      </c>
      <c r="E81" s="12">
        <f t="shared" si="7"/>
        <v>44286</v>
      </c>
      <c r="F81" s="12">
        <f t="shared" si="7"/>
        <v>44651</v>
      </c>
    </row>
    <row r="82" spans="2:6">
      <c r="B82" t="s">
        <v>37</v>
      </c>
      <c r="C82" s="13">
        <f t="shared" si="7"/>
        <v>-862</v>
      </c>
      <c r="D82" s="13">
        <f t="shared" si="7"/>
        <v>721</v>
      </c>
      <c r="E82" s="13">
        <f t="shared" si="7"/>
        <v>5524</v>
      </c>
      <c r="F82" s="13">
        <f t="shared" si="7"/>
        <v>12583</v>
      </c>
    </row>
    <row r="83" spans="2:6">
      <c r="B83" t="s">
        <v>43</v>
      </c>
      <c r="C83" s="13">
        <f>C71</f>
        <v>34309</v>
      </c>
      <c r="D83" s="13">
        <f>D71</f>
        <v>52148</v>
      </c>
      <c r="E83" s="13">
        <f>E71</f>
        <v>62131</v>
      </c>
      <c r="F83" s="13">
        <f>F71</f>
        <v>82338</v>
      </c>
    </row>
    <row r="84" spans="2:6">
      <c r="B84" s="14" t="s">
        <v>48</v>
      </c>
      <c r="C84" s="15">
        <f t="shared" ref="C84:F84" si="8">C82/C83</f>
        <v>-2.5124602873881487E-2</v>
      </c>
      <c r="D84" s="15">
        <f t="shared" si="8"/>
        <v>1.3826033596686355E-2</v>
      </c>
      <c r="E84" s="15">
        <f t="shared" si="8"/>
        <v>8.8908918253367886E-2</v>
      </c>
      <c r="F84" s="15">
        <f t="shared" si="8"/>
        <v>0.15282129757827492</v>
      </c>
    </row>
    <row r="86" spans="2:6">
      <c r="B86" s="22" t="s">
        <v>49</v>
      </c>
      <c r="C86" s="22"/>
      <c r="D86" s="22"/>
      <c r="E86" s="22"/>
      <c r="F86" s="22"/>
    </row>
    <row r="87" spans="2:6">
      <c r="C87" s="12">
        <f>C81</f>
        <v>43555</v>
      </c>
      <c r="D87" s="12">
        <f>D81</f>
        <v>43921</v>
      </c>
      <c r="E87" s="12">
        <f>E81</f>
        <v>44286</v>
      </c>
      <c r="F87" s="12">
        <f>F81</f>
        <v>44651</v>
      </c>
    </row>
    <row r="88" spans="2:6">
      <c r="B88" t="str">
        <f>B82</f>
        <v>Net Profit</v>
      </c>
      <c r="C88" s="13">
        <f>C60</f>
        <v>-862</v>
      </c>
      <c r="D88" s="13">
        <f>D60</f>
        <v>721</v>
      </c>
      <c r="E88" s="13">
        <f>E60</f>
        <v>5524</v>
      </c>
      <c r="F88" s="13">
        <f>F60</f>
        <v>12583</v>
      </c>
    </row>
    <row r="89" spans="2:6">
      <c r="B89" t="s">
        <v>41</v>
      </c>
      <c r="C89" s="13">
        <f>C67</f>
        <v>2457.7999999999997</v>
      </c>
      <c r="D89" s="13">
        <f>D67</f>
        <v>3153.6000000000004</v>
      </c>
      <c r="E89" s="13">
        <f>E67</f>
        <v>5382.3</v>
      </c>
      <c r="F89" s="13">
        <f>F67</f>
        <v>8146.2000000000007</v>
      </c>
    </row>
    <row r="90" spans="2:6">
      <c r="B90" s="14" t="s">
        <v>42</v>
      </c>
      <c r="C90" s="15">
        <f t="shared" ref="C90:F90" si="9">C88/C89</f>
        <v>-0.35072015623728542</v>
      </c>
      <c r="D90" s="15">
        <f t="shared" si="9"/>
        <v>0.22862760020294265</v>
      </c>
      <c r="E90" s="15">
        <f t="shared" si="9"/>
        <v>1.0263270349107259</v>
      </c>
      <c r="F90" s="15">
        <f t="shared" si="9"/>
        <v>1.5446465836831895</v>
      </c>
    </row>
    <row r="92" spans="2:6">
      <c r="B92" t="s">
        <v>41</v>
      </c>
      <c r="C92" s="13">
        <f>C67</f>
        <v>2457.7999999999997</v>
      </c>
      <c r="D92" s="13">
        <f>D67</f>
        <v>3153.6000000000004</v>
      </c>
      <c r="E92" s="13">
        <f>E67</f>
        <v>5382.3</v>
      </c>
      <c r="F92" s="13">
        <f>F67</f>
        <v>8146.2000000000007</v>
      </c>
    </row>
    <row r="93" spans="2:6">
      <c r="B93" t="s">
        <v>43</v>
      </c>
      <c r="C93" s="13">
        <f>C71</f>
        <v>34309</v>
      </c>
      <c r="D93" s="13">
        <f>D71</f>
        <v>52148</v>
      </c>
      <c r="E93" s="13">
        <f>E71</f>
        <v>62131</v>
      </c>
      <c r="F93" s="13">
        <f>F71</f>
        <v>82338</v>
      </c>
    </row>
    <row r="94" spans="2:6">
      <c r="B94" s="14" t="s">
        <v>44</v>
      </c>
      <c r="C94" s="16">
        <f t="shared" ref="C94:F94" si="10">C92/C93</f>
        <v>7.1637179748753957E-2</v>
      </c>
      <c r="D94" s="16">
        <f t="shared" si="10"/>
        <v>6.047403543760068E-2</v>
      </c>
      <c r="E94" s="16">
        <f t="shared" si="10"/>
        <v>8.6628253206933736E-2</v>
      </c>
      <c r="F94" s="16">
        <f t="shared" si="10"/>
        <v>9.893609269110254E-2</v>
      </c>
    </row>
    <row r="96" spans="2:6">
      <c r="B96" s="14" t="s">
        <v>50</v>
      </c>
      <c r="C96" s="15">
        <f t="shared" ref="C96:F96" si="11">C90*C94</f>
        <v>-2.5124602873881487E-2</v>
      </c>
      <c r="D96" s="15">
        <f t="shared" si="11"/>
        <v>1.3826033596686355E-2</v>
      </c>
      <c r="E96" s="15">
        <f t="shared" si="11"/>
        <v>8.8908918253367886E-2</v>
      </c>
      <c r="F96" s="15">
        <f t="shared" si="11"/>
        <v>0.15282129757827492</v>
      </c>
    </row>
    <row r="110" spans="2:6">
      <c r="B110" s="22"/>
      <c r="C110" s="22"/>
      <c r="D110" s="22"/>
      <c r="E110" s="22"/>
      <c r="F110" s="22"/>
    </row>
  </sheetData>
  <mergeCells count="9">
    <mergeCell ref="B4:F4"/>
    <mergeCell ref="B12:I14"/>
    <mergeCell ref="B64:F64"/>
    <mergeCell ref="B80:F80"/>
    <mergeCell ref="B86:F86"/>
    <mergeCell ref="B58:F58"/>
    <mergeCell ref="B54:F54"/>
    <mergeCell ref="B52:I52"/>
    <mergeCell ref="B110:F110"/>
  </mergeCells>
  <pageMargins left="0.7" right="0.7" top="0.75" bottom="0.75" header="0.3" footer="0.3"/>
  <pageSetup scale="78" orientation="portrait" r:id="rId1"/>
  <rowBreaks count="1" manualBreakCount="1">
    <brk id="53" max="16383" man="1"/>
  </rowBreaks>
  <colBreaks count="1" manualBreakCount="1">
    <brk id="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Datasheet</vt:lpstr>
      <vt:lpstr>TESLA DUPONT ANALYSIS</vt:lpstr>
      <vt:lpstr>'TESLA DUPONT ANALYSIS'!Print_Area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jogani</dc:creator>
  <cp:lastModifiedBy>Prince Jogani</cp:lastModifiedBy>
  <cp:lastPrinted>2023-12-17T21:33:30Z</cp:lastPrinted>
  <dcterms:created xsi:type="dcterms:W3CDTF">2023-12-10T20:35:15Z</dcterms:created>
  <dcterms:modified xsi:type="dcterms:W3CDTF">2025-07-20T01:35:12Z</dcterms:modified>
</cp:coreProperties>
</file>