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va\OneDrive\Desktop\Desktop Folder\Mini Project\DI\"/>
    </mc:Choice>
  </mc:AlternateContent>
  <xr:revisionPtr revIDLastSave="0" documentId="13_ncr:1_{6FAD1E01-6D64-4CEF-BDD0-31F0113B5B50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Project Status Dashboard" sheetId="1" r:id="rId1"/>
  </sheets>
  <definedNames>
    <definedName name="_xlnm.Print_Area" localSheetId="0">'Project Status Dashboard'!$B$1:$I$40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  <c r="F10" i="1"/>
  <c r="F11" i="1"/>
  <c r="F12" i="1"/>
  <c r="F13" i="1"/>
  <c r="F14" i="1"/>
  <c r="F15" i="1"/>
  <c r="F16" i="1"/>
  <c r="F17" i="1"/>
  <c r="F18" i="1"/>
  <c r="F19" i="1"/>
  <c r="F20" i="1"/>
  <c r="F21" i="1"/>
  <c r="C27" i="1"/>
  <c r="C28" i="1"/>
  <c r="C29" i="1"/>
  <c r="C30" i="1"/>
  <c r="C31" i="1"/>
  <c r="C36" i="1"/>
  <c r="C37" i="1"/>
  <c r="C38" i="1"/>
  <c r="C39" i="1"/>
  <c r="C32" i="1" l="1"/>
  <c r="D28" i="1" s="1"/>
  <c r="C40" i="1"/>
  <c r="D39" i="1" s="1"/>
  <c r="D27" i="1" l="1"/>
  <c r="D31" i="1"/>
  <c r="D29" i="1"/>
  <c r="D30" i="1"/>
  <c r="D36" i="1"/>
  <c r="D37" i="1"/>
  <c r="D38" i="1"/>
  <c r="D32" i="1" l="1"/>
  <c r="D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<sst xmlns="http://schemas.openxmlformats.org/spreadsheetml/2006/main" count="87" uniqueCount="47">
  <si>
    <t>TASK NAME</t>
  </si>
  <si>
    <t>STATUS</t>
  </si>
  <si>
    <t>ASSIGNED TO</t>
  </si>
  <si>
    <t>COMMENTS</t>
  </si>
  <si>
    <t>Complete</t>
  </si>
  <si>
    <t>In Progress</t>
  </si>
  <si>
    <t>On Hold</t>
  </si>
  <si>
    <t>Not Started</t>
  </si>
  <si>
    <t>PRIORITY</t>
  </si>
  <si>
    <t>High</t>
  </si>
  <si>
    <t>Medium</t>
  </si>
  <si>
    <t>Low</t>
  </si>
  <si>
    <t xml:space="preserve">Change Requests </t>
  </si>
  <si>
    <t>Actions</t>
  </si>
  <si>
    <t>Decisions</t>
  </si>
  <si>
    <t>Overdue</t>
  </si>
  <si>
    <t>Launch</t>
  </si>
  <si>
    <t>System Testing</t>
  </si>
  <si>
    <t>Hardware Config.</t>
  </si>
  <si>
    <t>Dev. Complete</t>
  </si>
  <si>
    <t>Testing</t>
  </si>
  <si>
    <t>Staffing</t>
  </si>
  <si>
    <t>Final Resource Plan</t>
  </si>
  <si>
    <t>Detailed Reqs.</t>
  </si>
  <si>
    <t>Agree on objectives</t>
  </si>
  <si>
    <t>Set kick-off meeting</t>
  </si>
  <si>
    <t>PROJECT NAME</t>
  </si>
  <si>
    <t>% COMPLETE</t>
  </si>
  <si>
    <t>DATE</t>
  </si>
  <si>
    <t>PROJECT  STATUS</t>
  </si>
  <si>
    <t>DASHBOARD DATA</t>
  </si>
  <si>
    <t>TASK TABLE</t>
  </si>
  <si>
    <t>TASK STATUS %</t>
  </si>
  <si>
    <t>COUNT</t>
  </si>
  <si>
    <t>%</t>
  </si>
  <si>
    <t>END 
DATE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</si>
  <si>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</si>
  <si>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START 
DATE</t>
  </si>
  <si>
    <t>TOTAL</t>
  </si>
  <si>
    <t>BUDGET</t>
  </si>
  <si>
    <t>PLANNED</t>
  </si>
  <si>
    <t>ACTUAL</t>
  </si>
  <si>
    <t>TASK PRIORITY %</t>
  </si>
  <si>
    <t>TASK TIMELINE</t>
  </si>
  <si>
    <t>PENDING ITEMS</t>
  </si>
  <si>
    <t>Technical Reqs.</t>
  </si>
  <si>
    <t>Hardware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</si>
</sst>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m/dd/yy;@"/>
    <numFmt numFmtId="166" formatCode="dd/mm/yyyy;@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1"/>
    </font>
    <font>
      <b/>
      <sz val="13"/>
      <color theme="1"/>
      <name val="Century Gothic"/>
      <family val="1"/>
    </font>
    <font>
      <sz val="16"/>
      <color theme="1"/>
      <name val="Century Gothic"/>
      <family val="1"/>
    </font>
    <font>
      <sz val="22"/>
      <color theme="1"/>
      <name val="Century Gothic"/>
      <family val="1"/>
    </font>
    <font>
      <b/>
      <sz val="18"/>
      <color theme="1"/>
      <name val="Century Gothic"/>
      <family val="1"/>
    </font>
    <font>
      <sz val="13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9" fontId="9" fillId="0" borderId="0" applyFont="0" applyFill="0" applyBorder="0" applyAlignment="0" applyProtection="0"/>
  </cellStyleXfs>
  <cellXfs count="73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 readingOrder="1"/>
    </xf>
    <xf numFmtId="0" fontId="5" fillId="11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horizontal="left" vertical="center" indent="1"/>
    </xf>
    <xf numFmtId="165" fontId="11" fillId="2" borderId="3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6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indent="1"/>
    </xf>
    <xf numFmtId="3" fontId="4" fillId="0" borderId="1" xfId="0" applyNumberFormat="1" applyFont="1" applyBorder="1" applyAlignment="1">
      <alignment horizontal="left" vertical="center" indent="1"/>
    </xf>
    <xf numFmtId="3" fontId="4" fillId="0" borderId="3" xfId="0" applyNumberFormat="1" applyFont="1" applyBorder="1" applyAlignment="1">
      <alignment horizontal="left" vertical="center" indent="1"/>
    </xf>
    <xf numFmtId="0" fontId="4" fillId="12" borderId="1" xfId="0" applyFont="1" applyFill="1" applyBorder="1" applyAlignment="1">
      <alignment horizontal="left" vertical="center" indent="1"/>
    </xf>
    <xf numFmtId="0" fontId="4" fillId="8" borderId="3" xfId="0" applyFont="1" applyFill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1" fontId="4" fillId="5" borderId="1" xfId="0" applyNumberFormat="1" applyFont="1" applyFill="1" applyBorder="1" applyAlignment="1">
      <alignment horizontal="center" vertical="center"/>
    </xf>
    <xf numFmtId="9" fontId="4" fillId="5" borderId="1" xfId="6" applyFont="1" applyFill="1" applyBorder="1" applyAlignment="1">
      <alignment horizontal="center" vertical="center"/>
    </xf>
    <xf numFmtId="1" fontId="4" fillId="5" borderId="3" xfId="0" applyNumberFormat="1" applyFont="1" applyFill="1" applyBorder="1" applyAlignment="1">
      <alignment horizontal="center" vertical="center"/>
    </xf>
    <xf numFmtId="9" fontId="4" fillId="5" borderId="3" xfId="6" applyFont="1" applyFill="1" applyBorder="1" applyAlignment="1">
      <alignment horizontal="center" vertical="center"/>
    </xf>
    <xf numFmtId="1" fontId="10" fillId="13" borderId="7" xfId="0" applyNumberFormat="1" applyFont="1" applyFill="1" applyBorder="1" applyAlignment="1">
      <alignment horizontal="center" vertical="center"/>
    </xf>
    <xf numFmtId="9" fontId="10" fillId="13" borderId="7" xfId="6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indent="1"/>
    </xf>
    <xf numFmtId="0" fontId="4" fillId="13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165" fontId="11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9" fontId="11" fillId="2" borderId="0" xfId="6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left" vertical="center" indent="1"/>
    </xf>
    <xf numFmtId="0" fontId="4" fillId="11" borderId="1" xfId="0" applyFont="1" applyFill="1" applyBorder="1" applyAlignment="1">
      <alignment horizontal="left" vertical="center" indent="1"/>
    </xf>
    <xf numFmtId="0" fontId="4" fillId="14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 readingOrder="1"/>
    </xf>
    <xf numFmtId="164" fontId="4" fillId="2" borderId="0" xfId="0" applyNumberFormat="1" applyFont="1" applyFill="1" applyBorder="1" applyAlignment="1">
      <alignment horizontal="left" vertical="center" wrapText="1" indent="1"/>
    </xf>
    <xf numFmtId="1" fontId="4" fillId="6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166" fontId="4" fillId="5" borderId="1" xfId="0" applyNumberFormat="1" applyFont="1" applyFill="1" applyBorder="1" applyAlignment="1">
      <alignment horizontal="center" vertical="center" wrapText="1"/>
    </xf>
    <xf numFmtId="166" fontId="5" fillId="5" borderId="1" xfId="0" applyNumberFormat="1" applyFont="1" applyFill="1" applyBorder="1" applyAlignment="1">
      <alignment horizontal="center" vertical="center" wrapText="1" readingOrder="1"/>
    </xf>
    <xf numFmtId="166" fontId="5" fillId="5" borderId="0" xfId="0" applyNumberFormat="1" applyFont="1" applyFill="1" applyBorder="1" applyAlignment="1">
      <alignment horizontal="center" vertical="center" wrapText="1" readingOrder="1"/>
    </xf>
    <xf numFmtId="166" fontId="4" fillId="0" borderId="0" xfId="0" applyNumberFormat="1" applyFont="1" applyAlignment="1">
      <alignment horizontal="left" vertical="center" indent="1"/>
    </xf>
    <xf numFmtId="166" fontId="6" fillId="4" borderId="1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left" vertical="center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6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/>
    </xf>
    <xf numFmtId="0" fontId="17" fillId="15" borderId="0" xfId="0" applyFont="1" applyFill="1" applyAlignment="1">
      <alignment horizontal="left" vertical="center"/>
    </xf>
    <xf numFmtId="0" fontId="16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7" fillId="15" borderId="0" xfId="0" applyFont="1" applyFill="1" applyAlignment="1">
      <alignment horizontal="center" vertical="center"/>
    </xf>
    <xf numFmtId="10" fontId="17" fillId="15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  <cellStyle name="Percent" xfId="6" builtinId="5"/>
  </cellStyles>
  <dxfs count="16">
    <dxf>
      <fill>
        <patternFill>
          <bgColor rgb="FFFFAFAE"/>
        </patternFill>
      </fill>
    </dxf>
    <dxf>
      <fill>
        <patternFill>
          <bgColor theme="7" tint="0.59996337778862885"/>
        </patternFill>
      </fill>
    </dxf>
    <dxf>
      <fill>
        <patternFill>
          <bgColor rgb="FFDAE2AE"/>
        </patternFill>
      </fill>
    </dxf>
    <dxf>
      <fill>
        <patternFill>
          <bgColor rgb="FF81D6F0"/>
        </patternFill>
      </fill>
    </dxf>
    <dxf>
      <fill>
        <patternFill>
          <bgColor rgb="FF92D050"/>
        </patternFill>
      </fill>
    </dxf>
    <dxf>
      <fill>
        <patternFill>
          <bgColor rgb="FF00BD32"/>
        </patternFill>
      </fill>
    </dxf>
    <dxf>
      <fill>
        <patternFill>
          <bgColor rgb="FFD2D2D2"/>
        </patternFill>
      </fill>
    </dxf>
    <dxf>
      <fill>
        <patternFill>
          <bgColor theme="7"/>
        </patternFill>
      </fill>
    </dxf>
    <dxf>
      <fill>
        <patternFill>
          <bgColor rgb="FFFFAFAE"/>
        </patternFill>
      </fill>
    </dxf>
    <dxf>
      <fill>
        <patternFill>
          <bgColor theme="7" tint="0.59996337778862885"/>
        </patternFill>
      </fill>
    </dxf>
    <dxf>
      <fill>
        <patternFill>
          <bgColor rgb="FFDAE2AE"/>
        </patternFill>
      </fill>
    </dxf>
    <dxf>
      <fill>
        <patternFill>
          <bgColor rgb="FF81D6F0"/>
        </patternFill>
      </fill>
    </dxf>
    <dxf>
      <fill>
        <patternFill>
          <bgColor rgb="FF92D050"/>
        </patternFill>
      </fill>
    </dxf>
    <dxf>
      <fill>
        <patternFill>
          <bgColor rgb="FF00BD32"/>
        </patternFill>
      </fill>
    </dxf>
    <dxf>
      <fill>
        <patternFill>
          <bgColor rgb="FFD2D2D2"/>
        </patternFill>
      </fill>
    </dxf>
    <dxf>
      <fill>
        <patternFill>
          <bgColor theme="7"/>
        </patternFill>
      </fill>
    </dxf>
  </dxfs>
  <tableStyles count="0" defaultTableStyle="TableStyleMedium9" defaultPivotStyle="PivotStyleMedium4"/>
  <colors>
    <mruColors>
      <color rgb="FF00BD32"/>
      <color rgb="FFDAE2AE"/>
      <color rgb="FFFFAFAE"/>
      <color rgb="FF81D6F0"/>
      <color rgb="FFD2D2D2"/>
      <color rgb="FF03C15A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Status Dashboard'!$D$9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Status Dashboard'!$B$10:$B$21</c:f>
              <c:strCache>
                <c:ptCount val="12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Hardware Reqs.</c:v>
                </c:pt>
                <c:pt idx="4">
                  <c:v>Final Resource Plan</c:v>
                </c:pt>
                <c:pt idx="5">
                  <c:v>Staffing</c:v>
                </c:pt>
                <c:pt idx="6">
                  <c:v>Technical Reqs.</c:v>
                </c:pt>
                <c:pt idx="7">
                  <c:v>Testing</c:v>
                </c:pt>
                <c:pt idx="8">
                  <c:v>Dev. Complete</c:v>
                </c:pt>
                <c:pt idx="9">
                  <c:v>Hardware Config.</c:v>
                </c:pt>
                <c:pt idx="10">
                  <c:v>System Testing</c:v>
                </c:pt>
                <c:pt idx="11">
                  <c:v>Launch</c:v>
                </c:pt>
              </c:strCache>
            </c:strRef>
          </c:cat>
          <c:val>
            <c:numRef>
              <c:f>'Project Status Dashboard'!$D$10:$D$21</c:f>
              <c:numCache>
                <c:formatCode>dd/mm/yyyy;@</c:formatCode>
                <c:ptCount val="12"/>
                <c:pt idx="0">
                  <c:v>45738</c:v>
                </c:pt>
                <c:pt idx="1">
                  <c:v>45744</c:v>
                </c:pt>
                <c:pt idx="2">
                  <c:v>45741</c:v>
                </c:pt>
                <c:pt idx="3">
                  <c:v>45747</c:v>
                </c:pt>
                <c:pt idx="4">
                  <c:v>45748</c:v>
                </c:pt>
                <c:pt idx="5">
                  <c:v>45751</c:v>
                </c:pt>
                <c:pt idx="6">
                  <c:v>45752</c:v>
                </c:pt>
                <c:pt idx="7">
                  <c:v>45754</c:v>
                </c:pt>
                <c:pt idx="8">
                  <c:v>45755</c:v>
                </c:pt>
                <c:pt idx="9">
                  <c:v>45766</c:v>
                </c:pt>
                <c:pt idx="10">
                  <c:v>45771</c:v>
                </c:pt>
                <c:pt idx="11">
                  <c:v>45773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Status Dashboard'!$F$9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956-514D-99D3-3E9537F022EF}"/>
              </c:ext>
            </c:extLst>
          </c:dPt>
          <c:dPt>
            <c:idx val="1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956-514D-99D3-3E9537F022EF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956-514D-99D3-3E9537F022EF}"/>
              </c:ext>
            </c:extLst>
          </c:dPt>
          <c:cat>
            <c:strRef>
              <c:f>'Project Status Dashboard'!$B$10:$B$21</c:f>
              <c:strCache>
                <c:ptCount val="12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Hardware Reqs.</c:v>
                </c:pt>
                <c:pt idx="4">
                  <c:v>Final Resource Plan</c:v>
                </c:pt>
                <c:pt idx="5">
                  <c:v>Staffing</c:v>
                </c:pt>
                <c:pt idx="6">
                  <c:v>Technical Reqs.</c:v>
                </c:pt>
                <c:pt idx="7">
                  <c:v>Testing</c:v>
                </c:pt>
                <c:pt idx="8">
                  <c:v>Dev. Complete</c:v>
                </c:pt>
                <c:pt idx="9">
                  <c:v>Hardware Config.</c:v>
                </c:pt>
                <c:pt idx="10">
                  <c:v>System Testing</c:v>
                </c:pt>
                <c:pt idx="11">
                  <c:v>Launch</c:v>
                </c:pt>
              </c:strCache>
            </c:strRef>
          </c:cat>
          <c:val>
            <c:numRef>
              <c:f>'Project Status Dashboard'!$F$10:$F$21</c:f>
              <c:numCache>
                <c:formatCode>0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7</c:v>
                </c:pt>
                <c:pt idx="7">
                  <c:v>11</c:v>
                </c:pt>
                <c:pt idx="8">
                  <c:v>17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low"/>
        <c:txPr>
          <a:bodyPr anchor="ctr" anchorCtr="1"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in val="45736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dd/mm/yyyy;@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anchor="t" anchorCtr="0"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TASK STATUS </a:t>
            </a:r>
            <a:r>
              <a:rPr lang="en-US" baseline="0">
                <a:latin typeface="Century Gothic" panose="020B0502020202020204" pitchFamily="34" charset="0"/>
              </a:rPr>
              <a:t>%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17-7C70-0047-867B-298EBAFAC2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18-7C70-0047-867B-298EBAFAC2FD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9-7C70-0047-867B-298EBAFAC2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A-7C70-0047-867B-298EBAFAC2FD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B-7C70-0047-867B-298EBAFAC2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Status Dashboard'!$B$27:$B$31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Complete</c:v>
                </c:pt>
                <c:pt idx="3">
                  <c:v>Overdue</c:v>
                </c:pt>
                <c:pt idx="4">
                  <c:v>On Hold</c:v>
                </c:pt>
              </c:strCache>
            </c:strRef>
          </c:cat>
          <c:val>
            <c:numRef>
              <c:f>'Project Status Dashboard'!$C$27:$C$31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C70-0047-867B-298EBAFAC2FD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0C-7C70-0047-867B-298EBAFAC2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E-7C70-0047-867B-298EBAFAC2FD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0-7C70-0047-867B-298EBAFAC2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2-7C70-0047-867B-298EBAFAC2FD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4-7C70-0047-867B-298EBAFAC2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Status Dashboard'!$B$27:$B$31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Complete</c:v>
                </c:pt>
                <c:pt idx="3">
                  <c:v>Overdue</c:v>
                </c:pt>
                <c:pt idx="4">
                  <c:v>On Hold</c:v>
                </c:pt>
              </c:strCache>
            </c:strRef>
          </c:cat>
          <c:val>
            <c:numRef>
              <c:f>'Project Status Dashboard'!$C$27:$C$31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C70-0047-867B-298EBAFAC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>
            <a:defRPr sz="1400"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BUDGET</a:t>
            </a:r>
          </a:p>
          <a:p>
            <a:pPr>
              <a:defRPr>
                <a:latin typeface="Century Gothic" panose="020B0502020202020204" pitchFamily="34" charset="0"/>
              </a:defRPr>
            </a:pP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465911273285962"/>
          <c:y val="0.29364341957255341"/>
          <c:w val="0.77391415402343"/>
          <c:h val="0.5373824521934758"/>
        </c:manualLayout>
      </c:layout>
      <c:barChart>
        <c:barDir val="bar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00BD32"/>
                  </a:gs>
                  <a:gs pos="100000">
                    <a:srgbClr val="00BD32">
                      <a:alpha val="50000"/>
                    </a:srgbClr>
                  </a:gs>
                </a:gsLst>
                <a:lin ang="0" scaled="0"/>
              </a:gradFill>
            </c:spPr>
            <c:extLst>
              <c:ext xmlns:c16="http://schemas.microsoft.com/office/drawing/2014/chart" uri="{C3380CC4-5D6E-409C-BE32-E72D297353CC}">
                <c16:uniqueId val="{00000001-1F9C-1242-A00A-B5FD633B82D2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92D050">
                      <a:alpha val="20000"/>
                    </a:srgbClr>
                  </a:gs>
                </a:gsLst>
                <a:lin ang="0" scaled="0"/>
              </a:gradFill>
            </c:spPr>
            <c:extLst>
              <c:ext xmlns:c16="http://schemas.microsoft.com/office/drawing/2014/chart" uri="{C3380CC4-5D6E-409C-BE32-E72D297353CC}">
                <c16:uniqueId val="{00000003-1F9C-1242-A00A-B5FD633B82D2}"/>
              </c:ext>
            </c:extLst>
          </c:dPt>
          <c:cat>
            <c:strRef>
              <c:f>'Project Status Dashboard'!$F$26:$F$27</c:f>
              <c:strCache>
                <c:ptCount val="2"/>
                <c:pt idx="0">
                  <c:v>PLANNED</c:v>
                </c:pt>
                <c:pt idx="1">
                  <c:v>ACTUAL</c:v>
                </c:pt>
              </c:strCache>
            </c:strRef>
          </c:cat>
          <c:val>
            <c:numRef>
              <c:f>'Project Status Dashboard'!$G$26:$G$27</c:f>
              <c:numCache>
                <c:formatCode>#,##0</c:formatCode>
                <c:ptCount val="2"/>
                <c:pt idx="0">
                  <c:v>80000</c:v>
                </c:pt>
                <c:pt idx="1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9C-1242-A00A-B5FD633B8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74175232"/>
        <c:axId val="74176768"/>
      </c:barChart>
      <c:catAx>
        <c:axId val="741752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>
                <a:latin typeface="Century Gothic" panose="020B0502020202020204" pitchFamily="34" charset="0"/>
              </a:defRPr>
            </a:pPr>
            <a:endParaRPr lang="en-US"/>
          </a:p>
        </c:txPr>
        <c:crossAx val="74176768"/>
        <c:crossesAt val="0"/>
        <c:auto val="1"/>
        <c:lblAlgn val="ctr"/>
        <c:lblOffset val="0"/>
        <c:noMultiLvlLbl val="0"/>
      </c:catAx>
      <c:valAx>
        <c:axId val="74176768"/>
        <c:scaling>
          <c:orientation val="minMax"/>
          <c:max val="90000"/>
          <c:min val="2000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Century Gothic" panose="020B0502020202020204" pitchFamily="34" charset="0"/>
              </a:defRPr>
            </a:pPr>
            <a:endParaRPr lang="en-US"/>
          </a:p>
        </c:txPr>
        <c:crossAx val="74175232"/>
        <c:crosses val="autoZero"/>
        <c:crossBetween val="between"/>
        <c:majorUnit val="10000"/>
        <c:minorUnit val="5000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PENDING ITEMS</a:t>
            </a:r>
            <a:endParaRPr lang="en-US" baseline="0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8DB5-A04E-A6EE-1CDBA827B6F4}"/>
              </c:ext>
            </c:extLst>
          </c:dPt>
          <c:dPt>
            <c:idx val="1"/>
            <c:invertIfNegative val="0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03-8DB5-A04E-A6EE-1CDBA827B6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5-8DB5-A04E-A6EE-1CDBA827B6F4}"/>
              </c:ext>
            </c:extLst>
          </c:dPt>
          <c:cat>
            <c:strRef>
              <c:f>'Project Status Dashboard'!$F$35:$F$37</c:f>
              <c:strCache>
                <c:ptCount val="3"/>
                <c:pt idx="0">
                  <c:v>Decisions</c:v>
                </c:pt>
                <c:pt idx="1">
                  <c:v>Actions</c:v>
                </c:pt>
                <c:pt idx="2">
                  <c:v>Change Requests </c:v>
                </c:pt>
              </c:strCache>
            </c:strRef>
          </c:cat>
          <c:val>
            <c:numRef>
              <c:f>'Project Status Dashboard'!$G$35:$G$37</c:f>
              <c:numCache>
                <c:formatCode>#,##0</c:formatCode>
                <c:ptCount val="3"/>
                <c:pt idx="0">
                  <c:v>5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B5-A04E-A6EE-1CDBA827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axId val="74343168"/>
        <c:axId val="74344704"/>
      </c:barChart>
      <c:catAx>
        <c:axId val="74343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Century Gothic" panose="020B0502020202020204" pitchFamily="34" charset="0"/>
              </a:defRPr>
            </a:pPr>
            <a:endParaRPr lang="en-US"/>
          </a:p>
        </c:txPr>
        <c:crossAx val="74344704"/>
        <c:crosses val="autoZero"/>
        <c:auto val="1"/>
        <c:lblAlgn val="ctr"/>
        <c:lblOffset val="100"/>
        <c:noMultiLvlLbl val="0"/>
      </c:catAx>
      <c:valAx>
        <c:axId val="743447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743431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anchor="t" anchorCtr="0"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TASK PRIORITY </a:t>
            </a:r>
            <a:r>
              <a:rPr lang="en-US" baseline="0">
                <a:latin typeface="Century Gothic" panose="020B0502020202020204" pitchFamily="34" charset="0"/>
              </a:rPr>
              <a:t>%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6058-7141-9BF3-9B56FCBC90D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058-7141-9BF3-9B56FCBC90D1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5-6058-7141-9BF3-9B56FCBC90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058-7141-9BF3-9B56FCBC90D1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09-6058-7141-9BF3-9B56FCBC90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Status Dashboard'!$B$36:$B$39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'Project Status Dashboard'!$C$36:$C$39</c:f>
              <c:numCache>
                <c:formatCode>0</c:formatCode>
                <c:ptCount val="4"/>
                <c:pt idx="0">
                  <c:v>7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58-7141-9BF3-9B56FCBC90D1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0C-6058-7141-9BF3-9B56FCBC90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E-6058-7141-9BF3-9B56FCBC90D1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0-6058-7141-9BF3-9B56FCBC90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2-6058-7141-9BF3-9B56FCBC90D1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4-6058-7141-9BF3-9B56FCBC90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Status Dashboard'!$B$36:$B$39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'Project Status Dashboard'!$C$36:$C$39</c:f>
              <c:numCache>
                <c:formatCode>0</c:formatCode>
                <c:ptCount val="4"/>
                <c:pt idx="0">
                  <c:v>7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058-7141-9BF3-9B56FCBC9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>
            <a:defRPr sz="1400"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114300</xdr:rowOff>
    </xdr:from>
    <xdr:to>
      <xdr:col>9</xdr:col>
      <xdr:colOff>25400</xdr:colOff>
      <xdr:row>3</xdr:row>
      <xdr:rowOff>5041900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</xdr:row>
      <xdr:rowOff>5168900</xdr:rowOff>
    </xdr:from>
    <xdr:to>
      <xdr:col>3</xdr:col>
      <xdr:colOff>109220</xdr:colOff>
      <xdr:row>4</xdr:row>
      <xdr:rowOff>4089400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D21A8B2-9A02-3443-B364-920753FF4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3</xdr:row>
      <xdr:rowOff>5168900</xdr:rowOff>
    </xdr:from>
    <xdr:to>
      <xdr:col>8</xdr:col>
      <xdr:colOff>3759200</xdr:colOff>
      <xdr:row>4</xdr:row>
      <xdr:rowOff>1752600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1891D24-29D8-1C4A-BEED-278D35986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444500</xdr:colOff>
      <xdr:row>4</xdr:row>
      <xdr:rowOff>1930400</xdr:rowOff>
    </xdr:from>
    <xdr:to>
      <xdr:col>8</xdr:col>
      <xdr:colOff>3848100</xdr:colOff>
      <xdr:row>4</xdr:row>
      <xdr:rowOff>4178300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8CC3054-62B8-0F43-A063-22DDD600F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381000</xdr:colOff>
      <xdr:row>3</xdr:row>
      <xdr:rowOff>5168900</xdr:rowOff>
    </xdr:from>
    <xdr:to>
      <xdr:col>7</xdr:col>
      <xdr:colOff>172720</xdr:colOff>
      <xdr:row>4</xdr:row>
      <xdr:rowOff>4089400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DAC4423-BC35-BC44-810F-63C3DFD53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V1016"/>
  <sheetViews>
    <sheetView showGridLines="0" tabSelected="1" topLeftCell="B1" zoomScaleNormal="100" workbookViewId="0">
      <pane ySplit="1" topLeftCell="A4" activePane="bottomLeft" state="frozen"/>
      <selection pane="bottomLeft" activeCell="G19" sqref="G19"/>
    </sheetView>
  </sheetViews>
  <sheetFormatPr defaultColWidth="11" defaultRowHeight="13.15" x14ac:dyDescent="0.35"/>
  <cols>
    <col min="1" max="1" width="3.1875" style="5" customWidth="1"/>
    <col min="2" max="2" width="35.8125" style="5" customWidth="1"/>
    <col min="3" max="3" width="20.8125" style="5" customWidth="1"/>
    <col min="4" max="5" width="10.8125" style="5" customWidth="1"/>
    <col min="6" max="6" width="17.8125" style="5" customWidth="1"/>
    <col min="7" max="8" width="20.8125" style="5" customWidth="1"/>
    <col min="9" max="9" width="50.8125" style="5" customWidth="1"/>
    <col min="10" max="10" width="3.1875" style="5" customWidth="1"/>
    <col min="11" max="11" width="12.8125" style="5" customWidth="1"/>
    <col min="12" max="12" width="3.3125" style="5" customWidth="1"/>
    <col min="13" max="13" width="12.8125" style="5" customWidth="1"/>
    <col min="14" max="14" width="3.3125" style="5" customWidth="1"/>
    <col min="15" max="17" width="11" style="5"/>
    <col min="18" max="18" width="9" style="5" customWidth="1"/>
    <col min="19" max="16384" width="11" style="5"/>
  </cols>
  <sheetData>
    <row r="1" spans="1:258" s="68" customFormat="1" ht="25.05" customHeight="1" x14ac:dyDescent="0.5">
      <c r="B1" s="69" t="s">
        <v>26</v>
      </c>
      <c r="C1" s="67"/>
      <c r="D1" s="69"/>
      <c r="E1" s="69"/>
      <c r="F1" s="70" t="s">
        <v>28</v>
      </c>
      <c r="G1" s="71" t="s">
        <v>29</v>
      </c>
      <c r="H1" s="70" t="s">
        <v>27</v>
      </c>
      <c r="I1" s="72"/>
    </row>
    <row r="2" spans="1:258" ht="35" customHeight="1" thickBot="1" x14ac:dyDescent="0.4">
      <c r="A2" s="1"/>
      <c r="B2" s="61" t="s">
        <v>22</v>
      </c>
      <c r="C2" s="62"/>
      <c r="D2" s="62"/>
      <c r="E2" s="63"/>
      <c r="F2" s="18">
        <v>45752</v>
      </c>
      <c r="G2" s="19" t="str" cm="1">
        <f t="array" ref="G2">IFERROR(INDEX(G9:G1000, MATCH(1, (B9:B1000=B2)*(D9:D1000=F2), 0)), "Not Found")</f>
        <v>Not Found</v>
      </c>
      <c r="H2" s="20" t="e" cm="1">
        <f t="array" aca="1" ref="H2" ca="1">IF(INDEX(G9:G1000, MATCH(1, (B9:B1000=B2)*(D9:D1000=F2), 0))="Not Started",
   "0%",
   TEXT(MIN(1, (TODAY()-F2)/(INDEX(E9:E1000, MATCH(1, (B9:B1000=B2)*(D9:D1000=F2), 0))-F2)), "0%"))</f>
        <v>#N/A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258" ht="35" customHeight="1" x14ac:dyDescent="0.35">
      <c r="A3" s="1"/>
      <c r="B3" s="48" t="s">
        <v>43</v>
      </c>
      <c r="C3" s="44"/>
      <c r="D3" s="44"/>
      <c r="E3" s="44"/>
      <c r="F3" s="45"/>
      <c r="G3" s="46"/>
      <c r="H3" s="4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258" ht="409.05" customHeight="1" x14ac:dyDescent="0.35">
      <c r="A4" s="1"/>
      <c r="B4" s="1"/>
      <c r="C4" s="8"/>
      <c r="D4" s="8"/>
      <c r="E4" s="8"/>
      <c r="F4" s="8"/>
      <c r="G4" s="8"/>
      <c r="H4" s="8"/>
      <c r="I4" s="8"/>
      <c r="J4" s="1"/>
      <c r="K4" s="8"/>
      <c r="L4" s="1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323" customHeight="1" x14ac:dyDescent="0.35">
      <c r="A5" s="1"/>
      <c r="B5" s="1"/>
      <c r="C5" s="8"/>
      <c r="D5" s="8"/>
      <c r="E5" s="8"/>
      <c r="F5" s="8"/>
      <c r="G5" s="8"/>
      <c r="H5" s="8"/>
      <c r="I5" s="8"/>
      <c r="J5" s="1"/>
      <c r="K5" s="8"/>
      <c r="L5" s="1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35" customHeight="1" x14ac:dyDescent="0.35">
      <c r="A7" s="1"/>
      <c r="B7" s="64" t="s">
        <v>30</v>
      </c>
      <c r="C7" s="64"/>
      <c r="D7" s="64"/>
      <c r="E7" s="64"/>
      <c r="F7" s="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25.05" customHeight="1" x14ac:dyDescent="0.35">
      <c r="A8" s="1"/>
      <c r="B8" s="23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s="10" customFormat="1" ht="35" customHeight="1" x14ac:dyDescent="0.5">
      <c r="A9" s="9"/>
      <c r="B9" s="13" t="s">
        <v>0</v>
      </c>
      <c r="C9" s="13" t="s">
        <v>2</v>
      </c>
      <c r="D9" s="60" t="s">
        <v>37</v>
      </c>
      <c r="E9" s="60" t="s">
        <v>35</v>
      </c>
      <c r="F9" s="28" t="s">
        <v>36</v>
      </c>
      <c r="G9" s="13" t="s">
        <v>1</v>
      </c>
      <c r="H9" s="13" t="s">
        <v>8</v>
      </c>
      <c r="I9" s="13" t="s">
        <v>3</v>
      </c>
      <c r="J9" s="9"/>
      <c r="K9" s="13" t="s">
        <v>1</v>
      </c>
      <c r="L9" s="9"/>
      <c r="M9" s="13" t="s">
        <v>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</row>
    <row r="10" spans="1:258" s="7" customFormat="1" ht="23" customHeight="1" x14ac:dyDescent="0.5">
      <c r="A10" s="6"/>
      <c r="B10" s="3" t="s">
        <v>25</v>
      </c>
      <c r="C10" s="2"/>
      <c r="D10" s="56">
        <v>45738</v>
      </c>
      <c r="E10" s="56">
        <v>45748</v>
      </c>
      <c r="F10" s="29">
        <f>IF(D10=0,0,E10-D10)</f>
        <v>10</v>
      </c>
      <c r="G10" s="2" t="s">
        <v>4</v>
      </c>
      <c r="H10" s="2" t="s">
        <v>9</v>
      </c>
      <c r="I10" s="2"/>
      <c r="J10" s="22"/>
      <c r="K10" s="21" t="s">
        <v>7</v>
      </c>
      <c r="L10" s="6"/>
      <c r="M10" s="14" t="s">
        <v>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3" customHeight="1" x14ac:dyDescent="0.5">
      <c r="A11" s="6"/>
      <c r="B11" s="3" t="s">
        <v>24</v>
      </c>
      <c r="C11" s="4"/>
      <c r="D11" s="57">
        <v>45744</v>
      </c>
      <c r="E11" s="56">
        <v>45752</v>
      </c>
      <c r="F11" s="29">
        <f t="shared" ref="F11:F21" si="0">IF(D11=0,0,E11-D11)</f>
        <v>8</v>
      </c>
      <c r="G11" s="3" t="s">
        <v>4</v>
      </c>
      <c r="H11" s="3" t="s">
        <v>10</v>
      </c>
      <c r="I11" s="2"/>
      <c r="J11" s="22"/>
      <c r="K11" s="3" t="s">
        <v>5</v>
      </c>
      <c r="L11" s="6"/>
      <c r="M11" s="15" t="s">
        <v>10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3" customHeight="1" x14ac:dyDescent="0.5">
      <c r="A12" s="6"/>
      <c r="B12" s="3" t="s">
        <v>23</v>
      </c>
      <c r="C12" s="4"/>
      <c r="D12" s="57">
        <v>45741</v>
      </c>
      <c r="E12" s="56">
        <v>45754</v>
      </c>
      <c r="F12" s="29">
        <f t="shared" si="0"/>
        <v>13</v>
      </c>
      <c r="G12" s="3" t="s">
        <v>4</v>
      </c>
      <c r="H12" s="3" t="s">
        <v>11</v>
      </c>
      <c r="I12" s="2"/>
      <c r="J12" s="22"/>
      <c r="K12" s="3" t="s">
        <v>4</v>
      </c>
      <c r="L12" s="6"/>
      <c r="M12" s="16" t="s">
        <v>11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3" customHeight="1" x14ac:dyDescent="0.5">
      <c r="A13" s="6"/>
      <c r="B13" s="3" t="s">
        <v>46</v>
      </c>
      <c r="C13" s="11"/>
      <c r="D13" s="57">
        <v>45747</v>
      </c>
      <c r="E13" s="56">
        <v>45756</v>
      </c>
      <c r="F13" s="29">
        <f t="shared" si="0"/>
        <v>9</v>
      </c>
      <c r="G13" s="3" t="s">
        <v>4</v>
      </c>
      <c r="H13" s="3" t="s">
        <v>11</v>
      </c>
      <c r="I13" s="2"/>
      <c r="J13" s="22"/>
      <c r="K13" s="11" t="s">
        <v>15</v>
      </c>
      <c r="L13" s="6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3" customHeight="1" x14ac:dyDescent="0.35">
      <c r="A14" s="6"/>
      <c r="B14" s="3" t="s">
        <v>22</v>
      </c>
      <c r="C14" s="4"/>
      <c r="D14" s="57">
        <v>45748</v>
      </c>
      <c r="E14" s="56">
        <v>45757</v>
      </c>
      <c r="F14" s="29">
        <f t="shared" si="0"/>
        <v>9</v>
      </c>
      <c r="G14" s="3" t="s">
        <v>4</v>
      </c>
      <c r="H14" s="3" t="s">
        <v>11</v>
      </c>
      <c r="I14" s="2"/>
      <c r="J14" s="6"/>
      <c r="K14" s="11" t="s">
        <v>6</v>
      </c>
      <c r="L14" s="6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3" customHeight="1" x14ac:dyDescent="0.35">
      <c r="A15" s="6"/>
      <c r="B15" s="3" t="s">
        <v>21</v>
      </c>
      <c r="C15" s="4"/>
      <c r="D15" s="57">
        <v>45751</v>
      </c>
      <c r="E15" s="56">
        <v>45763</v>
      </c>
      <c r="F15" s="29">
        <f t="shared" si="0"/>
        <v>12</v>
      </c>
      <c r="G15" s="3" t="s">
        <v>15</v>
      </c>
      <c r="H15" s="3" t="s">
        <v>9</v>
      </c>
      <c r="I15" s="2"/>
      <c r="J15" s="6"/>
      <c r="K15" s="8"/>
      <c r="L15" s="6"/>
      <c r="M15" s="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3" customHeight="1" x14ac:dyDescent="0.35">
      <c r="A16" s="6"/>
      <c r="B16" s="3" t="s">
        <v>45</v>
      </c>
      <c r="C16" s="12"/>
      <c r="D16" s="57">
        <v>45752</v>
      </c>
      <c r="E16" s="56">
        <v>45759</v>
      </c>
      <c r="F16" s="29">
        <f t="shared" si="0"/>
        <v>7</v>
      </c>
      <c r="G16" s="3" t="s">
        <v>5</v>
      </c>
      <c r="H16" s="3" t="s">
        <v>9</v>
      </c>
      <c r="I16" s="2"/>
      <c r="J16" s="6"/>
      <c r="K16" s="8"/>
      <c r="L16" s="6"/>
      <c r="M16" s="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3" customHeight="1" x14ac:dyDescent="0.35">
      <c r="A17" s="6"/>
      <c r="B17" s="3" t="s">
        <v>20</v>
      </c>
      <c r="C17" s="12"/>
      <c r="D17" s="57">
        <v>45754</v>
      </c>
      <c r="E17" s="56">
        <v>45765</v>
      </c>
      <c r="F17" s="29">
        <f t="shared" si="0"/>
        <v>11</v>
      </c>
      <c r="G17" s="3" t="s">
        <v>5</v>
      </c>
      <c r="H17" s="3" t="s">
        <v>9</v>
      </c>
      <c r="I17" s="2"/>
      <c r="J17" s="6"/>
      <c r="K17" s="8"/>
      <c r="L17" s="6"/>
      <c r="M17" s="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3" customHeight="1" x14ac:dyDescent="0.35">
      <c r="A18" s="6"/>
      <c r="B18" s="3" t="s">
        <v>19</v>
      </c>
      <c r="C18" s="12"/>
      <c r="D18" s="57">
        <v>45755</v>
      </c>
      <c r="E18" s="56">
        <v>45772</v>
      </c>
      <c r="F18" s="29">
        <f t="shared" si="0"/>
        <v>17</v>
      </c>
      <c r="G18" s="3" t="s">
        <v>5</v>
      </c>
      <c r="H18" s="3" t="s">
        <v>9</v>
      </c>
      <c r="I18" s="2"/>
      <c r="J18" s="6"/>
      <c r="K18" s="8"/>
      <c r="L18" s="6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3" customHeight="1" x14ac:dyDescent="0.35">
      <c r="A19" s="6"/>
      <c r="B19" s="3" t="s">
        <v>18</v>
      </c>
      <c r="C19" s="12"/>
      <c r="D19" s="57">
        <v>45766</v>
      </c>
      <c r="E19" s="56">
        <v>45773</v>
      </c>
      <c r="F19" s="29">
        <f t="shared" si="0"/>
        <v>7</v>
      </c>
      <c r="G19" s="3" t="s">
        <v>6</v>
      </c>
      <c r="H19" s="3" t="s">
        <v>9</v>
      </c>
      <c r="I19" s="2"/>
      <c r="J19" s="6"/>
      <c r="K19" s="8"/>
      <c r="L19" s="6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3" customHeight="1" x14ac:dyDescent="0.35">
      <c r="A20" s="6"/>
      <c r="B20" s="3" t="s">
        <v>17</v>
      </c>
      <c r="C20" s="12"/>
      <c r="D20" s="57">
        <v>45771</v>
      </c>
      <c r="E20" s="56">
        <v>45772</v>
      </c>
      <c r="F20" s="29">
        <f t="shared" si="0"/>
        <v>1</v>
      </c>
      <c r="G20" s="3" t="s">
        <v>7</v>
      </c>
      <c r="H20" s="3" t="s">
        <v>9</v>
      </c>
      <c r="I20" s="2"/>
      <c r="J20" s="6"/>
      <c r="K20" s="8"/>
      <c r="L20" s="6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3" customHeight="1" x14ac:dyDescent="0.35">
      <c r="A21" s="6"/>
      <c r="B21" s="3" t="s">
        <v>16</v>
      </c>
      <c r="C21" s="12"/>
      <c r="D21" s="57">
        <v>45773</v>
      </c>
      <c r="E21" s="56">
        <v>45774</v>
      </c>
      <c r="F21" s="29">
        <f t="shared" si="0"/>
        <v>1</v>
      </c>
      <c r="G21" s="3" t="s">
        <v>7</v>
      </c>
      <c r="H21" s="3" t="s">
        <v>10</v>
      </c>
      <c r="I21" s="2"/>
      <c r="J21" s="6"/>
      <c r="K21" s="8"/>
      <c r="L21" s="6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3" customHeight="1" x14ac:dyDescent="0.35">
      <c r="A22" s="6"/>
      <c r="B22" s="52"/>
      <c r="C22" s="53"/>
      <c r="D22" s="58"/>
      <c r="E22" s="56"/>
      <c r="F22" s="54"/>
      <c r="G22" s="52"/>
      <c r="H22" s="52"/>
      <c r="I22" s="55"/>
      <c r="J22" s="6"/>
      <c r="K22" s="8"/>
      <c r="L22" s="6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3" customHeight="1" x14ac:dyDescent="0.35">
      <c r="A23" s="6"/>
      <c r="B23" s="52"/>
      <c r="C23" s="53"/>
      <c r="D23" s="58"/>
      <c r="E23" s="56"/>
      <c r="F23" s="54"/>
      <c r="G23" s="52"/>
      <c r="H23" s="52"/>
      <c r="I23" s="55"/>
      <c r="J23" s="6"/>
      <c r="K23" s="8"/>
      <c r="L23" s="6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25.05" customHeight="1" x14ac:dyDescent="0.35">
      <c r="A25" s="1"/>
      <c r="B25" s="65" t="s">
        <v>32</v>
      </c>
      <c r="C25" s="65"/>
      <c r="D25" s="65"/>
      <c r="E25" s="1"/>
      <c r="F25" s="65" t="s">
        <v>39</v>
      </c>
      <c r="G25" s="6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s="17" customFormat="1" ht="23" customHeight="1" x14ac:dyDescent="0.5">
      <c r="B26" s="42" t="s">
        <v>1</v>
      </c>
      <c r="C26" s="43" t="s">
        <v>33</v>
      </c>
      <c r="D26" s="43" t="s">
        <v>34</v>
      </c>
      <c r="F26" s="33" t="s">
        <v>40</v>
      </c>
      <c r="G26" s="31">
        <v>80000</v>
      </c>
      <c r="H26" s="59"/>
    </row>
    <row r="27" spans="1:258" s="17" customFormat="1" ht="23" customHeight="1" thickBot="1" x14ac:dyDescent="0.55000000000000004">
      <c r="B27" s="24" t="s">
        <v>7</v>
      </c>
      <c r="C27" s="36">
        <f>COUNTIF(G10:G21, "Not Started")</f>
        <v>2</v>
      </c>
      <c r="D27" s="37">
        <f>IFERROR(C27/C32,"")</f>
        <v>0.16666666666666666</v>
      </c>
      <c r="F27" s="34" t="s">
        <v>41</v>
      </c>
      <c r="G27" s="32">
        <v>50000</v>
      </c>
    </row>
    <row r="28" spans="1:258" s="17" customFormat="1" ht="23" customHeight="1" x14ac:dyDescent="0.5">
      <c r="B28" s="3" t="s">
        <v>5</v>
      </c>
      <c r="C28" s="36">
        <f>COUNTIF(G10:G21, "In Progress")</f>
        <v>3</v>
      </c>
      <c r="D28" s="37">
        <f>IFERROR(C28/C32,"")</f>
        <v>0.25</v>
      </c>
    </row>
    <row r="29" spans="1:258" s="17" customFormat="1" ht="23" customHeight="1" x14ac:dyDescent="0.5">
      <c r="B29" s="25" t="s">
        <v>4</v>
      </c>
      <c r="C29" s="36">
        <f>COUNTIF(G10:G21, "Complete")</f>
        <v>5</v>
      </c>
      <c r="D29" s="37">
        <f>IFERROR(C29/C32,"")</f>
        <v>0.41666666666666669</v>
      </c>
    </row>
    <row r="30" spans="1:258" s="17" customFormat="1" ht="23" customHeight="1" x14ac:dyDescent="0.5">
      <c r="B30" s="26" t="s">
        <v>15</v>
      </c>
      <c r="C30" s="36">
        <f>COUNTIF(G10:G21, "Overdue")</f>
        <v>1</v>
      </c>
      <c r="D30" s="37">
        <f>IFERROR(C30/C32,"")</f>
        <v>8.3333333333333329E-2</v>
      </c>
    </row>
    <row r="31" spans="1:258" s="17" customFormat="1" ht="23" customHeight="1" thickBot="1" x14ac:dyDescent="0.55000000000000004">
      <c r="B31" s="27" t="s">
        <v>6</v>
      </c>
      <c r="C31" s="38">
        <f>COUNTIF(G10:G21, "On Hold")</f>
        <v>1</v>
      </c>
      <c r="D31" s="39">
        <f>IFERROR(C31/C32,"")</f>
        <v>8.3333333333333329E-2</v>
      </c>
    </row>
    <row r="32" spans="1:258" s="17" customFormat="1" ht="23" customHeight="1" x14ac:dyDescent="0.5">
      <c r="B32" s="30" t="s">
        <v>38</v>
      </c>
      <c r="C32" s="40">
        <f>SUM(C27:C31)</f>
        <v>12</v>
      </c>
      <c r="D32" s="41">
        <f>SUM(D27:D31)</f>
        <v>1</v>
      </c>
    </row>
    <row r="33" spans="1:258" s="17" customFormat="1" x14ac:dyDescent="0.5"/>
    <row r="34" spans="1:258" ht="25.05" customHeight="1" x14ac:dyDescent="0.35">
      <c r="A34" s="1"/>
      <c r="B34" s="65" t="s">
        <v>42</v>
      </c>
      <c r="C34" s="65"/>
      <c r="D34" s="65"/>
      <c r="E34" s="1"/>
      <c r="F34" s="66" t="s">
        <v>44</v>
      </c>
      <c r="G34" s="6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s="17" customFormat="1" ht="23" customHeight="1" x14ac:dyDescent="0.5">
      <c r="B35" s="42" t="s">
        <v>8</v>
      </c>
      <c r="C35" s="43" t="s">
        <v>33</v>
      </c>
      <c r="D35" s="43" t="s">
        <v>34</v>
      </c>
      <c r="F35" s="50" t="s">
        <v>14</v>
      </c>
      <c r="G35" s="31">
        <v>5</v>
      </c>
    </row>
    <row r="36" spans="1:258" s="17" customFormat="1" ht="23" customHeight="1" x14ac:dyDescent="0.5">
      <c r="B36" s="14" t="s">
        <v>9</v>
      </c>
      <c r="C36" s="36">
        <f>COUNTIF(H10:H21, "High")</f>
        <v>7</v>
      </c>
      <c r="D36" s="37">
        <f>IFERROR(C36/C40,"")</f>
        <v>0.58333333333333337</v>
      </c>
      <c r="F36" s="49" t="s">
        <v>13</v>
      </c>
      <c r="G36" s="31">
        <v>2</v>
      </c>
    </row>
    <row r="37" spans="1:258" s="17" customFormat="1" ht="23" customHeight="1" x14ac:dyDescent="0.5">
      <c r="B37" s="15" t="s">
        <v>10</v>
      </c>
      <c r="C37" s="36">
        <f>COUNTIF(H10:H21, "Medium")</f>
        <v>2</v>
      </c>
      <c r="D37" s="37">
        <f>IFERROR(C37/C40,"")</f>
        <v>0.16666666666666666</v>
      </c>
      <c r="F37" s="51" t="s">
        <v>12</v>
      </c>
      <c r="G37" s="31">
        <v>4</v>
      </c>
    </row>
    <row r="38" spans="1:258" s="17" customFormat="1" ht="23" customHeight="1" x14ac:dyDescent="0.35">
      <c r="B38" s="16" t="s">
        <v>11</v>
      </c>
      <c r="C38" s="36">
        <f>COUNTIF(H10:H21, "Low")</f>
        <v>3</v>
      </c>
      <c r="D38" s="37">
        <f>IFERROR(C38/C40,"")</f>
        <v>0.25</v>
      </c>
      <c r="F38" s="1"/>
      <c r="G38" s="1"/>
    </row>
    <row r="39" spans="1:258" s="17" customFormat="1" ht="23" customHeight="1" thickBot="1" x14ac:dyDescent="0.4">
      <c r="B39" s="35"/>
      <c r="C39" s="38">
        <f>COUNTIF(H10:H21, "...")</f>
        <v>0</v>
      </c>
      <c r="D39" s="39">
        <f>IFERROR(C39/C40,"")</f>
        <v>0</v>
      </c>
      <c r="F39" s="1"/>
      <c r="G39" s="1"/>
    </row>
    <row r="40" spans="1:258" s="17" customFormat="1" ht="23" customHeight="1" x14ac:dyDescent="0.35">
      <c r="B40" s="30" t="s">
        <v>38</v>
      </c>
      <c r="C40" s="40">
        <f>SUM(C36:C39)</f>
        <v>12</v>
      </c>
      <c r="D40" s="41">
        <f>SUM(D36:D39)</f>
        <v>1</v>
      </c>
      <c r="F40" s="1"/>
      <c r="G40" s="1"/>
    </row>
    <row r="41" spans="1:25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8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8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8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8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8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8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8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</row>
    <row r="328" spans="1:28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</row>
    <row r="329" spans="1:28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</row>
    <row r="330" spans="1:28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</row>
    <row r="331" spans="1:28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</row>
    <row r="332" spans="1:28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</row>
    <row r="333" spans="1:28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</row>
    <row r="334" spans="1:28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</row>
    <row r="335" spans="1:28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</row>
    <row r="336" spans="1:28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</row>
    <row r="337" spans="1:28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</row>
    <row r="338" spans="1:28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</row>
    <row r="339" spans="1:28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</row>
    <row r="340" spans="1:28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</row>
    <row r="341" spans="1:28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</row>
    <row r="342" spans="1:28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</row>
    <row r="343" spans="1:28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</row>
    <row r="344" spans="1:28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</row>
    <row r="345" spans="1:28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</row>
    <row r="346" spans="1:28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</row>
    <row r="347" spans="1:28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</row>
    <row r="348" spans="1:28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</row>
    <row r="349" spans="1:28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</row>
    <row r="350" spans="1:28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</row>
    <row r="351" spans="1:28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</row>
    <row r="352" spans="1:28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</row>
    <row r="353" spans="1:28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</row>
    <row r="354" spans="1:28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</row>
    <row r="355" spans="1:28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</row>
    <row r="356" spans="1:28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</row>
    <row r="357" spans="1:28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</row>
    <row r="358" spans="1:28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</row>
    <row r="359" spans="1:28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</row>
    <row r="360" spans="1:28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</row>
    <row r="361" spans="1:28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</row>
    <row r="362" spans="1:28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</row>
    <row r="363" spans="1:28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</row>
    <row r="364" spans="1:28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</row>
    <row r="365" spans="1:28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</row>
    <row r="366" spans="1:28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</row>
    <row r="367" spans="1:28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</row>
    <row r="368" spans="1:28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</row>
    <row r="369" spans="1:28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</row>
    <row r="370" spans="1:28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</sheetData>
  <mergeCells count="6">
    <mergeCell ref="B2:E2"/>
    <mergeCell ref="B7:F7"/>
    <mergeCell ref="B25:D25"/>
    <mergeCell ref="F25:G25"/>
    <mergeCell ref="B34:D34"/>
    <mergeCell ref="F34:G34"/>
  </mergeCells>
  <phoneticPr fontId="3" type="noConversion"/>
  <conditionalFormatting sqref="B27:B31">
    <cfRule type="containsText" dxfId="15" priority="30" operator="containsText" text="Overdue">
      <formula>NOT(ISERROR(SEARCH("Overdue",B27)))</formula>
    </cfRule>
    <cfRule type="containsText" dxfId="14" priority="31" operator="containsText" text="On Hold">
      <formula>NOT(ISERROR(SEARCH("On Hold",B27)))</formula>
    </cfRule>
    <cfRule type="containsText" dxfId="13" priority="32" operator="containsText" text="Complete">
      <formula>NOT(ISERROR(SEARCH("Complete",B27)))</formula>
    </cfRule>
    <cfRule type="containsText" dxfId="12" priority="33" operator="containsText" text="In Progress">
      <formula>NOT(ISERROR(SEARCH("In Progress",B27)))</formula>
    </cfRule>
    <cfRule type="containsText" dxfId="11" priority="34" operator="containsText" text="Not Started">
      <formula>NOT(ISERROR(SEARCH("Not Started",B27)))</formula>
    </cfRule>
  </conditionalFormatting>
  <conditionalFormatting sqref="B36:B39">
    <cfRule type="containsText" dxfId="10" priority="9" operator="containsText" text="Low">
      <formula>NOT(ISERROR(SEARCH("Low",B36)))</formula>
    </cfRule>
    <cfRule type="containsText" dxfId="9" priority="10" operator="containsText" text="Medium">
      <formula>NOT(ISERROR(SEARCH("Medium",B36)))</formula>
    </cfRule>
    <cfRule type="containsText" dxfId="8" priority="11" operator="containsText" text="High">
      <formula>NOT(ISERROR(SEARCH("High",B36)))</formula>
    </cfRule>
  </conditionalFormatting>
  <conditionalFormatting sqref="K10:K14 G10:G23">
    <cfRule type="containsText" dxfId="7" priority="35" operator="containsText" text="Overdue">
      <formula>NOT(ISERROR(SEARCH("Overdue",G10)))</formula>
    </cfRule>
    <cfRule type="containsText" dxfId="6" priority="55" operator="containsText" text="On Hold">
      <formula>NOT(ISERROR(SEARCH("On Hold",G10)))</formula>
    </cfRule>
    <cfRule type="containsText" dxfId="5" priority="56" operator="containsText" text="Complete">
      <formula>NOT(ISERROR(SEARCH("Complete",G10)))</formula>
    </cfRule>
    <cfRule type="containsText" dxfId="4" priority="57" operator="containsText" text="In Progress">
      <formula>NOT(ISERROR(SEARCH("In Progress",G10)))</formula>
    </cfRule>
    <cfRule type="containsText" dxfId="3" priority="58" operator="containsText" text="Not Started">
      <formula>NOT(ISERROR(SEARCH("Not Started",G10)))</formula>
    </cfRule>
  </conditionalFormatting>
  <conditionalFormatting sqref="M10:M13 H10:H23">
    <cfRule type="containsText" dxfId="2" priority="36" operator="containsText" text="Low">
      <formula>NOT(ISERROR(SEARCH("Low",H10)))</formula>
    </cfRule>
    <cfRule type="containsText" dxfId="1" priority="37" operator="containsText" text="Medium">
      <formula>NOT(ISERROR(SEARCH("Medium",H10)))</formula>
    </cfRule>
    <cfRule type="containsText" dxfId="0" priority="38" operator="containsText" text="High">
      <formula>NOT(ISERROR(SEARCH("High",H10)))</formula>
    </cfRule>
  </conditionalFormatting>
  <dataValidations count="2">
    <dataValidation type="list" allowBlank="1" showInputMessage="1" showErrorMessage="1" sqref="G10:G23" xr:uid="{BEF7E677-7619-1544-B928-2846876EF993}">
      <formula1>$K$10:$K$14</formula1>
    </dataValidation>
    <dataValidation type="list" allowBlank="1" showInputMessage="1" showErrorMessage="1" sqref="H10:H23" xr:uid="{9D172C47-4C27-2D41-BCB6-1E823B5B1CF5}">
      <formula1>$M$10:$M$13</formula1>
    </dataValidation>
  </dataValidations>
  <pageMargins left="0.3" right="0.3" top="0.3" bottom="0.3" header="0" footer="0"/>
  <pageSetup scale="65" fitToHeight="0" orientation="landscape" horizontalDpi="4294967292" verticalDpi="4294967292" r:id="rId1"/>
  <rowBreaks count="1" manualBreakCount="1">
    <brk id="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Status Dashboard</vt:lpstr>
      <vt:lpstr>'Project Status Dashboard'!Print_Area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Shivam Kumar Singh</cp:lastModifiedBy>
  <cp:lastPrinted>2022-04-11T23:16:09Z</cp:lastPrinted>
  <dcterms:created xsi:type="dcterms:W3CDTF">2015-02-24T20:54:23Z</dcterms:created>
  <dcterms:modified xsi:type="dcterms:W3CDTF">2025-04-10T09:01:19Z</dcterms:modified>
</cp:coreProperties>
</file>