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mik\Project\Patel Consultancy\patel_consultancy\database\"/>
    </mc:Choice>
  </mc:AlternateContent>
  <bookViews>
    <workbookView xWindow="0" yWindow="0" windowWidth="20490" windowHeight="7755"/>
  </bookViews>
  <sheets>
    <sheet name="Database" sheetId="1" r:id="rId1"/>
    <sheet name="Calculations" sheetId="2" r:id="rId2"/>
    <sheet name="Menus" sheetId="3" r:id="rId3"/>
    <sheet name="Main View" sheetId="4" r:id="rId4"/>
    <sheet name="Greetings" sheetId="5" r:id="rId5"/>
    <sheet name="Required" sheetId="6" r:id="rId6"/>
  </sheets>
  <calcPr calcId="152511"/>
</workbook>
</file>

<file path=xl/calcChain.xml><?xml version="1.0" encoding="utf-8"?>
<calcChain xmlns="http://schemas.openxmlformats.org/spreadsheetml/2006/main">
  <c r="E24" i="2" l="1"/>
  <c r="E22" i="2"/>
  <c r="E26" i="2" s="1"/>
  <c r="G20" i="2"/>
  <c r="H20" i="2" s="1"/>
  <c r="I20" i="2" s="1"/>
  <c r="F17" i="2"/>
  <c r="G17" i="2" s="1"/>
  <c r="B5" i="2"/>
  <c r="A5" i="2"/>
  <c r="A6" i="2" s="1"/>
  <c r="A4" i="2"/>
  <c r="B4" i="2" s="1"/>
  <c r="B3" i="2"/>
  <c r="E84" i="1"/>
  <c r="F81" i="1"/>
  <c r="H81" i="1" s="1"/>
  <c r="F80" i="1"/>
  <c r="H80" i="1" s="1"/>
  <c r="F79" i="1"/>
  <c r="H79" i="1" s="1"/>
  <c r="F78" i="1"/>
  <c r="H78" i="1" s="1"/>
  <c r="F77" i="1"/>
  <c r="H77" i="1" s="1"/>
  <c r="E71" i="1"/>
  <c r="F68" i="1"/>
  <c r="H68" i="1" s="1"/>
  <c r="F67" i="1"/>
  <c r="H67" i="1" s="1"/>
  <c r="F66" i="1"/>
  <c r="H66" i="1" s="1"/>
  <c r="F65" i="1"/>
  <c r="H65" i="1" s="1"/>
  <c r="F64" i="1"/>
  <c r="H64" i="1" s="1"/>
  <c r="E59" i="1"/>
  <c r="F56" i="1"/>
  <c r="H56" i="1" s="1"/>
  <c r="F55" i="1"/>
  <c r="H55" i="1" s="1"/>
  <c r="F54" i="1"/>
  <c r="H54" i="1" s="1"/>
  <c r="G53" i="1"/>
  <c r="F53" i="1"/>
  <c r="H53" i="1" s="1"/>
  <c r="F52" i="1"/>
  <c r="H52" i="1" s="1"/>
  <c r="G49" i="1"/>
  <c r="H44" i="1"/>
  <c r="F37" i="1"/>
  <c r="G39" i="1" s="1"/>
  <c r="G40" i="1" l="1"/>
  <c r="A7" i="2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4" i="2" s="1"/>
  <c r="B13" i="2"/>
  <c r="B16" i="2" l="1"/>
</calcChain>
</file>

<file path=xl/comments1.xml><?xml version="1.0" encoding="utf-8"?>
<comments xmlns="http://schemas.openxmlformats.org/spreadsheetml/2006/main">
  <authors>
    <author/>
    <author>LENOVO</author>
  </authors>
  <commentList>
    <comment ref="A2" authorId="0" shapeId="0">
      <text>
        <r>
          <rPr>
            <sz val="10"/>
            <color rgb="FF000000"/>
            <rFont val="Arial"/>
          </rPr>
          <t>Admin Users
	-R Tech</t>
        </r>
      </text>
    </comment>
    <comment ref="I12" authorId="0" shapeId="0">
      <text>
        <r>
          <rPr>
            <sz val="10"/>
            <color rgb="FF000000"/>
            <rFont val="Arial"/>
          </rPr>
          <t>'weekly', 'fortnightly', 'monthly', 'quarterly
	-R Tech</t>
        </r>
      </text>
    </comment>
    <comment ref="I14" authorId="1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refundable
nonrefundable</t>
        </r>
      </text>
    </comment>
    <comment ref="C15" authorId="0" shapeId="0">
      <text>
        <r>
          <rPr>
            <sz val="10"/>
            <color rgb="FF000000"/>
            <rFont val="Arial"/>
          </rPr>
          <t>default null, 
0 - declined, 
1 - approved
	-R Tech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insert json formated 
data, other recores of policy</t>
        </r>
      </text>
    </comment>
    <comment ref="A23" authorId="0" shapeId="0">
      <text>
        <r>
          <rPr>
            <sz val="10"/>
            <color rgb="FF000000"/>
            <rFont val="Arial"/>
          </rPr>
          <t>EQUITY, Hybrid, Debt, Solution Oriented, Other
	-R Tech</t>
        </r>
      </text>
    </comment>
    <comment ref="B24" authorId="0" shapeId="0">
      <text>
        <r>
          <rPr>
            <sz val="10"/>
            <color rgb="FF000000"/>
            <rFont val="Arial"/>
          </rPr>
          <t>Asset management company
	-R Tech</t>
        </r>
      </text>
    </comment>
    <comment ref="C26" authorId="0" shapeId="0">
      <text>
        <r>
          <rPr>
            <sz val="10"/>
            <color rgb="FF000000"/>
            <rFont val="Arial"/>
          </rPr>
          <t>EQUITY, Hybrid, Debt, Solution Oriented, Other
	-R Tech</t>
        </r>
      </text>
    </comment>
    <comment ref="C27" authorId="0" shapeId="0">
      <text>
        <r>
          <rPr>
            <sz val="10"/>
            <color rgb="FF000000"/>
            <rFont val="Arial"/>
          </rPr>
          <t>matual_fund_type &gt; id
	-R Tech</t>
        </r>
      </text>
    </comment>
    <comment ref="C31" authorId="0" shapeId="0">
      <text>
        <r>
          <rPr>
            <sz val="10"/>
            <color rgb="FF000000"/>
            <rFont val="Arial"/>
          </rPr>
          <t>total fund amount by amc
	-R Tech</t>
        </r>
      </text>
    </comment>
    <comment ref="D36" authorId="0" shapeId="0">
      <text>
        <r>
          <rPr>
            <sz val="10"/>
            <color rgb="FF000000"/>
            <rFont val="Arial"/>
          </rPr>
          <t>sip | lump_sum
	-R Tech</t>
        </r>
      </text>
    </comment>
    <comment ref="B37" authorId="0" shapeId="0">
      <text>
        <r>
          <rPr>
            <sz val="10"/>
            <color rgb="FF000000"/>
            <rFont val="Arial"/>
          </rPr>
          <t>patel_consultancy, other
	-R Tech</t>
        </r>
      </text>
    </comment>
    <comment ref="C38" authorId="0" shapeId="0">
      <text>
        <r>
          <rPr>
            <sz val="10"/>
            <color rgb="FF000000"/>
            <rFont val="Arial"/>
          </rPr>
          <t>patel_consultancy, other
	-R Tech</t>
        </r>
      </text>
    </comment>
    <comment ref="D38" authorId="0" shapeId="0">
      <text>
        <r>
          <rPr>
            <sz val="10"/>
            <color rgb="FF000000"/>
            <rFont val="Arial"/>
          </rPr>
          <t>if sip then &gt; user_sip_investment &gt; id
lump_sum then &gt; user_lamp_investment &gt; id
	-R Tech</t>
        </r>
      </text>
    </comment>
    <comment ref="A39" authorId="0" shapeId="0">
      <text>
        <r>
          <rPr>
            <sz val="10"/>
            <color rgb="FF000000"/>
            <rFont val="Arial"/>
          </rPr>
          <t>on change rate in matule fund, change unit
	-Deep Sinroja</t>
        </r>
      </text>
    </comment>
    <comment ref="B42" authorId="0" shapeId="0">
      <text>
        <r>
          <rPr>
            <sz val="10"/>
            <color rgb="FF000000"/>
            <rFont val="Arial"/>
          </rPr>
          <t>weekly, fortnightly, monthly, quarterly
	-R Tech</t>
        </r>
      </text>
    </comment>
    <comment ref="B43" authorId="0" shapeId="0">
      <text>
        <r>
          <rPr>
            <sz val="10"/>
            <color rgb="FF000000"/>
            <rFont val="Arial"/>
          </rPr>
          <t>1 Year, 3 Year,....
	-R Tech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rgb="FF000000"/>
            <rFont val="Arial"/>
          </rPr>
          <t>Net Wroth R.
	-R Tech</t>
        </r>
      </text>
    </comment>
    <comment ref="E5" authorId="0" shapeId="0">
      <text>
        <r>
          <rPr>
            <sz val="10"/>
            <color rgb="FF000000"/>
            <rFont val="Arial"/>
          </rPr>
          <t>Matule Fund,
All Insurance (Life),
Higher Education Planning,
	-R Tech</t>
        </r>
      </text>
    </comment>
    <comment ref="D7" authorId="0" shapeId="0">
      <text>
        <r>
          <rPr>
            <sz val="10"/>
            <color rgb="FF000000"/>
            <rFont val="Arial"/>
          </rPr>
          <t>Vehical Insurance(Car, Bike),
Property Insurance,
	-R Tech</t>
        </r>
      </text>
    </comment>
    <comment ref="D9" authorId="0" shapeId="0">
      <text>
        <r>
          <rPr>
            <sz val="10"/>
            <color rgb="FF000000"/>
            <rFont val="Arial"/>
          </rPr>
          <t>Amount,
*Rate Of Interest,
Time
	-R Tech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0"/>
            <color rgb="FF000000"/>
            <rFont val="Arial"/>
          </rPr>
          <t>Family Need Report
	-R Tech</t>
        </r>
      </text>
    </comment>
  </commentList>
</comments>
</file>

<file path=xl/sharedStrings.xml><?xml version="1.0" encoding="utf-8"?>
<sst xmlns="http://schemas.openxmlformats.org/spreadsheetml/2006/main" count="243" uniqueCount="161">
  <si>
    <t>Client</t>
  </si>
  <si>
    <t xml:space="preserve">Sip ammount </t>
  </si>
  <si>
    <t>user</t>
  </si>
  <si>
    <t>site_settings</t>
  </si>
  <si>
    <t>user_register</t>
  </si>
  <si>
    <t>insurance_company</t>
  </si>
  <si>
    <t>insurance_master</t>
  </si>
  <si>
    <t>policy_master</t>
  </si>
  <si>
    <t>premium_master</t>
  </si>
  <si>
    <t>Consultant</t>
  </si>
  <si>
    <t>Investments</t>
  </si>
  <si>
    <t>Report</t>
  </si>
  <si>
    <t>Content Pages</t>
  </si>
  <si>
    <t>Schema</t>
  </si>
  <si>
    <t>Subtype of funds</t>
  </si>
  <si>
    <t>Calculator</t>
  </si>
  <si>
    <t>Name</t>
  </si>
  <si>
    <t>Fund</t>
  </si>
  <si>
    <t>id</t>
  </si>
  <si>
    <t>Matule fund</t>
  </si>
  <si>
    <t>user_id</t>
  </si>
  <si>
    <t>Valuation R.</t>
  </si>
  <si>
    <t>Privecy Policy</t>
  </si>
  <si>
    <t>Large And Mid Cap</t>
  </si>
  <si>
    <t>FD</t>
  </si>
  <si>
    <t>Profile</t>
  </si>
  <si>
    <t>Insurance</t>
  </si>
  <si>
    <t>full_name</t>
  </si>
  <si>
    <t>setting_title</t>
  </si>
  <si>
    <t>access_token</t>
  </si>
  <si>
    <t>name</t>
  </si>
  <si>
    <t>plan_name</t>
  </si>
  <si>
    <t>insurance_id</t>
  </si>
  <si>
    <t>Net Wroth R.</t>
  </si>
  <si>
    <t>policy_id</t>
  </si>
  <si>
    <t>Mid Cap</t>
  </si>
  <si>
    <t>Matual Fund</t>
  </si>
  <si>
    <t>Password</t>
  </si>
  <si>
    <t>Life Insurance</t>
  </si>
  <si>
    <t>Multi Cap</t>
  </si>
  <si>
    <t>Helth Insurance</t>
  </si>
  <si>
    <t>Family Need Report</t>
  </si>
  <si>
    <t>Small Cap</t>
  </si>
  <si>
    <t>Thematic Fund</t>
  </si>
  <si>
    <t>General Insurance</t>
  </si>
  <si>
    <t>Value Fund</t>
  </si>
  <si>
    <t>FD (Post FD, KVP)</t>
  </si>
  <si>
    <t>username</t>
  </si>
  <si>
    <t>Planing</t>
  </si>
  <si>
    <t>setting_key</t>
  </si>
  <si>
    <t>user_name</t>
  </si>
  <si>
    <t>image</t>
  </si>
  <si>
    <t>Higher Education Planing</t>
  </si>
  <si>
    <t>company_id</t>
  </si>
  <si>
    <t>policy_no</t>
  </si>
  <si>
    <t>amount</t>
  </si>
  <si>
    <t>Marriege Planing</t>
  </si>
  <si>
    <t>Retirement Planing</t>
  </si>
  <si>
    <t>Property Purchase</t>
  </si>
  <si>
    <t>email_address</t>
  </si>
  <si>
    <t>setting_value</t>
  </si>
  <si>
    <t>password</t>
  </si>
  <si>
    <t>category_id</t>
  </si>
  <si>
    <t>premium_date</t>
  </si>
  <si>
    <t>mobile_number_1</t>
  </si>
  <si>
    <t>is_required</t>
  </si>
  <si>
    <t>user_email</t>
  </si>
  <si>
    <t>insurnce_category</t>
  </si>
  <si>
    <t>sub_category_id</t>
  </si>
  <si>
    <t>issue_date</t>
  </si>
  <si>
    <t>mobile_number_2</t>
  </si>
  <si>
    <t>created_at</t>
  </si>
  <si>
    <t>email_varify</t>
  </si>
  <si>
    <t>address</t>
  </si>
  <si>
    <t>updated_at</t>
  </si>
  <si>
    <t>varification_code</t>
  </si>
  <si>
    <t>description</t>
  </si>
  <si>
    <t>mobile_no</t>
  </si>
  <si>
    <t>gender</t>
  </si>
  <si>
    <t>pan_no</t>
  </si>
  <si>
    <t>sum_assured</t>
  </si>
  <si>
    <t>role</t>
  </si>
  <si>
    <t>pan_card_img</t>
  </si>
  <si>
    <t>insurance_sub_category</t>
  </si>
  <si>
    <t>premium_mode</t>
  </si>
  <si>
    <t>profile_photo</t>
  </si>
  <si>
    <t>profile_picture</t>
  </si>
  <si>
    <t>policy_term</t>
  </si>
  <si>
    <t>salt</t>
  </si>
  <si>
    <t>caterory_id</t>
  </si>
  <si>
    <t>request_status</t>
  </si>
  <si>
    <t>Current NAV</t>
  </si>
  <si>
    <t>Initial NAV</t>
  </si>
  <si>
    <t>is_enable</t>
  </si>
  <si>
    <t>Abolute Return</t>
  </si>
  <si>
    <t>status</t>
  </si>
  <si>
    <t>IN per</t>
  </si>
  <si>
    <t>Annual Return</t>
  </si>
  <si>
    <t>create_date</t>
  </si>
  <si>
    <t>mutual_fund_type</t>
  </si>
  <si>
    <t>mutual_fund_company</t>
  </si>
  <si>
    <t>mutual_fund</t>
  </si>
  <si>
    <t>matual_fund_nav_hist</t>
  </si>
  <si>
    <t>main_type</t>
  </si>
  <si>
    <t>mutual_fund_id</t>
  </si>
  <si>
    <t>amc</t>
  </si>
  <si>
    <t>nav</t>
  </si>
  <si>
    <t>sponsors</t>
  </si>
  <si>
    <t>direct_or_regular</t>
  </si>
  <si>
    <t>date</t>
  </si>
  <si>
    <t>type_id</t>
  </si>
  <si>
    <t>nav_updated_at</t>
  </si>
  <si>
    <t>Client App</t>
  </si>
  <si>
    <t>Login</t>
  </si>
  <si>
    <t>Register (sign up)</t>
  </si>
  <si>
    <t>Admin</t>
  </si>
  <si>
    <t>Clients</t>
  </si>
  <si>
    <t>Consultants</t>
  </si>
  <si>
    <t>company, bank, orgaization</t>
  </si>
  <si>
    <t>min_sip_amount</t>
  </si>
  <si>
    <t>fund_size</t>
  </si>
  <si>
    <t>mutual_fund_user</t>
  </si>
  <si>
    <t>user_sip_investement</t>
  </si>
  <si>
    <t>user_lamp_sum_investment</t>
  </si>
  <si>
    <t>matul_fund_investment_hist</t>
  </si>
  <si>
    <t>investment_through</t>
  </si>
  <si>
    <t>folio_no</t>
  </si>
  <si>
    <t>investement_type</t>
  </si>
  <si>
    <t>matual_fund_id</t>
  </si>
  <si>
    <t>refrence_id</t>
  </si>
  <si>
    <t>total_units</t>
  </si>
  <si>
    <t>start_date</t>
  </si>
  <si>
    <t>sip_amount</t>
  </si>
  <si>
    <t>invested_amount</t>
  </si>
  <si>
    <t>investment_amount</t>
  </si>
  <si>
    <t>nav_on_date</t>
  </si>
  <si>
    <t>purchased_units</t>
  </si>
  <si>
    <t>Current Value</t>
  </si>
  <si>
    <t>absolute_return</t>
  </si>
  <si>
    <t>time_period</t>
  </si>
  <si>
    <t>invested_at</t>
  </si>
  <si>
    <t>Invested Amount</t>
  </si>
  <si>
    <t>annual_return</t>
  </si>
  <si>
    <t>investment_for</t>
  </si>
  <si>
    <t>units</t>
  </si>
  <si>
    <t>invested_date</t>
  </si>
  <si>
    <t>Num of Years</t>
  </si>
  <si>
    <t>target_amount</t>
  </si>
  <si>
    <t>Annulized return</t>
  </si>
  <si>
    <t>end_date</t>
  </si>
  <si>
    <t>is_trashed</t>
  </si>
  <si>
    <t>Absolute Return</t>
  </si>
  <si>
    <t>Investment</t>
  </si>
  <si>
    <t>Duration</t>
  </si>
  <si>
    <t>Date</t>
  </si>
  <si>
    <t>Annulized Return</t>
  </si>
  <si>
    <t>policy_type</t>
  </si>
  <si>
    <t>other_details</t>
  </si>
  <si>
    <t>user_documents</t>
  </si>
  <si>
    <t>title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</si>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</sst>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>
    <font>
      <sz val="10"/>
      <color rgb="FF000000"/>
      <name val="Arial"/>
    </font>
    <font>
      <sz val="12"/>
      <color theme="1"/>
      <name val="Comfortaa"/>
    </font>
    <font>
      <b/>
      <sz val="12"/>
      <color theme="1"/>
      <name val="Comfortaa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12"/>
      <color rgb="FF000000"/>
      <name val="Comforta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10" fontId="1" fillId="0" borderId="0" xfId="0" applyNumberFormat="1" applyFont="1"/>
    <xf numFmtId="164" fontId="1" fillId="0" borderId="0" xfId="0" applyNumberFormat="1" applyFont="1" applyAlignment="1"/>
    <xf numFmtId="9" fontId="1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09"/>
  <sheetViews>
    <sheetView tabSelected="1" topLeftCell="D1" workbookViewId="0">
      <selection activeCell="I14" sqref="I14"/>
    </sheetView>
  </sheetViews>
  <sheetFormatPr defaultColWidth="14.42578125" defaultRowHeight="15.75" customHeight="1"/>
  <cols>
    <col min="1" max="1" width="22" customWidth="1"/>
    <col min="2" max="2" width="27.5703125" customWidth="1"/>
    <col min="3" max="3" width="32.42578125" customWidth="1"/>
    <col min="4" max="4" width="33.28515625" customWidth="1"/>
    <col min="5" max="5" width="21.42578125" customWidth="1"/>
    <col min="6" max="6" width="20.5703125" customWidth="1"/>
    <col min="7" max="8" width="29.5703125" customWidth="1"/>
    <col min="9" max="9" width="22" customWidth="1"/>
    <col min="10" max="10" width="20.7109375" customWidth="1"/>
  </cols>
  <sheetData>
    <row r="1" spans="1:27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2" t="s">
        <v>2</v>
      </c>
      <c r="B2" s="2" t="s">
        <v>3</v>
      </c>
      <c r="C2" s="2" t="s">
        <v>4</v>
      </c>
      <c r="D2" s="1"/>
      <c r="E2" s="4" t="s">
        <v>158</v>
      </c>
      <c r="F2" s="1"/>
      <c r="G2" s="2" t="s">
        <v>5</v>
      </c>
      <c r="H2" s="21" t="s">
        <v>6</v>
      </c>
      <c r="I2" s="2" t="s">
        <v>7</v>
      </c>
      <c r="J2" s="2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>
      <c r="A3" s="8" t="s">
        <v>18</v>
      </c>
      <c r="B3" s="8" t="s">
        <v>18</v>
      </c>
      <c r="C3" s="8" t="s">
        <v>20</v>
      </c>
      <c r="D3" s="1"/>
      <c r="E3" s="1" t="s">
        <v>18</v>
      </c>
      <c r="F3" s="1"/>
      <c r="G3" s="8" t="s">
        <v>18</v>
      </c>
      <c r="H3" s="8" t="s">
        <v>18</v>
      </c>
      <c r="I3" s="8" t="s">
        <v>18</v>
      </c>
      <c r="J3" s="8" t="s">
        <v>18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>
      <c r="A4" s="8" t="s">
        <v>27</v>
      </c>
      <c r="B4" s="8" t="s">
        <v>28</v>
      </c>
      <c r="C4" s="8" t="s">
        <v>29</v>
      </c>
      <c r="D4" s="1"/>
      <c r="E4" s="1" t="s">
        <v>159</v>
      </c>
      <c r="F4" s="1"/>
      <c r="G4" s="8" t="s">
        <v>30</v>
      </c>
      <c r="H4" s="8" t="s">
        <v>31</v>
      </c>
      <c r="I4" s="8" t="s">
        <v>32</v>
      </c>
      <c r="J4" s="8" t="s">
        <v>34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>
      <c r="A5" s="8" t="s">
        <v>47</v>
      </c>
      <c r="B5" s="8" t="s">
        <v>49</v>
      </c>
      <c r="C5" s="8" t="s">
        <v>50</v>
      </c>
      <c r="D5" s="1"/>
      <c r="E5" s="1" t="s">
        <v>160</v>
      </c>
      <c r="F5" s="1"/>
      <c r="G5" s="8" t="s">
        <v>51</v>
      </c>
      <c r="H5" s="8" t="s">
        <v>53</v>
      </c>
      <c r="I5" s="8" t="s">
        <v>54</v>
      </c>
      <c r="J5" s="8" t="s">
        <v>55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8" t="s">
        <v>59</v>
      </c>
      <c r="B6" s="8" t="s">
        <v>60</v>
      </c>
      <c r="C6" s="8" t="s">
        <v>61</v>
      </c>
      <c r="D6" s="1"/>
      <c r="E6" s="1" t="s">
        <v>71</v>
      </c>
      <c r="F6" s="1"/>
      <c r="G6" s="2"/>
      <c r="H6" s="8" t="s">
        <v>62</v>
      </c>
      <c r="I6" s="8" t="s">
        <v>31</v>
      </c>
      <c r="J6" s="8" t="s">
        <v>63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8" t="s">
        <v>64</v>
      </c>
      <c r="B7" s="8" t="s">
        <v>65</v>
      </c>
      <c r="C7" s="8" t="s">
        <v>66</v>
      </c>
      <c r="D7" s="1"/>
      <c r="E7" s="1" t="s">
        <v>74</v>
      </c>
      <c r="F7" s="1"/>
      <c r="G7" s="2" t="s">
        <v>67</v>
      </c>
      <c r="H7" s="8" t="s">
        <v>68</v>
      </c>
      <c r="I7" s="8" t="s">
        <v>69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>
      <c r="A8" s="8" t="s">
        <v>70</v>
      </c>
      <c r="B8" s="8" t="s">
        <v>71</v>
      </c>
      <c r="C8" s="8" t="s">
        <v>72</v>
      </c>
      <c r="D8" s="1"/>
      <c r="E8" s="1"/>
      <c r="F8" s="1"/>
      <c r="G8" s="8" t="s">
        <v>18</v>
      </c>
      <c r="H8" s="8" t="s">
        <v>51</v>
      </c>
      <c r="I8" s="8" t="s">
        <v>53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>
      <c r="A9" s="8" t="s">
        <v>73</v>
      </c>
      <c r="B9" s="8" t="s">
        <v>74</v>
      </c>
      <c r="C9" s="8" t="s">
        <v>75</v>
      </c>
      <c r="D9" s="1"/>
      <c r="E9" s="1"/>
      <c r="F9" s="1"/>
      <c r="G9" s="8" t="s">
        <v>30</v>
      </c>
      <c r="H9" s="8"/>
      <c r="I9" s="8" t="s">
        <v>62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>
      <c r="A10" s="8" t="s">
        <v>76</v>
      </c>
      <c r="B10" s="8"/>
      <c r="C10" s="8" t="s">
        <v>77</v>
      </c>
      <c r="D10" s="1"/>
      <c r="E10" s="1"/>
      <c r="F10" s="1"/>
      <c r="G10" s="1"/>
      <c r="H10" s="8"/>
      <c r="I10" s="8" t="s">
        <v>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>
      <c r="A11" s="8" t="s">
        <v>78</v>
      </c>
      <c r="B11" s="8"/>
      <c r="C11" s="8" t="s">
        <v>79</v>
      </c>
      <c r="D11" s="1"/>
      <c r="E11" s="1"/>
      <c r="F11" s="1"/>
      <c r="G11" s="1"/>
      <c r="H11" s="8"/>
      <c r="I11" s="8" t="s">
        <v>80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8" t="s">
        <v>81</v>
      </c>
      <c r="B12" s="8"/>
      <c r="C12" s="13" t="s">
        <v>82</v>
      </c>
      <c r="D12" s="1"/>
      <c r="E12" s="1"/>
      <c r="F12" s="1"/>
      <c r="G12" s="2" t="s">
        <v>83</v>
      </c>
      <c r="H12" s="8"/>
      <c r="I12" s="8" t="s">
        <v>84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>
      <c r="A13" s="8" t="s">
        <v>85</v>
      </c>
      <c r="B13" s="8"/>
      <c r="C13" s="8" t="s">
        <v>86</v>
      </c>
      <c r="D13" s="1"/>
      <c r="E13" s="1"/>
      <c r="F13" s="1"/>
      <c r="G13" s="8" t="s">
        <v>18</v>
      </c>
      <c r="H13" s="1"/>
      <c r="I13" s="8" t="s">
        <v>87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>
      <c r="A14" s="8" t="s">
        <v>88</v>
      </c>
      <c r="B14" s="8"/>
      <c r="C14" s="8" t="s">
        <v>73</v>
      </c>
      <c r="D14" s="1"/>
      <c r="E14" s="1"/>
      <c r="F14" s="1"/>
      <c r="G14" s="8" t="s">
        <v>89</v>
      </c>
      <c r="H14" s="1"/>
      <c r="I14" s="1" t="s">
        <v>156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>
      <c r="A15" s="8" t="s">
        <v>61</v>
      </c>
      <c r="B15" s="1"/>
      <c r="C15" s="8" t="s">
        <v>90</v>
      </c>
      <c r="D15" s="1"/>
      <c r="E15" s="1"/>
      <c r="F15" s="1"/>
      <c r="G15" s="8" t="s">
        <v>30</v>
      </c>
      <c r="H15" s="1"/>
      <c r="I15" s="1" t="s">
        <v>157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>
      <c r="A16" s="8" t="s">
        <v>93</v>
      </c>
      <c r="B16" s="1"/>
      <c r="C16" s="8" t="s">
        <v>95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>
      <c r="A17" s="8" t="s">
        <v>71</v>
      </c>
      <c r="B17" s="1"/>
      <c r="C17" s="8" t="s">
        <v>98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>
      <c r="A18" s="8" t="s">
        <v>74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4" t="s">
        <v>99</v>
      </c>
      <c r="B21" s="14" t="s">
        <v>100</v>
      </c>
      <c r="C21" s="2" t="s">
        <v>101</v>
      </c>
      <c r="D21" s="2" t="s">
        <v>102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>
      <c r="A22" s="8" t="s">
        <v>18</v>
      </c>
      <c r="B22" s="8" t="s">
        <v>18</v>
      </c>
      <c r="C22" s="8" t="s">
        <v>18</v>
      </c>
      <c r="D22" s="8" t="s">
        <v>18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>
      <c r="A23" s="8" t="s">
        <v>103</v>
      </c>
      <c r="B23" s="8" t="s">
        <v>30</v>
      </c>
      <c r="C23" s="8" t="s">
        <v>30</v>
      </c>
      <c r="D23" s="15" t="s">
        <v>104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>
      <c r="A24" s="8" t="s">
        <v>30</v>
      </c>
      <c r="B24" s="8" t="s">
        <v>105</v>
      </c>
      <c r="C24" s="8" t="s">
        <v>53</v>
      </c>
      <c r="D24" s="8" t="s">
        <v>106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>
      <c r="A25" s="8" t="s">
        <v>76</v>
      </c>
      <c r="B25" s="8" t="s">
        <v>107</v>
      </c>
      <c r="C25" s="8" t="s">
        <v>108</v>
      </c>
      <c r="D25" s="8" t="s">
        <v>109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>
      <c r="A26" s="8" t="s">
        <v>95</v>
      </c>
      <c r="B26" s="8" t="s">
        <v>51</v>
      </c>
      <c r="C26" s="8" t="s">
        <v>103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>
      <c r="A27" s="1"/>
      <c r="B27" s="8" t="s">
        <v>95</v>
      </c>
      <c r="C27" s="8" t="s">
        <v>110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>
      <c r="A28" s="1"/>
      <c r="B28" s="8" t="s">
        <v>71</v>
      </c>
      <c r="C28" s="8" t="s">
        <v>106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2"/>
      <c r="B29" s="2"/>
      <c r="C29" s="8" t="s">
        <v>111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2"/>
      <c r="B30" s="1"/>
      <c r="C30" s="8" t="s">
        <v>119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2"/>
      <c r="B31" s="1"/>
      <c r="C31" s="8" t="s">
        <v>120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2"/>
      <c r="B32" s="1"/>
      <c r="C32" s="8" t="s">
        <v>95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2" t="s">
        <v>121</v>
      </c>
      <c r="B34" s="2" t="s">
        <v>122</v>
      </c>
      <c r="C34" s="2" t="s">
        <v>123</v>
      </c>
      <c r="D34" s="2" t="s">
        <v>124</v>
      </c>
      <c r="E34" s="1"/>
      <c r="F34" s="8">
        <v>10000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>
      <c r="A35" s="8" t="s">
        <v>18</v>
      </c>
      <c r="B35" s="8" t="s">
        <v>18</v>
      </c>
      <c r="C35" s="8" t="s">
        <v>18</v>
      </c>
      <c r="D35" s="8" t="s">
        <v>18</v>
      </c>
      <c r="E35" s="1"/>
      <c r="F35" s="8">
        <v>50000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>
      <c r="A36" s="8" t="s">
        <v>20</v>
      </c>
      <c r="B36" s="8" t="s">
        <v>125</v>
      </c>
      <c r="C36" s="8" t="s">
        <v>126</v>
      </c>
      <c r="D36" s="8" t="s">
        <v>127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>
      <c r="A37" s="8" t="s">
        <v>126</v>
      </c>
      <c r="B37" s="8" t="s">
        <v>20</v>
      </c>
      <c r="C37" s="8" t="s">
        <v>20</v>
      </c>
      <c r="D37" s="8" t="s">
        <v>20</v>
      </c>
      <c r="E37" s="1"/>
      <c r="F37" s="1">
        <f>SUM(F34:F35)</f>
        <v>60000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>
      <c r="A38" s="8" t="s">
        <v>128</v>
      </c>
      <c r="B38" s="8" t="s">
        <v>126</v>
      </c>
      <c r="C38" s="8" t="s">
        <v>125</v>
      </c>
      <c r="D38" s="8" t="s">
        <v>129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>
      <c r="A39" s="8" t="s">
        <v>130</v>
      </c>
      <c r="B39" s="8" t="s">
        <v>128</v>
      </c>
      <c r="C39" s="8" t="s">
        <v>128</v>
      </c>
      <c r="D39" s="8" t="s">
        <v>128</v>
      </c>
      <c r="E39" s="1"/>
      <c r="F39" s="1"/>
      <c r="G39" s="1">
        <f>F34*100/F37</f>
        <v>16.666666666666668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>
      <c r="A40" s="8" t="s">
        <v>131</v>
      </c>
      <c r="B40" s="8" t="s">
        <v>132</v>
      </c>
      <c r="C40" s="8" t="s">
        <v>133</v>
      </c>
      <c r="D40" s="8" t="s">
        <v>134</v>
      </c>
      <c r="E40" s="1"/>
      <c r="F40" s="1"/>
      <c r="G40" s="1">
        <f>F35*100/F37</f>
        <v>83.333333333333329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8" t="s">
        <v>133</v>
      </c>
      <c r="B41" s="8" t="s">
        <v>133</v>
      </c>
      <c r="C41" s="8" t="s">
        <v>135</v>
      </c>
      <c r="D41" s="8" t="s">
        <v>136</v>
      </c>
      <c r="E41" s="1"/>
      <c r="F41" s="2" t="s">
        <v>137</v>
      </c>
      <c r="G41" s="1"/>
      <c r="H41" s="8">
        <v>23359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8" t="s">
        <v>138</v>
      </c>
      <c r="B42" s="8" t="s">
        <v>139</v>
      </c>
      <c r="C42" s="8" t="s">
        <v>140</v>
      </c>
      <c r="D42" s="8" t="s">
        <v>135</v>
      </c>
      <c r="E42" s="1"/>
      <c r="F42" s="2" t="s">
        <v>141</v>
      </c>
      <c r="G42" s="1"/>
      <c r="H42" s="8">
        <v>12000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8" t="s">
        <v>142</v>
      </c>
      <c r="B43" s="8" t="s">
        <v>143</v>
      </c>
      <c r="C43" s="8" t="s">
        <v>144</v>
      </c>
      <c r="D43" s="8" t="s">
        <v>145</v>
      </c>
      <c r="E43" s="1"/>
      <c r="F43" s="2" t="s">
        <v>146</v>
      </c>
      <c r="G43" s="1"/>
      <c r="H43" s="8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8" t="s">
        <v>71</v>
      </c>
      <c r="B44" s="8" t="s">
        <v>147</v>
      </c>
      <c r="C44" s="8" t="s">
        <v>71</v>
      </c>
      <c r="D44" s="8" t="s">
        <v>71</v>
      </c>
      <c r="E44" s="1"/>
      <c r="F44" s="2" t="s">
        <v>148</v>
      </c>
      <c r="G44" s="1"/>
      <c r="H44" s="16">
        <f>(H41/H42) ^ (1/H43)-1</f>
        <v>0.94658333333333333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>
      <c r="A45" s="8" t="s">
        <v>95</v>
      </c>
      <c r="B45" s="8" t="s">
        <v>144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8" t="s">
        <v>131</v>
      </c>
      <c r="C46" s="1"/>
      <c r="D46" s="1"/>
      <c r="E46" s="1"/>
      <c r="F46" s="2" t="s">
        <v>141</v>
      </c>
      <c r="G46" s="8">
        <v>142693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8" t="s">
        <v>149</v>
      </c>
      <c r="C47" s="1"/>
      <c r="D47" s="1"/>
      <c r="E47" s="1"/>
      <c r="F47" s="2" t="s">
        <v>137</v>
      </c>
      <c r="G47" s="8">
        <v>12000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8" t="s">
        <v>150</v>
      </c>
      <c r="C48" s="1"/>
      <c r="D48" s="1"/>
      <c r="E48" s="1"/>
      <c r="F48" s="2" t="s">
        <v>151</v>
      </c>
      <c r="G48" s="8">
        <v>12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>
      <c r="A49" s="1"/>
      <c r="B49" s="8" t="s">
        <v>71</v>
      </c>
      <c r="C49" s="1"/>
      <c r="D49" s="1"/>
      <c r="E49" s="1"/>
      <c r="F49" s="1"/>
      <c r="G49" s="16">
        <f>(G46/G47) ^ (1/G48)-1</f>
        <v>0.22914122559304828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>
      <c r="A50" s="1"/>
      <c r="B50" s="8" t="s">
        <v>95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2" t="s">
        <v>152</v>
      </c>
      <c r="F51" s="2" t="s">
        <v>153</v>
      </c>
      <c r="G51" s="8">
        <v>9900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>
      <c r="A52" s="1"/>
      <c r="B52" s="1"/>
      <c r="C52" s="1"/>
      <c r="D52" s="1"/>
      <c r="E52" s="8">
        <v>-1000</v>
      </c>
      <c r="F52" s="1">
        <f>(D59-D54)</f>
        <v>1827</v>
      </c>
      <c r="G52" s="8">
        <v>8039</v>
      </c>
      <c r="H52" s="1">
        <f t="shared" ref="H52:H56" si="0">-E52*(1+G57) ^ (F52/365)</f>
        <v>1159.4618525371561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 t="s">
        <v>154</v>
      </c>
      <c r="E53" s="8">
        <v>-1000</v>
      </c>
      <c r="F53" s="1">
        <f>(D59-D55)</f>
        <v>1461</v>
      </c>
      <c r="G53" s="16">
        <f>(G52-G51)/G51</f>
        <v>-0.18797979797979797</v>
      </c>
      <c r="H53" s="1">
        <f t="shared" si="0"/>
        <v>1125.5999607930737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>
      <c r="A54" s="1"/>
      <c r="B54" s="1"/>
      <c r="C54" s="1"/>
      <c r="D54" s="17">
        <v>40909</v>
      </c>
      <c r="E54" s="8">
        <v>-1000</v>
      </c>
      <c r="F54" s="1">
        <f>(D59-D56)</f>
        <v>1096</v>
      </c>
      <c r="G54" s="1"/>
      <c r="H54" s="1">
        <f t="shared" si="0"/>
        <v>1092.8154959156057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>
      <c r="A55" s="1"/>
      <c r="B55" s="1"/>
      <c r="C55" s="1"/>
      <c r="D55" s="17">
        <v>41275</v>
      </c>
      <c r="E55" s="8">
        <v>-1000</v>
      </c>
      <c r="F55" s="1">
        <f>(D59-D57)</f>
        <v>731</v>
      </c>
      <c r="G55" s="1"/>
      <c r="H55" s="1">
        <f t="shared" si="0"/>
        <v>1060.9859183646654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>
      <c r="A56" s="1"/>
      <c r="B56" s="1"/>
      <c r="C56" s="1"/>
      <c r="D56" s="17">
        <v>41640</v>
      </c>
      <c r="E56" s="8">
        <v>-1000</v>
      </c>
      <c r="F56" s="1">
        <f>(D59-D58)</f>
        <v>366</v>
      </c>
      <c r="G56" s="1"/>
      <c r="H56" s="1">
        <f t="shared" si="0"/>
        <v>1030.0834158880248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>
      <c r="A57" s="1"/>
      <c r="B57" s="1"/>
      <c r="C57" s="1"/>
      <c r="D57" s="17">
        <v>42005</v>
      </c>
      <c r="E57" s="8">
        <v>6000</v>
      </c>
      <c r="F57" s="1"/>
      <c r="G57" s="18">
        <v>0.03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>
      <c r="A58" s="1"/>
      <c r="B58" s="1"/>
      <c r="C58" s="1"/>
      <c r="D58" s="17">
        <v>42370</v>
      </c>
      <c r="E58" s="1"/>
      <c r="F58" s="1"/>
      <c r="G58" s="18">
        <v>0.03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>
      <c r="A59" s="1"/>
      <c r="B59" s="1"/>
      <c r="C59" s="1"/>
      <c r="D59" s="17">
        <v>42736</v>
      </c>
      <c r="E59" s="16">
        <f>XIRR(E52:E57,D54:D59)</f>
        <v>6.1334452033042913E-2</v>
      </c>
      <c r="F59" s="1"/>
      <c r="G59" s="18">
        <v>0.03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>
      <c r="A60" s="1"/>
      <c r="B60" s="1"/>
      <c r="C60" s="1"/>
      <c r="D60" s="1"/>
      <c r="E60" s="1"/>
      <c r="F60" s="1"/>
      <c r="G60" s="18">
        <v>0.03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 t="s">
        <v>155</v>
      </c>
      <c r="E61" s="1"/>
      <c r="F61" s="1"/>
      <c r="G61" s="18">
        <v>0.03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2" t="s">
        <v>152</v>
      </c>
      <c r="F63" s="2" t="s">
        <v>153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>
      <c r="A64" s="1"/>
      <c r="B64" s="1"/>
      <c r="C64" s="1"/>
      <c r="D64" s="1"/>
      <c r="E64" s="8">
        <v>-500</v>
      </c>
      <c r="F64" s="1">
        <f>(D71-D66)</f>
        <v>152</v>
      </c>
      <c r="G64" s="1"/>
      <c r="H64" s="1">
        <f t="shared" ref="H64:H68" si="1">-E64*(1+G69) ^ (F64/365)</f>
        <v>506.1927458652172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 t="s">
        <v>154</v>
      </c>
      <c r="E65" s="8">
        <v>-500</v>
      </c>
      <c r="F65" s="1">
        <f>(D71-D67)</f>
        <v>121</v>
      </c>
      <c r="G65" s="1"/>
      <c r="H65" s="1">
        <f t="shared" si="1"/>
        <v>504.92355613285469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>
      <c r="A66" s="1"/>
      <c r="B66" s="1"/>
      <c r="C66" s="1"/>
      <c r="D66" s="17">
        <v>43831</v>
      </c>
      <c r="E66" s="8">
        <v>-500</v>
      </c>
      <c r="F66" s="1">
        <f>(D71-D68)</f>
        <v>92</v>
      </c>
      <c r="G66" s="1"/>
      <c r="H66" s="1">
        <f t="shared" si="1"/>
        <v>503.73913069674614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>
      <c r="A67" s="1"/>
      <c r="B67" s="1"/>
      <c r="C67" s="1"/>
      <c r="D67" s="17">
        <v>43862</v>
      </c>
      <c r="E67" s="8">
        <v>-500</v>
      </c>
      <c r="F67" s="1">
        <f>(D71-D69)</f>
        <v>61</v>
      </c>
      <c r="G67" s="1"/>
      <c r="H67" s="1">
        <f t="shared" si="1"/>
        <v>502.47609297506415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>
      <c r="A68" s="1"/>
      <c r="B68" s="1"/>
      <c r="C68" s="1"/>
      <c r="D68" s="17">
        <v>43891</v>
      </c>
      <c r="E68" s="8">
        <v>-500</v>
      </c>
      <c r="F68" s="1">
        <f>(D71-D70)</f>
        <v>31</v>
      </c>
      <c r="G68" s="1"/>
      <c r="H68" s="1">
        <f t="shared" si="1"/>
        <v>501.25681374630562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>
      <c r="A69" s="1"/>
      <c r="B69" s="1"/>
      <c r="C69" s="1"/>
      <c r="D69" s="17">
        <v>43922</v>
      </c>
      <c r="E69" s="8">
        <v>6000</v>
      </c>
      <c r="F69" s="1"/>
      <c r="G69" s="18">
        <v>0.03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>
      <c r="A70" s="1"/>
      <c r="B70" s="1"/>
      <c r="C70" s="1"/>
      <c r="D70" s="17">
        <v>43952</v>
      </c>
      <c r="E70" s="1"/>
      <c r="F70" s="1"/>
      <c r="G70" s="18">
        <v>0.03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>
      <c r="A71" s="1"/>
      <c r="B71" s="1"/>
      <c r="C71" s="1"/>
      <c r="D71" s="17">
        <v>43983</v>
      </c>
      <c r="E71" s="16">
        <f>XIRR(E64:E69,D66:D71)</f>
        <v>23.961004829406736</v>
      </c>
      <c r="F71" s="1"/>
      <c r="G71" s="18">
        <v>0.03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>
      <c r="A72" s="1"/>
      <c r="B72" s="1"/>
      <c r="C72" s="1"/>
      <c r="D72" s="1"/>
      <c r="E72" s="1"/>
      <c r="F72" s="1"/>
      <c r="G72" s="18">
        <v>0.03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 t="s">
        <v>155</v>
      </c>
      <c r="E73" s="1"/>
      <c r="F73" s="1"/>
      <c r="G73" s="18">
        <v>0.03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 t="s">
        <v>154</v>
      </c>
      <c r="E76" s="2" t="s">
        <v>152</v>
      </c>
      <c r="F76" s="2" t="s">
        <v>153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>
      <c r="A77" s="1"/>
      <c r="B77" s="1"/>
      <c r="C77" s="1"/>
      <c r="D77" s="17">
        <v>43525</v>
      </c>
      <c r="E77" s="8">
        <v>-500</v>
      </c>
      <c r="F77" s="1">
        <f>(D82-D77)</f>
        <v>398</v>
      </c>
      <c r="G77" s="1"/>
      <c r="H77" s="1">
        <f t="shared" ref="H77:H81" si="2">-E77*(1+G82) ^ (F77/365)</f>
        <v>516.37814710945145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>
      <c r="A78" s="1"/>
      <c r="B78" s="1"/>
      <c r="C78" s="1"/>
      <c r="D78" s="17">
        <v>43922</v>
      </c>
      <c r="E78" s="8">
        <v>-500</v>
      </c>
      <c r="F78" s="1">
        <f>(D82-D78)</f>
        <v>1</v>
      </c>
      <c r="G78" s="1"/>
      <c r="H78" s="1">
        <f t="shared" si="2"/>
        <v>500.04049314952658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>
      <c r="A79" s="1"/>
      <c r="B79" s="1"/>
      <c r="C79" s="1"/>
      <c r="D79" s="17">
        <v>43891</v>
      </c>
      <c r="E79" s="8">
        <v>0</v>
      </c>
      <c r="F79" s="1">
        <f>(D82-D79)</f>
        <v>32</v>
      </c>
      <c r="G79" s="1"/>
      <c r="H79" s="1">
        <f t="shared" si="2"/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>
      <c r="A80" s="1"/>
      <c r="B80" s="1"/>
      <c r="C80" s="1"/>
      <c r="D80" s="17">
        <v>43922</v>
      </c>
      <c r="E80" s="8">
        <v>0</v>
      </c>
      <c r="F80" s="1">
        <f>(D82-D80)</f>
        <v>1</v>
      </c>
      <c r="G80" s="1"/>
      <c r="H80" s="1">
        <f t="shared" si="2"/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>
      <c r="A81" s="1"/>
      <c r="B81" s="1"/>
      <c r="C81" s="1"/>
      <c r="D81" s="17">
        <v>43952</v>
      </c>
      <c r="E81" s="8">
        <v>0</v>
      </c>
      <c r="F81" s="1">
        <f>(D82-D81)</f>
        <v>-29</v>
      </c>
      <c r="G81" s="1"/>
      <c r="H81" s="1">
        <f t="shared" si="2"/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>
      <c r="A82" s="1"/>
      <c r="B82" s="1"/>
      <c r="C82" s="1"/>
      <c r="D82" s="17">
        <v>43923</v>
      </c>
      <c r="E82" s="8">
        <v>2000</v>
      </c>
      <c r="F82" s="1"/>
      <c r="G82" s="18">
        <v>0.03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>
      <c r="A83" s="1"/>
      <c r="B83" s="1"/>
      <c r="C83" s="1"/>
      <c r="D83" s="1"/>
      <c r="E83" s="1"/>
      <c r="F83" s="1"/>
      <c r="G83" s="18">
        <v>0.03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 t="s">
        <v>155</v>
      </c>
      <c r="E84" s="16">
        <f>XIRR(E77:E82,D77:D82)</f>
        <v>1.7364915728569033</v>
      </c>
      <c r="F84" s="1"/>
      <c r="G84" s="18">
        <v>0.03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>
      <c r="A85" s="1"/>
      <c r="B85" s="1"/>
      <c r="C85" s="1"/>
      <c r="D85" s="1"/>
      <c r="E85" s="1"/>
      <c r="F85" s="1"/>
      <c r="G85" s="18">
        <v>0.03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>
      <c r="A86" s="1"/>
      <c r="B86" s="1"/>
      <c r="C86" s="1"/>
      <c r="D86" s="1"/>
      <c r="E86" s="1"/>
      <c r="F86" s="1"/>
      <c r="G86" s="18">
        <v>0.03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>
      <c r="A1000" s="1"/>
      <c r="B1000" s="1"/>
      <c r="C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>
      <c r="A1001" s="1"/>
      <c r="B1001" s="1"/>
      <c r="C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>
      <c r="A1002" s="1"/>
      <c r="B1002" s="1"/>
      <c r="C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>
      <c r="A1003" s="1"/>
      <c r="B1003" s="1"/>
      <c r="C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">
      <c r="A1004" s="1"/>
      <c r="B1004" s="1"/>
      <c r="C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">
      <c r="A1005" s="1"/>
      <c r="B1005" s="1"/>
      <c r="C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">
      <c r="A1006" s="1"/>
      <c r="B1006" s="1"/>
      <c r="C1006" s="1"/>
      <c r="E1006" s="1"/>
      <c r="F1006" s="1"/>
      <c r="G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">
      <c r="A1007" s="1"/>
      <c r="B1007" s="1"/>
      <c r="C1007" s="1"/>
      <c r="E1007" s="1"/>
      <c r="F1007" s="1"/>
      <c r="G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">
      <c r="A1008" s="1"/>
      <c r="B1008" s="1"/>
      <c r="C1008" s="1"/>
      <c r="E1008" s="1"/>
      <c r="F1008" s="1"/>
      <c r="G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">
      <c r="A1009" s="1"/>
      <c r="B1009" s="1"/>
      <c r="C1009" s="1"/>
      <c r="E1009" s="1"/>
      <c r="F1009" s="1"/>
      <c r="G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"/>
  <sheetViews>
    <sheetView workbookViewId="0"/>
  </sheetViews>
  <sheetFormatPr defaultColWidth="14.42578125" defaultRowHeight="15.75" customHeight="1"/>
  <sheetData>
    <row r="1" spans="1:10">
      <c r="A1" s="3" t="s">
        <v>1</v>
      </c>
      <c r="B1" s="3">
        <v>1500</v>
      </c>
    </row>
    <row r="2" spans="1:10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>
      <c r="A3" s="9">
        <v>1500</v>
      </c>
      <c r="B3" s="9">
        <f t="shared" ref="B3:B14" si="0">A3*1/100</f>
        <v>15</v>
      </c>
      <c r="C3" s="6"/>
      <c r="D3" s="6"/>
      <c r="E3" s="6"/>
      <c r="F3" s="6"/>
      <c r="G3" s="6"/>
      <c r="H3" s="6"/>
      <c r="I3" s="6"/>
      <c r="J3" s="6"/>
    </row>
    <row r="4" spans="1:10">
      <c r="A4" s="9">
        <f t="shared" ref="A4:A14" si="1">A3+1500</f>
        <v>3000</v>
      </c>
      <c r="B4" s="9">
        <f t="shared" si="0"/>
        <v>30</v>
      </c>
      <c r="C4" s="6"/>
      <c r="D4" s="6"/>
      <c r="E4" s="6"/>
      <c r="F4" s="6"/>
      <c r="G4" s="6"/>
      <c r="H4" s="6"/>
      <c r="I4" s="6"/>
      <c r="J4" s="6"/>
    </row>
    <row r="5" spans="1:10">
      <c r="A5" s="9">
        <f t="shared" si="1"/>
        <v>4500</v>
      </c>
      <c r="B5" s="9">
        <f t="shared" si="0"/>
        <v>45</v>
      </c>
      <c r="C5" s="6"/>
      <c r="D5" s="6"/>
      <c r="E5" s="6"/>
      <c r="F5" s="6"/>
      <c r="G5" s="6"/>
      <c r="H5" s="6"/>
      <c r="I5" s="6"/>
      <c r="J5" s="6"/>
    </row>
    <row r="6" spans="1:10">
      <c r="A6" s="9">
        <f t="shared" si="1"/>
        <v>6000</v>
      </c>
      <c r="B6" s="9">
        <f t="shared" si="0"/>
        <v>60</v>
      </c>
      <c r="C6" s="6"/>
      <c r="D6" s="6"/>
      <c r="E6" s="6"/>
      <c r="F6" s="6"/>
      <c r="G6" s="6"/>
      <c r="H6" s="6"/>
      <c r="I6" s="6"/>
      <c r="J6" s="6"/>
    </row>
    <row r="7" spans="1:10">
      <c r="A7" s="9">
        <f t="shared" si="1"/>
        <v>7500</v>
      </c>
      <c r="B7" s="9">
        <f t="shared" si="0"/>
        <v>75</v>
      </c>
      <c r="C7" s="6"/>
      <c r="D7" s="6"/>
      <c r="E7" s="6"/>
      <c r="F7" s="6"/>
      <c r="G7" s="6"/>
      <c r="H7" s="6"/>
      <c r="I7" s="6"/>
      <c r="J7" s="6"/>
    </row>
    <row r="8" spans="1:10">
      <c r="A8" s="9">
        <f t="shared" si="1"/>
        <v>9000</v>
      </c>
      <c r="B8" s="9">
        <f t="shared" si="0"/>
        <v>90</v>
      </c>
      <c r="C8" s="6"/>
      <c r="D8" s="6"/>
      <c r="E8" s="6"/>
      <c r="F8" s="6"/>
      <c r="G8" s="6"/>
      <c r="H8" s="6"/>
      <c r="I8" s="6"/>
      <c r="J8" s="6"/>
    </row>
    <row r="9" spans="1:10">
      <c r="A9" s="9">
        <f t="shared" si="1"/>
        <v>10500</v>
      </c>
      <c r="B9" s="9">
        <f t="shared" si="0"/>
        <v>105</v>
      </c>
      <c r="C9" s="6"/>
      <c r="D9" s="6"/>
      <c r="E9" s="6"/>
      <c r="F9" s="6"/>
      <c r="G9" s="6"/>
      <c r="H9" s="6"/>
      <c r="I9" s="6"/>
      <c r="J9" s="6"/>
    </row>
    <row r="10" spans="1:10">
      <c r="A10" s="9">
        <f t="shared" si="1"/>
        <v>12000</v>
      </c>
      <c r="B10" s="9">
        <f t="shared" si="0"/>
        <v>120</v>
      </c>
      <c r="C10" s="6"/>
      <c r="D10" s="6"/>
      <c r="E10" s="6"/>
      <c r="F10" s="6"/>
      <c r="G10" s="6"/>
      <c r="H10" s="6"/>
      <c r="I10" s="6"/>
      <c r="J10" s="6"/>
    </row>
    <row r="11" spans="1:10">
      <c r="A11" s="9">
        <f t="shared" si="1"/>
        <v>13500</v>
      </c>
      <c r="B11" s="9">
        <f t="shared" si="0"/>
        <v>135</v>
      </c>
      <c r="C11" s="6"/>
      <c r="D11" s="6"/>
      <c r="E11" s="6"/>
      <c r="F11" s="6"/>
      <c r="G11" s="6"/>
      <c r="H11" s="6"/>
      <c r="I11" s="6"/>
      <c r="J11" s="6"/>
    </row>
    <row r="12" spans="1:10">
      <c r="A12" s="9">
        <f t="shared" si="1"/>
        <v>15000</v>
      </c>
      <c r="B12" s="9">
        <f t="shared" si="0"/>
        <v>150</v>
      </c>
      <c r="C12" s="6"/>
      <c r="D12" s="6"/>
      <c r="E12" s="6"/>
      <c r="F12" s="6"/>
      <c r="G12" s="6"/>
      <c r="H12" s="6"/>
      <c r="I12" s="6"/>
      <c r="J12" s="6"/>
    </row>
    <row r="13" spans="1:10">
      <c r="A13" s="9">
        <f t="shared" si="1"/>
        <v>16500</v>
      </c>
      <c r="B13" s="9">
        <f t="shared" si="0"/>
        <v>165</v>
      </c>
      <c r="C13" s="6"/>
      <c r="D13" s="6"/>
      <c r="E13" s="6"/>
      <c r="F13" s="6"/>
      <c r="G13" s="6"/>
      <c r="H13" s="6"/>
      <c r="I13" s="6"/>
      <c r="J13" s="6"/>
    </row>
    <row r="14" spans="1:10">
      <c r="A14" s="9">
        <f t="shared" si="1"/>
        <v>18000</v>
      </c>
      <c r="B14" s="9">
        <f t="shared" si="0"/>
        <v>180</v>
      </c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9">
        <f>AVERAGE(B3:B15)</f>
        <v>97.5</v>
      </c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9">
        <v>10511</v>
      </c>
      <c r="E17" s="9">
        <v>5.27</v>
      </c>
      <c r="F17" s="9">
        <f>D17*E17/100</f>
        <v>553.92969999999991</v>
      </c>
      <c r="G17" s="9">
        <f>D17+F17</f>
        <v>11064.929700000001</v>
      </c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 t="s">
        <v>91</v>
      </c>
      <c r="E19" s="6" t="s">
        <v>92</v>
      </c>
      <c r="F19" s="6"/>
      <c r="G19" s="6" t="s">
        <v>94</v>
      </c>
      <c r="H19" s="6" t="s">
        <v>96</v>
      </c>
      <c r="I19" s="6" t="s">
        <v>97</v>
      </c>
      <c r="J19" s="6"/>
    </row>
    <row r="20" spans="1:10">
      <c r="A20" s="6"/>
      <c r="B20" s="6"/>
      <c r="C20" s="6"/>
      <c r="D20" s="9">
        <v>37.5</v>
      </c>
      <c r="E20" s="9">
        <v>30</v>
      </c>
      <c r="F20" s="6"/>
      <c r="G20" s="9">
        <f>(D20-E20)/E20*100</f>
        <v>25</v>
      </c>
      <c r="H20" s="9">
        <f>G20/100</f>
        <v>0.25</v>
      </c>
      <c r="I20" s="9">
        <f>((1+H20)^(365/210))-1</f>
        <v>0.47380095001197264</v>
      </c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9">
        <f>D20-E20</f>
        <v>7.5</v>
      </c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9">
        <f>E20*100</f>
        <v>3000</v>
      </c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9">
        <f>E22/E24</f>
        <v>2.5000000000000001E-3</v>
      </c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Views>
    <sheetView workbookViewId="0"/>
  </sheetViews>
  <sheetFormatPr defaultColWidth="14.42578125" defaultRowHeight="15.75" customHeight="1"/>
  <cols>
    <col min="4" max="4" width="21.28515625" customWidth="1"/>
  </cols>
  <sheetData>
    <row r="1" spans="1:10">
      <c r="A1" s="3" t="s">
        <v>0</v>
      </c>
      <c r="B1" s="3" t="s">
        <v>9</v>
      </c>
      <c r="C1" s="3"/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J1" s="3" t="s">
        <v>15</v>
      </c>
    </row>
    <row r="2" spans="1:10">
      <c r="A2" s="5" t="s">
        <v>16</v>
      </c>
      <c r="B2" s="5" t="s">
        <v>16</v>
      </c>
      <c r="C2" s="7" t="s">
        <v>17</v>
      </c>
      <c r="D2" s="10" t="s">
        <v>19</v>
      </c>
      <c r="E2" s="5" t="s">
        <v>21</v>
      </c>
      <c r="F2" s="5" t="s">
        <v>22</v>
      </c>
      <c r="H2" s="5" t="s">
        <v>23</v>
      </c>
      <c r="J2" s="5" t="s">
        <v>24</v>
      </c>
    </row>
    <row r="3" spans="1:10">
      <c r="A3" s="5" t="s">
        <v>25</v>
      </c>
      <c r="B3" s="5" t="s">
        <v>25</v>
      </c>
      <c r="C3" s="19" t="s">
        <v>26</v>
      </c>
      <c r="D3" s="5"/>
      <c r="E3" s="5" t="s">
        <v>33</v>
      </c>
      <c r="H3" s="5" t="s">
        <v>35</v>
      </c>
      <c r="J3" s="5" t="s">
        <v>36</v>
      </c>
    </row>
    <row r="4" spans="1:10">
      <c r="A4" s="5" t="s">
        <v>37</v>
      </c>
      <c r="B4" s="5" t="s">
        <v>37</v>
      </c>
      <c r="C4" s="20"/>
      <c r="D4" s="5" t="s">
        <v>38</v>
      </c>
      <c r="H4" s="5" t="s">
        <v>39</v>
      </c>
      <c r="J4" s="5" t="s">
        <v>38</v>
      </c>
    </row>
    <row r="5" spans="1:10">
      <c r="C5" s="20"/>
      <c r="D5" s="5" t="s">
        <v>40</v>
      </c>
      <c r="E5" s="5" t="s">
        <v>41</v>
      </c>
      <c r="H5" s="5" t="s">
        <v>42</v>
      </c>
    </row>
    <row r="6" spans="1:10">
      <c r="C6" s="20"/>
      <c r="D6" s="5"/>
      <c r="H6" s="5" t="s">
        <v>43</v>
      </c>
    </row>
    <row r="7" spans="1:10">
      <c r="D7" s="5" t="s">
        <v>44</v>
      </c>
      <c r="H7" s="5" t="s">
        <v>45</v>
      </c>
    </row>
    <row r="9" spans="1:10">
      <c r="D9" s="5" t="s">
        <v>46</v>
      </c>
    </row>
    <row r="11" spans="1:10">
      <c r="C11" s="19" t="s">
        <v>48</v>
      </c>
      <c r="D11" s="11" t="s">
        <v>52</v>
      </c>
    </row>
    <row r="12" spans="1:10">
      <c r="C12" s="20"/>
      <c r="D12" s="12" t="s">
        <v>56</v>
      </c>
    </row>
    <row r="13" spans="1:10">
      <c r="C13" s="20"/>
      <c r="D13" s="12" t="s">
        <v>57</v>
      </c>
    </row>
    <row r="14" spans="1:10">
      <c r="C14" s="20"/>
      <c r="D14" s="12" t="s">
        <v>58</v>
      </c>
    </row>
  </sheetData>
  <mergeCells count="2">
    <mergeCell ref="C3:C6"/>
    <mergeCell ref="C11:C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C10"/>
  <sheetViews>
    <sheetView workbookViewId="0"/>
  </sheetViews>
  <sheetFormatPr defaultColWidth="14.42578125" defaultRowHeight="15.75" customHeight="1"/>
  <sheetData>
    <row r="2" spans="1:3">
      <c r="A2" s="5" t="s">
        <v>112</v>
      </c>
      <c r="B2" s="5" t="s">
        <v>113</v>
      </c>
    </row>
    <row r="3" spans="1:3">
      <c r="B3" s="5" t="s">
        <v>114</v>
      </c>
    </row>
    <row r="4" spans="1:3">
      <c r="B4" s="5" t="s">
        <v>10</v>
      </c>
      <c r="C4" s="5" t="s">
        <v>48</v>
      </c>
    </row>
    <row r="8" spans="1:3">
      <c r="A8" s="5" t="s">
        <v>115</v>
      </c>
      <c r="B8" s="5" t="s">
        <v>116</v>
      </c>
    </row>
    <row r="9" spans="1:3">
      <c r="B9" s="5" t="s">
        <v>117</v>
      </c>
    </row>
    <row r="10" spans="1:3">
      <c r="B10" s="5" t="s">
        <v>10</v>
      </c>
      <c r="C10" s="5" t="s">
        <v>118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"/>
  <sheetViews>
    <sheetView workbookViewId="0"/>
  </sheetViews>
  <sheetFormatPr defaultColWidth="14.42578125" defaultRowHeight="15.75" customHeight="1"/>
  <sheetData>
    <row r="2" spans="1:1">
      <c r="A2" s="5" t="s">
        <v>0</v>
      </c>
    </row>
    <row r="3" spans="1:1">
      <c r="A3" s="5" t="s">
        <v>9</v>
      </c>
    </row>
    <row r="4" spans="1:1">
      <c r="A4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Calculations</vt:lpstr>
      <vt:lpstr>Menus</vt:lpstr>
      <vt:lpstr>Main View</vt:lpstr>
      <vt:lpstr>Greetings</vt:lpstr>
      <vt:lpstr>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2020-06-04T02:57:30Z</dcterms:modified>
</cp:coreProperties>
</file>