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238bd101003109/Desktop/prince kumar/"/>
    </mc:Choice>
  </mc:AlternateContent>
  <xr:revisionPtr revIDLastSave="0" documentId="8_{7A240D5B-0D8C-45E6-8DC9-70D09A6793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ExternalData_2" localSheetId="0" hidden="1">Sheet1!$H$4:$S$16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Z5" i="1" l="1"/>
  <c r="Z6" i="1"/>
  <c r="Z7" i="1"/>
  <c r="Z8" i="1"/>
  <c r="Z9" i="1"/>
  <c r="Z10" i="1"/>
  <c r="Z11" i="1"/>
  <c r="Z12" i="1"/>
  <c r="Z13" i="1"/>
  <c r="Z14" i="1"/>
  <c r="Z15" i="1"/>
  <c r="Z16" i="1"/>
  <c r="P21" i="2"/>
  <c r="O15" i="2"/>
  <c r="Q15" i="2" s="1"/>
  <c r="R15" i="2" s="1"/>
  <c r="O21" i="2"/>
  <c r="Q21" i="2" s="1"/>
  <c r="R21" i="2" s="1"/>
  <c r="O22" i="2"/>
  <c r="Q22" i="2" s="1"/>
  <c r="R22" i="2" s="1"/>
  <c r="O23" i="2"/>
  <c r="Q23" i="2" s="1"/>
  <c r="R23" i="2" s="1"/>
  <c r="N15" i="2"/>
  <c r="N16" i="2"/>
  <c r="O16" i="2" s="1"/>
  <c r="N17" i="2"/>
  <c r="O17" i="2" s="1"/>
  <c r="N18" i="2"/>
  <c r="O18" i="2" s="1"/>
  <c r="N19" i="2"/>
  <c r="O19" i="2" s="1"/>
  <c r="N20" i="2"/>
  <c r="O20" i="2" s="1"/>
  <c r="N21" i="2"/>
  <c r="N22" i="2"/>
  <c r="N23" i="2"/>
  <c r="N24" i="2"/>
  <c r="O24" i="2" s="1"/>
  <c r="N14" i="2"/>
  <c r="O14" i="2" s="1"/>
  <c r="H7" i="2"/>
  <c r="H8" i="2"/>
  <c r="H9" i="2"/>
  <c r="H6" i="2"/>
  <c r="Q18" i="2" l="1"/>
  <c r="R18" i="2" s="1"/>
  <c r="P18" i="2"/>
  <c r="Q20" i="2"/>
  <c r="R20" i="2" s="1"/>
  <c r="P20" i="2"/>
  <c r="Q19" i="2"/>
  <c r="R19" i="2" s="1"/>
  <c r="P19" i="2"/>
  <c r="AA16" i="1"/>
  <c r="Q14" i="2"/>
  <c r="R14" i="2" s="1"/>
  <c r="P14" i="2"/>
  <c r="Q17" i="2"/>
  <c r="R17" i="2" s="1"/>
  <c r="P17" i="2"/>
  <c r="Q24" i="2"/>
  <c r="R24" i="2" s="1"/>
  <c r="P24" i="2"/>
  <c r="Q16" i="2"/>
  <c r="R16" i="2" s="1"/>
  <c r="P16" i="2"/>
  <c r="P15" i="2"/>
  <c r="P23" i="2"/>
  <c r="P22" i="2"/>
  <c r="G2" i="2"/>
  <c r="F2" i="2"/>
  <c r="B3" i="2"/>
  <c r="C3" i="2" s="1"/>
  <c r="B4" i="2"/>
  <c r="C4" i="2" s="1"/>
  <c r="B5" i="2"/>
  <c r="C5" i="2" s="1"/>
  <c r="B6" i="2"/>
  <c r="C6" i="2" s="1"/>
  <c r="B7" i="2"/>
  <c r="C7" i="2" s="1"/>
  <c r="B2" i="2"/>
  <c r="C2" i="2" s="1"/>
  <c r="X5" i="1"/>
  <c r="X6" i="1"/>
  <c r="X7" i="1"/>
  <c r="X8" i="1"/>
  <c r="X9" i="1"/>
  <c r="X10" i="1"/>
  <c r="X11" i="1"/>
  <c r="X12" i="1"/>
  <c r="X13" i="1"/>
  <c r="X14" i="1"/>
  <c r="X15" i="1"/>
  <c r="X16" i="1"/>
  <c r="U11" i="1"/>
  <c r="U5" i="1"/>
  <c r="AA5" i="1" s="1"/>
  <c r="U6" i="1"/>
  <c r="AA6" i="1" s="1"/>
  <c r="U7" i="1"/>
  <c r="AA7" i="1" s="1"/>
  <c r="U8" i="1"/>
  <c r="U9" i="1"/>
  <c r="U10" i="1"/>
  <c r="U12" i="1"/>
  <c r="U13" i="1"/>
  <c r="AA13" i="1" s="1"/>
  <c r="U14" i="1"/>
  <c r="AA14" i="1" s="1"/>
  <c r="U15" i="1"/>
  <c r="AA15" i="1" s="1"/>
  <c r="AA11" i="1" l="1"/>
  <c r="AA10" i="1"/>
  <c r="AA9" i="1"/>
  <c r="AA12" i="1"/>
  <c r="AA8" i="1"/>
  <c r="R6" i="1"/>
  <c r="S6" i="1" s="1"/>
  <c r="V6" i="1" s="1"/>
  <c r="R7" i="1"/>
  <c r="S7" i="1" s="1"/>
  <c r="V7" i="1" s="1"/>
  <c r="R8" i="1"/>
  <c r="S8" i="1" s="1"/>
  <c r="V8" i="1" s="1"/>
  <c r="R9" i="1"/>
  <c r="S9" i="1" s="1"/>
  <c r="V9" i="1" s="1"/>
  <c r="R10" i="1"/>
  <c r="S10" i="1" s="1"/>
  <c r="V10" i="1" s="1"/>
  <c r="R11" i="1"/>
  <c r="S11" i="1" s="1"/>
  <c r="V11" i="1" s="1"/>
  <c r="R12" i="1"/>
  <c r="S12" i="1" s="1"/>
  <c r="V12" i="1" s="1"/>
  <c r="R13" i="1"/>
  <c r="S13" i="1" s="1"/>
  <c r="V13" i="1" s="1"/>
  <c r="R14" i="1"/>
  <c r="S14" i="1" s="1"/>
  <c r="V14" i="1" s="1"/>
  <c r="R15" i="1"/>
  <c r="R5" i="1"/>
  <c r="S5" i="1" s="1"/>
  <c r="V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<sst xmlns="http://schemas.openxmlformats.org/spreadsheetml/2006/main" count="135" uniqueCount="91">
  <si>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</si>
  <si>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</si>
  <si>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</si>
  <si>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</si>
  <si>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</si>
  <si>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</si>
  <si>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</si>
  <si>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</si>
  <si>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</si>
  <si>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</si>
  <si>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</si>
  <si>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Percentage</t>
  </si>
  <si>
    <t>course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</si>
  <si>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</si>
  <si>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</si>
  <si>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</si>
  <si>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</si>
  <si>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</si>
  <si>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</si>
  <si>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</si>
  <si>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</si>
  <si>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</si>
  <si>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</si>
  <si>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</si>
  <si>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</si>
  <si>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</si>
  <si>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</si>
  <si>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</si>
  <si>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</si>
  <si>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</si>
  <si>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BCA</t>
  </si>
  <si>
    <t>MCA</t>
  </si>
  <si>
    <t>M.Tech</t>
  </si>
  <si>
    <t>B.Tech</t>
  </si>
  <si>
    <t>SC</t>
  </si>
  <si>
    <t>ST</t>
  </si>
  <si>
    <t>OBC</t>
  </si>
  <si>
    <t>GEN</t>
  </si>
  <si>
    <t>Course Fee</t>
  </si>
  <si>
    <t>Course</t>
  </si>
  <si>
    <t>Fee</t>
  </si>
  <si>
    <t>B-tech</t>
  </si>
  <si>
    <t>M-tech</t>
  </si>
  <si>
    <t>Scholarship</t>
  </si>
  <si>
    <t>&gt;=95%</t>
  </si>
  <si>
    <t>&gt;=85%</t>
  </si>
  <si>
    <t>&gt;=75%</t>
  </si>
  <si>
    <t>&gt;=65%</t>
  </si>
  <si>
    <t>Transport Fee</t>
  </si>
  <si>
    <t>Yes</t>
  </si>
  <si>
    <t>No</t>
  </si>
  <si>
    <t>Unicode</t>
  </si>
  <si>
    <t>A</t>
  </si>
  <si>
    <t>f</t>
  </si>
  <si>
    <t>%</t>
  </si>
  <si>
    <t>@</t>
  </si>
  <si>
    <t>*</t>
  </si>
  <si>
    <t>आ</t>
  </si>
  <si>
    <t>Unichar</t>
  </si>
  <si>
    <t>Shubham</t>
  </si>
  <si>
    <t>Sentence</t>
  </si>
  <si>
    <t>Upper()</t>
  </si>
  <si>
    <t>Lower()</t>
  </si>
  <si>
    <t>Using Concatenate</t>
  </si>
  <si>
    <t>First Name</t>
  </si>
  <si>
    <t>Mid Name</t>
  </si>
  <si>
    <t>Last Name</t>
  </si>
  <si>
    <t xml:space="preserve">Singh </t>
  </si>
  <si>
    <t>Rajput</t>
  </si>
  <si>
    <t>Ravi</t>
  </si>
  <si>
    <t>Kumar</t>
  </si>
  <si>
    <t>Shrivastav</t>
  </si>
  <si>
    <t>Roushan</t>
  </si>
  <si>
    <t>Mishra</t>
  </si>
  <si>
    <t>Manish</t>
  </si>
  <si>
    <t>Jit</t>
  </si>
  <si>
    <t>Concatenate</t>
  </si>
  <si>
    <t>Grade</t>
  </si>
  <si>
    <t>Number of Student</t>
  </si>
  <si>
    <t>Central Angel</t>
  </si>
  <si>
    <t>prashant</t>
  </si>
  <si>
    <t>shashi</t>
  </si>
  <si>
    <t>rajan</t>
  </si>
  <si>
    <t>sudhir</t>
  </si>
  <si>
    <t>prakash</t>
  </si>
  <si>
    <t>shivam</t>
  </si>
  <si>
    <t>sonu</t>
  </si>
  <si>
    <t>gautam</t>
  </si>
  <si>
    <t>prince</t>
  </si>
  <si>
    <t>karan</t>
  </si>
  <si>
    <t>kundan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</si>
</sst>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9" fontId="4" fillId="6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1" fillId="4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4" fillId="11" borderId="1" xfId="0" applyFont="1" applyFill="1" applyBorder="1"/>
    <xf numFmtId="0" fontId="2" fillId="0" borderId="5" xfId="0" applyFont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6" fillId="13" borderId="5" xfId="0" applyFont="1" applyFill="1" applyBorder="1"/>
    <xf numFmtId="0" fontId="6" fillId="13" borderId="6" xfId="0" applyFont="1" applyFill="1" applyBorder="1"/>
    <xf numFmtId="0" fontId="2" fillId="1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6" fillId="13" borderId="0" xfId="0" applyFont="1" applyFill="1"/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Sheet1!$J$4</c:f>
              <c:strCache>
                <c:ptCount val="1"/>
                <c:pt idx="0">
                  <c:v>  Test 1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133-BB11-DAF069BB1D6C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  Test 2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4-4133-BB11-DAF069BB1D6C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  Test 3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4-4133-BB11-DAF069BB1D6C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  Test 4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4-4133-BB11-DAF069BB1D6C}"/>
            </c:ext>
          </c:extLst>
        </c:ser>
        <c:ser>
          <c:idx val="4"/>
          <c:order val="4"/>
          <c:tx>
            <c:strRef>
              <c:f>Sheet1!$N$4</c:f>
              <c:strCache>
                <c:ptCount val="1"/>
                <c:pt idx="0">
                  <c:v>  Test 5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4-4133-BB11-DAF069BB1D6C}"/>
            </c:ext>
          </c:extLst>
        </c:ser>
        <c:ser>
          <c:idx val="5"/>
          <c:order val="5"/>
          <c:tx>
            <c:strRef>
              <c:f>Sheet1!$O$4</c:f>
              <c:strCache>
                <c:ptCount val="1"/>
                <c:pt idx="0">
                  <c:v>  Test 6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4-4133-BB11-DAF069BB1D6C}"/>
            </c:ext>
          </c:extLst>
        </c:ser>
        <c:ser>
          <c:idx val="6"/>
          <c:order val="6"/>
          <c:tx>
            <c:strRef>
              <c:f>Sheet1!$P$4</c:f>
              <c:strCache>
                <c:ptCount val="1"/>
                <c:pt idx="0">
                  <c:v>  Test 7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A4-4133-BB11-DAF069BB1D6C}"/>
            </c:ext>
          </c:extLst>
        </c:ser>
        <c:ser>
          <c:idx val="7"/>
          <c:order val="7"/>
          <c:tx>
            <c:strRef>
              <c:f>Sheet1!$Q$4</c:f>
              <c:strCache>
                <c:ptCount val="1"/>
                <c:pt idx="0">
                  <c:v>  Test 8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A4-4133-BB11-DAF069BB1D6C}"/>
            </c:ext>
          </c:extLst>
        </c:ser>
        <c:ser>
          <c:idx val="8"/>
          <c:order val="8"/>
          <c:tx>
            <c:strRef>
              <c:f>Sheet1!$R$4</c:f>
              <c:strCache>
                <c:ptCount val="1"/>
                <c:pt idx="0">
                  <c:v>  Total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prince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prashant</c:v>
                  </c:pt>
                  <c:pt idx="8">
                    <c:v>gautam</c:v>
                  </c:pt>
                  <c:pt idx="9">
                    <c:v>karan</c:v>
                  </c:pt>
                  <c:pt idx="10">
                    <c:v>kundan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4-4133-BB11-DAF069BB1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69D-BF50-79B17423C5B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69D-BF50-79B17423C5B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69D-BF50-79B17423C5B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1-469D-BF50-79B17423C5B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1-469D-BF50-79B17423C5B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1-469D-BF50-79B17423C5B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1-469D-BF50-79B17423C5B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E1-469D-BF50-79B17423C5B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1-469D-BF50-79B17423C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4653567"/>
        <c:axId val="2024664383"/>
        <c:axId val="0"/>
      </c:bar3DChart>
      <c:catAx>
        <c:axId val="20246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64383"/>
        <c:crosses val="autoZero"/>
        <c:auto val="1"/>
        <c:lblAlgn val="ctr"/>
        <c:lblOffset val="100"/>
        <c:noMultiLvlLbl val="0"/>
      </c:catAx>
      <c:valAx>
        <c:axId val="20246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4-4D20-9B61-4C90CB08EB0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4-4D20-9B61-4C90CB08EB0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4-4D20-9B61-4C90CB08EB0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4-4D20-9B61-4C90CB08EB0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4-4D20-9B61-4C90CB08EB04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4-4D20-9B61-4C90CB08EB04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4-4D20-9B61-4C90CB08EB04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84-4D20-9B61-4C90CB08EB04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prince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prashant</c:v>
                </c:pt>
                <c:pt idx="8">
                  <c:v>gautam</c:v>
                </c:pt>
                <c:pt idx="9">
                  <c:v>karan</c:v>
                </c:pt>
                <c:pt idx="10">
                  <c:v>kundan</c:v>
                </c:pt>
              </c:strCache>
            </c: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84-4D20-9B61-4C90CB08EB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40-4C09-A634-B9631D2A5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40-4C09-A634-B9631D2A5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40-4C09-A634-B9631D2A55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40-4C09-A634-B9631D2A55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40-4C09-A634-B9631D2A55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40-4C09-A634-B9631D2A55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040-4C09-A634-B9631D2A55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040-4C09-A634-B9631D2A55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040-4C09-A634-B9631D2A55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040-4C09-A634-B9631D2A55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040-4C09-A634-B9631D2A557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Sheet2!$R$14:$R$24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257.85000000000002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313.64999999999998</c:v>
                </c:pt>
                <c:pt idx="6">
                  <c:v>333</c:v>
                </c:pt>
                <c:pt idx="7">
                  <c:v>292.5</c:v>
                </c:pt>
                <c:pt idx="8">
                  <c:v>319.5</c:v>
                </c:pt>
                <c:pt idx="9">
                  <c:v>339.3</c:v>
                </c:pt>
                <c:pt idx="10">
                  <c:v>26.549999999999997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2-4F75-AB3D-A1995C0A13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7018</xdr:rowOff>
    </xdr:from>
    <xdr:to>
      <xdr:col>6</xdr:col>
      <xdr:colOff>360946</xdr:colOff>
      <xdr:row>14</xdr:row>
      <xdr:rowOff>103271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107280</xdr:rowOff>
    </xdr:from>
    <xdr:to>
      <xdr:col>7</xdr:col>
      <xdr:colOff>290763</xdr:colOff>
      <xdr:row>30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621631</xdr:colOff>
      <xdr:row>16</xdr:row>
      <xdr:rowOff>17043</xdr:rowOff>
    </xdr:from>
    <xdr:to>
      <xdr:col>15</xdr:col>
      <xdr:colOff>330868</xdr:colOff>
      <xdr:row>30</xdr:row>
      <xdr:rowOff>43112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270712</xdr:colOff>
      <xdr:row>12</xdr:row>
      <xdr:rowOff>122320</xdr:rowOff>
    </xdr:from>
    <xdr:to>
      <xdr:col>24</xdr:col>
      <xdr:colOff>310818</xdr:colOff>
      <xdr:row>23</xdr:row>
      <xdr:rowOff>218572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8">
    <queryTableFields count="20">
      <queryTableField id="1" name="  1 " tableColumnId="1"/>
      <queryTableField id="2" name="         " tableColumnId="2"/>
      <queryTableField id="3" name="  Test 1 " tableColumnId="3"/>
      <queryTableField id="4" name="  Test 2 " tableColumnId="4"/>
      <queryTableField id="5" name="  Test 3 " tableColumnId="5"/>
      <queryTableField id="6" name="  Test 4 " tableColumnId="6"/>
      <queryTableField id="7" name="  Test 5 " tableColumnId="7"/>
      <queryTableField id="8" name="  Test 6 " tableColumnId="8"/>
      <queryTableField id="9" name="  Test 7 " tableColumnId="9"/>
      <queryTableField id="10" name="  Test 8 " tableColumnId="10"/>
      <queryTableField id="11" name="  Total  " tableColumnId="11"/>
      <queryTableField id="12" name="Column1" tableColumnId="12"/>
      <queryTableField id="20" dataBound="0" tableColumnId="20"/>
      <queryTableField id="21" dataBound="0" tableColumnId="16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_3" displayName="data__3" ref="H4:AA16" tableType="queryTable" totalsRowShown="0" headerRowDxfId="23" dataDxfId="22">
  <tableColumns count="20">
    <tableColumn id="1" xr3:uid="{00000000-0010-0000-0000-000001000000}" uniqueName="1" name="S. No." queryTableFieldId="1" dataDxfId="21"/>
    <tableColumn id="2" xr3:uid="{00000000-0010-0000-0000-000002000000}" uniqueName="2" name="Student Name" queryTableFieldId="2" dataDxfId="20"/>
    <tableColumn id="3" xr3:uid="{00000000-0010-0000-0000-000003000000}" uniqueName="3" name="  Test 1 " queryTableFieldId="3" dataDxfId="19"/>
    <tableColumn id="4" xr3:uid="{00000000-0010-0000-0000-000004000000}" uniqueName="4" name="  Test 2 " queryTableFieldId="4" dataDxfId="18"/>
    <tableColumn id="5" xr3:uid="{00000000-0010-0000-0000-000005000000}" uniqueName="5" name="  Test 3 " queryTableFieldId="5" dataDxfId="17"/>
    <tableColumn id="6" xr3:uid="{00000000-0010-0000-0000-000006000000}" uniqueName="6" name="  Test 4 " queryTableFieldId="6" dataDxfId="16"/>
    <tableColumn id="7" xr3:uid="{00000000-0010-0000-0000-000007000000}" uniqueName="7" name="  Test 5 " queryTableFieldId="7" dataDxfId="15"/>
    <tableColumn id="8" xr3:uid="{00000000-0010-0000-0000-000008000000}" uniqueName="8" name="  Test 6 " queryTableFieldId="8" dataDxfId="14"/>
    <tableColumn id="9" xr3:uid="{00000000-0010-0000-0000-000009000000}" uniqueName="9" name="  Test 7 " queryTableFieldId="9" dataDxfId="13"/>
    <tableColumn id="10" xr3:uid="{00000000-0010-0000-0000-00000A000000}" uniqueName="10" name="  Test 8 " queryTableFieldId="10" dataDxfId="12"/>
    <tableColumn id="11" xr3:uid="{00000000-0010-0000-0000-00000B000000}" uniqueName="11" name="  Total  " queryTableFieldId="11" dataDxfId="11"/>
    <tableColumn id="12" xr3:uid="{00000000-0010-0000-0000-00000C000000}" uniqueName="12" name="Percentage" queryTableFieldId="12" dataDxfId="10"/>
    <tableColumn id="20" xr3:uid="{00000000-0010-0000-0000-000014000000}" uniqueName="20" name="course" queryTableFieldId="20" dataDxfId="9"/>
    <tableColumn id="16" xr3:uid="{00000000-0010-0000-0000-000010000000}" uniqueName="16" name="Course Fee" queryTableFieldId="21" dataDxfId="8">
      <calculatedColumnFormula>IF(data__3[[#This Row],[course]]="BCA",$U$19, IF(data__3[[#This Row],[course]]="B-tech",$U$20, IF(data__3[[#This Row],[course]]="MCA",$U$21, $U$22)))</calculatedColumnFormula>
    </tableColumn>
    <tableColumn id="13" xr3:uid="{00000000-0010-0000-0000-00000D000000}" uniqueName="13" name="Scholarhsip" queryTableFieldId="13" dataDxfId="7">
      <calculatedColumnFormula>IF(data__3[[#This Row],[Percentage]]&gt;=95%,"0.2", IF(data__3[[#This Row],[Percentage]]&gt;=85%,"0.15", IF(data__3[[#This Row],[Percentage]]&gt;=75%,"0.1", IF(data__3[[#This Row],[Percentage]]&gt;=65%,"0.01"))))</calculatedColumnFormula>
    </tableColumn>
    <tableColumn id="14" xr3:uid="{00000000-0010-0000-0000-00000E000000}" uniqueName="14" name="Transport" queryTableFieldId="14" dataDxfId="6"/>
    <tableColumn id="15" xr3:uid="{00000000-0010-0000-0000-00000F000000}" uniqueName="15" name="Transport fee" queryTableFieldId="15" dataDxfId="5">
      <calculatedColumnFormula>IF(W5="Yes",$Z$19,0)</calculatedColumnFormula>
    </tableColumn>
    <tableColumn id="17" xr3:uid="{00000000-0010-0000-0000-000011000000}" uniqueName="17" name="Category" queryTableFieldId="17" dataDxfId="4"/>
    <tableColumn id="18" xr3:uid="{00000000-0010-0000-0000-000012000000}" uniqueName="18" name="Discount" queryTableFieldId="18" dataDxfId="3">
      <calculatedColumnFormula>IF(Y5="OBC","30%", IF(Y5="ST","40%", IF(Y5="SC","50%", IF(Y5="GEB","0%",))))</calculatedColumnFormula>
    </tableColumn>
    <tableColumn id="19" xr3:uid="{00000000-0010-0000-0000-000013000000}" uniqueName="19" name="Total Fees" queryTableFieldId="19" dataDxfId="2">
      <calculatedColumnFormula>data__3[[#This Row],[Course Fee]]-(data__3[[#This Row],[Course Fee]]*Z5)+data__3[[#This Row],[Transport fee]]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4:AB22"/>
  <sheetViews>
    <sheetView tabSelected="1" topLeftCell="C1" zoomScale="95" workbookViewId="0">
      <selection activeCell="I12" sqref="I12"/>
    </sheetView>
  </sheetViews>
  <sheetFormatPr defaultRowHeight="15" x14ac:dyDescent="0.25"/>
  <cols>
    <col min="9" max="9" width="17.85546875" bestFit="1" customWidth="1"/>
    <col min="19" max="19" width="16.28515625" customWidth="1"/>
    <col min="20" max="21" width="16.5703125" customWidth="1"/>
    <col min="22" max="22" width="16.42578125" customWidth="1"/>
    <col min="23" max="23" width="19" customWidth="1"/>
    <col min="24" max="24" width="20" customWidth="1"/>
    <col min="25" max="25" width="20.28515625" customWidth="1"/>
    <col min="26" max="26" width="16.42578125" customWidth="1"/>
    <col min="27" max="27" width="15.28515625" customWidth="1"/>
    <col min="28" max="29" width="9.140625" customWidth="1"/>
  </cols>
  <sheetData>
    <row r="4" spans="8:28" ht="18.75" x14ac:dyDescent="0.3"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38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/>
    </row>
    <row r="5" spans="8:28" ht="18.75" x14ac:dyDescent="0.3">
      <c r="H5" s="2">
        <v>1</v>
      </c>
      <c r="I5" s="2" t="s">
        <v>88</v>
      </c>
      <c r="J5" s="2">
        <v>85</v>
      </c>
      <c r="K5" s="2">
        <v>90</v>
      </c>
      <c r="L5" s="2">
        <v>80</v>
      </c>
      <c r="M5" s="2">
        <v>85</v>
      </c>
      <c r="N5" s="2">
        <v>88</v>
      </c>
      <c r="O5" s="2">
        <v>92</v>
      </c>
      <c r="P5" s="2">
        <v>87</v>
      </c>
      <c r="Q5" s="2">
        <v>90</v>
      </c>
      <c r="R5" s="2">
        <f>SUM(data__3[[#This Row],[  Test 1 ]:[  Test 8 ]])</f>
        <v>697</v>
      </c>
      <c r="S5" s="3">
        <f>(data__3[[#This Row],[  Total  ]]/800*100)</f>
        <v>87.125</v>
      </c>
      <c r="T5" s="4" t="s">
        <v>30</v>
      </c>
      <c r="U5" s="4">
        <f>IF(data__3[[#This Row],[course]]="BCA",$U$19, IF(data__3[[#This Row],[course]]="B-tech",$U$20, IF(data__3[[#This Row],[course]]="MCA",$U$21, $U$22)))</f>
        <v>50000</v>
      </c>
      <c r="V5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5" s="2" t="s">
        <v>49</v>
      </c>
      <c r="X5" s="2">
        <f t="shared" ref="X5:X16" si="0">IF(W5="Yes",$Z$19,0)</f>
        <v>2000</v>
      </c>
      <c r="Y5" s="2" t="s">
        <v>36</v>
      </c>
      <c r="Z5" s="2" t="str">
        <f t="shared" ref="Z5:Z16" si="1">IF(Y5="OBC","30%", IF(Y5="ST","40%", IF(Y5="SC","50%", IF(Y5="GEB","0%",))))</f>
        <v>30%</v>
      </c>
      <c r="AA5" s="2">
        <f>data__3[[#This Row],[Course Fee]]-(data__3[[#This Row],[Course Fee]]*Z5)+data__3[[#This Row],[Transport fee]]</f>
        <v>37000</v>
      </c>
      <c r="AB5" s="1"/>
    </row>
    <row r="6" spans="8:28" ht="18.75" x14ac:dyDescent="0.3">
      <c r="H6" s="2">
        <v>2</v>
      </c>
      <c r="I6" s="2" t="s">
        <v>81</v>
      </c>
      <c r="J6" s="2">
        <v>70</v>
      </c>
      <c r="K6" s="2">
        <v>75</v>
      </c>
      <c r="L6" s="2">
        <v>65</v>
      </c>
      <c r="M6" s="2">
        <v>72</v>
      </c>
      <c r="N6" s="2">
        <v>78</v>
      </c>
      <c r="O6" s="2">
        <v>68</v>
      </c>
      <c r="P6" s="2">
        <v>70</v>
      </c>
      <c r="Q6" s="2">
        <v>75</v>
      </c>
      <c r="R6" s="2">
        <f>SUM(data__3[[#This Row],[  Test 1 ]:[  Test 8 ]])</f>
        <v>573</v>
      </c>
      <c r="S6" s="3">
        <f>data__3[[#This Row],[  Total  ]]/800*100</f>
        <v>71.625</v>
      </c>
      <c r="T6" s="4" t="s">
        <v>32</v>
      </c>
      <c r="U6" s="4">
        <f>IF(data__3[[#This Row],[course]]="BCA",$U$19, IF(data__3[[#This Row],[course]]="B-tech",$U$20, IF(data__3[[#This Row],[course]]="MCA",$U$21, $U$22)))</f>
        <v>80000</v>
      </c>
      <c r="V6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6" s="2" t="s">
        <v>50</v>
      </c>
      <c r="X6" s="2">
        <f t="shared" si="0"/>
        <v>0</v>
      </c>
      <c r="Y6" s="2" t="s">
        <v>35</v>
      </c>
      <c r="Z6" s="2" t="str">
        <f t="shared" si="1"/>
        <v>40%</v>
      </c>
      <c r="AA6" s="2">
        <f>data__3[[#This Row],[Course Fee]]-(data__3[[#This Row],[Course Fee]]*Z6)+data__3[[#This Row],[Transport fee]]</f>
        <v>48000</v>
      </c>
      <c r="AB6" s="1"/>
    </row>
    <row r="7" spans="8:28" ht="18.75" x14ac:dyDescent="0.3">
      <c r="H7" s="2">
        <v>3</v>
      </c>
      <c r="I7" s="2" t="s">
        <v>82</v>
      </c>
      <c r="J7" s="2">
        <v>92</v>
      </c>
      <c r="K7" s="2">
        <v>88</v>
      </c>
      <c r="L7" s="2">
        <v>95</v>
      </c>
      <c r="M7" s="2">
        <v>90</v>
      </c>
      <c r="N7" s="2">
        <v>87</v>
      </c>
      <c r="O7" s="2">
        <v>93</v>
      </c>
      <c r="P7" s="2">
        <v>88</v>
      </c>
      <c r="Q7" s="2">
        <v>92</v>
      </c>
      <c r="R7" s="2">
        <f>SUM(data__3[[#This Row],[  Test 1 ]:[  Test 8 ]])</f>
        <v>725</v>
      </c>
      <c r="S7" s="3">
        <f>data__3[[#This Row],[  Total  ]]/800*100</f>
        <v>90.625</v>
      </c>
      <c r="T7" s="4" t="s">
        <v>32</v>
      </c>
      <c r="U7" s="4">
        <f>IF(data__3[[#This Row],[course]]="BCA",$U$19, IF(data__3[[#This Row],[course]]="B-tech",$U$20, IF(data__3[[#This Row],[course]]="MCA",$U$21, $U$22)))</f>
        <v>80000</v>
      </c>
      <c r="V7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7" s="2" t="s">
        <v>49</v>
      </c>
      <c r="X7" s="2">
        <f t="shared" si="0"/>
        <v>2000</v>
      </c>
      <c r="Y7" s="2" t="s">
        <v>36</v>
      </c>
      <c r="Z7" s="2" t="str">
        <f t="shared" si="1"/>
        <v>30%</v>
      </c>
      <c r="AA7" s="2">
        <f>data__3[[#This Row],[Course Fee]]-(data__3[[#This Row],[Course Fee]]*Z7)+data__3[[#This Row],[Transport fee]]</f>
        <v>58000</v>
      </c>
      <c r="AB7" s="1"/>
    </row>
    <row r="8" spans="8:28" ht="18.75" x14ac:dyDescent="0.3">
      <c r="H8" s="2">
        <v>4</v>
      </c>
      <c r="I8" s="2" t="s">
        <v>83</v>
      </c>
      <c r="J8" s="2">
        <v>80</v>
      </c>
      <c r="K8" s="2">
        <v>82</v>
      </c>
      <c r="L8" s="2">
        <v>85</v>
      </c>
      <c r="M8" s="2">
        <v>88</v>
      </c>
      <c r="N8" s="2">
        <v>80</v>
      </c>
      <c r="O8" s="2">
        <v>85</v>
      </c>
      <c r="P8" s="2">
        <v>83</v>
      </c>
      <c r="Q8" s="2">
        <v>86</v>
      </c>
      <c r="R8" s="2">
        <f>SUM(data__3[[#This Row],[  Test 1 ]:[  Test 8 ]])</f>
        <v>669</v>
      </c>
      <c r="S8" s="3">
        <f>data__3[[#This Row],[  Total  ]]/800*100</f>
        <v>83.625</v>
      </c>
      <c r="T8" s="4" t="s">
        <v>30</v>
      </c>
      <c r="U8" s="4">
        <f>IF(data__3[[#This Row],[course]]="BCA",$U$19, IF(data__3[[#This Row],[course]]="B-tech",$U$20, IF(data__3[[#This Row],[course]]="MCA",$U$21, $U$22)))</f>
        <v>50000</v>
      </c>
      <c r="V8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8" s="2" t="s">
        <v>49</v>
      </c>
      <c r="X8" s="2">
        <f t="shared" si="0"/>
        <v>2000</v>
      </c>
      <c r="Y8" s="2" t="s">
        <v>37</v>
      </c>
      <c r="Z8" s="2">
        <f t="shared" si="1"/>
        <v>0</v>
      </c>
      <c r="AA8" s="2">
        <f>data__3[[#This Row],[Course Fee]]-(data__3[[#This Row],[Course Fee]]*Z8)+data__3[[#This Row],[Transport fee]]</f>
        <v>52000</v>
      </c>
      <c r="AB8" s="1"/>
    </row>
    <row r="9" spans="8:28" ht="18.75" x14ac:dyDescent="0.3">
      <c r="H9" s="2">
        <v>5</v>
      </c>
      <c r="I9" s="2" t="s">
        <v>84</v>
      </c>
      <c r="J9" s="2">
        <v>75</v>
      </c>
      <c r="K9" s="2">
        <v>78</v>
      </c>
      <c r="L9" s="2">
        <v>80</v>
      </c>
      <c r="M9" s="2">
        <v>82</v>
      </c>
      <c r="N9" s="2">
        <v>76</v>
      </c>
      <c r="O9" s="2">
        <v>78</v>
      </c>
      <c r="P9" s="2">
        <v>80</v>
      </c>
      <c r="Q9" s="2">
        <v>82</v>
      </c>
      <c r="R9" s="2">
        <f>SUM(data__3[[#This Row],[  Test 1 ]:[  Test 8 ]])</f>
        <v>631</v>
      </c>
      <c r="S9" s="3">
        <f>data__3[[#This Row],[  Total  ]]/800*100</f>
        <v>78.875</v>
      </c>
      <c r="T9" s="4" t="s">
        <v>31</v>
      </c>
      <c r="U9" s="4">
        <f>IF(data__3[[#This Row],[course]]="BCA",$U$19, IF(data__3[[#This Row],[course]]="B-tech",$U$20, IF(data__3[[#This Row],[course]]="MCA",$U$21, $U$22)))</f>
        <v>55000</v>
      </c>
      <c r="V9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11000</v>
      </c>
      <c r="W9" s="2" t="s">
        <v>49</v>
      </c>
      <c r="X9" s="2">
        <f t="shared" si="0"/>
        <v>2000</v>
      </c>
      <c r="Y9" s="2" t="s">
        <v>34</v>
      </c>
      <c r="Z9" s="2" t="str">
        <f t="shared" si="1"/>
        <v>50%</v>
      </c>
      <c r="AA9" s="2">
        <f>data__3[[#This Row],[Course Fee]]-(data__3[[#This Row],[Course Fee]]*Z9)+data__3[[#This Row],[Transport fee]]</f>
        <v>29500</v>
      </c>
      <c r="AB9" s="1"/>
    </row>
    <row r="10" spans="8:28" ht="18.75" x14ac:dyDescent="0.3">
      <c r="H10" s="2">
        <v>6</v>
      </c>
      <c r="I10" s="2" t="s">
        <v>85</v>
      </c>
      <c r="J10" s="2">
        <v>85</v>
      </c>
      <c r="K10" s="2">
        <v>86</v>
      </c>
      <c r="L10" s="2">
        <v>88</v>
      </c>
      <c r="M10" s="2">
        <v>90</v>
      </c>
      <c r="N10" s="2">
        <v>85</v>
      </c>
      <c r="O10" s="2">
        <v>88</v>
      </c>
      <c r="P10" s="2">
        <v>86</v>
      </c>
      <c r="Q10" s="2">
        <v>89</v>
      </c>
      <c r="R10" s="2">
        <f>SUM(data__3[[#This Row],[  Test 1 ]:[  Test 8 ]])</f>
        <v>697</v>
      </c>
      <c r="S10" s="3">
        <f>data__3[[#This Row],[  Total  ]]/800*100</f>
        <v>87.125</v>
      </c>
      <c r="T10" s="4" t="s">
        <v>32</v>
      </c>
      <c r="U10" s="4">
        <f>IF(data__3[[#This Row],[course]]="BCA",$U$19, IF(data__3[[#This Row],[course]]="B-tech",$U$20, IF(data__3[[#This Row],[course]]="MCA",$U$21, $U$22)))</f>
        <v>80000</v>
      </c>
      <c r="V10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0" s="2" t="s">
        <v>50</v>
      </c>
      <c r="X10" s="2">
        <f t="shared" si="0"/>
        <v>0</v>
      </c>
      <c r="Y10" s="2" t="s">
        <v>35</v>
      </c>
      <c r="Z10" s="2" t="str">
        <f t="shared" si="1"/>
        <v>40%</v>
      </c>
      <c r="AA10" s="2">
        <f>data__3[[#This Row],[Course Fee]]-(data__3[[#This Row],[Course Fee]]*Z10)+data__3[[#This Row],[Transport fee]]</f>
        <v>48000</v>
      </c>
      <c r="AB10" s="1"/>
    </row>
    <row r="11" spans="8:28" ht="18.75" x14ac:dyDescent="0.3">
      <c r="H11" s="2">
        <v>7</v>
      </c>
      <c r="I11" s="2" t="s">
        <v>86</v>
      </c>
      <c r="J11" s="2">
        <v>90</v>
      </c>
      <c r="K11" s="2">
        <v>92</v>
      </c>
      <c r="L11" s="2">
        <v>95</v>
      </c>
      <c r="M11" s="2">
        <v>92</v>
      </c>
      <c r="N11" s="2">
        <v>90</v>
      </c>
      <c r="O11" s="2">
        <v>94</v>
      </c>
      <c r="P11" s="2">
        <v>92</v>
      </c>
      <c r="Q11" s="2">
        <v>95</v>
      </c>
      <c r="R11" s="2">
        <f>SUM(data__3[[#This Row],[  Test 1 ]:[  Test 8 ]])</f>
        <v>740</v>
      </c>
      <c r="S11" s="3">
        <f>data__3[[#This Row],[  Total  ]]/800*100</f>
        <v>92.5</v>
      </c>
      <c r="T11" s="4" t="s">
        <v>33</v>
      </c>
      <c r="U11" s="4">
        <f>IF(data__3[[#This Row],[course]]="BCA",$U$19, IF(data__3[[#This Row],[course]]="B-tech",$U$20, IF(data__3[[#This Row],[course]]="MCA",$U$21, $U$22)))</f>
        <v>80000</v>
      </c>
      <c r="V11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1" s="2" t="s">
        <v>50</v>
      </c>
      <c r="X11" s="2">
        <f t="shared" si="0"/>
        <v>0</v>
      </c>
      <c r="Y11" s="2" t="s">
        <v>36</v>
      </c>
      <c r="Z11" s="2" t="str">
        <f t="shared" si="1"/>
        <v>30%</v>
      </c>
      <c r="AA11" s="2">
        <f>data__3[[#This Row],[Course Fee]]-(data__3[[#This Row],[Course Fee]]*Z11)+data__3[[#This Row],[Transport fee]]</f>
        <v>56000</v>
      </c>
      <c r="AB11" s="1"/>
    </row>
    <row r="12" spans="8:28" ht="18.75" x14ac:dyDescent="0.3">
      <c r="H12" s="2">
        <v>8</v>
      </c>
      <c r="I12" s="2" t="s">
        <v>80</v>
      </c>
      <c r="J12" s="2">
        <v>78</v>
      </c>
      <c r="K12" s="2">
        <v>80</v>
      </c>
      <c r="L12" s="2">
        <v>82</v>
      </c>
      <c r="M12" s="2">
        <v>85</v>
      </c>
      <c r="N12" s="2">
        <v>78</v>
      </c>
      <c r="O12" s="2">
        <v>80</v>
      </c>
      <c r="P12" s="2">
        <v>82</v>
      </c>
      <c r="Q12" s="2">
        <v>85</v>
      </c>
      <c r="R12" s="2">
        <f>SUM(data__3[[#This Row],[  Test 1 ]:[  Test 8 ]])</f>
        <v>650</v>
      </c>
      <c r="S12" s="3">
        <f>data__3[[#This Row],[  Total  ]]/800*100</f>
        <v>81.25</v>
      </c>
      <c r="T12" s="4" t="s">
        <v>32</v>
      </c>
      <c r="U12" s="4">
        <f>IF(data__3[[#This Row],[course]]="BCA",$U$19, IF(data__3[[#This Row],[course]]="B-tech",$U$20, IF(data__3[[#This Row],[course]]="MCA",$U$21, $U$22)))</f>
        <v>80000</v>
      </c>
      <c r="V12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2" s="2" t="s">
        <v>49</v>
      </c>
      <c r="X12" s="2">
        <f t="shared" si="0"/>
        <v>2000</v>
      </c>
      <c r="Y12" s="2" t="s">
        <v>37</v>
      </c>
      <c r="Z12" s="2">
        <f t="shared" si="1"/>
        <v>0</v>
      </c>
      <c r="AA12" s="2">
        <f>data__3[[#This Row],[Course Fee]]-(data__3[[#This Row],[Course Fee]]*Z12)+data__3[[#This Row],[Transport fee]]</f>
        <v>82000</v>
      </c>
      <c r="AB12" s="1"/>
    </row>
    <row r="13" spans="8:28" ht="18.75" x14ac:dyDescent="0.3">
      <c r="H13" s="2">
        <v>9</v>
      </c>
      <c r="I13" s="2" t="s">
        <v>87</v>
      </c>
      <c r="J13" s="2">
        <v>85</v>
      </c>
      <c r="K13" s="2">
        <v>88</v>
      </c>
      <c r="L13" s="2">
        <v>90</v>
      </c>
      <c r="M13" s="2">
        <v>92</v>
      </c>
      <c r="N13" s="2">
        <v>85</v>
      </c>
      <c r="O13" s="2">
        <v>88</v>
      </c>
      <c r="P13" s="2">
        <v>90</v>
      </c>
      <c r="Q13" s="2">
        <v>92</v>
      </c>
      <c r="R13" s="2">
        <f>SUM(data__3[[#This Row],[  Test 1 ]:[  Test 8 ]])</f>
        <v>710</v>
      </c>
      <c r="S13" s="3">
        <f>data__3[[#This Row],[  Total  ]]/800*100</f>
        <v>88.75</v>
      </c>
      <c r="T13" s="4" t="s">
        <v>31</v>
      </c>
      <c r="U13" s="4">
        <f>IF(data__3[[#This Row],[course]]="BCA",$U$19, IF(data__3[[#This Row],[course]]="B-tech",$U$20, IF(data__3[[#This Row],[course]]="MCA",$U$21, $U$22)))</f>
        <v>55000</v>
      </c>
      <c r="V13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11000</v>
      </c>
      <c r="W13" s="2" t="s">
        <v>50</v>
      </c>
      <c r="X13" s="2">
        <f t="shared" si="0"/>
        <v>0</v>
      </c>
      <c r="Y13" s="2" t="s">
        <v>34</v>
      </c>
      <c r="Z13" s="2" t="str">
        <f t="shared" si="1"/>
        <v>50%</v>
      </c>
      <c r="AA13" s="2">
        <f>data__3[[#This Row],[Course Fee]]-(data__3[[#This Row],[Course Fee]]*Z13)+data__3[[#This Row],[Transport fee]]</f>
        <v>27500</v>
      </c>
      <c r="AB13" s="1"/>
    </row>
    <row r="14" spans="8:28" ht="18.75" x14ac:dyDescent="0.3">
      <c r="H14" s="2">
        <v>10</v>
      </c>
      <c r="I14" s="2" t="s">
        <v>89</v>
      </c>
      <c r="J14" s="2">
        <v>92</v>
      </c>
      <c r="K14" s="2">
        <v>95</v>
      </c>
      <c r="L14" s="2">
        <v>98</v>
      </c>
      <c r="M14" s="2">
        <v>92</v>
      </c>
      <c r="N14" s="2">
        <v>92</v>
      </c>
      <c r="O14" s="2">
        <v>95</v>
      </c>
      <c r="P14" s="2">
        <v>98</v>
      </c>
      <c r="Q14" s="2">
        <v>92</v>
      </c>
      <c r="R14" s="2">
        <f>SUM(data__3[[#This Row],[  Test 1 ]:[  Test 8 ]])</f>
        <v>754</v>
      </c>
      <c r="S14" s="3">
        <f>data__3[[#This Row],[  Total  ]]/800*100</f>
        <v>94.25</v>
      </c>
      <c r="T14" s="4" t="s">
        <v>30</v>
      </c>
      <c r="U14" s="4">
        <f>IF(data__3[[#This Row],[course]]="BCA",$U$19, IF(data__3[[#This Row],[course]]="B-tech",$U$20, IF(data__3[[#This Row],[course]]="MCA",$U$21, $U$22)))</f>
        <v>50000</v>
      </c>
      <c r="V14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14" s="2" t="s">
        <v>49</v>
      </c>
      <c r="X14" s="2">
        <f t="shared" si="0"/>
        <v>2000</v>
      </c>
      <c r="Y14" s="2" t="s">
        <v>35</v>
      </c>
      <c r="Z14" s="2" t="str">
        <f t="shared" si="1"/>
        <v>40%</v>
      </c>
      <c r="AA14" s="2">
        <f>data__3[[#This Row],[Course Fee]]-(data__3[[#This Row],[Course Fee]]*Z14)+data__3[[#This Row],[Transport fee]]</f>
        <v>32000</v>
      </c>
      <c r="AB14" s="1"/>
    </row>
    <row r="15" spans="8:28" ht="18.75" x14ac:dyDescent="0.3">
      <c r="H15" s="2">
        <v>11</v>
      </c>
      <c r="I15" s="2" t="s">
        <v>90</v>
      </c>
      <c r="J15" s="2">
        <v>5</v>
      </c>
      <c r="K15" s="2">
        <v>10</v>
      </c>
      <c r="L15" s="2">
        <v>8</v>
      </c>
      <c r="M15" s="2">
        <v>6</v>
      </c>
      <c r="N15" s="2">
        <v>7</v>
      </c>
      <c r="O15" s="2">
        <v>5</v>
      </c>
      <c r="P15" s="2">
        <v>10</v>
      </c>
      <c r="Q15" s="2">
        <v>8</v>
      </c>
      <c r="R15" s="2">
        <f>SUM(data__3[[#This Row],[  Test 1 ]:[  Test 8 ]])</f>
        <v>59</v>
      </c>
      <c r="S15" s="3">
        <v>0.7</v>
      </c>
      <c r="T15" s="4" t="s">
        <v>30</v>
      </c>
      <c r="U15" s="4">
        <f>IF(data__3[[#This Row],[course]]="BCA",$U$19, IF(data__3[[#This Row],[course]]="B-tech",$U$20, IF(data__3[[#This Row],[course]]="MCA",$U$21, $U$22)))</f>
        <v>50000</v>
      </c>
      <c r="V15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0</v>
      </c>
      <c r="W15" s="2" t="s">
        <v>49</v>
      </c>
      <c r="X15" s="2">
        <f t="shared" si="0"/>
        <v>2000</v>
      </c>
      <c r="Y15" s="2" t="s">
        <v>36</v>
      </c>
      <c r="Z15" s="2" t="str">
        <f t="shared" si="1"/>
        <v>30%</v>
      </c>
      <c r="AA15" s="2">
        <f>data__3[[#This Row],[Course Fee]]-(data__3[[#This Row],[Course Fee]]*Z15)+data__3[[#This Row],[Transport fee]]</f>
        <v>37000</v>
      </c>
      <c r="AB15" s="1"/>
    </row>
    <row r="16" spans="8:28" ht="18.75" x14ac:dyDescent="0.3">
      <c r="H16" s="2"/>
      <c r="I16" s="2"/>
      <c r="J16" s="2"/>
      <c r="K16" s="2"/>
      <c r="L16" s="2"/>
      <c r="M16" s="2"/>
      <c r="N16" s="2"/>
      <c r="O16" s="25"/>
      <c r="P16" s="2"/>
      <c r="Q16" s="2"/>
      <c r="R16" s="2"/>
      <c r="S16" s="2"/>
      <c r="T16" s="2"/>
      <c r="U16" s="2"/>
      <c r="V16" s="2"/>
      <c r="W16" s="2"/>
      <c r="X16" s="2">
        <f t="shared" si="0"/>
        <v>0</v>
      </c>
      <c r="Y16" s="2"/>
      <c r="Z16" s="2">
        <f t="shared" si="1"/>
        <v>0</v>
      </c>
      <c r="AA16" s="2">
        <f>data__3[[#This Row],[Course Fee]]-(data__3[[#This Row],[Course Fee]]*Z16)+data__3[[#This Row],[Transport fee]]</f>
        <v>0</v>
      </c>
    </row>
    <row r="18" spans="20:27" ht="15.75" customHeight="1" x14ac:dyDescent="0.3">
      <c r="T18" s="7" t="s">
        <v>39</v>
      </c>
      <c r="U18" s="7" t="s">
        <v>40</v>
      </c>
      <c r="W18" s="27" t="s">
        <v>43</v>
      </c>
      <c r="X18" s="28"/>
      <c r="Y18" s="29"/>
      <c r="Z18" s="30" t="s">
        <v>48</v>
      </c>
      <c r="AA18" s="30"/>
    </row>
    <row r="19" spans="20:27" ht="15.75" customHeight="1" x14ac:dyDescent="0.3">
      <c r="T19" s="8" t="s">
        <v>30</v>
      </c>
      <c r="U19" s="9">
        <v>50000</v>
      </c>
      <c r="W19" s="10" t="s">
        <v>11</v>
      </c>
      <c r="X19" s="10" t="s">
        <v>44</v>
      </c>
      <c r="Y19" s="11">
        <v>0.2</v>
      </c>
      <c r="Z19" s="31">
        <v>2000</v>
      </c>
      <c r="AA19" s="32"/>
    </row>
    <row r="20" spans="20:27" ht="15.75" customHeight="1" x14ac:dyDescent="0.25">
      <c r="T20" s="8" t="s">
        <v>41</v>
      </c>
      <c r="U20" s="9">
        <v>70000</v>
      </c>
      <c r="W20" s="10" t="s">
        <v>11</v>
      </c>
      <c r="X20" s="10" t="s">
        <v>45</v>
      </c>
      <c r="Y20" s="11">
        <v>0.15</v>
      </c>
    </row>
    <row r="21" spans="20:27" ht="15.75" customHeight="1" x14ac:dyDescent="0.25">
      <c r="T21" s="8" t="s">
        <v>31</v>
      </c>
      <c r="U21" s="9">
        <v>55000</v>
      </c>
      <c r="W21" s="10" t="s">
        <v>11</v>
      </c>
      <c r="X21" s="10" t="s">
        <v>46</v>
      </c>
      <c r="Y21" s="11">
        <v>0.1</v>
      </c>
    </row>
    <row r="22" spans="20:27" ht="15.75" customHeight="1" x14ac:dyDescent="0.25">
      <c r="T22" s="8" t="s">
        <v>42</v>
      </c>
      <c r="U22" s="9">
        <v>80000</v>
      </c>
      <c r="W22" s="10" t="s">
        <v>11</v>
      </c>
      <c r="X22" s="10" t="s">
        <v>47</v>
      </c>
      <c r="Y22" s="11">
        <v>7.0000000000000007E-2</v>
      </c>
    </row>
  </sheetData>
  <mergeCells count="3">
    <mergeCell ref="W18:Y18"/>
    <mergeCell ref="Z18:AA18"/>
    <mergeCell ref="Z19:AA19"/>
  </mergeCells>
  <dataValidations count="2">
    <dataValidation type="list" allowBlank="1" showInputMessage="1" showErrorMessage="1" sqref="T6:T15" xr:uid="{00000000-0002-0000-0000-000000000000}">
      <formula1>"BCA,MCA,M.Tech,B.Tech"</formula1>
    </dataValidation>
    <dataValidation type="list" allowBlank="1" showInputMessage="1" showErrorMessage="1" sqref="T5" xr:uid="{00000000-0002-0000-0000-000001000000}">
      <formula1>"BCA,MCA,B.Tech,M.Tech"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zoomScale="95" workbookViewId="0">
      <selection activeCell="T8" sqref="T7:T8"/>
    </sheetView>
  </sheetViews>
  <sheetFormatPr defaultRowHeight="15" x14ac:dyDescent="0.25"/>
  <cols>
    <col min="1" max="1" width="11.5703125" bestFit="1" customWidth="1"/>
    <col min="3" max="3" width="10" bestFit="1" customWidth="1"/>
    <col min="4" max="4" width="13.85546875" bestFit="1" customWidth="1"/>
    <col min="5" max="5" width="11.42578125" bestFit="1" customWidth="1"/>
    <col min="6" max="7" width="11.140625" bestFit="1" customWidth="1"/>
    <col min="8" max="8" width="20.5703125" bestFit="1" customWidth="1"/>
    <col min="15" max="15" width="14.28515625" bestFit="1" customWidth="1"/>
    <col min="17" max="17" width="23.7109375" bestFit="1" customWidth="1"/>
    <col min="18" max="18" width="16.85546875" bestFit="1" customWidth="1"/>
  </cols>
  <sheetData>
    <row r="1" spans="1:18" ht="21" x14ac:dyDescent="0.35">
      <c r="A1" s="14" t="s">
        <v>51</v>
      </c>
      <c r="B1" s="5"/>
      <c r="C1" s="15" t="s">
        <v>58</v>
      </c>
      <c r="E1" s="12" t="s">
        <v>60</v>
      </c>
      <c r="F1" s="12" t="s">
        <v>61</v>
      </c>
      <c r="G1" s="12" t="s">
        <v>62</v>
      </c>
    </row>
    <row r="2" spans="1:18" x14ac:dyDescent="0.25">
      <c r="A2" s="16" t="s">
        <v>52</v>
      </c>
      <c r="B2" s="16">
        <f>_xlfn.UNICODE(A2)</f>
        <v>65</v>
      </c>
      <c r="C2" s="6" t="str">
        <f>_xlfn.UNICHAR(B2)</f>
        <v>A</v>
      </c>
      <c r="E2" s="13" t="s">
        <v>59</v>
      </c>
      <c r="F2" s="13" t="str">
        <f>UPPER(E2)</f>
        <v>SHUBHAM</v>
      </c>
      <c r="G2" s="13" t="str">
        <f>LOWER(E2)</f>
        <v>shubham</v>
      </c>
    </row>
    <row r="3" spans="1:18" x14ac:dyDescent="0.25">
      <c r="A3" s="16" t="s">
        <v>53</v>
      </c>
      <c r="B3" s="16">
        <f t="shared" ref="B3:B7" si="0">_xlfn.UNICODE(A3)</f>
        <v>102</v>
      </c>
      <c r="C3" s="6" t="str">
        <f t="shared" ref="C3:C7" si="1">_xlfn.UNICHAR(B3)</f>
        <v>f</v>
      </c>
    </row>
    <row r="4" spans="1:18" ht="18.75" x14ac:dyDescent="0.3">
      <c r="A4" s="16" t="s">
        <v>54</v>
      </c>
      <c r="B4" s="16">
        <f t="shared" si="0"/>
        <v>37</v>
      </c>
      <c r="C4" s="6" t="str">
        <f t="shared" si="1"/>
        <v>%</v>
      </c>
      <c r="E4" s="33" t="s">
        <v>63</v>
      </c>
      <c r="F4" s="33"/>
      <c r="G4" s="33"/>
      <c r="H4" s="33"/>
    </row>
    <row r="5" spans="1:18" ht="15.75" x14ac:dyDescent="0.25">
      <c r="A5" s="16" t="s">
        <v>55</v>
      </c>
      <c r="B5" s="16">
        <f t="shared" si="0"/>
        <v>64</v>
      </c>
      <c r="C5" s="6" t="str">
        <f t="shared" si="1"/>
        <v>@</v>
      </c>
      <c r="E5" s="18" t="s">
        <v>64</v>
      </c>
      <c r="F5" s="18" t="s">
        <v>65</v>
      </c>
      <c r="G5" s="18" t="s">
        <v>66</v>
      </c>
      <c r="H5" s="18" t="s">
        <v>76</v>
      </c>
    </row>
    <row r="6" spans="1:18" x14ac:dyDescent="0.25">
      <c r="A6" s="16" t="s">
        <v>56</v>
      </c>
      <c r="B6" s="16">
        <f t="shared" si="0"/>
        <v>42</v>
      </c>
      <c r="C6" s="6" t="str">
        <f t="shared" si="1"/>
        <v>*</v>
      </c>
      <c r="E6" s="17" t="s">
        <v>59</v>
      </c>
      <c r="F6" s="17" t="s">
        <v>67</v>
      </c>
      <c r="G6" s="17" t="s">
        <v>68</v>
      </c>
      <c r="H6" s="17" t="str">
        <f>CONCATENATE(E6,F6,G6)</f>
        <v>ShubhamSingh Rajput</v>
      </c>
    </row>
    <row r="7" spans="1:18" x14ac:dyDescent="0.25">
      <c r="A7" s="16" t="s">
        <v>57</v>
      </c>
      <c r="B7" s="16">
        <f t="shared" si="0"/>
        <v>2310</v>
      </c>
      <c r="C7" s="6" t="str">
        <f t="shared" si="1"/>
        <v>आ</v>
      </c>
      <c r="E7" s="17" t="s">
        <v>69</v>
      </c>
      <c r="F7" s="17" t="s">
        <v>70</v>
      </c>
      <c r="G7" s="17" t="s">
        <v>71</v>
      </c>
      <c r="H7" s="17" t="str">
        <f>CONCATENATE(E7," ",F7," ",G7)</f>
        <v>Ravi Kumar Shrivastav</v>
      </c>
    </row>
    <row r="8" spans="1:18" x14ac:dyDescent="0.25">
      <c r="E8" s="17" t="s">
        <v>72</v>
      </c>
      <c r="F8" s="17" t="s">
        <v>70</v>
      </c>
      <c r="G8" s="17" t="s">
        <v>73</v>
      </c>
      <c r="H8" s="17" t="str">
        <f t="shared" ref="H8:H9" si="2">CONCATENATE(E8,F8,G8)</f>
        <v>RoushanKumarMishra</v>
      </c>
    </row>
    <row r="9" spans="1:18" x14ac:dyDescent="0.25">
      <c r="E9" s="17" t="s">
        <v>74</v>
      </c>
      <c r="F9" s="17" t="s">
        <v>75</v>
      </c>
      <c r="G9" s="17" t="s">
        <v>75</v>
      </c>
      <c r="H9" s="17" t="str">
        <f t="shared" si="2"/>
        <v>ManishJitJit</v>
      </c>
    </row>
    <row r="13" spans="1:18" ht="18.75" x14ac:dyDescent="0.3">
      <c r="D13" s="22" t="s">
        <v>0</v>
      </c>
      <c r="E13" s="21" t="s">
        <v>1</v>
      </c>
      <c r="F13" s="21" t="s">
        <v>2</v>
      </c>
      <c r="G13" s="21" t="s">
        <v>3</v>
      </c>
      <c r="H13" s="21" t="s">
        <v>4</v>
      </c>
      <c r="I13" s="21" t="s">
        <v>5</v>
      </c>
      <c r="J13" s="21" t="s">
        <v>6</v>
      </c>
      <c r="K13" s="21" t="s">
        <v>7</v>
      </c>
      <c r="L13" s="21" t="s">
        <v>8</v>
      </c>
      <c r="M13" s="21" t="s">
        <v>9</v>
      </c>
      <c r="N13" s="21" t="s">
        <v>10</v>
      </c>
      <c r="O13" s="26" t="s">
        <v>11</v>
      </c>
      <c r="P13" s="26" t="s">
        <v>77</v>
      </c>
      <c r="Q13" s="26" t="s">
        <v>78</v>
      </c>
      <c r="R13" s="26" t="s">
        <v>79</v>
      </c>
    </row>
    <row r="14" spans="1:18" ht="18.75" x14ac:dyDescent="0.3">
      <c r="D14" s="23">
        <v>1</v>
      </c>
      <c r="E14" s="20" t="s">
        <v>19</v>
      </c>
      <c r="F14" s="20">
        <v>85</v>
      </c>
      <c r="G14" s="20">
        <v>90</v>
      </c>
      <c r="H14" s="20">
        <v>80</v>
      </c>
      <c r="I14" s="20">
        <v>85</v>
      </c>
      <c r="J14" s="20">
        <v>88</v>
      </c>
      <c r="K14" s="20">
        <v>92</v>
      </c>
      <c r="L14" s="20">
        <v>87</v>
      </c>
      <c r="M14" s="20">
        <v>90</v>
      </c>
      <c r="N14" s="20">
        <f>SUM(F14:M14)</f>
        <v>697</v>
      </c>
      <c r="O14">
        <f>(N14:N24)/800*100</f>
        <v>87.125</v>
      </c>
      <c r="P14" s="20" t="str">
        <f>IF(O14&gt;=90,"A+", IF(O14&gt;=75,"B", IF(O14&gt;=50,"C", "D")))</f>
        <v>B</v>
      </c>
      <c r="Q14">
        <f>11*O14/100</f>
        <v>9.5837500000000002</v>
      </c>
      <c r="R14">
        <f>Q14/11*360</f>
        <v>313.64999999999998</v>
      </c>
    </row>
    <row r="15" spans="1:18" ht="18.75" x14ac:dyDescent="0.3">
      <c r="D15" s="24">
        <v>2</v>
      </c>
      <c r="E15" s="19" t="s">
        <v>20</v>
      </c>
      <c r="F15" s="19">
        <v>70</v>
      </c>
      <c r="G15" s="19">
        <v>75</v>
      </c>
      <c r="H15" s="19">
        <v>65</v>
      </c>
      <c r="I15" s="19">
        <v>72</v>
      </c>
      <c r="J15" s="19">
        <v>78</v>
      </c>
      <c r="K15" s="19">
        <v>68</v>
      </c>
      <c r="L15" s="19">
        <v>70</v>
      </c>
      <c r="M15" s="19">
        <v>75</v>
      </c>
      <c r="N15" s="20">
        <f t="shared" ref="N15:N24" si="3">SUM(F15:M15)</f>
        <v>573</v>
      </c>
      <c r="O15">
        <f t="shared" ref="O15:O24" si="4">(N15:N25)/800*100</f>
        <v>71.625</v>
      </c>
      <c r="P15" s="20" t="str">
        <f t="shared" ref="P15:P24" si="5">IF(O15&gt;=90,"A+", IF(O15&gt;=75,"B", IF(O15&gt;=50,"C", "D")))</f>
        <v>C</v>
      </c>
      <c r="Q15">
        <f t="shared" ref="Q15:Q24" si="6">11*O15/100</f>
        <v>7.8787500000000001</v>
      </c>
      <c r="R15">
        <f t="shared" ref="R15:R24" si="7">Q15/11*360</f>
        <v>257.85000000000002</v>
      </c>
    </row>
    <row r="16" spans="1:18" ht="18.75" x14ac:dyDescent="0.3">
      <c r="D16" s="23">
        <v>3</v>
      </c>
      <c r="E16" s="20" t="s">
        <v>21</v>
      </c>
      <c r="F16" s="20">
        <v>92</v>
      </c>
      <c r="G16" s="20">
        <v>88</v>
      </c>
      <c r="H16" s="20">
        <v>95</v>
      </c>
      <c r="I16" s="20">
        <v>90</v>
      </c>
      <c r="J16" s="20">
        <v>87</v>
      </c>
      <c r="K16" s="20">
        <v>93</v>
      </c>
      <c r="L16" s="20">
        <v>88</v>
      </c>
      <c r="M16" s="20">
        <v>92</v>
      </c>
      <c r="N16" s="20">
        <f t="shared" si="3"/>
        <v>725</v>
      </c>
      <c r="O16">
        <f t="shared" si="4"/>
        <v>90.625</v>
      </c>
      <c r="P16" s="20" t="str">
        <f t="shared" si="5"/>
        <v>A+</v>
      </c>
      <c r="Q16">
        <f t="shared" si="6"/>
        <v>9.96875</v>
      </c>
      <c r="R16">
        <f t="shared" si="7"/>
        <v>326.25</v>
      </c>
    </row>
    <row r="17" spans="4:19" ht="18.75" x14ac:dyDescent="0.3">
      <c r="D17" s="24">
        <v>4</v>
      </c>
      <c r="E17" s="19" t="s">
        <v>22</v>
      </c>
      <c r="F17" s="19">
        <v>80</v>
      </c>
      <c r="G17" s="19">
        <v>82</v>
      </c>
      <c r="H17" s="19">
        <v>85</v>
      </c>
      <c r="I17" s="19">
        <v>88</v>
      </c>
      <c r="J17" s="19">
        <v>80</v>
      </c>
      <c r="K17" s="19">
        <v>85</v>
      </c>
      <c r="L17" s="19">
        <v>83</v>
      </c>
      <c r="M17" s="19">
        <v>86</v>
      </c>
      <c r="N17" s="20">
        <f t="shared" si="3"/>
        <v>669</v>
      </c>
      <c r="O17">
        <f t="shared" si="4"/>
        <v>83.625</v>
      </c>
      <c r="P17" s="20" t="str">
        <f t="shared" si="5"/>
        <v>B</v>
      </c>
      <c r="Q17">
        <f t="shared" si="6"/>
        <v>9.1987500000000004</v>
      </c>
      <c r="R17">
        <f t="shared" si="7"/>
        <v>301.05</v>
      </c>
      <c r="S17" s="20"/>
    </row>
    <row r="18" spans="4:19" ht="18.75" x14ac:dyDescent="0.3">
      <c r="D18" s="23">
        <v>5</v>
      </c>
      <c r="E18" s="20" t="s">
        <v>23</v>
      </c>
      <c r="F18" s="20">
        <v>75</v>
      </c>
      <c r="G18" s="20">
        <v>78</v>
      </c>
      <c r="H18" s="20">
        <v>80</v>
      </c>
      <c r="I18" s="20">
        <v>82</v>
      </c>
      <c r="J18" s="20">
        <v>76</v>
      </c>
      <c r="K18" s="20">
        <v>78</v>
      </c>
      <c r="L18" s="20">
        <v>80</v>
      </c>
      <c r="M18" s="20">
        <v>82</v>
      </c>
      <c r="N18" s="20">
        <f t="shared" si="3"/>
        <v>631</v>
      </c>
      <c r="O18">
        <f t="shared" si="4"/>
        <v>78.875</v>
      </c>
      <c r="P18" s="20" t="str">
        <f t="shared" si="5"/>
        <v>B</v>
      </c>
      <c r="Q18">
        <f t="shared" si="6"/>
        <v>8.6762499999999996</v>
      </c>
      <c r="R18">
        <f t="shared" si="7"/>
        <v>283.95</v>
      </c>
    </row>
    <row r="19" spans="4:19" ht="18.75" x14ac:dyDescent="0.3">
      <c r="D19" s="24">
        <v>6</v>
      </c>
      <c r="E19" s="19" t="s">
        <v>24</v>
      </c>
      <c r="F19" s="19">
        <v>85</v>
      </c>
      <c r="G19" s="19">
        <v>86</v>
      </c>
      <c r="H19" s="19">
        <v>88</v>
      </c>
      <c r="I19" s="19">
        <v>90</v>
      </c>
      <c r="J19" s="19">
        <v>85</v>
      </c>
      <c r="K19" s="19">
        <v>88</v>
      </c>
      <c r="L19" s="19">
        <v>86</v>
      </c>
      <c r="M19" s="19">
        <v>89</v>
      </c>
      <c r="N19" s="20">
        <f t="shared" si="3"/>
        <v>697</v>
      </c>
      <c r="O19">
        <f t="shared" si="4"/>
        <v>87.125</v>
      </c>
      <c r="P19" s="20" t="str">
        <f t="shared" si="5"/>
        <v>B</v>
      </c>
      <c r="Q19">
        <f t="shared" si="6"/>
        <v>9.5837500000000002</v>
      </c>
      <c r="R19">
        <f t="shared" si="7"/>
        <v>313.64999999999998</v>
      </c>
    </row>
    <row r="20" spans="4:19" ht="18.75" x14ac:dyDescent="0.3">
      <c r="D20" s="23">
        <v>7</v>
      </c>
      <c r="E20" s="20" t="s">
        <v>25</v>
      </c>
      <c r="F20" s="20">
        <v>90</v>
      </c>
      <c r="G20" s="20">
        <v>92</v>
      </c>
      <c r="H20" s="20">
        <v>95</v>
      </c>
      <c r="I20" s="20">
        <v>92</v>
      </c>
      <c r="J20" s="20">
        <v>90</v>
      </c>
      <c r="K20" s="20">
        <v>94</v>
      </c>
      <c r="L20" s="20">
        <v>92</v>
      </c>
      <c r="M20" s="20">
        <v>95</v>
      </c>
      <c r="N20" s="20">
        <f t="shared" si="3"/>
        <v>740</v>
      </c>
      <c r="O20">
        <f t="shared" si="4"/>
        <v>92.5</v>
      </c>
      <c r="P20" s="20" t="str">
        <f t="shared" si="5"/>
        <v>A+</v>
      </c>
      <c r="Q20">
        <f t="shared" si="6"/>
        <v>10.175000000000001</v>
      </c>
      <c r="R20">
        <f t="shared" si="7"/>
        <v>333</v>
      </c>
    </row>
    <row r="21" spans="4:19" ht="18.75" x14ac:dyDescent="0.3">
      <c r="D21" s="24">
        <v>8</v>
      </c>
      <c r="E21" s="19" t="s">
        <v>26</v>
      </c>
      <c r="F21" s="19">
        <v>78</v>
      </c>
      <c r="G21" s="19">
        <v>80</v>
      </c>
      <c r="H21" s="19">
        <v>82</v>
      </c>
      <c r="I21" s="19">
        <v>85</v>
      </c>
      <c r="J21" s="19">
        <v>78</v>
      </c>
      <c r="K21" s="19">
        <v>80</v>
      </c>
      <c r="L21" s="19">
        <v>82</v>
      </c>
      <c r="M21" s="19">
        <v>85</v>
      </c>
      <c r="N21" s="20">
        <f t="shared" si="3"/>
        <v>650</v>
      </c>
      <c r="O21">
        <f t="shared" si="4"/>
        <v>81.25</v>
      </c>
      <c r="P21" s="20" t="str">
        <f t="shared" si="5"/>
        <v>B</v>
      </c>
      <c r="Q21">
        <f t="shared" si="6"/>
        <v>8.9375</v>
      </c>
      <c r="R21">
        <f t="shared" si="7"/>
        <v>292.5</v>
      </c>
    </row>
    <row r="22" spans="4:19" ht="18.75" x14ac:dyDescent="0.3">
      <c r="D22" s="23">
        <v>9</v>
      </c>
      <c r="E22" s="20" t="s">
        <v>27</v>
      </c>
      <c r="F22" s="20">
        <v>85</v>
      </c>
      <c r="G22" s="20">
        <v>88</v>
      </c>
      <c r="H22" s="20">
        <v>90</v>
      </c>
      <c r="I22" s="20">
        <v>92</v>
      </c>
      <c r="J22" s="20">
        <v>85</v>
      </c>
      <c r="K22" s="20">
        <v>88</v>
      </c>
      <c r="L22" s="20">
        <v>90</v>
      </c>
      <c r="M22" s="20">
        <v>92</v>
      </c>
      <c r="N22" s="20">
        <f t="shared" si="3"/>
        <v>710</v>
      </c>
      <c r="O22">
        <f t="shared" si="4"/>
        <v>88.75</v>
      </c>
      <c r="P22" s="20" t="str">
        <f t="shared" si="5"/>
        <v>B</v>
      </c>
      <c r="Q22">
        <f t="shared" si="6"/>
        <v>9.7624999999999993</v>
      </c>
      <c r="R22">
        <f t="shared" si="7"/>
        <v>319.5</v>
      </c>
    </row>
    <row r="23" spans="4:19" ht="18.75" x14ac:dyDescent="0.3">
      <c r="D23" s="24">
        <v>10</v>
      </c>
      <c r="E23" s="19" t="s">
        <v>28</v>
      </c>
      <c r="F23" s="19">
        <v>92</v>
      </c>
      <c r="G23" s="19">
        <v>95</v>
      </c>
      <c r="H23" s="19">
        <v>98</v>
      </c>
      <c r="I23" s="19">
        <v>92</v>
      </c>
      <c r="J23" s="19">
        <v>92</v>
      </c>
      <c r="K23" s="19">
        <v>95</v>
      </c>
      <c r="L23" s="19">
        <v>98</v>
      </c>
      <c r="M23" s="19">
        <v>92</v>
      </c>
      <c r="N23" s="20">
        <f t="shared" si="3"/>
        <v>754</v>
      </c>
      <c r="O23">
        <f t="shared" si="4"/>
        <v>94.25</v>
      </c>
      <c r="P23" s="20" t="str">
        <f t="shared" si="5"/>
        <v>A+</v>
      </c>
      <c r="Q23">
        <f t="shared" si="6"/>
        <v>10.3675</v>
      </c>
      <c r="R23">
        <f t="shared" si="7"/>
        <v>339.3</v>
      </c>
    </row>
    <row r="24" spans="4:19" ht="18.75" x14ac:dyDescent="0.3">
      <c r="D24" s="23">
        <v>11</v>
      </c>
      <c r="E24" s="20" t="s">
        <v>29</v>
      </c>
      <c r="F24" s="20">
        <v>5</v>
      </c>
      <c r="G24" s="20">
        <v>10</v>
      </c>
      <c r="H24" s="20">
        <v>8</v>
      </c>
      <c r="I24" s="20">
        <v>6</v>
      </c>
      <c r="J24" s="20">
        <v>7</v>
      </c>
      <c r="K24" s="20">
        <v>5</v>
      </c>
      <c r="L24" s="20">
        <v>10</v>
      </c>
      <c r="M24" s="20">
        <v>8</v>
      </c>
      <c r="N24" s="20">
        <f t="shared" si="3"/>
        <v>59</v>
      </c>
      <c r="O24">
        <f t="shared" si="4"/>
        <v>7.375</v>
      </c>
      <c r="P24" s="20" t="str">
        <f t="shared" si="5"/>
        <v>D</v>
      </c>
      <c r="Q24">
        <f t="shared" si="6"/>
        <v>0.81125000000000003</v>
      </c>
      <c r="R24">
        <f t="shared" si="7"/>
        <v>26.549999999999997</v>
      </c>
    </row>
  </sheetData>
  <mergeCells count="1">
    <mergeCell ref="E4:H4"/>
  </mergeCells>
  <conditionalFormatting sqref="O14:O24">
    <cfRule type="cellIs" dxfId="1" priority="2" operator="lessThan">
      <formula>70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5CD18BE-97D4-4BE4-AADC-A7E1C0CCFDE9}">
            <xm:f>NOT(ISERROR(SEARCH($P$24,P14)))</xm:f>
            <xm:f>$P$24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P14:P24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W r B l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q w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G V Y A S a 5 P a E B A A D N B A A A E w A c A E Z v c m 1 1 b G F z L 1 N l Y 3 R p b 2 4 x L m 0 g o h g A K K A U A A A A A A A A A A A A A A A A A A A A A A A A A A A A h Z J N T 9 w w E I b v K + 1 / G I V L V j I R z n 5 A i 3 J A o a u 2 B 9 S S 3 N g e T O K y E Y 6 9 s i d b E P D f c U h Q + M i o u S R 5 H 3 v G 7 + t x s s D K a M i 6 N z + d T q Y T t x V W l n A Q l A I F h P N Z A A k o i d M J + C c z j S 2 k V 1 K 3 j 8 5 N 0 d R S Y 7 i u l I x S o 9 H / u D B Y f 9 2 c 6 a a s d r A 2 j f Z 1 f P H N T 7 E X k C r h H B z C A r e w l t e b t k e E d x j M 2 N W 5 V F V d o b R J 8 B g w S I 1 q a u 0 S P m f w T R e m r P R N w u N l z O B 3 Y 1 B m e K 9 k M n x G F 0 b L P z P W n f M g S L d C 3 3 g j + f 1 O t h Z y c e 0 X 5 V Z o 9 9 f Y u i v f Q h d 2 p t j D Q 9 C p 3 L d H T w D l H T 4 x e N V j Q p 8 T + o L Q l 4 S + I v R j Q j 8 h 9 C + E z o 8 o Q D n m l G X + 3 v P T k P u l r M 3 e 5 9 7 f 3 x B 9 B 3 o 5 / H B B b M h + p F Z u d n B p / r 0 p l t 1 W u / B z M x Y P m 3 9 Z U / v h K O G 7 F K W 0 b z b 3 p N f D k T 4 M r v p F Z 0 p l h V D C u g R t Q w 0 Y / 8 + E j Z y m H T c A D r 7 X D 4 2 r R d S u f E k Y X p 9 P 2 Q P k 0 i G x 6 Q X F N J r T a E G j J Y 1 W N D q m 0 c k 4 M i j U i O M P U z a d V H o 8 / 9 N n U E s B A i 0 A F A A C A A g A W r B l W A o X L 9 m l A A A A 9 g A A A B I A A A A A A A A A A A A A A A A A A A A A A E N v b m Z p Z y 9 Q Y W N r Y W d l L n h t b F B L A Q I t A B Q A A g A I A F q w Z V g P y u m r p A A A A O k A A A A T A A A A A A A A A A A A A A A A A P E A A A B b Q 2 9 u d G V u d F 9 U e X B l c 1 0 u e G 1 s U E s B A i 0 A F A A C A A g A W r B l W A E m u T 2 h A Q A A z Q Q A A B M A A A A A A A A A A A A A A A A A 4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G a W x s Q 2 9 s d W 1 u T m F t Z X M i I F Z h b H V l P S J z W y Z x d W 9 0 O y A g M S A m c X V v d D s s J n F 1 b 3 Q 7 I C A g I C A g I C A g J n F 1 b 3 Q 7 L C Z x d W 9 0 O y A g V G V z d C A x I C Z x d W 9 0 O y w m c X V v d D s g I F R l c 3 Q g M i A m c X V v d D s s J n F 1 b 3 Q 7 I C B U Z X N 0 I D M g J n F 1 b 3 Q 7 L C Z x d W 9 0 O y A g V G V z d C A 0 I C Z x d W 9 0 O y w m c X V v d D s g I F R l c 3 Q g N S A m c X V v d D s s J n F 1 b 3 Q 7 I C B U Z X N 0 I D Y g J n F 1 b 3 Q 7 L C Z x d W 9 0 O y A g V G V z d C A 3 I C Z x d W 9 0 O y w m c X V v d D s g I F R l c 3 Q g O C A m c X V v d D s s J n F 1 b 3 Q 7 I C B U b 3 R h b C A g J n F 1 b 3 Q 7 L C Z x d W 9 0 O 0 N v b H V t b j E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X d Z R E F 3 T U R B d 0 1 E Q X d Z R y I g L z 4 8 R W 5 0 c n k g V H l w Z T 0 i R m l s b E x h c 3 R V c G R h d G V k I i B W Y W x 1 Z T 0 i Z D I w M j Q t M D M t M D R U M T U 6 N T k 6 N D Y u N D E w M D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Z j l h M T F m L T h m M j Y t N D E 1 Z C 0 5 Z T F i L W I w Y j I 0 N D M x M 2 Q z Z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N o Y W 5 n Z W Q g V H l w Z T E u e y A g M S A s M H 0 m c X V v d D s s J n F 1 b 3 Q 7 U 2 V j d G l v b j E v Z G F 0 Y S A o M y k v Q 2 h h b m d l Z C B U e X B l M S 5 7 I C A g I C A g I C A g L D F 9 J n F 1 b 3 Q 7 L C Z x d W 9 0 O 1 N l Y 3 R p b 2 4 x L 2 R h d G E g K D M p L 0 N o Y W 5 n Z W Q g V H l w Z T E u e y A g V G V z d C A x I C w y f S Z x d W 9 0 O y w m c X V v d D t T Z W N 0 a W 9 u M S 9 k Y X R h I C g z K S 9 D a G F u Z 2 V k I F R 5 c G U x L n s g I F R l c 3 Q g M i A s M 3 0 m c X V v d D s s J n F 1 b 3 Q 7 U 2 V j d G l v b j E v Z G F 0 Y S A o M y k v Q 2 h h b m d l Z C B U e X B l M S 5 7 I C B U Z X N 0 I D M g L D R 9 J n F 1 b 3 Q 7 L C Z x d W 9 0 O 1 N l Y 3 R p b 2 4 x L 2 R h d G E g K D M p L 0 N o Y W 5 n Z W Q g V H l w Z T E u e y A g V G V z d C A 0 I C w 1 f S Z x d W 9 0 O y w m c X V v d D t T Z W N 0 a W 9 u M S 9 k Y X R h I C g z K S 9 D a G F u Z 2 V k I F R 5 c G U x L n s g I F R l c 3 Q g N S A s N n 0 m c X V v d D s s J n F 1 b 3 Q 7 U 2 V j d G l v b j E v Z G F 0 Y S A o M y k v Q 2 h h b m d l Z C B U e X B l M S 5 7 I C B U Z X N 0 I D Y g L D d 9 J n F 1 b 3 Q 7 L C Z x d W 9 0 O 1 N l Y 3 R p b 2 4 x L 2 R h d G E g K D M p L 0 N o Y W 5 n Z W Q g V H l w Z T E u e y A g V G V z d C A 3 I C w 4 f S Z x d W 9 0 O y w m c X V v d D t T Z W N 0 a W 9 u M S 9 k Y X R h I C g z K S 9 D a G F u Z 2 V k I F R 5 c G U x L n s g I F R l c 3 Q g O C A s O X 0 m c X V v d D s s J n F 1 b 3 Q 7 U 2 V j d G l v b j E v Z G F 0 Y S A o M y k v Q 2 h h b m d l Z C B U e X B l M S 5 7 I C B U b 3 R h b C A g L D E w f S Z x d W 9 0 O y w m c X V v d D t T Z W N 0 a W 9 u M S 9 k Y X R h I C g z K S 9 D a G F u Z 2 V k I F R 5 c G U x L n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I C g z K S 9 D a G F u Z 2 V k I F R 5 c G U x L n s g I D E g L D B 9 J n F 1 b 3 Q 7 L C Z x d W 9 0 O 1 N l Y 3 R p b 2 4 x L 2 R h d G E g K D M p L 0 N o Y W 5 n Z W Q g V H l w Z T E u e y A g I C A g I C A g I C w x f S Z x d W 9 0 O y w m c X V v d D t T Z W N 0 a W 9 u M S 9 k Y X R h I C g z K S 9 D a G F u Z 2 V k I F R 5 c G U x L n s g I F R l c 3 Q g M S A s M n 0 m c X V v d D s s J n F 1 b 3 Q 7 U 2 V j d G l v b j E v Z G F 0 Y S A o M y k v Q 2 h h b m d l Z C B U e X B l M S 5 7 I C B U Z X N 0 I D I g L D N 9 J n F 1 b 3 Q 7 L C Z x d W 9 0 O 1 N l Y 3 R p b 2 4 x L 2 R h d G E g K D M p L 0 N o Y W 5 n Z W Q g V H l w Z T E u e y A g V G V z d C A z I C w 0 f S Z x d W 9 0 O y w m c X V v d D t T Z W N 0 a W 9 u M S 9 k Y X R h I C g z K S 9 D a G F u Z 2 V k I F R 5 c G U x L n s g I F R l c 3 Q g N C A s N X 0 m c X V v d D s s J n F 1 b 3 Q 7 U 2 V j d G l v b j E v Z G F 0 Y S A o M y k v Q 2 h h b m d l Z C B U e X B l M S 5 7 I C B U Z X N 0 I D U g L D Z 9 J n F 1 b 3 Q 7 L C Z x d W 9 0 O 1 N l Y 3 R p b 2 4 x L 2 R h d G E g K D M p L 0 N o Y W 5 n Z W Q g V H l w Z T E u e y A g V G V z d C A 2 I C w 3 f S Z x d W 9 0 O y w m c X V v d D t T Z W N 0 a W 9 u M S 9 k Y X R h I C g z K S 9 D a G F u Z 2 V k I F R 5 c G U x L n s g I F R l c 3 Q g N y A s O H 0 m c X V v d D s s J n F 1 b 3 Q 7 U 2 V j d G l v b j E v Z G F 0 Y S A o M y k v Q 2 h h b m d l Z C B U e X B l M S 5 7 I C B U Z X N 0 I D g g L D l 9 J n F 1 b 3 Q 7 L C Z x d W 9 0 O 1 N l Y 3 R p b 2 4 x L 2 R h d G E g K D M p L 0 N o Y W 5 n Z W Q g V H l w Z T E u e y A g V G 9 0 Y W w g I C w x M H 0 m c X V v d D s s J n F 1 b 3 Q 7 U 2 V j d G l v b j E v Z G F 0 Y S A o M y k v Q 2 h h b m d l Z C B U e X B l M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/ V h U S 8 l Z E p 8 L m J W O F Q n g A A A A A A g A A A A A A E G Y A A A A B A A A g A A A A e W D O y e X 5 6 4 F 6 F t 1 B 5 y H c a 8 c a b B M M P g d Y I Z 8 R c V A m 0 g Q A A A A A D o A A A A A C A A A g A A A A W N J s / e Z T / N 0 I B t P V M x k f X I 2 z e q n y u u h P r R j F z A I c S W h Q A A A A Y W o K h E 7 u U o 3 h / 6 S x / 0 h k i 3 Y r k J N S P K u G E n r n J V B 2 c H D N G 9 z m f p o 7 x W + Y s M a Y X + k y 4 s M e W 5 4 J D + v G K 6 Y h K v j D w t T u j Z S 4 c i e o I 4 h b L n E A p X l A A A A A 1 h U v z 4 B 9 b D / 3 d K g D W G W X i K X Y 0 1 o Y 4 Q T B N u F Y u y P L k a 8 u b v J w Q e a C y n C g w k C j 1 X R l 4 a N C d J n h V Z g m 8 u A i F Q 1 l R w = = < / D a t a M a s h u p > 
</file>

<file path=customXml/itemProps1.xml><?xml version="1.0" encoding="utf-8"?>
<ds:datastoreItem xmlns:ds="http://schemas.openxmlformats.org/officeDocument/2006/customXml" ds:itemID="{FB5377AC-EA5D-4CB8-AB76-5D83964B14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 Again</dc:creator>
  <cp:lastModifiedBy>Prashant Kumar</cp:lastModifiedBy>
  <dcterms:created xsi:type="dcterms:W3CDTF">2024-03-05T16:32:09Z</dcterms:created>
  <dcterms:modified xsi:type="dcterms:W3CDTF">2024-03-06T17:08:44Z</dcterms:modified>
</cp:coreProperties>
</file>