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pr\Desktop\MSBA\2nd semester\predictive\Project\"/>
    </mc:Choice>
  </mc:AlternateContent>
  <xr:revisionPtr revIDLastSave="0" documentId="10_ncr:100000_{DA681187-591B-4980-A6A4-6DD6DD635115}" xr6:coauthVersionLast="31" xr6:coauthVersionMax="31" xr10:uidLastSave="{00000000-0000-0000-0000-000000000000}"/>
  <bookViews>
    <workbookView xWindow="0" yWindow="0" windowWidth="19008" windowHeight="9072" firstSheet="1" activeTab="1" xr2:uid="{00000000-000D-0000-FFFF-FFFF00000000}"/>
  </bookViews>
  <sheets>
    <sheet name="original work" sheetId="1" r:id="rId1"/>
    <sheet name="summary" sheetId="2" r:id="rId2"/>
    <sheet name="seg 1 Elast" sheetId="3" r:id="rId3"/>
    <sheet name="seg 2 Elast" sheetId="4" r:id="rId4"/>
    <sheet name="seg 3 Elast" sheetId="5" r:id="rId5"/>
    <sheet name="seg 4 Elast" sheetId="6" r:id="rId6"/>
    <sheet name="seg 5 Elast" sheetId="7" r:id="rId7"/>
    <sheet name="seg 6 Elast" sheetId="8" r:id="rId8"/>
    <sheet name="Revenue" sheetId="10" r:id="rId9"/>
    <sheet name="Marcom Analysis" sheetId="9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8" l="1"/>
  <c r="O15" i="7"/>
  <c r="O16" i="6"/>
  <c r="T16" i="5"/>
  <c r="R17" i="4"/>
  <c r="F3" i="9"/>
  <c r="F4" i="9"/>
  <c r="F5" i="9"/>
  <c r="E3" i="9"/>
  <c r="E4" i="9"/>
  <c r="E5" i="9"/>
  <c r="E6" i="9"/>
  <c r="F6" i="9" s="1"/>
  <c r="E7" i="9"/>
  <c r="F7" i="9" s="1"/>
  <c r="E2" i="9"/>
  <c r="F2" i="9" s="1"/>
  <c r="L15" i="7" l="1"/>
  <c r="N15" i="7" s="1"/>
  <c r="Q15" i="7" s="1"/>
  <c r="O9" i="7"/>
  <c r="L16" i="7" s="1"/>
  <c r="N9" i="7"/>
  <c r="K9" i="7" s="1"/>
  <c r="L14" i="7" s="1"/>
  <c r="P16" i="7" s="1"/>
  <c r="L16" i="6"/>
  <c r="N16" i="6" s="1"/>
  <c r="Q16" i="6" s="1"/>
  <c r="O10" i="6"/>
  <c r="L17" i="6" s="1"/>
  <c r="N10" i="6"/>
  <c r="K10" i="6" s="1"/>
  <c r="L15" i="6" s="1"/>
  <c r="P17" i="6" s="1"/>
  <c r="N17" i="6" s="1"/>
  <c r="Q16" i="5"/>
  <c r="S16" i="5" s="1"/>
  <c r="V16" i="5" s="1"/>
  <c r="T10" i="5"/>
  <c r="Q17" i="5" s="1"/>
  <c r="S10" i="5"/>
  <c r="O17" i="4"/>
  <c r="Q17" i="4" s="1"/>
  <c r="R11" i="4"/>
  <c r="O18" i="4" s="1"/>
  <c r="Q11" i="4"/>
  <c r="N11" i="4" s="1"/>
  <c r="O16" i="4" s="1"/>
  <c r="S18" i="4" s="1"/>
  <c r="T10" i="3"/>
  <c r="S10" i="3"/>
  <c r="Q16" i="3"/>
  <c r="S16" i="3" s="1"/>
  <c r="P10" i="3"/>
  <c r="Q15" i="3" s="1"/>
  <c r="U17" i="3" s="1"/>
  <c r="Q16" i="8"/>
  <c r="S16" i="8" s="1"/>
  <c r="U16" i="8" s="1"/>
  <c r="T10" i="8"/>
  <c r="Q17" i="8" s="1"/>
  <c r="Q18" i="8" s="1"/>
  <c r="S10" i="8"/>
  <c r="P10" i="5" l="1"/>
  <c r="U16" i="5"/>
  <c r="L17" i="7"/>
  <c r="N16" i="7"/>
  <c r="P15" i="7"/>
  <c r="L18" i="6"/>
  <c r="P16" i="6"/>
  <c r="Q18" i="5"/>
  <c r="S17" i="4"/>
  <c r="T17" i="4"/>
  <c r="Q18" i="4"/>
  <c r="O19" i="4"/>
  <c r="U16" i="3"/>
  <c r="V16" i="3"/>
  <c r="Q17" i="3"/>
  <c r="V16" i="8"/>
  <c r="P10" i="8"/>
  <c r="Q15" i="8" s="1"/>
  <c r="U17" i="8" s="1"/>
  <c r="S17" i="8" s="1"/>
  <c r="S18" i="8" s="1"/>
  <c r="V17" i="8"/>
  <c r="Q15" i="5" l="1"/>
  <c r="U17" i="5" s="1"/>
  <c r="S17" i="5" s="1"/>
  <c r="U18" i="8"/>
  <c r="S20" i="8"/>
  <c r="Q16" i="7"/>
  <c r="N17" i="7"/>
  <c r="N19" i="7" s="1"/>
  <c r="Q17" i="6"/>
  <c r="N18" i="6"/>
  <c r="N20" i="6" s="1"/>
  <c r="Q19" i="4"/>
  <c r="T18" i="4"/>
  <c r="S17" i="3"/>
  <c r="Q18" i="3"/>
  <c r="V17" i="5" l="1"/>
  <c r="S18" i="5"/>
  <c r="T20" i="8"/>
  <c r="T22" i="8"/>
  <c r="O19" i="7"/>
  <c r="O21" i="7"/>
  <c r="O20" i="6"/>
  <c r="O22" i="6"/>
  <c r="S19" i="4"/>
  <c r="Q21" i="4"/>
  <c r="P17" i="7"/>
  <c r="P18" i="6"/>
  <c r="S20" i="5"/>
  <c r="U18" i="5"/>
  <c r="S18" i="3"/>
  <c r="V17" i="3"/>
  <c r="T20" i="5" l="1"/>
  <c r="T22" i="5"/>
  <c r="R21" i="4"/>
  <c r="R23" i="4"/>
  <c r="U18" i="3"/>
  <c r="S20" i="3"/>
  <c r="T20" i="3" l="1"/>
  <c r="T22" i="3"/>
  <c r="A2" i="10" s="1"/>
</calcChain>
</file>

<file path=xl/sharedStrings.xml><?xml version="1.0" encoding="utf-8"?>
<sst xmlns="http://schemas.openxmlformats.org/spreadsheetml/2006/main" count="339" uniqueCount="95">
  <si>
    <t>N</t>
  </si>
  <si>
    <t>Mean</t>
  </si>
  <si>
    <t>Original Means</t>
  </si>
  <si>
    <t>points_ratio</t>
  </si>
  <si>
    <t>email_send</t>
  </si>
  <si>
    <t>email_open_rate</t>
  </si>
  <si>
    <t>email_click_rate</t>
  </si>
  <si>
    <t>email_forward_rate</t>
  </si>
  <si>
    <t>rest_loc_bar</t>
  </si>
  <si>
    <t>rest_loc_Rest</t>
  </si>
  <si>
    <t>rest_loc_Take_out</t>
  </si>
  <si>
    <t>time_breakfast</t>
  </si>
  <si>
    <t>time_dinner</t>
  </si>
  <si>
    <t>time_late_nite</t>
  </si>
  <si>
    <t>time_lunch</t>
  </si>
  <si>
    <t>disc_app</t>
  </si>
  <si>
    <t>disc_beverage</t>
  </si>
  <si>
    <t>disc_dessert</t>
  </si>
  <si>
    <t>disc_food</t>
  </si>
  <si>
    <t>disc_other</t>
  </si>
  <si>
    <t>disc_ribs</t>
  </si>
  <si>
    <t>disc_sandwich</t>
  </si>
  <si>
    <t>disc_ticket</t>
  </si>
  <si>
    <t>disc_type_bogo</t>
  </si>
  <si>
    <t>disc_type_dolfood</t>
  </si>
  <si>
    <t>disc_type_free</t>
  </si>
  <si>
    <t>disc_type_other</t>
  </si>
  <si>
    <t>disc_type_pctfood</t>
  </si>
  <si>
    <t>disc_chan_advo</t>
  </si>
  <si>
    <t>disc_chan_empl</t>
  </si>
  <si>
    <t>disc_chan_gmms</t>
  </si>
  <si>
    <t>disc_chan_gps</t>
  </si>
  <si>
    <t>disc_chan_local</t>
  </si>
  <si>
    <t>disc_chan_other</t>
  </si>
  <si>
    <t>disc_chan_value</t>
  </si>
  <si>
    <t>disc_pct_tot</t>
  </si>
  <si>
    <t>disc_pct_trans</t>
  </si>
  <si>
    <t>items_tot_distinct</t>
  </si>
  <si>
    <t>items_tot</t>
  </si>
  <si>
    <t>net_amt_p_item</t>
  </si>
  <si>
    <t>checks_tot</t>
  </si>
  <si>
    <t>net_sales_p_chck</t>
  </si>
  <si>
    <t>net_sales_tot</t>
  </si>
  <si>
    <t>fd_cat_alcoh</t>
  </si>
  <si>
    <t>fd_cat_app</t>
  </si>
  <si>
    <t>fd_cat_bev</t>
  </si>
  <si>
    <t>fd_cat_brunc</t>
  </si>
  <si>
    <t>fd_cat_burg</t>
  </si>
  <si>
    <t>fd_cat_combo</t>
  </si>
  <si>
    <t>fd_cat_dess</t>
  </si>
  <si>
    <t>fd_cat_drink</t>
  </si>
  <si>
    <t>fd_cat_h_ent</t>
  </si>
  <si>
    <t>fd_cat_kids</t>
  </si>
  <si>
    <t>fd_cat_l_ent</t>
  </si>
  <si>
    <t>fd_cat_other</t>
  </si>
  <si>
    <t>fd_cat_side</t>
  </si>
  <si>
    <t>fd_cat_soupsal</t>
  </si>
  <si>
    <t>fd_cat_steak</t>
  </si>
  <si>
    <t>days_between_trans</t>
  </si>
  <si>
    <t>tenure_day</t>
  </si>
  <si>
    <t>age</t>
  </si>
  <si>
    <t>guests_last_12mo</t>
  </si>
  <si>
    <t>Bar</t>
  </si>
  <si>
    <t>New Customers</t>
  </si>
  <si>
    <t>Faithful Frequents</t>
  </si>
  <si>
    <t>Family</t>
  </si>
  <si>
    <t>Discount Desserters</t>
  </si>
  <si>
    <t>Point Gamers</t>
  </si>
  <si>
    <t>Variable</t>
  </si>
  <si>
    <t>Label</t>
  </si>
  <si>
    <t>Std Dev</t>
  </si>
  <si>
    <t>Minimum</t>
  </si>
  <si>
    <t>Maximum</t>
  </si>
  <si>
    <t>Elasticity Calc</t>
  </si>
  <si>
    <t>βP</t>
  </si>
  <si>
    <t>Pbar</t>
  </si>
  <si>
    <t>Qbar</t>
  </si>
  <si>
    <t>ELAST</t>
  </si>
  <si>
    <t>Input</t>
  </si>
  <si>
    <t>calc</t>
  </si>
  <si>
    <t>% CHANGE</t>
  </si>
  <si>
    <t>PRICE</t>
  </si>
  <si>
    <t>UNITS</t>
  </si>
  <si>
    <t>TOT REV</t>
  </si>
  <si>
    <t>Total $</t>
  </si>
  <si>
    <t>TOT REV/ Cust</t>
  </si>
  <si>
    <t>Average email sent</t>
  </si>
  <si>
    <t>Clusters</t>
  </si>
  <si>
    <t>Marcom Coefficient</t>
  </si>
  <si>
    <t>Total average sales</t>
  </si>
  <si>
    <t>Marcom Value</t>
  </si>
  <si>
    <t>Macom percentage</t>
  </si>
  <si>
    <t>Decrease</t>
  </si>
  <si>
    <t>Increase</t>
  </si>
  <si>
    <t>Ups and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</si>
</sst>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2" borderId="5" applyNumberFormat="0" applyAlignment="0" applyProtection="0"/>
  </cellStyleXfs>
  <cellXfs count="38">
    <xf numFmtId="0" fontId="0" fillId="0" borderId="0" xfId="0"/>
    <xf numFmtId="0" fontId="3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2" fillId="0" borderId="0" xfId="0" applyFont="1"/>
    <xf numFmtId="0" fontId="2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64" fontId="0" fillId="0" borderId="0" xfId="1" applyNumberFormat="1" applyFont="1"/>
    <xf numFmtId="0" fontId="2" fillId="0" borderId="4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11" fontId="0" fillId="0" borderId="0" xfId="0" applyNumberFormat="1" applyAlignment="1">
      <alignment vertical="top"/>
    </xf>
    <xf numFmtId="0" fontId="0" fillId="0" borderId="0" xfId="0" applyAlignment="1">
      <alignment horizontal="center" vertical="top" textRotation="151"/>
    </xf>
    <xf numFmtId="0" fontId="2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6" xfId="0" applyBorder="1"/>
    <xf numFmtId="0" fontId="2" fillId="0" borderId="6" xfId="0" applyFont="1" applyBorder="1" applyAlignment="1">
      <alignment horizontal="center"/>
    </xf>
    <xf numFmtId="0" fontId="4" fillId="2" borderId="6" xfId="3" applyBorder="1"/>
    <xf numFmtId="0" fontId="5" fillId="0" borderId="7" xfId="0" applyFont="1" applyBorder="1" applyAlignment="1">
      <alignment horizontal="left" wrapText="1" readingOrder="1"/>
    </xf>
    <xf numFmtId="0" fontId="5" fillId="3" borderId="8" xfId="0" applyFont="1" applyFill="1" applyBorder="1" applyAlignment="1">
      <alignment horizontal="left" wrapText="1" readingOrder="1"/>
    </xf>
    <xf numFmtId="0" fontId="5" fillId="0" borderId="8" xfId="0" applyFont="1" applyBorder="1" applyAlignment="1">
      <alignment horizontal="left" wrapText="1" readingOrder="1"/>
    </xf>
    <xf numFmtId="0" fontId="5" fillId="0" borderId="9" xfId="0" applyFont="1" applyBorder="1" applyAlignment="1">
      <alignment horizontal="left" wrapText="1" readingOrder="1"/>
    </xf>
    <xf numFmtId="9" fontId="4" fillId="2" borderId="5" xfId="3" applyNumberFormat="1"/>
    <xf numFmtId="0" fontId="5" fillId="0" borderId="10" xfId="0" applyFont="1" applyBorder="1" applyAlignment="1">
      <alignment horizontal="left" wrapText="1" readingOrder="1"/>
    </xf>
    <xf numFmtId="8" fontId="5" fillId="0" borderId="0" xfId="0" applyNumberFormat="1" applyFont="1" applyAlignment="1">
      <alignment horizontal="left" wrapText="1" readingOrder="1"/>
    </xf>
    <xf numFmtId="8" fontId="4" fillId="2" borderId="5" xfId="3" applyNumberFormat="1" applyAlignment="1">
      <alignment horizontal="left" wrapText="1" readingOrder="1"/>
    </xf>
    <xf numFmtId="10" fontId="5" fillId="0" borderId="11" xfId="0" applyNumberFormat="1" applyFont="1" applyBorder="1" applyAlignment="1">
      <alignment horizontal="center" wrapText="1" readingOrder="1"/>
    </xf>
    <xf numFmtId="164" fontId="4" fillId="2" borderId="5" xfId="3" applyNumberFormat="1"/>
    <xf numFmtId="0" fontId="5" fillId="0" borderId="12" xfId="0" applyFont="1" applyBorder="1" applyAlignment="1">
      <alignment horizontal="left" wrapText="1" readingOrder="1"/>
    </xf>
    <xf numFmtId="8" fontId="5" fillId="0" borderId="13" xfId="0" applyNumberFormat="1" applyFont="1" applyBorder="1" applyAlignment="1">
      <alignment horizontal="left" wrapText="1" readingOrder="1"/>
    </xf>
    <xf numFmtId="10" fontId="5" fillId="0" borderId="14" xfId="0" applyNumberFormat="1" applyFont="1" applyBorder="1" applyAlignment="1">
      <alignment horizontal="center" wrapText="1" readingOrder="1"/>
    </xf>
    <xf numFmtId="44" fontId="0" fillId="0" borderId="0" xfId="2" applyFont="1"/>
    <xf numFmtId="44" fontId="3" fillId="0" borderId="0" xfId="2" applyFont="1"/>
    <xf numFmtId="9" fontId="0" fillId="0" borderId="0" xfId="1" applyFont="1"/>
    <xf numFmtId="44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/>
    </xf>
  </cellXfs>
  <cellStyles count="4">
    <cellStyle name="Calculation" xfId="3" builtinId="22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38100</xdr:rowOff>
    </xdr:from>
    <xdr:to>
      <xdr:col>12</xdr:col>
      <xdr:colOff>7620</xdr:colOff>
      <xdr:row>17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FE92CB-4D34-44F4-AE83-904E2F8B0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77" t="8150" r="14364" b="29867"/>
        <a:stretch/>
      </xdr:blipFill>
      <xdr:spPr>
        <a:xfrm>
          <a:off x="53340" y="38100"/>
          <a:ext cx="7269480" cy="3825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38100</xdr:rowOff>
    </xdr:from>
    <xdr:to>
      <xdr:col>12</xdr:col>
      <xdr:colOff>30480</xdr:colOff>
      <xdr:row>21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0330A6-9B1B-4320-9021-EBE8EAD8CF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099" t="8272" r="14573" b="13940"/>
        <a:stretch/>
      </xdr:blipFill>
      <xdr:spPr>
        <a:xfrm>
          <a:off x="68580" y="38100"/>
          <a:ext cx="7277100" cy="480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0</xdr:rowOff>
    </xdr:from>
    <xdr:to>
      <xdr:col>14</xdr:col>
      <xdr:colOff>243840</xdr:colOff>
      <xdr:row>20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6C533-9C4C-4D31-9471-90BE846DE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47" t="7778" r="1099" b="17644"/>
        <a:stretch/>
      </xdr:blipFill>
      <xdr:spPr>
        <a:xfrm>
          <a:off x="60960" y="0"/>
          <a:ext cx="8717280" cy="46024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45720</xdr:rowOff>
    </xdr:from>
    <xdr:to>
      <xdr:col>9</xdr:col>
      <xdr:colOff>129540</xdr:colOff>
      <xdr:row>20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7261D-7778-405E-AB4D-4769B0430B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614" t="7902" r="15198" b="17891"/>
        <a:stretch/>
      </xdr:blipFill>
      <xdr:spPr>
        <a:xfrm>
          <a:off x="0" y="45720"/>
          <a:ext cx="5615940" cy="45796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114300</xdr:rowOff>
    </xdr:from>
    <xdr:to>
      <xdr:col>9</xdr:col>
      <xdr:colOff>350520</xdr:colOff>
      <xdr:row>20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0B2488-E99B-4B00-95DB-3ABE81B501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880" t="10001" r="11169" b="19990"/>
        <a:stretch/>
      </xdr:blipFill>
      <xdr:spPr>
        <a:xfrm>
          <a:off x="137160" y="114300"/>
          <a:ext cx="5699760" cy="4320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53340</xdr:rowOff>
    </xdr:from>
    <xdr:to>
      <xdr:col>14</xdr:col>
      <xdr:colOff>266700</xdr:colOff>
      <xdr:row>20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218829-9BA4-46A5-B36F-247AF7D01D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170" t="8026" r="820" b="20608"/>
        <a:stretch/>
      </xdr:blipFill>
      <xdr:spPr>
        <a:xfrm>
          <a:off x="22860" y="53340"/>
          <a:ext cx="8778240" cy="4404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1"/>
  <sheetViews>
    <sheetView workbookViewId="0">
      <selection activeCell="O58" sqref="O58"/>
    </sheetView>
  </sheetViews>
  <sheetFormatPr defaultRowHeight="14.4" x14ac:dyDescent="0.3"/>
  <cols>
    <col min="1" max="1" width="12.88671875" customWidth="1"/>
    <col min="23" max="23" width="17.33203125" customWidth="1"/>
  </cols>
  <sheetData>
    <row r="1" spans="1:29" ht="13.05" customHeight="1" thickBot="1" x14ac:dyDescent="0.35">
      <c r="B1" s="37">
        <v>1</v>
      </c>
      <c r="C1" s="37"/>
      <c r="D1" s="37">
        <v>2</v>
      </c>
      <c r="E1" s="37"/>
      <c r="F1" s="37">
        <v>3</v>
      </c>
      <c r="G1" s="37"/>
      <c r="H1" s="37">
        <v>4</v>
      </c>
      <c r="I1" s="37"/>
      <c r="J1" s="37">
        <v>5</v>
      </c>
      <c r="K1" s="37"/>
      <c r="L1" s="37">
        <v>6</v>
      </c>
      <c r="M1" s="37"/>
    </row>
    <row r="2" spans="1:29" ht="28.8" customHeight="1" thickBot="1" x14ac:dyDescent="0.35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O2" s="2" t="s">
        <v>2</v>
      </c>
      <c r="Q2" s="3">
        <v>1</v>
      </c>
      <c r="R2" s="3">
        <v>2</v>
      </c>
      <c r="S2" s="3">
        <v>3</v>
      </c>
      <c r="T2" s="3">
        <v>4</v>
      </c>
      <c r="U2" s="3">
        <v>5</v>
      </c>
      <c r="V2" s="3">
        <v>6</v>
      </c>
      <c r="X2" s="3">
        <v>1</v>
      </c>
      <c r="Y2" s="3">
        <v>2</v>
      </c>
      <c r="Z2" s="3">
        <v>3</v>
      </c>
      <c r="AA2" s="3">
        <v>4</v>
      </c>
      <c r="AB2" s="3">
        <v>5</v>
      </c>
      <c r="AC2" s="3">
        <v>6</v>
      </c>
    </row>
    <row r="3" spans="1:29" ht="13.05" customHeight="1" x14ac:dyDescent="0.3">
      <c r="A3" s="4" t="s">
        <v>3</v>
      </c>
      <c r="B3" s="5">
        <v>751</v>
      </c>
      <c r="C3" s="5">
        <v>0.87432080000000001</v>
      </c>
      <c r="D3" s="6">
        <v>1564</v>
      </c>
      <c r="E3" s="5">
        <v>0.45549309999999998</v>
      </c>
      <c r="F3" s="6">
        <v>2604</v>
      </c>
      <c r="G3" s="5">
        <v>0.92274869999999998</v>
      </c>
      <c r="H3" s="6">
        <v>1326</v>
      </c>
      <c r="I3" s="5">
        <v>1.1145621999999999</v>
      </c>
      <c r="J3" s="6">
        <v>2746</v>
      </c>
      <c r="K3" s="5">
        <v>0.91999710000000001</v>
      </c>
      <c r="L3" s="6">
        <v>2911</v>
      </c>
      <c r="M3" s="5">
        <v>1.2646489000000001</v>
      </c>
      <c r="O3" s="5">
        <v>0.96248350000000005</v>
      </c>
      <c r="Q3" s="5">
        <v>0.87432080000000001</v>
      </c>
      <c r="R3" s="5">
        <v>0.45549309999999998</v>
      </c>
      <c r="S3" s="5">
        <v>0.92274869999999998</v>
      </c>
      <c r="T3" s="5">
        <v>1.1145621999999999</v>
      </c>
      <c r="U3" s="5">
        <v>0.91999710000000001</v>
      </c>
      <c r="V3" s="5">
        <v>1.2646489000000001</v>
      </c>
      <c r="W3" s="4" t="s">
        <v>3</v>
      </c>
      <c r="X3" s="7">
        <v>-9.1599180661278923E-2</v>
      </c>
      <c r="Y3" s="7">
        <v>-0.52675230276674878</v>
      </c>
      <c r="Z3" s="7">
        <v>-4.1283616810054435E-2</v>
      </c>
      <c r="AA3" s="7">
        <v>0.15800655283960707</v>
      </c>
      <c r="AB3" s="7">
        <v>-4.4142471013788875E-2</v>
      </c>
      <c r="AC3" s="7">
        <v>0.31394345980996041</v>
      </c>
    </row>
    <row r="4" spans="1:29" ht="13.05" customHeight="1" x14ac:dyDescent="0.3">
      <c r="A4" s="8" t="s">
        <v>4</v>
      </c>
      <c r="B4" s="9">
        <v>751</v>
      </c>
      <c r="C4" s="9">
        <v>41.262316900000002</v>
      </c>
      <c r="D4" s="10">
        <v>1564</v>
      </c>
      <c r="E4" s="9">
        <v>35.721867000000003</v>
      </c>
      <c r="F4" s="10">
        <v>2604</v>
      </c>
      <c r="G4" s="9">
        <v>40.916282600000002</v>
      </c>
      <c r="H4" s="10">
        <v>1326</v>
      </c>
      <c r="I4" s="9">
        <v>42.417797899999997</v>
      </c>
      <c r="J4" s="10">
        <v>2746</v>
      </c>
      <c r="K4" s="9">
        <v>40.768754600000001</v>
      </c>
      <c r="L4" s="10">
        <v>2911</v>
      </c>
      <c r="M4" s="9">
        <v>44.634489899999998</v>
      </c>
      <c r="O4" s="9">
        <v>41.252189100000002</v>
      </c>
      <c r="Q4" s="9">
        <v>41.262316900000002</v>
      </c>
      <c r="R4" s="9">
        <v>35.721867000000003</v>
      </c>
      <c r="S4" s="9">
        <v>40.916282600000002</v>
      </c>
      <c r="T4" s="9">
        <v>42.417797899999997</v>
      </c>
      <c r="U4" s="9">
        <v>40.768754600000001</v>
      </c>
      <c r="V4" s="9">
        <v>44.634489899999998</v>
      </c>
      <c r="W4" s="8" t="s">
        <v>4</v>
      </c>
      <c r="X4" s="7">
        <v>2.4550939528200644E-4</v>
      </c>
      <c r="Y4" s="7">
        <v>-0.13406130003413563</v>
      </c>
      <c r="Z4" s="7">
        <v>-8.1427557501426717E-3</v>
      </c>
      <c r="AA4" s="7">
        <v>2.8255683526865027E-2</v>
      </c>
      <c r="AB4" s="7">
        <v>-1.1719002325624506E-2</v>
      </c>
      <c r="AC4" s="7">
        <v>8.1990819730824782E-2</v>
      </c>
    </row>
    <row r="5" spans="1:29" ht="13.05" customHeight="1" x14ac:dyDescent="0.3">
      <c r="A5" s="8" t="s">
        <v>5</v>
      </c>
      <c r="B5" s="9">
        <v>751</v>
      </c>
      <c r="C5" s="9">
        <v>0.29762240000000001</v>
      </c>
      <c r="D5" s="10">
        <v>1564</v>
      </c>
      <c r="E5" s="9">
        <v>0.14769170000000001</v>
      </c>
      <c r="F5" s="10">
        <v>2604</v>
      </c>
      <c r="G5" s="9">
        <v>0.22269</v>
      </c>
      <c r="H5" s="10">
        <v>1326</v>
      </c>
      <c r="I5" s="9">
        <v>0.2805513</v>
      </c>
      <c r="J5" s="10">
        <v>2746</v>
      </c>
      <c r="K5" s="9">
        <v>0.21194060000000001</v>
      </c>
      <c r="L5" s="10">
        <v>2911</v>
      </c>
      <c r="M5" s="9">
        <v>0.2370321</v>
      </c>
      <c r="O5" s="9">
        <v>0.225248</v>
      </c>
      <c r="Q5" s="9">
        <v>0.29762240000000001</v>
      </c>
      <c r="R5" s="9">
        <v>0.14769170000000001</v>
      </c>
      <c r="S5" s="9">
        <v>0.22269</v>
      </c>
      <c r="T5" s="9">
        <v>0.2805513</v>
      </c>
      <c r="U5" s="9">
        <v>0.21194060000000001</v>
      </c>
      <c r="V5" s="9">
        <v>0.2370321</v>
      </c>
      <c r="W5" s="8" t="s">
        <v>5</v>
      </c>
      <c r="X5" s="7">
        <v>0.32130984514845862</v>
      </c>
      <c r="Y5" s="7">
        <v>-0.34431515485154141</v>
      </c>
      <c r="Z5" s="7">
        <v>-1.1356371643699403E-2</v>
      </c>
      <c r="AA5" s="7">
        <v>0.24552182483307283</v>
      </c>
      <c r="AB5" s="7">
        <v>-5.9078881943457895E-2</v>
      </c>
      <c r="AC5" s="7">
        <v>5.2316113794573127E-2</v>
      </c>
    </row>
    <row r="6" spans="1:29" ht="13.05" customHeight="1" x14ac:dyDescent="0.3">
      <c r="A6" s="8" t="s">
        <v>6</v>
      </c>
      <c r="B6" s="9">
        <v>751</v>
      </c>
      <c r="C6" s="9">
        <v>2.8777299999999999E-2</v>
      </c>
      <c r="D6" s="10">
        <v>1564</v>
      </c>
      <c r="E6" s="9">
        <v>9.9714000000000001E-3</v>
      </c>
      <c r="F6" s="10">
        <v>2604</v>
      </c>
      <c r="G6" s="9">
        <v>1.6276499999999999E-2</v>
      </c>
      <c r="H6" s="10">
        <v>1326</v>
      </c>
      <c r="I6" s="9">
        <v>1.7357999999999998E-2</v>
      </c>
      <c r="J6" s="10">
        <v>2746</v>
      </c>
      <c r="K6" s="9">
        <v>1.3732599999999999E-2</v>
      </c>
      <c r="L6" s="10">
        <v>2911</v>
      </c>
      <c r="M6" s="9">
        <v>1.6056899999999999E-2</v>
      </c>
      <c r="O6" s="9">
        <v>1.5809199999999999E-2</v>
      </c>
      <c r="Q6" s="9">
        <v>2.8777299999999999E-2</v>
      </c>
      <c r="R6" s="9">
        <v>9.9714000000000001E-3</v>
      </c>
      <c r="S6" s="9">
        <v>1.6276499999999999E-2</v>
      </c>
      <c r="T6" s="9">
        <v>1.7357999999999998E-2</v>
      </c>
      <c r="U6" s="9">
        <v>1.3732599999999999E-2</v>
      </c>
      <c r="V6" s="9">
        <v>1.6056899999999999E-2</v>
      </c>
      <c r="W6" s="8" t="s">
        <v>6</v>
      </c>
      <c r="X6" s="7">
        <v>0.82028818662550917</v>
      </c>
      <c r="Y6" s="7">
        <v>-0.36926599701439666</v>
      </c>
      <c r="Z6" s="7">
        <v>2.955873795005437E-2</v>
      </c>
      <c r="AA6" s="7">
        <v>9.7968271639298665E-2</v>
      </c>
      <c r="AB6" s="7">
        <v>-0.13135389520026308</v>
      </c>
      <c r="AC6" s="7">
        <v>1.5668091997065092E-2</v>
      </c>
    </row>
    <row r="7" spans="1:29" ht="13.05" customHeight="1" x14ac:dyDescent="0.3">
      <c r="A7" s="8" t="s">
        <v>7</v>
      </c>
      <c r="B7" s="9">
        <v>751</v>
      </c>
      <c r="C7" s="9">
        <v>4.3673300000000002E-4</v>
      </c>
      <c r="D7" s="10">
        <v>1564</v>
      </c>
      <c r="E7" s="9">
        <v>1.6777099999999999E-4</v>
      </c>
      <c r="F7" s="10">
        <v>2604</v>
      </c>
      <c r="G7" s="9">
        <v>8.8344000000000007E-5</v>
      </c>
      <c r="H7" s="10">
        <v>1326</v>
      </c>
      <c r="I7" s="9">
        <v>2.0651900000000001E-4</v>
      </c>
      <c r="J7" s="10">
        <v>2746</v>
      </c>
      <c r="K7" s="9">
        <v>1.50772E-4</v>
      </c>
      <c r="L7" s="10">
        <v>2911</v>
      </c>
      <c r="M7" s="9">
        <v>2.6228200000000002E-4</v>
      </c>
      <c r="O7" s="9">
        <v>1.92957E-4</v>
      </c>
      <c r="Q7" s="9">
        <v>4.3673300000000002E-4</v>
      </c>
      <c r="R7" s="9">
        <v>1.6777099999999999E-4</v>
      </c>
      <c r="S7" s="9">
        <v>8.8344000000000007E-5</v>
      </c>
      <c r="T7" s="9">
        <v>2.0651900000000001E-4</v>
      </c>
      <c r="U7" s="9">
        <v>1.50772E-4</v>
      </c>
      <c r="V7" s="9">
        <v>2.6228200000000002E-4</v>
      </c>
      <c r="W7" s="8" t="s">
        <v>7</v>
      </c>
      <c r="X7" s="7">
        <v>1.263369559020922</v>
      </c>
      <c r="Y7" s="7">
        <v>-0.13052649035795549</v>
      </c>
      <c r="Z7" s="7">
        <v>-0.54215706089957871</v>
      </c>
      <c r="AA7" s="7">
        <v>7.0285089424068525E-2</v>
      </c>
      <c r="AB7" s="7">
        <v>-0.2186238384717839</v>
      </c>
      <c r="AC7" s="7">
        <v>0.35927693734873589</v>
      </c>
    </row>
    <row r="8" spans="1:29" ht="13.05" customHeight="1" x14ac:dyDescent="0.3">
      <c r="A8" s="8" t="s">
        <v>8</v>
      </c>
      <c r="B8" s="9">
        <v>751</v>
      </c>
      <c r="C8" s="9">
        <v>0.42644209999999999</v>
      </c>
      <c r="D8" s="10">
        <v>1564</v>
      </c>
      <c r="E8" s="9">
        <v>8.1562599999999999E-2</v>
      </c>
      <c r="F8" s="10">
        <v>2604</v>
      </c>
      <c r="G8" s="9">
        <v>0.75810359999999999</v>
      </c>
      <c r="H8" s="10">
        <v>1326</v>
      </c>
      <c r="I8" s="9">
        <v>8.2250299999999998E-2</v>
      </c>
      <c r="J8" s="10">
        <v>2746</v>
      </c>
      <c r="K8" s="9">
        <v>6.1051099999999997E-2</v>
      </c>
      <c r="L8" s="10">
        <v>2911</v>
      </c>
      <c r="M8" s="9">
        <v>8.01235E-2</v>
      </c>
      <c r="O8" s="9">
        <v>0.2491227</v>
      </c>
      <c r="Q8" s="9">
        <v>0.42644209999999999</v>
      </c>
      <c r="R8" s="9">
        <v>8.1562599999999999E-2</v>
      </c>
      <c r="S8" s="9">
        <v>0.75810359999999999</v>
      </c>
      <c r="T8" s="9">
        <v>8.2250299999999998E-2</v>
      </c>
      <c r="U8" s="9">
        <v>6.1051099999999997E-2</v>
      </c>
      <c r="V8" s="9">
        <v>8.01235E-2</v>
      </c>
      <c r="W8" s="8" t="s">
        <v>8</v>
      </c>
      <c r="X8" s="7">
        <v>0.71177536210068371</v>
      </c>
      <c r="Y8" s="7">
        <v>-0.6726006903425501</v>
      </c>
      <c r="Z8" s="7">
        <v>2.0430932227372294</v>
      </c>
      <c r="AA8" s="7">
        <v>-0.66984020324121407</v>
      </c>
      <c r="AB8" s="7">
        <v>-0.75493562007797765</v>
      </c>
      <c r="AC8" s="7">
        <v>-0.67837736183816255</v>
      </c>
    </row>
    <row r="9" spans="1:29" ht="13.05" customHeight="1" x14ac:dyDescent="0.3">
      <c r="A9" s="8" t="s">
        <v>9</v>
      </c>
      <c r="B9" s="9">
        <v>751</v>
      </c>
      <c r="C9" s="9">
        <v>0.57141869999999995</v>
      </c>
      <c r="D9" s="10">
        <v>1564</v>
      </c>
      <c r="E9" s="9">
        <v>0.91603970000000001</v>
      </c>
      <c r="F9" s="10">
        <v>2604</v>
      </c>
      <c r="G9" s="9">
        <v>0.23997679999999999</v>
      </c>
      <c r="H9" s="10">
        <v>1326</v>
      </c>
      <c r="I9" s="9">
        <v>0.91620369999999995</v>
      </c>
      <c r="J9" s="10">
        <v>2746</v>
      </c>
      <c r="K9" s="9">
        <v>0.93769959999999997</v>
      </c>
      <c r="L9" s="10">
        <v>2911</v>
      </c>
      <c r="M9" s="9">
        <v>0.91836770000000001</v>
      </c>
      <c r="O9" s="9">
        <v>0.74909510000000001</v>
      </c>
      <c r="Q9" s="9">
        <v>0.57141869999999995</v>
      </c>
      <c r="R9" s="9">
        <v>0.91603970000000001</v>
      </c>
      <c r="S9" s="9">
        <v>0.23997679999999999</v>
      </c>
      <c r="T9" s="9">
        <v>0.91620369999999995</v>
      </c>
      <c r="U9" s="9">
        <v>0.93769959999999997</v>
      </c>
      <c r="V9" s="9">
        <v>0.91836770000000001</v>
      </c>
      <c r="W9" s="8" t="s">
        <v>9</v>
      </c>
      <c r="X9" s="7">
        <v>-0.23718804194554211</v>
      </c>
      <c r="Y9" s="7">
        <v>0.22286169005777778</v>
      </c>
      <c r="Z9" s="7">
        <v>-0.67964441363987027</v>
      </c>
      <c r="AA9" s="7">
        <v>0.22308062087176905</v>
      </c>
      <c r="AB9" s="7">
        <v>0.25177644333810223</v>
      </c>
      <c r="AC9" s="7">
        <v>0.22596943966126593</v>
      </c>
    </row>
    <row r="10" spans="1:29" ht="13.05" customHeight="1" x14ac:dyDescent="0.3">
      <c r="A10" s="8" t="s">
        <v>10</v>
      </c>
      <c r="B10" s="9">
        <v>751</v>
      </c>
      <c r="C10" s="9">
        <v>2.1392E-3</v>
      </c>
      <c r="D10" s="10">
        <v>1564</v>
      </c>
      <c r="E10" s="9">
        <v>2.3977E-3</v>
      </c>
      <c r="F10" s="10">
        <v>2604</v>
      </c>
      <c r="G10" s="9">
        <v>1.9197000000000001E-3</v>
      </c>
      <c r="H10" s="10">
        <v>1326</v>
      </c>
      <c r="I10" s="9">
        <v>1.5460000000000001E-3</v>
      </c>
      <c r="J10" s="10">
        <v>2746</v>
      </c>
      <c r="K10" s="9">
        <v>8.8519200000000003E-4</v>
      </c>
      <c r="L10" s="10">
        <v>2911</v>
      </c>
      <c r="M10" s="9">
        <v>1.4859000000000001E-3</v>
      </c>
      <c r="O10" s="9">
        <v>1.6933E-3</v>
      </c>
      <c r="Q10" s="9">
        <v>2.1392E-3</v>
      </c>
      <c r="R10" s="9">
        <v>2.3977E-3</v>
      </c>
      <c r="S10" s="9">
        <v>1.9197000000000001E-3</v>
      </c>
      <c r="T10" s="9">
        <v>1.5460000000000001E-3</v>
      </c>
      <c r="U10" s="9">
        <v>8.8519200000000003E-4</v>
      </c>
      <c r="V10" s="9">
        <v>1.4859000000000001E-3</v>
      </c>
      <c r="W10" s="8" t="s">
        <v>10</v>
      </c>
      <c r="X10" s="7">
        <v>0.26333195535345189</v>
      </c>
      <c r="Y10" s="7">
        <v>0.41599244079607867</v>
      </c>
      <c r="Z10" s="7">
        <v>0.13370341935864882</v>
      </c>
      <c r="AA10" s="7">
        <v>-8.6989901376011258E-2</v>
      </c>
      <c r="AB10" s="7">
        <v>-0.47723852831748659</v>
      </c>
      <c r="AC10" s="7">
        <v>-0.1224827260379141</v>
      </c>
    </row>
    <row r="11" spans="1:29" ht="13.05" customHeight="1" x14ac:dyDescent="0.3">
      <c r="A11" s="8" t="s">
        <v>11</v>
      </c>
      <c r="B11" s="9">
        <v>751</v>
      </c>
      <c r="C11" s="9">
        <v>4.6544700000000002E-4</v>
      </c>
      <c r="D11" s="10">
        <v>1564</v>
      </c>
      <c r="E11" s="9">
        <v>1.9821000000000001E-3</v>
      </c>
      <c r="F11" s="10">
        <v>2604</v>
      </c>
      <c r="G11" s="9">
        <v>9.8857200000000006E-4</v>
      </c>
      <c r="H11" s="10">
        <v>1326</v>
      </c>
      <c r="I11" s="9">
        <v>3.6740500000000001E-4</v>
      </c>
      <c r="J11" s="10">
        <v>2746</v>
      </c>
      <c r="K11" s="9">
        <v>3.068E-3</v>
      </c>
      <c r="L11" s="10">
        <v>2911</v>
      </c>
      <c r="M11" s="9">
        <v>2.8340800000000002E-4</v>
      </c>
      <c r="O11" s="9">
        <v>1.3374000000000001E-3</v>
      </c>
      <c r="Q11" s="9">
        <v>4.6544700000000002E-4</v>
      </c>
      <c r="R11" s="9">
        <v>1.9821000000000001E-3</v>
      </c>
      <c r="S11" s="9">
        <v>9.8857200000000006E-4</v>
      </c>
      <c r="T11" s="9">
        <v>3.6740500000000001E-4</v>
      </c>
      <c r="U11" s="9">
        <v>3.068E-3</v>
      </c>
      <c r="V11" s="9">
        <v>2.8340800000000002E-4</v>
      </c>
      <c r="W11" s="8" t="s">
        <v>11</v>
      </c>
      <c r="X11" s="7">
        <v>-0.65197622252130993</v>
      </c>
      <c r="Y11" s="7">
        <v>0.48205473306415425</v>
      </c>
      <c r="Z11" s="7">
        <v>-0.26082548227904889</v>
      </c>
      <c r="AA11" s="7">
        <v>-0.7252841333931509</v>
      </c>
      <c r="AB11" s="7">
        <v>1.2940032899656049</v>
      </c>
      <c r="AC11" s="7">
        <v>-0.78809032451024374</v>
      </c>
    </row>
    <row r="12" spans="1:29" ht="13.05" customHeight="1" x14ac:dyDescent="0.3">
      <c r="A12" s="8" t="s">
        <v>12</v>
      </c>
      <c r="B12" s="9">
        <v>751</v>
      </c>
      <c r="C12" s="9">
        <v>0.5716059</v>
      </c>
      <c r="D12" s="10">
        <v>1564</v>
      </c>
      <c r="E12" s="9">
        <v>0.62027410000000005</v>
      </c>
      <c r="F12" s="10">
        <v>2604</v>
      </c>
      <c r="G12" s="9">
        <v>0.61633910000000003</v>
      </c>
      <c r="H12" s="10">
        <v>1326</v>
      </c>
      <c r="I12" s="9">
        <v>0.65106600000000003</v>
      </c>
      <c r="J12" s="10">
        <v>2746</v>
      </c>
      <c r="K12" s="9">
        <v>0.33053460000000001</v>
      </c>
      <c r="L12" s="10">
        <v>2911</v>
      </c>
      <c r="M12" s="9">
        <v>0.7378517</v>
      </c>
      <c r="O12" s="9">
        <v>0.58132220000000001</v>
      </c>
      <c r="Q12" s="9">
        <v>0.5716059</v>
      </c>
      <c r="R12" s="9">
        <v>0.62027410000000005</v>
      </c>
      <c r="S12" s="9">
        <v>0.61633910000000003</v>
      </c>
      <c r="T12" s="9">
        <v>0.65106600000000003</v>
      </c>
      <c r="U12" s="9">
        <v>0.33053460000000001</v>
      </c>
      <c r="V12" s="9">
        <v>0.7378517</v>
      </c>
      <c r="W12" s="8" t="s">
        <v>12</v>
      </c>
      <c r="X12" s="7">
        <v>-1.6714138906100628E-2</v>
      </c>
      <c r="Y12" s="7">
        <v>6.7005698388948653E-2</v>
      </c>
      <c r="Z12" s="7">
        <v>6.0236646733945465E-2</v>
      </c>
      <c r="AA12" s="7">
        <v>0.11997443070297331</v>
      </c>
      <c r="AB12" s="7">
        <v>-0.43140895014847191</v>
      </c>
      <c r="AC12" s="7">
        <v>0.26926461779715272</v>
      </c>
    </row>
    <row r="13" spans="1:29" ht="13.05" customHeight="1" x14ac:dyDescent="0.3">
      <c r="A13" s="8" t="s">
        <v>13</v>
      </c>
      <c r="B13" s="9">
        <v>751</v>
      </c>
      <c r="C13" s="9">
        <v>0.1203086</v>
      </c>
      <c r="D13" s="10">
        <v>1564</v>
      </c>
      <c r="E13" s="9">
        <v>2.9414099999999999E-2</v>
      </c>
      <c r="F13" s="10">
        <v>2604</v>
      </c>
      <c r="G13" s="9">
        <v>0.1036677</v>
      </c>
      <c r="H13" s="10">
        <v>1326</v>
      </c>
      <c r="I13" s="9">
        <v>2.1970099999999999E-2</v>
      </c>
      <c r="J13" s="10">
        <v>2746</v>
      </c>
      <c r="K13" s="9">
        <v>1.0414100000000001E-2</v>
      </c>
      <c r="L13" s="10">
        <v>2911</v>
      </c>
      <c r="M13" s="9">
        <v>0.17502019999999999</v>
      </c>
      <c r="O13" s="9">
        <v>8.2030400000000003E-2</v>
      </c>
      <c r="Q13" s="9">
        <v>0.1203086</v>
      </c>
      <c r="R13" s="9">
        <v>2.9414099999999999E-2</v>
      </c>
      <c r="S13" s="9">
        <v>0.1036677</v>
      </c>
      <c r="T13" s="9">
        <v>2.1970099999999999E-2</v>
      </c>
      <c r="U13" s="9">
        <v>1.0414100000000001E-2</v>
      </c>
      <c r="V13" s="9">
        <v>0.17502019999999999</v>
      </c>
      <c r="W13" s="8" t="s">
        <v>13</v>
      </c>
      <c r="X13" s="7">
        <v>0.46663432093467794</v>
      </c>
      <c r="Y13" s="7">
        <v>-0.64142439875948432</v>
      </c>
      <c r="Z13" s="7">
        <v>0.26377172365366985</v>
      </c>
      <c r="AA13" s="7">
        <v>-0.73217124383155507</v>
      </c>
      <c r="AB13" s="7">
        <v>-0.87304584641791338</v>
      </c>
      <c r="AC13" s="7">
        <v>1.1336016891298835</v>
      </c>
    </row>
    <row r="14" spans="1:29" ht="13.05" customHeight="1" x14ac:dyDescent="0.3">
      <c r="A14" s="8" t="s">
        <v>14</v>
      </c>
      <c r="B14" s="9">
        <v>751</v>
      </c>
      <c r="C14" s="9">
        <v>0.30762010000000001</v>
      </c>
      <c r="D14" s="10">
        <v>1564</v>
      </c>
      <c r="E14" s="9">
        <v>0.34832960000000002</v>
      </c>
      <c r="F14" s="10">
        <v>2604</v>
      </c>
      <c r="G14" s="9">
        <v>0.27900459999999999</v>
      </c>
      <c r="H14" s="10">
        <v>1326</v>
      </c>
      <c r="I14" s="9">
        <v>0.32659650000000001</v>
      </c>
      <c r="J14" s="10">
        <v>2746</v>
      </c>
      <c r="K14" s="9">
        <v>0.65598330000000005</v>
      </c>
      <c r="L14" s="10">
        <v>2911</v>
      </c>
      <c r="M14" s="9">
        <v>8.68448E-2</v>
      </c>
      <c r="O14" s="9">
        <v>0.33531</v>
      </c>
      <c r="Q14" s="9">
        <v>0.30762010000000001</v>
      </c>
      <c r="R14" s="9">
        <v>0.34832960000000002</v>
      </c>
      <c r="S14" s="9">
        <v>0.27900459999999999</v>
      </c>
      <c r="T14" s="9">
        <v>0.32659650000000001</v>
      </c>
      <c r="U14" s="9">
        <v>0.65598330000000005</v>
      </c>
      <c r="V14" s="9">
        <v>8.68448E-2</v>
      </c>
      <c r="W14" s="8" t="s">
        <v>14</v>
      </c>
      <c r="X14" s="7">
        <v>-8.2580000596462977E-2</v>
      </c>
      <c r="Y14" s="7">
        <v>3.8828546717962542E-2</v>
      </c>
      <c r="Z14" s="7">
        <v>-0.16792043183919358</v>
      </c>
      <c r="AA14" s="7">
        <v>-2.5986400644180008E-2</v>
      </c>
      <c r="AB14" s="7">
        <v>0.95634875190122592</v>
      </c>
      <c r="AC14" s="7">
        <v>-0.74100146133428768</v>
      </c>
    </row>
    <row r="15" spans="1:29" ht="13.05" customHeight="1" x14ac:dyDescent="0.3">
      <c r="A15" s="8" t="s">
        <v>15</v>
      </c>
      <c r="B15" s="9">
        <v>751</v>
      </c>
      <c r="C15" s="9">
        <v>5.03959E-2</v>
      </c>
      <c r="D15" s="10">
        <v>1564</v>
      </c>
      <c r="E15" s="9">
        <v>6.1655E-3</v>
      </c>
      <c r="F15" s="10">
        <v>2604</v>
      </c>
      <c r="G15" s="9">
        <v>4.5656599999999999E-2</v>
      </c>
      <c r="H15" s="10">
        <v>1326</v>
      </c>
      <c r="I15" s="9">
        <v>4.3263799999999998E-2</v>
      </c>
      <c r="J15" s="10">
        <v>2746</v>
      </c>
      <c r="K15" s="9">
        <v>5.0531399999999997E-2</v>
      </c>
      <c r="L15" s="10">
        <v>2911</v>
      </c>
      <c r="M15" s="9">
        <v>7.5016200000000005E-2</v>
      </c>
      <c r="O15" s="9">
        <v>4.8833700000000001E-2</v>
      </c>
      <c r="Q15" s="9">
        <v>5.03959E-2</v>
      </c>
      <c r="R15" s="9">
        <v>6.1655E-3</v>
      </c>
      <c r="S15" s="9">
        <v>4.5656599999999999E-2</v>
      </c>
      <c r="T15" s="9">
        <v>4.3263799999999998E-2</v>
      </c>
      <c r="U15" s="9">
        <v>5.0531399999999997E-2</v>
      </c>
      <c r="V15" s="9">
        <v>7.5016200000000005E-2</v>
      </c>
      <c r="W15" s="8" t="s">
        <v>15</v>
      </c>
      <c r="X15" s="7">
        <v>3.1990203486526703E-2</v>
      </c>
      <c r="Y15" s="7">
        <v>-0.87374497529370088</v>
      </c>
      <c r="Z15" s="7">
        <v>-6.5059579757421715E-2</v>
      </c>
      <c r="AA15" s="7">
        <v>-0.11405852925336402</v>
      </c>
      <c r="AB15" s="7">
        <v>3.4764926679731412E-2</v>
      </c>
      <c r="AC15" s="7">
        <v>0.53615638380872244</v>
      </c>
    </row>
    <row r="16" spans="1:29" ht="13.05" customHeight="1" x14ac:dyDescent="0.3">
      <c r="A16" s="8" t="s">
        <v>16</v>
      </c>
      <c r="B16" s="9">
        <v>751</v>
      </c>
      <c r="C16" s="9">
        <v>2.9126300000000001E-2</v>
      </c>
      <c r="D16" s="10">
        <v>1564</v>
      </c>
      <c r="E16" s="9">
        <v>6.3938600000000003E-4</v>
      </c>
      <c r="F16" s="10">
        <v>2604</v>
      </c>
      <c r="G16" s="9">
        <v>1.8968100000000002E-2</v>
      </c>
      <c r="H16" s="10">
        <v>1326</v>
      </c>
      <c r="I16" s="9">
        <v>2.0168999999999999E-2</v>
      </c>
      <c r="J16" s="10">
        <v>2746</v>
      </c>
      <c r="K16" s="9">
        <v>2.75047E-2</v>
      </c>
      <c r="L16" s="10">
        <v>2911</v>
      </c>
      <c r="M16" s="9">
        <v>2.95406E-2</v>
      </c>
      <c r="O16" s="9">
        <v>2.1903499999999999E-2</v>
      </c>
      <c r="Q16" s="9">
        <v>2.9126300000000001E-2</v>
      </c>
      <c r="R16" s="9">
        <v>6.3938600000000003E-4</v>
      </c>
      <c r="S16" s="9">
        <v>1.8968100000000002E-2</v>
      </c>
      <c r="T16" s="9">
        <v>2.0168999999999999E-2</v>
      </c>
      <c r="U16" s="9">
        <v>2.75047E-2</v>
      </c>
      <c r="V16" s="9">
        <v>2.95406E-2</v>
      </c>
      <c r="W16" s="8" t="s">
        <v>16</v>
      </c>
      <c r="X16" s="7">
        <v>0.32975551852443674</v>
      </c>
      <c r="Y16" s="7">
        <v>-0.97080895747255003</v>
      </c>
      <c r="Z16" s="7">
        <v>-0.13401511174013281</v>
      </c>
      <c r="AA16" s="7">
        <v>-7.9188257584404287E-2</v>
      </c>
      <c r="AB16" s="7">
        <v>0.25572168831465292</v>
      </c>
      <c r="AC16" s="7">
        <v>0.3486703038327208</v>
      </c>
    </row>
    <row r="17" spans="1:29" ht="13.05" customHeight="1" x14ac:dyDescent="0.3">
      <c r="A17" s="8" t="s">
        <v>17</v>
      </c>
      <c r="B17" s="9">
        <v>751</v>
      </c>
      <c r="C17" s="9">
        <v>3.5391800000000001E-2</v>
      </c>
      <c r="D17" s="10">
        <v>1564</v>
      </c>
      <c r="E17" s="9">
        <v>9.2923999999999993E-3</v>
      </c>
      <c r="F17" s="10">
        <v>2604</v>
      </c>
      <c r="G17" s="9">
        <v>1.9898599999999999E-2</v>
      </c>
      <c r="H17" s="10">
        <v>1326</v>
      </c>
      <c r="I17" s="9">
        <v>6.9070099999999995E-2</v>
      </c>
      <c r="J17" s="10">
        <v>2746</v>
      </c>
      <c r="K17" s="9">
        <v>2.1452599999999999E-2</v>
      </c>
      <c r="L17" s="10">
        <v>2911</v>
      </c>
      <c r="M17" s="9">
        <v>3.32053E-2</v>
      </c>
      <c r="O17" s="9">
        <v>2.8478699999999999E-2</v>
      </c>
      <c r="Q17" s="9">
        <v>3.5391800000000001E-2</v>
      </c>
      <c r="R17" s="9">
        <v>9.2923999999999993E-3</v>
      </c>
      <c r="S17" s="9">
        <v>1.9898599999999999E-2</v>
      </c>
      <c r="T17" s="9">
        <v>6.9070099999999995E-2</v>
      </c>
      <c r="U17" s="9">
        <v>2.1452599999999999E-2</v>
      </c>
      <c r="V17" s="9">
        <v>3.32053E-2</v>
      </c>
      <c r="W17" s="8" t="s">
        <v>17</v>
      </c>
      <c r="X17" s="7">
        <v>0.24274633322448014</v>
      </c>
      <c r="Y17" s="7">
        <v>-0.67370701612082007</v>
      </c>
      <c r="Z17" s="7">
        <v>-0.30128130848669354</v>
      </c>
      <c r="AA17" s="7">
        <v>1.4253248919367807</v>
      </c>
      <c r="AB17" s="7">
        <v>-0.24671421097170865</v>
      </c>
      <c r="AC17" s="7">
        <v>0.16596965451372436</v>
      </c>
    </row>
    <row r="18" spans="1:29" ht="13.05" customHeight="1" x14ac:dyDescent="0.3">
      <c r="A18" s="8" t="s">
        <v>18</v>
      </c>
      <c r="B18" s="9">
        <v>751</v>
      </c>
      <c r="C18" s="9">
        <v>7.6066999999999996E-2</v>
      </c>
      <c r="D18" s="10">
        <v>1564</v>
      </c>
      <c r="E18" s="9">
        <v>1.8580300000000001E-2</v>
      </c>
      <c r="F18" s="10">
        <v>2604</v>
      </c>
      <c r="G18" s="9">
        <v>4.6432500000000002E-2</v>
      </c>
      <c r="H18" s="10">
        <v>1326</v>
      </c>
      <c r="I18" s="9">
        <v>7.0664500000000005E-2</v>
      </c>
      <c r="J18" s="10">
        <v>2746</v>
      </c>
      <c r="K18" s="9">
        <v>6.9737400000000005E-2</v>
      </c>
      <c r="L18" s="10">
        <v>2911</v>
      </c>
      <c r="M18" s="9">
        <v>7.3211300000000007E-2</v>
      </c>
      <c r="O18" s="9">
        <v>5.9298099999999999E-2</v>
      </c>
      <c r="Q18" s="9">
        <v>7.6066999999999996E-2</v>
      </c>
      <c r="R18" s="9">
        <v>1.8580300000000001E-2</v>
      </c>
      <c r="S18" s="9">
        <v>4.6432500000000002E-2</v>
      </c>
      <c r="T18" s="9">
        <v>7.0664500000000005E-2</v>
      </c>
      <c r="U18" s="9">
        <v>6.9737400000000005E-2</v>
      </c>
      <c r="V18" s="9">
        <v>7.3211300000000007E-2</v>
      </c>
      <c r="W18" s="8" t="s">
        <v>18</v>
      </c>
      <c r="X18" s="7">
        <v>0.28278983643658062</v>
      </c>
      <c r="Y18" s="7">
        <v>-0.68666281044417943</v>
      </c>
      <c r="Z18" s="7">
        <v>-0.21696479313839734</v>
      </c>
      <c r="AA18" s="7">
        <v>0.19168236419042106</v>
      </c>
      <c r="AB18" s="7">
        <v>0.17604779917063129</v>
      </c>
      <c r="AC18" s="7">
        <v>0.23463146373998511</v>
      </c>
    </row>
    <row r="19" spans="1:29" ht="13.05" customHeight="1" x14ac:dyDescent="0.3">
      <c r="A19" s="8" t="s">
        <v>19</v>
      </c>
      <c r="B19" s="9">
        <v>751</v>
      </c>
      <c r="C19" s="9">
        <v>0.1371502</v>
      </c>
      <c r="D19" s="10">
        <v>1564</v>
      </c>
      <c r="E19" s="9">
        <v>1.9689999999999999E-2</v>
      </c>
      <c r="F19" s="10">
        <v>2604</v>
      </c>
      <c r="G19" s="9">
        <v>8.4796200000000002E-2</v>
      </c>
      <c r="H19" s="10">
        <v>1326</v>
      </c>
      <c r="I19" s="9">
        <v>4.5481399999999998E-2</v>
      </c>
      <c r="J19" s="10">
        <v>2746</v>
      </c>
      <c r="K19" s="9">
        <v>7.2747900000000004E-2</v>
      </c>
      <c r="L19" s="10">
        <v>2911</v>
      </c>
      <c r="M19" s="9">
        <v>0.1120351</v>
      </c>
      <c r="O19" s="9">
        <v>7.9669299999999998E-2</v>
      </c>
      <c r="Q19" s="9">
        <v>0.1371502</v>
      </c>
      <c r="R19" s="9">
        <v>1.9689999999999999E-2</v>
      </c>
      <c r="S19" s="9">
        <v>8.4796200000000002E-2</v>
      </c>
      <c r="T19" s="9">
        <v>4.5481399999999998E-2</v>
      </c>
      <c r="U19" s="9">
        <v>7.2747900000000004E-2</v>
      </c>
      <c r="V19" s="9">
        <v>0.1120351</v>
      </c>
      <c r="W19" s="8" t="s">
        <v>19</v>
      </c>
      <c r="X19" s="7">
        <v>0.72149372468441419</v>
      </c>
      <c r="Y19" s="7">
        <v>-0.75285335756684191</v>
      </c>
      <c r="Z19" s="7">
        <v>6.4352266180322859E-2</v>
      </c>
      <c r="AA19" s="7">
        <v>-0.42912263569530551</v>
      </c>
      <c r="AB19" s="7">
        <v>-8.6876626253776457E-2</v>
      </c>
      <c r="AC19" s="7">
        <v>0.40625184355830912</v>
      </c>
    </row>
    <row r="20" spans="1:29" ht="13.05" customHeight="1" x14ac:dyDescent="0.3">
      <c r="A20" s="8" t="s">
        <v>20</v>
      </c>
      <c r="B20" s="9">
        <v>751</v>
      </c>
      <c r="C20" s="9">
        <v>0.14994569999999999</v>
      </c>
      <c r="D20" s="10">
        <v>1564</v>
      </c>
      <c r="E20" s="9">
        <v>1.8218399999999999E-2</v>
      </c>
      <c r="F20" s="10">
        <v>2604</v>
      </c>
      <c r="G20" s="9">
        <v>6.9911899999999999E-2</v>
      </c>
      <c r="H20" s="10">
        <v>1326</v>
      </c>
      <c r="I20" s="9">
        <v>5.1761500000000002E-2</v>
      </c>
      <c r="J20" s="10">
        <v>2746</v>
      </c>
      <c r="K20" s="9">
        <v>5.7550700000000003E-2</v>
      </c>
      <c r="L20" s="10">
        <v>2911</v>
      </c>
      <c r="M20" s="9">
        <v>9.5751299999999998E-2</v>
      </c>
      <c r="O20" s="9">
        <v>7.0092199999999993E-2</v>
      </c>
      <c r="Q20" s="9">
        <v>0.14994569999999999</v>
      </c>
      <c r="R20" s="9">
        <v>1.8218399999999999E-2</v>
      </c>
      <c r="S20" s="9">
        <v>6.9911899999999999E-2</v>
      </c>
      <c r="T20" s="9">
        <v>5.1761500000000002E-2</v>
      </c>
      <c r="U20" s="9">
        <v>5.7550700000000003E-2</v>
      </c>
      <c r="V20" s="9">
        <v>9.5751299999999998E-2</v>
      </c>
      <c r="W20" s="8" t="s">
        <v>20</v>
      </c>
      <c r="X20" s="7">
        <v>1.1392637126527632</v>
      </c>
      <c r="Y20" s="7">
        <v>-0.74007949529334216</v>
      </c>
      <c r="Z20" s="7">
        <v>-2.5723261646801721E-3</v>
      </c>
      <c r="AA20" s="7">
        <v>-0.26152268012703261</v>
      </c>
      <c r="AB20" s="7">
        <v>-0.17892861117214176</v>
      </c>
      <c r="AC20" s="7">
        <v>0.36607639651772961</v>
      </c>
    </row>
    <row r="21" spans="1:29" ht="13.05" customHeight="1" x14ac:dyDescent="0.3">
      <c r="A21" s="8" t="s">
        <v>21</v>
      </c>
      <c r="B21" s="9">
        <v>751</v>
      </c>
      <c r="C21" s="9">
        <v>0.1671475</v>
      </c>
      <c r="D21" s="10">
        <v>1564</v>
      </c>
      <c r="E21" s="9">
        <v>2.4483899999999999E-2</v>
      </c>
      <c r="F21" s="10">
        <v>2604</v>
      </c>
      <c r="G21" s="9">
        <v>0.1197508</v>
      </c>
      <c r="H21" s="10">
        <v>1326</v>
      </c>
      <c r="I21" s="9">
        <v>0.1051058</v>
      </c>
      <c r="J21" s="10">
        <v>2746</v>
      </c>
      <c r="K21" s="9">
        <v>0.1140782</v>
      </c>
      <c r="L21" s="10">
        <v>2911</v>
      </c>
      <c r="M21" s="9">
        <v>0.10227550000000001</v>
      </c>
      <c r="O21" s="9">
        <v>0.1035402</v>
      </c>
      <c r="Q21" s="9">
        <v>0.1671475</v>
      </c>
      <c r="R21" s="9">
        <v>2.4483899999999999E-2</v>
      </c>
      <c r="S21" s="9">
        <v>0.1197508</v>
      </c>
      <c r="T21" s="9">
        <v>0.1051058</v>
      </c>
      <c r="U21" s="9">
        <v>0.1140782</v>
      </c>
      <c r="V21" s="9">
        <v>0.10227550000000001</v>
      </c>
      <c r="W21" s="8" t="s">
        <v>21</v>
      </c>
      <c r="X21" s="7">
        <v>0.61432467775801092</v>
      </c>
      <c r="Y21" s="7">
        <v>-0.76353242508706765</v>
      </c>
      <c r="Z21" s="7">
        <v>0.15656334447876286</v>
      </c>
      <c r="AA21" s="7">
        <v>1.5120697081906442E-2</v>
      </c>
      <c r="AB21" s="7">
        <v>0.10177689438498283</v>
      </c>
      <c r="AC21" s="7">
        <v>-1.2214579458026842E-2</v>
      </c>
    </row>
    <row r="22" spans="1:29" ht="13.05" customHeight="1" x14ac:dyDescent="0.3">
      <c r="A22" s="8" t="s">
        <v>22</v>
      </c>
      <c r="B22" s="9">
        <v>751</v>
      </c>
      <c r="C22" s="9">
        <v>0.31349729999999998</v>
      </c>
      <c r="D22" s="10">
        <v>1564</v>
      </c>
      <c r="E22" s="9">
        <v>5.7661499999999997E-2</v>
      </c>
      <c r="F22" s="10">
        <v>2604</v>
      </c>
      <c r="G22" s="9">
        <v>0.1710063</v>
      </c>
      <c r="H22" s="10">
        <v>1326</v>
      </c>
      <c r="I22" s="9">
        <v>0.15406159999999999</v>
      </c>
      <c r="J22" s="10">
        <v>2746</v>
      </c>
      <c r="K22" s="9">
        <v>0.14102210000000001</v>
      </c>
      <c r="L22" s="10">
        <v>2911</v>
      </c>
      <c r="M22" s="9">
        <v>0.15124219999999999</v>
      </c>
      <c r="O22" s="9">
        <v>0.15277450000000001</v>
      </c>
      <c r="Q22" s="9">
        <v>0.31349729999999998</v>
      </c>
      <c r="R22" s="9">
        <v>5.7661499999999997E-2</v>
      </c>
      <c r="S22" s="9">
        <v>0.1710063</v>
      </c>
      <c r="T22" s="9">
        <v>0.15406159999999999</v>
      </c>
      <c r="U22" s="9">
        <v>0.14102210000000001</v>
      </c>
      <c r="V22" s="9">
        <v>0.15124219999999999</v>
      </c>
      <c r="W22" s="8" t="s">
        <v>22</v>
      </c>
      <c r="X22" s="7">
        <v>1.0520263525653819</v>
      </c>
      <c r="Y22" s="7">
        <v>-0.62257117516339444</v>
      </c>
      <c r="Z22" s="7">
        <v>0.11933797852390282</v>
      </c>
      <c r="AA22" s="7">
        <v>8.4248352964662043E-3</v>
      </c>
      <c r="AB22" s="7">
        <v>-7.6926450422027171E-2</v>
      </c>
      <c r="AC22" s="7">
        <v>-1.0029815185125912E-2</v>
      </c>
    </row>
    <row r="23" spans="1:29" ht="13.05" customHeight="1" x14ac:dyDescent="0.3">
      <c r="A23" s="8" t="s">
        <v>23</v>
      </c>
      <c r="B23" s="9">
        <v>751</v>
      </c>
      <c r="C23" s="9">
        <v>0.22054360000000001</v>
      </c>
      <c r="D23" s="10">
        <v>1564</v>
      </c>
      <c r="E23" s="9">
        <v>2.4895E-2</v>
      </c>
      <c r="F23" s="10">
        <v>2604</v>
      </c>
      <c r="G23" s="9">
        <v>0.16040470000000001</v>
      </c>
      <c r="H23" s="10">
        <v>1326</v>
      </c>
      <c r="I23" s="9">
        <v>0.14463570000000001</v>
      </c>
      <c r="J23" s="10">
        <v>2746</v>
      </c>
      <c r="K23" s="9">
        <v>0.17357300000000001</v>
      </c>
      <c r="L23" s="10">
        <v>2911</v>
      </c>
      <c r="M23" s="9">
        <v>0.18508279999999999</v>
      </c>
      <c r="O23" s="9">
        <v>0.1541139</v>
      </c>
      <c r="Q23" s="9">
        <v>0.22054360000000001</v>
      </c>
      <c r="R23" s="9">
        <v>2.4895E-2</v>
      </c>
      <c r="S23" s="9">
        <v>0.16040470000000001</v>
      </c>
      <c r="T23" s="9">
        <v>0.14463570000000001</v>
      </c>
      <c r="U23" s="9">
        <v>0.17357300000000001</v>
      </c>
      <c r="V23" s="9">
        <v>0.18508279999999999</v>
      </c>
      <c r="W23" s="8" t="s">
        <v>23</v>
      </c>
      <c r="X23" s="7">
        <v>0.43104288451593264</v>
      </c>
      <c r="Y23" s="7">
        <v>-0.83846362982183953</v>
      </c>
      <c r="Z23" s="7">
        <v>4.0819160374242713E-2</v>
      </c>
      <c r="AA23" s="7">
        <v>-6.1501266271244748E-2</v>
      </c>
      <c r="AB23" s="7">
        <v>0.12626440574146791</v>
      </c>
      <c r="AC23" s="7">
        <v>0.2009481299220901</v>
      </c>
    </row>
    <row r="24" spans="1:29" ht="13.05" customHeight="1" x14ac:dyDescent="0.3">
      <c r="A24" s="8" t="s">
        <v>24</v>
      </c>
      <c r="B24" s="9">
        <v>751</v>
      </c>
      <c r="C24" s="9">
        <v>0.32616980000000001</v>
      </c>
      <c r="D24" s="10">
        <v>1564</v>
      </c>
      <c r="E24" s="9">
        <v>6.3096299999999994E-2</v>
      </c>
      <c r="F24" s="10">
        <v>2604</v>
      </c>
      <c r="G24" s="9">
        <v>0.18215139999999999</v>
      </c>
      <c r="H24" s="10">
        <v>1326</v>
      </c>
      <c r="I24" s="9">
        <v>0.162193</v>
      </c>
      <c r="J24" s="10">
        <v>2746</v>
      </c>
      <c r="K24" s="9">
        <v>0.14880860000000001</v>
      </c>
      <c r="L24" s="10">
        <v>2911</v>
      </c>
      <c r="M24" s="9">
        <v>0.16079189999999999</v>
      </c>
      <c r="O24" s="9">
        <v>0.16193949999999999</v>
      </c>
      <c r="Q24" s="9">
        <v>0.32616980000000001</v>
      </c>
      <c r="R24" s="9">
        <v>6.3096299999999994E-2</v>
      </c>
      <c r="S24" s="9">
        <v>0.18215139999999999</v>
      </c>
      <c r="T24" s="9">
        <v>0.162193</v>
      </c>
      <c r="U24" s="9">
        <v>0.14880860000000001</v>
      </c>
      <c r="V24" s="9">
        <v>0.16079189999999999</v>
      </c>
      <c r="W24" s="8" t="s">
        <v>24</v>
      </c>
      <c r="X24" s="7">
        <v>1.0141460236693334</v>
      </c>
      <c r="Y24" s="7">
        <v>-0.61037115712966883</v>
      </c>
      <c r="Z24" s="7">
        <v>0.12481142648952237</v>
      </c>
      <c r="AA24" s="7">
        <v>1.5653994238589153E-3</v>
      </c>
      <c r="AB24" s="7">
        <v>-8.1085220097628863E-2</v>
      </c>
      <c r="AC24" s="7">
        <v>-7.0865971551103968E-3</v>
      </c>
    </row>
    <row r="25" spans="1:29" ht="13.05" customHeight="1" x14ac:dyDescent="0.3">
      <c r="A25" s="8" t="s">
        <v>25</v>
      </c>
      <c r="B25" s="9">
        <v>751</v>
      </c>
      <c r="C25" s="9">
        <v>0.20760619999999999</v>
      </c>
      <c r="D25" s="10">
        <v>1564</v>
      </c>
      <c r="E25" s="9">
        <v>2.9748699999999999E-2</v>
      </c>
      <c r="F25" s="10">
        <v>2604</v>
      </c>
      <c r="G25" s="9">
        <v>0.1083909</v>
      </c>
      <c r="H25" s="10">
        <v>1326</v>
      </c>
      <c r="I25" s="9">
        <v>0.13914119999999999</v>
      </c>
      <c r="J25" s="10">
        <v>2746</v>
      </c>
      <c r="K25" s="9">
        <v>9.5500000000000002E-2</v>
      </c>
      <c r="L25" s="10">
        <v>2911</v>
      </c>
      <c r="M25" s="9">
        <v>0.14651230000000001</v>
      </c>
      <c r="O25" s="9">
        <v>0.1144995</v>
      </c>
      <c r="Q25" s="9">
        <v>0.20760619999999999</v>
      </c>
      <c r="R25" s="9">
        <v>2.9748699999999999E-2</v>
      </c>
      <c r="S25" s="9">
        <v>0.1083909</v>
      </c>
      <c r="T25" s="9">
        <v>0.13914119999999999</v>
      </c>
      <c r="U25" s="9">
        <v>9.5500000000000002E-2</v>
      </c>
      <c r="V25" s="9">
        <v>0.14651230000000001</v>
      </c>
      <c r="W25" s="8" t="s">
        <v>25</v>
      </c>
      <c r="X25" s="7">
        <v>0.81316250289302561</v>
      </c>
      <c r="Y25" s="7">
        <v>-0.74018489163708145</v>
      </c>
      <c r="Z25" s="7">
        <v>-5.3350451312014546E-2</v>
      </c>
      <c r="AA25" s="7">
        <v>0.21521229350346505</v>
      </c>
      <c r="AB25" s="7">
        <v>-0.16593522242455205</v>
      </c>
      <c r="AC25" s="7">
        <v>0.27958899383840108</v>
      </c>
    </row>
    <row r="26" spans="1:29" ht="13.05" customHeight="1" x14ac:dyDescent="0.3">
      <c r="A26" s="8" t="s">
        <v>26</v>
      </c>
      <c r="B26" s="9">
        <v>751</v>
      </c>
      <c r="C26" s="9">
        <v>0.1371502</v>
      </c>
      <c r="D26" s="10">
        <v>1564</v>
      </c>
      <c r="E26" s="9">
        <v>1.9689999999999999E-2</v>
      </c>
      <c r="F26" s="10">
        <v>2604</v>
      </c>
      <c r="G26" s="9">
        <v>8.4412100000000004E-2</v>
      </c>
      <c r="H26" s="10">
        <v>1326</v>
      </c>
      <c r="I26" s="9">
        <v>4.5481399999999998E-2</v>
      </c>
      <c r="J26" s="10">
        <v>2746</v>
      </c>
      <c r="K26" s="9">
        <v>7.2747900000000004E-2</v>
      </c>
      <c r="L26" s="10">
        <v>2911</v>
      </c>
      <c r="M26" s="9">
        <v>0.1120351</v>
      </c>
      <c r="O26" s="9">
        <v>7.9585900000000001E-2</v>
      </c>
      <c r="Q26" s="9">
        <v>0.1371502</v>
      </c>
      <c r="R26" s="9">
        <v>1.9689999999999999E-2</v>
      </c>
      <c r="S26" s="9">
        <v>8.4412100000000004E-2</v>
      </c>
      <c r="T26" s="9">
        <v>4.5481399999999998E-2</v>
      </c>
      <c r="U26" s="9">
        <v>7.2747900000000004E-2</v>
      </c>
      <c r="V26" s="9">
        <v>0.1120351</v>
      </c>
      <c r="W26" s="8" t="s">
        <v>26</v>
      </c>
      <c r="X26" s="7">
        <v>0.7232977198222299</v>
      </c>
      <c r="Y26" s="7">
        <v>-0.75259436659006185</v>
      </c>
      <c r="Z26" s="7">
        <v>6.0641395020977429E-2</v>
      </c>
      <c r="AA26" s="7">
        <v>-0.42852439942251075</v>
      </c>
      <c r="AB26" s="7">
        <v>-8.5919742064863192E-2</v>
      </c>
      <c r="AC26" s="7">
        <v>0.40772548906276107</v>
      </c>
    </row>
    <row r="27" spans="1:29" ht="13.05" customHeight="1" x14ac:dyDescent="0.3">
      <c r="A27" s="8" t="s">
        <v>27</v>
      </c>
      <c r="B27" s="9">
        <v>751</v>
      </c>
      <c r="C27" s="9">
        <v>6.7252000000000006E-2</v>
      </c>
      <c r="D27" s="10">
        <v>1564</v>
      </c>
      <c r="E27" s="9">
        <v>1.7301500000000001E-2</v>
      </c>
      <c r="F27" s="10">
        <v>2604</v>
      </c>
      <c r="G27" s="9">
        <v>4.1061800000000002E-2</v>
      </c>
      <c r="H27" s="10">
        <v>1326</v>
      </c>
      <c r="I27" s="9">
        <v>6.7372299999999996E-2</v>
      </c>
      <c r="J27" s="10">
        <v>2746</v>
      </c>
      <c r="K27" s="9">
        <v>6.3631199999999999E-2</v>
      </c>
      <c r="L27" s="10">
        <v>2911</v>
      </c>
      <c r="M27" s="9">
        <v>6.7740800000000004E-2</v>
      </c>
      <c r="O27" s="9">
        <v>5.4256699999999998E-2</v>
      </c>
      <c r="Q27" s="9">
        <v>6.7252000000000006E-2</v>
      </c>
      <c r="R27" s="9">
        <v>1.7301500000000001E-2</v>
      </c>
      <c r="S27" s="9">
        <v>4.1061800000000002E-2</v>
      </c>
      <c r="T27" s="9">
        <v>6.7372299999999996E-2</v>
      </c>
      <c r="U27" s="9">
        <v>6.3631199999999999E-2</v>
      </c>
      <c r="V27" s="9">
        <v>6.7740800000000004E-2</v>
      </c>
      <c r="W27" s="8" t="s">
        <v>27</v>
      </c>
      <c r="X27" s="7">
        <v>0.23951511979165718</v>
      </c>
      <c r="Y27" s="7">
        <v>-0.68111772370969847</v>
      </c>
      <c r="Z27" s="7">
        <v>-0.24319392812316265</v>
      </c>
      <c r="AA27" s="7">
        <v>0.24173235747843114</v>
      </c>
      <c r="AB27" s="7">
        <v>0.17278050452755145</v>
      </c>
      <c r="AC27" s="7">
        <v>0.24852414540508372</v>
      </c>
    </row>
    <row r="28" spans="1:29" ht="13.05" customHeight="1" x14ac:dyDescent="0.3">
      <c r="A28" s="8" t="s">
        <v>28</v>
      </c>
      <c r="B28" s="9">
        <v>751</v>
      </c>
      <c r="C28" s="9">
        <v>1.7423E-3</v>
      </c>
      <c r="D28" s="10">
        <v>1564</v>
      </c>
      <c r="E28" s="9">
        <v>1.2787700000000001E-4</v>
      </c>
      <c r="F28" s="10">
        <v>2604</v>
      </c>
      <c r="G28" s="9">
        <v>8.1650899999999998E-4</v>
      </c>
      <c r="H28" s="10">
        <v>1326</v>
      </c>
      <c r="I28" s="9">
        <v>1.9419000000000001E-3</v>
      </c>
      <c r="J28" s="10">
        <v>2746</v>
      </c>
      <c r="K28" s="9">
        <v>1.5820999999999999E-3</v>
      </c>
      <c r="L28" s="10">
        <v>2911</v>
      </c>
      <c r="M28" s="9">
        <v>1.8845000000000001E-3</v>
      </c>
      <c r="O28" s="9">
        <v>1.3377E-3</v>
      </c>
      <c r="Q28" s="9">
        <v>1.7423E-3</v>
      </c>
      <c r="R28" s="9">
        <v>1.2787700000000001E-4</v>
      </c>
      <c r="S28" s="9">
        <v>8.1650899999999998E-4</v>
      </c>
      <c r="T28" s="9">
        <v>1.9419000000000001E-3</v>
      </c>
      <c r="U28" s="9">
        <v>1.5820999999999999E-3</v>
      </c>
      <c r="V28" s="9">
        <v>1.8845000000000001E-3</v>
      </c>
      <c r="W28" s="8" t="s">
        <v>28</v>
      </c>
      <c r="X28" s="7">
        <v>0.30245944531658808</v>
      </c>
      <c r="Y28" s="7">
        <v>-0.90440532256858785</v>
      </c>
      <c r="Z28" s="7">
        <v>-0.38961725349480458</v>
      </c>
      <c r="AA28" s="7">
        <v>0.45167077820139045</v>
      </c>
      <c r="AB28" s="7">
        <v>0.18270165208940714</v>
      </c>
      <c r="AC28" s="7">
        <v>0.40876130672049049</v>
      </c>
    </row>
    <row r="29" spans="1:29" ht="13.05" customHeight="1" x14ac:dyDescent="0.3">
      <c r="A29" s="8" t="s">
        <v>29</v>
      </c>
      <c r="B29" s="9">
        <v>751</v>
      </c>
      <c r="C29" s="9">
        <v>5.9560000000000004E-3</v>
      </c>
      <c r="D29" s="10">
        <v>1564</v>
      </c>
      <c r="E29" s="9">
        <v>6.3938600000000003E-4</v>
      </c>
      <c r="F29" s="10">
        <v>2604</v>
      </c>
      <c r="G29" s="9">
        <v>2.9456E-3</v>
      </c>
      <c r="H29" s="10">
        <v>1326</v>
      </c>
      <c r="I29" s="9">
        <v>1.2821E-3</v>
      </c>
      <c r="J29" s="10">
        <v>2746</v>
      </c>
      <c r="K29" s="9">
        <v>2.1486000000000001E-3</v>
      </c>
      <c r="L29" s="10">
        <v>2911</v>
      </c>
      <c r="M29" s="9">
        <v>1.9994000000000001E-3</v>
      </c>
      <c r="O29" s="9">
        <v>2.3394000000000002E-3</v>
      </c>
      <c r="Q29" s="9">
        <v>5.9560000000000004E-3</v>
      </c>
      <c r="R29" s="9">
        <v>6.3938600000000003E-4</v>
      </c>
      <c r="S29" s="9">
        <v>2.9456E-3</v>
      </c>
      <c r="T29" s="9">
        <v>1.2821E-3</v>
      </c>
      <c r="U29" s="9">
        <v>2.1486000000000001E-3</v>
      </c>
      <c r="V29" s="9">
        <v>1.9994000000000001E-3</v>
      </c>
      <c r="W29" s="8" t="s">
        <v>29</v>
      </c>
      <c r="X29" s="7">
        <v>1.5459519534923483</v>
      </c>
      <c r="Y29" s="7">
        <v>-0.7266880396682911</v>
      </c>
      <c r="Z29" s="7">
        <v>0.25912627169359648</v>
      </c>
      <c r="AA29" s="7">
        <v>-0.45195349234846549</v>
      </c>
      <c r="AB29" s="7">
        <v>-8.1559374198512447E-2</v>
      </c>
      <c r="AC29" s="7">
        <v>-0.14533641104556727</v>
      </c>
    </row>
    <row r="30" spans="1:29" ht="13.05" customHeight="1" x14ac:dyDescent="0.3">
      <c r="A30" s="8" t="s">
        <v>30</v>
      </c>
      <c r="B30" s="9">
        <v>751</v>
      </c>
      <c r="C30" s="9">
        <v>0.56025709999999995</v>
      </c>
      <c r="D30" s="10">
        <v>1564</v>
      </c>
      <c r="E30" s="9">
        <v>0.120589</v>
      </c>
      <c r="F30" s="10">
        <v>2604</v>
      </c>
      <c r="G30" s="9">
        <v>0.42406480000000002</v>
      </c>
      <c r="H30" s="10">
        <v>1326</v>
      </c>
      <c r="I30" s="9">
        <v>0.43937110000000001</v>
      </c>
      <c r="J30" s="10">
        <v>2746</v>
      </c>
      <c r="K30" s="9">
        <v>0.39953129999999998</v>
      </c>
      <c r="L30" s="10">
        <v>2911</v>
      </c>
      <c r="M30" s="9">
        <v>0.46656340000000002</v>
      </c>
      <c r="O30" s="9">
        <v>0.40098899999999998</v>
      </c>
      <c r="Q30" s="9">
        <v>0.56025709999999995</v>
      </c>
      <c r="R30" s="9">
        <v>0.120589</v>
      </c>
      <c r="S30" s="9">
        <v>0.42406480000000002</v>
      </c>
      <c r="T30" s="9">
        <v>0.43937110000000001</v>
      </c>
      <c r="U30" s="9">
        <v>0.39953129999999998</v>
      </c>
      <c r="V30" s="9">
        <v>0.46656340000000002</v>
      </c>
      <c r="W30" s="8" t="s">
        <v>30</v>
      </c>
      <c r="X30" s="7">
        <v>0.39718820217013429</v>
      </c>
      <c r="Y30" s="7">
        <v>-0.69927105232313103</v>
      </c>
      <c r="Z30" s="7">
        <v>5.7547214512118972E-2</v>
      </c>
      <c r="AA30" s="7">
        <v>9.571858579661785E-2</v>
      </c>
      <c r="AB30" s="7">
        <v>-3.6352618151620497E-3</v>
      </c>
      <c r="AC30" s="7">
        <v>0.16353166795099128</v>
      </c>
    </row>
    <row r="31" spans="1:29" ht="13.05" customHeight="1" x14ac:dyDescent="0.3">
      <c r="A31" s="8" t="s">
        <v>31</v>
      </c>
      <c r="B31" s="9">
        <v>751</v>
      </c>
      <c r="C31" s="9">
        <v>8.5756700000000005E-2</v>
      </c>
      <c r="D31" s="10">
        <v>1564</v>
      </c>
      <c r="E31" s="9">
        <v>7.2836999999999997E-3</v>
      </c>
      <c r="F31" s="10">
        <v>2604</v>
      </c>
      <c r="G31" s="9">
        <v>3.0706600000000001E-2</v>
      </c>
      <c r="H31" s="10">
        <v>1326</v>
      </c>
      <c r="I31" s="9">
        <v>1.4732200000000001E-2</v>
      </c>
      <c r="J31" s="10">
        <v>2746</v>
      </c>
      <c r="K31" s="9">
        <v>1.9649099999999999E-2</v>
      </c>
      <c r="L31" s="10">
        <v>2911</v>
      </c>
      <c r="M31" s="9">
        <v>1.6879499999999999E-2</v>
      </c>
      <c r="O31" s="9">
        <v>2.38465E-2</v>
      </c>
      <c r="Q31" s="9">
        <v>8.5756700000000005E-2</v>
      </c>
      <c r="R31" s="9">
        <v>7.2836999999999997E-3</v>
      </c>
      <c r="S31" s="9">
        <v>3.0706600000000001E-2</v>
      </c>
      <c r="T31" s="9">
        <v>1.4732200000000001E-2</v>
      </c>
      <c r="U31" s="9">
        <v>1.9649099999999999E-2</v>
      </c>
      <c r="V31" s="9">
        <v>1.6879499999999999E-2</v>
      </c>
      <c r="W31" s="8" t="s">
        <v>31</v>
      </c>
      <c r="X31" s="7">
        <v>2.5961965068249011</v>
      </c>
      <c r="Y31" s="7">
        <v>-0.69455894995072653</v>
      </c>
      <c r="Z31" s="7">
        <v>0.28767743694043157</v>
      </c>
      <c r="AA31" s="7">
        <v>-0.3822070324785608</v>
      </c>
      <c r="AB31" s="7">
        <v>-0.17601744490805782</v>
      </c>
      <c r="AC31" s="7">
        <v>-0.29216027509278097</v>
      </c>
    </row>
    <row r="32" spans="1:29" ht="13.05" customHeight="1" x14ac:dyDescent="0.3">
      <c r="A32" s="8" t="s">
        <v>32</v>
      </c>
      <c r="B32" s="9">
        <v>751</v>
      </c>
      <c r="C32" s="9">
        <v>1.2565E-3</v>
      </c>
      <c r="D32" s="10">
        <v>1564</v>
      </c>
      <c r="E32" s="9">
        <v>6.3938600000000003E-4</v>
      </c>
      <c r="F32" s="10">
        <v>2604</v>
      </c>
      <c r="G32" s="9">
        <v>1.8438E-3</v>
      </c>
      <c r="H32" s="10">
        <v>1326</v>
      </c>
      <c r="I32" s="9">
        <v>2.0362000000000002E-3</v>
      </c>
      <c r="J32" s="10">
        <v>2746</v>
      </c>
      <c r="K32" s="9">
        <v>2.7074E-3</v>
      </c>
      <c r="L32" s="10">
        <v>2911</v>
      </c>
      <c r="M32" s="9">
        <v>3.1172000000000001E-3</v>
      </c>
      <c r="O32" s="9">
        <v>2.1752999999999998E-3</v>
      </c>
      <c r="Q32" s="9">
        <v>1.2565E-3</v>
      </c>
      <c r="R32" s="9">
        <v>6.3938600000000003E-4</v>
      </c>
      <c r="S32" s="9">
        <v>1.8438E-3</v>
      </c>
      <c r="T32" s="9">
        <v>2.0362000000000002E-3</v>
      </c>
      <c r="U32" s="9">
        <v>2.7074E-3</v>
      </c>
      <c r="V32" s="9">
        <v>3.1172000000000001E-3</v>
      </c>
      <c r="W32" s="8" t="s">
        <v>32</v>
      </c>
      <c r="X32" s="7">
        <v>-0.42237852250264329</v>
      </c>
      <c r="Y32" s="7">
        <v>-0.70606996736082372</v>
      </c>
      <c r="Z32" s="7">
        <v>-0.15239277341056401</v>
      </c>
      <c r="AA32" s="7">
        <v>-6.3945202960510983E-2</v>
      </c>
      <c r="AB32" s="7">
        <v>0.24460993885900817</v>
      </c>
      <c r="AC32" s="7">
        <v>0.43299774743713537</v>
      </c>
    </row>
    <row r="33" spans="1:29" ht="13.05" customHeight="1" x14ac:dyDescent="0.3">
      <c r="A33" s="8" t="s">
        <v>33</v>
      </c>
      <c r="B33" s="9">
        <v>751</v>
      </c>
      <c r="C33" s="9">
        <v>6.6295800000000002E-2</v>
      </c>
      <c r="D33" s="10">
        <v>1564</v>
      </c>
      <c r="E33" s="9">
        <v>1.38534E-2</v>
      </c>
      <c r="F33" s="10">
        <v>2604</v>
      </c>
      <c r="G33" s="9">
        <v>3.8788700000000002E-2</v>
      </c>
      <c r="H33" s="10">
        <v>1326</v>
      </c>
      <c r="I33" s="9">
        <v>4.9720800000000002E-2</v>
      </c>
      <c r="J33" s="10">
        <v>2746</v>
      </c>
      <c r="K33" s="9">
        <v>5.7575000000000001E-2</v>
      </c>
      <c r="L33" s="10">
        <v>2911</v>
      </c>
      <c r="M33" s="9">
        <v>5.0673000000000003E-2</v>
      </c>
      <c r="O33" s="9">
        <v>4.5922999999999999E-2</v>
      </c>
      <c r="Q33" s="9">
        <v>6.6295800000000002E-2</v>
      </c>
      <c r="R33" s="9">
        <v>1.38534E-2</v>
      </c>
      <c r="S33" s="9">
        <v>3.8788700000000002E-2</v>
      </c>
      <c r="T33" s="9">
        <v>4.9720800000000002E-2</v>
      </c>
      <c r="U33" s="9">
        <v>5.7575000000000001E-2</v>
      </c>
      <c r="V33" s="9">
        <v>5.0673000000000003E-2</v>
      </c>
      <c r="W33" s="8" t="s">
        <v>33</v>
      </c>
      <c r="X33" s="7">
        <v>0.44362955381834812</v>
      </c>
      <c r="Y33" s="7">
        <v>-0.69833416806393311</v>
      </c>
      <c r="Z33" s="7">
        <v>-0.15535352655532075</v>
      </c>
      <c r="AA33" s="7">
        <v>8.2699301003854364E-2</v>
      </c>
      <c r="AB33" s="7">
        <v>0.25372906822289498</v>
      </c>
      <c r="AC33" s="7">
        <v>0.1034340091021928</v>
      </c>
    </row>
    <row r="34" spans="1:29" ht="13.05" customHeight="1" x14ac:dyDescent="0.3">
      <c r="A34" s="8" t="s">
        <v>34</v>
      </c>
      <c r="B34" s="9">
        <v>751</v>
      </c>
      <c r="C34" s="9">
        <v>0.26541999999999999</v>
      </c>
      <c r="D34" s="10">
        <v>1564</v>
      </c>
      <c r="E34" s="9">
        <v>0.1145399</v>
      </c>
      <c r="F34" s="10">
        <v>2604</v>
      </c>
      <c r="G34" s="9">
        <v>0.19783870000000001</v>
      </c>
      <c r="H34" s="10">
        <v>1326</v>
      </c>
      <c r="I34" s="9">
        <v>0.15230340000000001</v>
      </c>
      <c r="J34" s="10">
        <v>2746</v>
      </c>
      <c r="K34" s="9">
        <v>0.2203754</v>
      </c>
      <c r="L34" s="10">
        <v>2911</v>
      </c>
      <c r="M34" s="9">
        <v>0.31998460000000001</v>
      </c>
      <c r="O34" s="9">
        <v>0.22063440000000001</v>
      </c>
      <c r="Q34" s="9">
        <v>0.26541999999999999</v>
      </c>
      <c r="R34" s="9">
        <v>0.1145399</v>
      </c>
      <c r="S34" s="9">
        <v>0.19783870000000001</v>
      </c>
      <c r="T34" s="9">
        <v>0.15230340000000001</v>
      </c>
      <c r="U34" s="9">
        <v>0.2203754</v>
      </c>
      <c r="V34" s="9">
        <v>0.31998460000000001</v>
      </c>
      <c r="W34" s="8" t="s">
        <v>34</v>
      </c>
      <c r="X34" s="7">
        <v>0.20298557251271787</v>
      </c>
      <c r="Y34" s="7">
        <v>-0.48086109872259264</v>
      </c>
      <c r="Z34" s="7">
        <v>-0.10331888409060419</v>
      </c>
      <c r="AA34" s="7">
        <v>-0.3097023854847657</v>
      </c>
      <c r="AB34" s="7">
        <v>-1.1738876621234517E-3</v>
      </c>
      <c r="AC34" s="7">
        <v>0.45029333594398691</v>
      </c>
    </row>
    <row r="35" spans="1:29" ht="13.05" customHeight="1" x14ac:dyDescent="0.3">
      <c r="A35" s="8" t="s">
        <v>35</v>
      </c>
      <c r="B35" s="9">
        <v>751</v>
      </c>
      <c r="C35" s="9">
        <v>0.1782591</v>
      </c>
      <c r="D35" s="10">
        <v>1564</v>
      </c>
      <c r="E35" s="9">
        <v>4.6575100000000001E-2</v>
      </c>
      <c r="F35" s="10">
        <v>2604</v>
      </c>
      <c r="G35" s="9">
        <v>0.1499586</v>
      </c>
      <c r="H35" s="10">
        <v>1326</v>
      </c>
      <c r="I35" s="9">
        <v>0.15613920000000001</v>
      </c>
      <c r="J35" s="10">
        <v>2746</v>
      </c>
      <c r="K35" s="9">
        <v>0.17718980000000001</v>
      </c>
      <c r="L35" s="10">
        <v>2911</v>
      </c>
      <c r="M35" s="9">
        <v>0.2438679</v>
      </c>
      <c r="O35" s="9">
        <v>0.1679776</v>
      </c>
      <c r="Q35" s="9">
        <v>0.1782591</v>
      </c>
      <c r="R35" s="9">
        <v>4.6575100000000001E-2</v>
      </c>
      <c r="S35" s="9">
        <v>0.1499586</v>
      </c>
      <c r="T35" s="9">
        <v>0.15613920000000001</v>
      </c>
      <c r="U35" s="9">
        <v>0.17718980000000001</v>
      </c>
      <c r="V35" s="9">
        <v>0.2438679</v>
      </c>
      <c r="W35" s="8" t="s">
        <v>35</v>
      </c>
      <c r="X35" s="7">
        <v>6.1207565770674099E-2</v>
      </c>
      <c r="Y35" s="7">
        <v>-0.7227302926104433</v>
      </c>
      <c r="Z35" s="7">
        <v>-0.10727025508163002</v>
      </c>
      <c r="AA35" s="7">
        <v>-7.0476063475130024E-2</v>
      </c>
      <c r="AB35" s="7">
        <v>5.4841836054331017E-2</v>
      </c>
      <c r="AC35" s="7">
        <v>0.45178821461909191</v>
      </c>
    </row>
    <row r="36" spans="1:29" ht="13.05" customHeight="1" x14ac:dyDescent="0.3">
      <c r="A36" s="8" t="s">
        <v>36</v>
      </c>
      <c r="B36" s="9">
        <v>751</v>
      </c>
      <c r="C36" s="9">
        <v>0.57814869999999996</v>
      </c>
      <c r="D36" s="10">
        <v>1564</v>
      </c>
      <c r="E36" s="9">
        <v>0.15286060000000001</v>
      </c>
      <c r="F36" s="10">
        <v>2604</v>
      </c>
      <c r="G36" s="9">
        <v>0.4790334</v>
      </c>
      <c r="H36" s="10">
        <v>1326</v>
      </c>
      <c r="I36" s="9">
        <v>0.54984359999999999</v>
      </c>
      <c r="J36" s="10">
        <v>2746</v>
      </c>
      <c r="K36" s="9">
        <v>0.58045069999999999</v>
      </c>
      <c r="L36" s="10">
        <v>2911</v>
      </c>
      <c r="M36" s="9">
        <v>0.78666700000000001</v>
      </c>
      <c r="O36" s="9">
        <v>0.54853649999999998</v>
      </c>
      <c r="Q36" s="9">
        <v>0.57814869999999996</v>
      </c>
      <c r="R36" s="9">
        <v>0.15286060000000001</v>
      </c>
      <c r="S36" s="9">
        <v>0.4790334</v>
      </c>
      <c r="T36" s="9">
        <v>0.54984359999999999</v>
      </c>
      <c r="U36" s="9">
        <v>0.58045069999999999</v>
      </c>
      <c r="V36" s="9">
        <v>0.78666700000000001</v>
      </c>
      <c r="W36" s="8" t="s">
        <v>36</v>
      </c>
      <c r="X36" s="7">
        <v>5.3984010179814801E-2</v>
      </c>
      <c r="Y36" s="7">
        <v>-0.7213301211496409</v>
      </c>
      <c r="Z36" s="7">
        <v>-0.12670642701078227</v>
      </c>
      <c r="AA36" s="7">
        <v>2.382886097825665E-3</v>
      </c>
      <c r="AB36" s="7">
        <v>5.8180631553232942E-2</v>
      </c>
      <c r="AC36" s="7">
        <v>0.43411969850684518</v>
      </c>
    </row>
    <row r="37" spans="1:29" ht="13.05" customHeight="1" x14ac:dyDescent="0.3">
      <c r="A37" s="8" t="s">
        <v>37</v>
      </c>
      <c r="B37" s="9">
        <v>751</v>
      </c>
      <c r="C37" s="9">
        <v>41.937416800000001</v>
      </c>
      <c r="D37" s="10">
        <v>1564</v>
      </c>
      <c r="E37" s="9">
        <v>7.0888746999999999</v>
      </c>
      <c r="F37" s="10">
        <v>2604</v>
      </c>
      <c r="G37" s="9">
        <v>12.9105223</v>
      </c>
      <c r="H37" s="10">
        <v>1326</v>
      </c>
      <c r="I37" s="9">
        <v>9.4012066000000001</v>
      </c>
      <c r="J37" s="10">
        <v>2746</v>
      </c>
      <c r="K37" s="9">
        <v>11.2210488</v>
      </c>
      <c r="L37" s="10">
        <v>2911</v>
      </c>
      <c r="M37" s="9">
        <v>12.464101700000001</v>
      </c>
      <c r="O37" s="9">
        <v>13.424901999999999</v>
      </c>
      <c r="Q37" s="9">
        <v>41.937416800000001</v>
      </c>
      <c r="R37" s="9">
        <v>7.0888746999999999</v>
      </c>
      <c r="S37" s="9">
        <v>12.9105223</v>
      </c>
      <c r="T37" s="9">
        <v>9.4012066000000001</v>
      </c>
      <c r="U37" s="9">
        <v>11.2210488</v>
      </c>
      <c r="V37" s="9">
        <v>12.464101700000001</v>
      </c>
      <c r="W37" s="8" t="s">
        <v>37</v>
      </c>
      <c r="X37" s="7">
        <v>2.1238527327797256</v>
      </c>
      <c r="Y37" s="7">
        <v>-0.47196078600797231</v>
      </c>
      <c r="Z37" s="7">
        <v>-3.8315341147369231E-2</v>
      </c>
      <c r="AA37" s="7">
        <v>-0.29971879124331779</v>
      </c>
      <c r="AB37" s="7">
        <v>-0.16416158568606309</v>
      </c>
      <c r="AC37" s="7">
        <v>-7.1568514988042287E-2</v>
      </c>
    </row>
    <row r="38" spans="1:29" ht="13.05" customHeight="1" x14ac:dyDescent="0.3">
      <c r="A38" s="8" t="s">
        <v>38</v>
      </c>
      <c r="B38" s="9">
        <v>751</v>
      </c>
      <c r="C38" s="9">
        <v>128.5818908</v>
      </c>
      <c r="D38" s="10">
        <v>1564</v>
      </c>
      <c r="E38" s="9">
        <v>9.9916879999999999</v>
      </c>
      <c r="F38" s="10">
        <v>2604</v>
      </c>
      <c r="G38" s="9">
        <v>23.0752688</v>
      </c>
      <c r="H38" s="10">
        <v>1326</v>
      </c>
      <c r="I38" s="9">
        <v>15.2036199</v>
      </c>
      <c r="J38" s="10">
        <v>2746</v>
      </c>
      <c r="K38" s="9">
        <v>19.633648900000001</v>
      </c>
      <c r="L38" s="10">
        <v>2911</v>
      </c>
      <c r="M38" s="9">
        <v>20.738921300000001</v>
      </c>
      <c r="O38" s="9">
        <v>28.136268900000001</v>
      </c>
      <c r="Q38" s="9">
        <v>128.5818908</v>
      </c>
      <c r="R38" s="9">
        <v>9.9916879999999999</v>
      </c>
      <c r="S38" s="9">
        <v>23.0752688</v>
      </c>
      <c r="T38" s="9">
        <v>15.2036199</v>
      </c>
      <c r="U38" s="9">
        <v>19.633648900000001</v>
      </c>
      <c r="V38" s="9">
        <v>20.738921300000001</v>
      </c>
      <c r="W38" s="8" t="s">
        <v>38</v>
      </c>
      <c r="X38" s="7">
        <v>3.5699695029570888</v>
      </c>
      <c r="Y38" s="7">
        <v>-0.64488226795415649</v>
      </c>
      <c r="Z38" s="7">
        <v>-0.17987459950668871</v>
      </c>
      <c r="AA38" s="7">
        <v>-0.45964335377815502</v>
      </c>
      <c r="AB38" s="7">
        <v>-0.30219429698441647</v>
      </c>
      <c r="AC38" s="7">
        <v>-0.2629114622941352</v>
      </c>
    </row>
    <row r="39" spans="1:29" ht="13.05" customHeight="1" x14ac:dyDescent="0.3">
      <c r="A39" s="8" t="s">
        <v>39</v>
      </c>
      <c r="B39" s="9">
        <v>751</v>
      </c>
      <c r="C39" s="9">
        <v>5.7479494999999998</v>
      </c>
      <c r="D39" s="10">
        <v>1564</v>
      </c>
      <c r="E39" s="9">
        <v>8.2296832000000002</v>
      </c>
      <c r="F39" s="10">
        <v>2604</v>
      </c>
      <c r="G39" s="9">
        <v>6.2116474000000004</v>
      </c>
      <c r="H39" s="10">
        <v>1326</v>
      </c>
      <c r="I39" s="9">
        <v>6.3219886000000001</v>
      </c>
      <c r="J39" s="10">
        <v>2746</v>
      </c>
      <c r="K39" s="9">
        <v>5.7683505999999998</v>
      </c>
      <c r="L39" s="10">
        <v>2911</v>
      </c>
      <c r="M39" s="9">
        <v>6.4059499000000004</v>
      </c>
      <c r="O39" s="9">
        <v>6.4030934999999998</v>
      </c>
      <c r="Q39" s="9">
        <v>5.7479494999999998</v>
      </c>
      <c r="R39" s="9">
        <v>8.2296832000000002</v>
      </c>
      <c r="S39" s="9">
        <v>6.2116474000000004</v>
      </c>
      <c r="T39" s="9">
        <v>6.3219886000000001</v>
      </c>
      <c r="U39" s="9">
        <v>5.7683505999999998</v>
      </c>
      <c r="V39" s="9">
        <v>6.4059499000000004</v>
      </c>
      <c r="W39" s="8" t="s">
        <v>39</v>
      </c>
      <c r="X39" s="7">
        <v>-0.10231679421829465</v>
      </c>
      <c r="Y39" s="7">
        <v>0.2852667542649503</v>
      </c>
      <c r="Z39" s="7">
        <v>-2.9899001162484895E-2</v>
      </c>
      <c r="AA39" s="7">
        <v>-1.2666518144706096E-2</v>
      </c>
      <c r="AB39" s="7">
        <v>-9.9130662389983804E-2</v>
      </c>
      <c r="AC39" s="7">
        <v>4.460968748933869E-4</v>
      </c>
    </row>
    <row r="40" spans="1:29" ht="13.05" customHeight="1" x14ac:dyDescent="0.3">
      <c r="A40" s="8" t="s">
        <v>40</v>
      </c>
      <c r="B40" s="9">
        <v>751</v>
      </c>
      <c r="C40" s="9">
        <v>22.649800299999999</v>
      </c>
      <c r="D40" s="10">
        <v>1564</v>
      </c>
      <c r="E40" s="9">
        <v>2.1445012999999999</v>
      </c>
      <c r="F40" s="10">
        <v>2604</v>
      </c>
      <c r="G40" s="9">
        <v>4.4166667000000004</v>
      </c>
      <c r="H40" s="10">
        <v>1326</v>
      </c>
      <c r="I40" s="9">
        <v>2.9773755999999998</v>
      </c>
      <c r="J40" s="10">
        <v>2746</v>
      </c>
      <c r="K40" s="9">
        <v>3.6128914999999999</v>
      </c>
      <c r="L40" s="10">
        <v>2911</v>
      </c>
      <c r="M40" s="9">
        <v>3.6575060000000001</v>
      </c>
      <c r="O40" s="9">
        <v>5.1732965999999996</v>
      </c>
      <c r="Q40" s="9">
        <v>22.649800299999999</v>
      </c>
      <c r="R40" s="9">
        <v>2.1445012999999999</v>
      </c>
      <c r="S40" s="9">
        <v>4.4166667000000004</v>
      </c>
      <c r="T40" s="9">
        <v>2.9773755999999998</v>
      </c>
      <c r="U40" s="9">
        <v>3.6128914999999999</v>
      </c>
      <c r="V40" s="9">
        <v>3.6575060000000001</v>
      </c>
      <c r="W40" s="8" t="s">
        <v>40</v>
      </c>
      <c r="X40" s="7">
        <v>3.3782141352575845</v>
      </c>
      <c r="Y40" s="7">
        <v>-0.5854671661392854</v>
      </c>
      <c r="Z40" s="7">
        <v>-0.14625681813797398</v>
      </c>
      <c r="AA40" s="7">
        <v>-0.42447227943590171</v>
      </c>
      <c r="AB40" s="7">
        <v>-0.30162683887098218</v>
      </c>
      <c r="AC40" s="7">
        <v>-0.29300284078048022</v>
      </c>
    </row>
    <row r="41" spans="1:29" ht="13.05" customHeight="1" x14ac:dyDescent="0.3">
      <c r="A41" s="8" t="s">
        <v>41</v>
      </c>
      <c r="B41" s="9">
        <v>751</v>
      </c>
      <c r="C41" s="9">
        <v>35.938810799999999</v>
      </c>
      <c r="D41" s="10">
        <v>1564</v>
      </c>
      <c r="E41" s="9">
        <v>38.796183599999999</v>
      </c>
      <c r="F41" s="10">
        <v>2604</v>
      </c>
      <c r="G41" s="9">
        <v>32.502976199999999</v>
      </c>
      <c r="H41" s="10">
        <v>1326</v>
      </c>
      <c r="I41" s="9">
        <v>33.509105400000003</v>
      </c>
      <c r="J41" s="10">
        <v>2746</v>
      </c>
      <c r="K41" s="9">
        <v>32.899397700000002</v>
      </c>
      <c r="L41" s="10">
        <v>2911</v>
      </c>
      <c r="M41" s="9">
        <v>37.634602299999997</v>
      </c>
      <c r="O41" s="9">
        <v>35.046526399999998</v>
      </c>
      <c r="Q41" s="9">
        <v>35.938810799999999</v>
      </c>
      <c r="R41" s="9">
        <v>38.796183599999999</v>
      </c>
      <c r="S41" s="9">
        <v>32.502976199999999</v>
      </c>
      <c r="T41" s="9">
        <v>33.509105400000003</v>
      </c>
      <c r="U41" s="9">
        <v>32.899397700000002</v>
      </c>
      <c r="V41" s="9">
        <v>37.634602299999997</v>
      </c>
      <c r="W41" s="8" t="s">
        <v>41</v>
      </c>
      <c r="X41" s="7">
        <v>2.5459995373464439E-2</v>
      </c>
      <c r="Y41" s="7">
        <v>0.1069908371860786</v>
      </c>
      <c r="Z41" s="7">
        <v>-7.2576385202043792E-2</v>
      </c>
      <c r="AA41" s="7">
        <v>-4.3867999426042803E-2</v>
      </c>
      <c r="AB41" s="7">
        <v>-6.1265093022171646E-2</v>
      </c>
      <c r="AC41" s="7">
        <v>7.3846859185451308E-2</v>
      </c>
    </row>
    <row r="42" spans="1:29" ht="13.05" customHeight="1" x14ac:dyDescent="0.3">
      <c r="A42" s="8" t="s">
        <v>42</v>
      </c>
      <c r="B42" s="9">
        <v>751</v>
      </c>
      <c r="C42" s="9">
        <v>699.43687079999995</v>
      </c>
      <c r="D42" s="10">
        <v>1564</v>
      </c>
      <c r="E42" s="9">
        <v>74.645300500000005</v>
      </c>
      <c r="F42" s="10">
        <v>2604</v>
      </c>
      <c r="G42" s="9">
        <v>133.97680879999999</v>
      </c>
      <c r="H42" s="10">
        <v>1326</v>
      </c>
      <c r="I42" s="9">
        <v>91.502586699999995</v>
      </c>
      <c r="J42" s="10">
        <v>2746</v>
      </c>
      <c r="K42" s="9">
        <v>109.5242935</v>
      </c>
      <c r="L42" s="10">
        <v>2911</v>
      </c>
      <c r="M42" s="9">
        <v>127.64486429999999</v>
      </c>
      <c r="O42" s="9">
        <v>162.92283209999999</v>
      </c>
      <c r="Q42" s="9">
        <v>699.43687079999995</v>
      </c>
      <c r="R42" s="9">
        <v>74.645300500000005</v>
      </c>
      <c r="S42" s="9">
        <v>133.97680879999999</v>
      </c>
      <c r="T42" s="9">
        <v>91.502586699999995</v>
      </c>
      <c r="U42" s="9">
        <v>109.5242935</v>
      </c>
      <c r="V42" s="9">
        <v>127.64486429999999</v>
      </c>
      <c r="W42" s="8" t="s">
        <v>42</v>
      </c>
      <c r="X42" s="7">
        <v>3.2930561774834262</v>
      </c>
      <c r="Y42" s="7">
        <v>-0.54183646614868786</v>
      </c>
      <c r="Z42" s="7">
        <v>-0.17766707665769832</v>
      </c>
      <c r="AA42" s="7">
        <v>-0.43836854834541017</v>
      </c>
      <c r="AB42" s="7">
        <v>-0.32775356229521369</v>
      </c>
      <c r="AC42" s="7">
        <v>-0.21653176135771335</v>
      </c>
    </row>
    <row r="43" spans="1:29" ht="13.05" customHeight="1" x14ac:dyDescent="0.3">
      <c r="A43" s="8" t="s">
        <v>43</v>
      </c>
      <c r="B43" s="9">
        <v>751</v>
      </c>
      <c r="C43" s="9">
        <v>0.2085197</v>
      </c>
      <c r="D43" s="10">
        <v>1564</v>
      </c>
      <c r="E43" s="9">
        <v>8.7387400000000004E-2</v>
      </c>
      <c r="F43" s="10">
        <v>2604</v>
      </c>
      <c r="G43" s="9">
        <v>0.32140010000000002</v>
      </c>
      <c r="H43" s="10">
        <v>1326</v>
      </c>
      <c r="I43" s="9">
        <v>5.4228499999999999E-2</v>
      </c>
      <c r="J43" s="10">
        <v>2746</v>
      </c>
      <c r="K43" s="9">
        <v>4.5735199999999997E-2</v>
      </c>
      <c r="L43" s="10">
        <v>2911</v>
      </c>
      <c r="M43" s="9">
        <v>0.1147836</v>
      </c>
      <c r="O43" s="9">
        <v>0.1414349</v>
      </c>
      <c r="Q43" s="9">
        <v>0.2085197</v>
      </c>
      <c r="R43" s="9">
        <v>8.7387400000000004E-2</v>
      </c>
      <c r="S43" s="9">
        <v>0.32140010000000002</v>
      </c>
      <c r="T43" s="9">
        <v>5.4228499999999999E-2</v>
      </c>
      <c r="U43" s="9">
        <v>4.5735199999999997E-2</v>
      </c>
      <c r="V43" s="9">
        <v>0.1147836</v>
      </c>
      <c r="W43" s="8" t="s">
        <v>43</v>
      </c>
      <c r="X43" s="7">
        <v>0.47431574526513609</v>
      </c>
      <c r="Y43" s="7">
        <v>-0.38213694074093452</v>
      </c>
      <c r="Z43" s="7">
        <v>1.2724242743481278</v>
      </c>
      <c r="AA43" s="7">
        <v>-0.61658331854443282</v>
      </c>
      <c r="AB43" s="7">
        <v>-0.67663426777973479</v>
      </c>
      <c r="AC43" s="7">
        <v>-0.18843510335850633</v>
      </c>
    </row>
    <row r="44" spans="1:29" ht="13.05" customHeight="1" x14ac:dyDescent="0.3">
      <c r="A44" s="8" t="s">
        <v>44</v>
      </c>
      <c r="B44" s="9">
        <v>751</v>
      </c>
      <c r="C44" s="9">
        <v>0.1885848</v>
      </c>
      <c r="D44" s="10">
        <v>1564</v>
      </c>
      <c r="E44" s="9">
        <v>0.32043430000000001</v>
      </c>
      <c r="F44" s="10">
        <v>2604</v>
      </c>
      <c r="G44" s="9">
        <v>0.1800109</v>
      </c>
      <c r="H44" s="10">
        <v>1326</v>
      </c>
      <c r="I44" s="9">
        <v>8.8778200000000002E-2</v>
      </c>
      <c r="J44" s="10">
        <v>2746</v>
      </c>
      <c r="K44" s="9">
        <v>0.11770170000000001</v>
      </c>
      <c r="L44" s="10">
        <v>2911</v>
      </c>
      <c r="M44" s="9">
        <v>0.17270750000000001</v>
      </c>
      <c r="O44" s="9">
        <v>0.17230870000000001</v>
      </c>
      <c r="Q44" s="9">
        <v>0.1885848</v>
      </c>
      <c r="R44" s="9">
        <v>0.32043430000000001</v>
      </c>
      <c r="S44" s="9">
        <v>0.1800109</v>
      </c>
      <c r="T44" s="9">
        <v>8.8778200000000002E-2</v>
      </c>
      <c r="U44" s="9">
        <v>0.11770170000000001</v>
      </c>
      <c r="V44" s="9">
        <v>0.17270750000000001</v>
      </c>
      <c r="W44" s="8" t="s">
        <v>44</v>
      </c>
      <c r="X44" s="7">
        <v>9.4458956512352366E-2</v>
      </c>
      <c r="Y44" s="7">
        <v>0.85965247256812916</v>
      </c>
      <c r="Z44" s="7">
        <v>4.470000644192651E-2</v>
      </c>
      <c r="AA44" s="7">
        <v>-0.48477238816147994</v>
      </c>
      <c r="AB44" s="7">
        <v>-0.3169137716203535</v>
      </c>
      <c r="AC44" s="7">
        <v>2.3144507503103373E-3</v>
      </c>
    </row>
    <row r="45" spans="1:29" ht="13.05" customHeight="1" x14ac:dyDescent="0.3">
      <c r="A45" s="8" t="s">
        <v>45</v>
      </c>
      <c r="B45" s="9">
        <v>751</v>
      </c>
      <c r="C45" s="9">
        <v>7.0896600000000004E-2</v>
      </c>
      <c r="D45" s="10">
        <v>1564</v>
      </c>
      <c r="E45" s="9">
        <v>6.8288299999999996E-2</v>
      </c>
      <c r="F45" s="10">
        <v>2604</v>
      </c>
      <c r="G45" s="9">
        <v>3.6280300000000001E-2</v>
      </c>
      <c r="H45" s="10">
        <v>1326</v>
      </c>
      <c r="I45" s="9">
        <v>9.7681599999999993E-2</v>
      </c>
      <c r="J45" s="10">
        <v>2746</v>
      </c>
      <c r="K45" s="9">
        <v>0.11487219999999999</v>
      </c>
      <c r="L45" s="10">
        <v>2911</v>
      </c>
      <c r="M45" s="9">
        <v>7.4782000000000001E-2</v>
      </c>
      <c r="O45" s="9">
        <v>7.68012E-2</v>
      </c>
      <c r="Q45" s="9">
        <v>7.0896600000000004E-2</v>
      </c>
      <c r="R45" s="9">
        <v>6.8288299999999996E-2</v>
      </c>
      <c r="S45" s="9">
        <v>3.6280300000000001E-2</v>
      </c>
      <c r="T45" s="9">
        <v>9.7681599999999993E-2</v>
      </c>
      <c r="U45" s="9">
        <v>0.11487219999999999</v>
      </c>
      <c r="V45" s="9">
        <v>7.4782000000000001E-2</v>
      </c>
      <c r="W45" s="8" t="s">
        <v>45</v>
      </c>
      <c r="X45" s="7">
        <v>-7.6881611224824509E-2</v>
      </c>
      <c r="Y45" s="7">
        <v>-0.11084332015645593</v>
      </c>
      <c r="Z45" s="7">
        <v>-0.52760764154726747</v>
      </c>
      <c r="AA45" s="7">
        <v>0.271875960271454</v>
      </c>
      <c r="AB45" s="7">
        <v>0.49570840038957709</v>
      </c>
      <c r="AC45" s="7">
        <v>-2.6291255865793728E-2</v>
      </c>
    </row>
    <row r="46" spans="1:29" ht="13.05" customHeight="1" x14ac:dyDescent="0.3">
      <c r="A46" s="8" t="s">
        <v>46</v>
      </c>
      <c r="B46" s="9">
        <v>751</v>
      </c>
      <c r="C46" s="9">
        <v>1.8560699999999999E-4</v>
      </c>
      <c r="D46" s="10">
        <v>1564</v>
      </c>
      <c r="E46" s="9">
        <v>1.4016E-3</v>
      </c>
      <c r="F46" s="10">
        <v>2604</v>
      </c>
      <c r="G46" s="9">
        <v>2.42136E-4</v>
      </c>
      <c r="H46" s="10">
        <v>1326</v>
      </c>
      <c r="I46" s="9">
        <v>1.1946399999999999E-4</v>
      </c>
      <c r="J46" s="10">
        <v>2746</v>
      </c>
      <c r="K46" s="9">
        <v>1.4816E-3</v>
      </c>
      <c r="L46" s="10">
        <v>2911</v>
      </c>
      <c r="M46" s="9">
        <v>1.45759E-4</v>
      </c>
      <c r="O46" s="9">
        <v>6.3806300000000002E-4</v>
      </c>
      <c r="Q46" s="9">
        <v>1.8560699999999999E-4</v>
      </c>
      <c r="R46" s="9">
        <v>1.4016E-3</v>
      </c>
      <c r="S46" s="9">
        <v>2.42136E-4</v>
      </c>
      <c r="T46" s="9">
        <v>1.1946399999999999E-4</v>
      </c>
      <c r="U46" s="9">
        <v>1.4816E-3</v>
      </c>
      <c r="V46" s="9">
        <v>1.45759E-4</v>
      </c>
      <c r="W46" s="8" t="s">
        <v>46</v>
      </c>
      <c r="X46" s="7">
        <v>-0.70910866168387765</v>
      </c>
      <c r="Y46" s="7">
        <v>1.1966482933503433</v>
      </c>
      <c r="Z46" s="7">
        <v>-0.62051396178747242</v>
      </c>
      <c r="AA46" s="7">
        <v>-0.81277083924314686</v>
      </c>
      <c r="AB46" s="7">
        <v>1.3220277621488785</v>
      </c>
      <c r="AC46" s="7">
        <v>-0.77156017509242814</v>
      </c>
    </row>
    <row r="47" spans="1:29" ht="13.05" customHeight="1" x14ac:dyDescent="0.3">
      <c r="A47" s="8" t="s">
        <v>47</v>
      </c>
      <c r="B47" s="9">
        <v>751</v>
      </c>
      <c r="C47" s="9">
        <v>7.3879299999999995E-2</v>
      </c>
      <c r="D47" s="10">
        <v>1564</v>
      </c>
      <c r="E47" s="9">
        <v>5.3931699999999999E-2</v>
      </c>
      <c r="F47" s="10">
        <v>2604</v>
      </c>
      <c r="G47" s="9">
        <v>7.8847799999999996E-2</v>
      </c>
      <c r="H47" s="10">
        <v>1326</v>
      </c>
      <c r="I47" s="9">
        <v>0.23179949999999999</v>
      </c>
      <c r="J47" s="10">
        <v>2746</v>
      </c>
      <c r="K47" s="9">
        <v>0.1088365</v>
      </c>
      <c r="L47" s="10">
        <v>2911</v>
      </c>
      <c r="M47" s="9">
        <v>6.7713200000000001E-2</v>
      </c>
      <c r="O47" s="9">
        <v>9.6217899999999995E-2</v>
      </c>
      <c r="Q47" s="9">
        <v>7.3879299999999995E-2</v>
      </c>
      <c r="R47" s="9">
        <v>5.3931699999999999E-2</v>
      </c>
      <c r="S47" s="9">
        <v>7.8847799999999996E-2</v>
      </c>
      <c r="T47" s="9">
        <v>0.23179949999999999</v>
      </c>
      <c r="U47" s="9">
        <v>0.1088365</v>
      </c>
      <c r="V47" s="9">
        <v>6.7713200000000001E-2</v>
      </c>
      <c r="W47" s="8" t="s">
        <v>47</v>
      </c>
      <c r="X47" s="7">
        <v>-0.23216677977798306</v>
      </c>
      <c r="Y47" s="7">
        <v>-0.43948371352939519</v>
      </c>
      <c r="Z47" s="7">
        <v>-0.18052877894861563</v>
      </c>
      <c r="AA47" s="7">
        <v>1.4091099473174951</v>
      </c>
      <c r="AB47" s="7">
        <v>0.13114607573019166</v>
      </c>
      <c r="AC47" s="7">
        <v>-0.29625152908138708</v>
      </c>
    </row>
    <row r="48" spans="1:29" ht="13.05" customHeight="1" x14ac:dyDescent="0.3">
      <c r="A48" s="8" t="s">
        <v>48</v>
      </c>
      <c r="B48" s="9">
        <v>751</v>
      </c>
      <c r="C48" s="9">
        <v>5.2957000000000004E-3</v>
      </c>
      <c r="D48" s="10">
        <v>1564</v>
      </c>
      <c r="E48" s="9">
        <v>1.0389000000000001E-2</v>
      </c>
      <c r="F48" s="10">
        <v>2604</v>
      </c>
      <c r="G48" s="9">
        <v>5.7349000000000002E-3</v>
      </c>
      <c r="H48" s="10">
        <v>1326</v>
      </c>
      <c r="I48" s="9">
        <v>7.7903E-3</v>
      </c>
      <c r="J48" s="10">
        <v>2746</v>
      </c>
      <c r="K48" s="9">
        <v>9.0951999999999995E-3</v>
      </c>
      <c r="L48" s="10">
        <v>2911</v>
      </c>
      <c r="M48" s="9">
        <v>1.2048400000000001E-2</v>
      </c>
      <c r="O48" s="9">
        <v>8.8442999999999994E-3</v>
      </c>
      <c r="Q48" s="9">
        <v>5.2957000000000004E-3</v>
      </c>
      <c r="R48" s="9">
        <v>1.0389000000000001E-2</v>
      </c>
      <c r="S48" s="9">
        <v>5.7349000000000002E-3</v>
      </c>
      <c r="T48" s="9">
        <v>7.7903E-3</v>
      </c>
      <c r="U48" s="9">
        <v>9.0951999999999995E-3</v>
      </c>
      <c r="V48" s="9">
        <v>1.2048400000000001E-2</v>
      </c>
      <c r="W48" s="8" t="s">
        <v>48</v>
      </c>
      <c r="X48" s="7">
        <v>-0.40123017084449863</v>
      </c>
      <c r="Y48" s="7">
        <v>0.17465486245378403</v>
      </c>
      <c r="Z48" s="7">
        <v>-0.35157106837171959</v>
      </c>
      <c r="AA48" s="7">
        <v>-0.11917280056081314</v>
      </c>
      <c r="AB48" s="7">
        <v>2.8368553757787573E-2</v>
      </c>
      <c r="AC48" s="7">
        <v>0.36227852967447971</v>
      </c>
    </row>
    <row r="49" spans="1:30" ht="13.05" customHeight="1" x14ac:dyDescent="0.3">
      <c r="A49" s="8" t="s">
        <v>49</v>
      </c>
      <c r="B49" s="9">
        <v>751</v>
      </c>
      <c r="C49" s="9">
        <v>1.8302599999999999E-2</v>
      </c>
      <c r="D49" s="10">
        <v>1564</v>
      </c>
      <c r="E49" s="9">
        <v>8.1505999999999992E-3</v>
      </c>
      <c r="F49" s="10">
        <v>2604</v>
      </c>
      <c r="G49" s="9">
        <v>1.0879399999999999E-2</v>
      </c>
      <c r="H49" s="10">
        <v>1326</v>
      </c>
      <c r="I49" s="9">
        <v>0.10173980000000001</v>
      </c>
      <c r="J49" s="10">
        <v>2746</v>
      </c>
      <c r="K49" s="9">
        <v>8.0184999999999996E-3</v>
      </c>
      <c r="L49" s="10">
        <v>2911</v>
      </c>
      <c r="M49" s="9">
        <v>1.1186400000000001E-2</v>
      </c>
      <c r="O49" s="9">
        <v>2.0461500000000001E-2</v>
      </c>
      <c r="Q49" s="9">
        <v>1.8302599999999999E-2</v>
      </c>
      <c r="R49" s="9">
        <v>8.1505999999999992E-3</v>
      </c>
      <c r="S49" s="9">
        <v>1.0879399999999999E-2</v>
      </c>
      <c r="T49" s="9">
        <v>0.10173980000000001</v>
      </c>
      <c r="U49" s="9">
        <v>8.0184999999999996E-3</v>
      </c>
      <c r="V49" s="9">
        <v>1.1186400000000001E-2</v>
      </c>
      <c r="W49" s="8" t="s">
        <v>49</v>
      </c>
      <c r="X49" s="7">
        <v>-0.10551034870366305</v>
      </c>
      <c r="Y49" s="7">
        <v>-0.60166165725875431</v>
      </c>
      <c r="Z49" s="7">
        <v>-0.46829900056203122</v>
      </c>
      <c r="AA49" s="7">
        <v>3.9722552110060363</v>
      </c>
      <c r="AB49" s="7">
        <v>-0.60811768443173775</v>
      </c>
      <c r="AC49" s="7">
        <v>-0.45329521296092656</v>
      </c>
    </row>
    <row r="50" spans="1:30" ht="13.05" customHeight="1" x14ac:dyDescent="0.3">
      <c r="A50" s="8" t="s">
        <v>50</v>
      </c>
      <c r="B50" s="9">
        <v>751</v>
      </c>
      <c r="C50" s="9">
        <v>7.3145999999999994E-5</v>
      </c>
      <c r="D50" s="10">
        <v>1564</v>
      </c>
      <c r="E50" s="9">
        <v>6.0322999999999998E-5</v>
      </c>
      <c r="F50" s="10">
        <v>2604</v>
      </c>
      <c r="G50" s="11">
        <v>8.2219662000000004E-6</v>
      </c>
      <c r="H50" s="10">
        <v>1326</v>
      </c>
      <c r="I50" s="9">
        <v>2.1112799999999999E-4</v>
      </c>
      <c r="J50" s="10">
        <v>2746</v>
      </c>
      <c r="K50" s="9">
        <v>2.10218E-4</v>
      </c>
      <c r="L50" s="10">
        <v>2911</v>
      </c>
      <c r="M50" s="9">
        <v>1.2121999999999999E-4</v>
      </c>
      <c r="O50" s="9">
        <v>1.1521100000000001E-4</v>
      </c>
      <c r="Q50" s="9">
        <v>7.3145999999999994E-5</v>
      </c>
      <c r="R50" s="9">
        <v>6.0322999999999998E-5</v>
      </c>
      <c r="S50" s="11">
        <v>8.2219662000000004E-6</v>
      </c>
      <c r="T50" s="9">
        <v>2.1112799999999999E-4</v>
      </c>
      <c r="U50" s="9">
        <v>2.10218E-4</v>
      </c>
      <c r="V50" s="9">
        <v>1.2121999999999999E-4</v>
      </c>
      <c r="W50" s="8" t="s">
        <v>50</v>
      </c>
      <c r="X50" s="7">
        <v>-0.36511270625200731</v>
      </c>
      <c r="Y50" s="7">
        <v>-0.47641284252371741</v>
      </c>
      <c r="Z50" s="7">
        <v>-0.92863557993594359</v>
      </c>
      <c r="AA50" s="7">
        <v>0.83253335185008348</v>
      </c>
      <c r="AB50" s="7">
        <v>0.8246348004964803</v>
      </c>
      <c r="AC50" s="7">
        <v>5.2156478114068872E-2</v>
      </c>
    </row>
    <row r="51" spans="1:30" ht="13.05" customHeight="1" x14ac:dyDescent="0.3">
      <c r="A51" s="8" t="s">
        <v>51</v>
      </c>
      <c r="B51" s="9">
        <v>751</v>
      </c>
      <c r="C51" s="9">
        <v>0.1746906</v>
      </c>
      <c r="D51" s="10">
        <v>1564</v>
      </c>
      <c r="E51" s="9">
        <v>0.1576034</v>
      </c>
      <c r="F51" s="10">
        <v>2604</v>
      </c>
      <c r="G51" s="9">
        <v>0.1556516</v>
      </c>
      <c r="H51" s="10">
        <v>1326</v>
      </c>
      <c r="I51" s="9">
        <v>0.16747319999999999</v>
      </c>
      <c r="J51" s="10">
        <v>2746</v>
      </c>
      <c r="K51" s="9">
        <v>0.2250067</v>
      </c>
      <c r="L51" s="10">
        <v>2911</v>
      </c>
      <c r="M51" s="9">
        <v>0.28914250000000002</v>
      </c>
      <c r="O51" s="9">
        <v>0.2066733</v>
      </c>
      <c r="Q51" s="9">
        <v>0.1746906</v>
      </c>
      <c r="R51" s="9">
        <v>0.1576034</v>
      </c>
      <c r="S51" s="9">
        <v>0.1556516</v>
      </c>
      <c r="T51" s="9">
        <v>0.16747319999999999</v>
      </c>
      <c r="U51" s="9">
        <v>0.2250067</v>
      </c>
      <c r="V51" s="9">
        <v>0.28914250000000002</v>
      </c>
      <c r="W51" s="8" t="s">
        <v>51</v>
      </c>
      <c r="X51" s="7">
        <v>-0.15475003302313362</v>
      </c>
      <c r="Y51" s="7">
        <v>-0.23742737934701774</v>
      </c>
      <c r="Z51" s="7">
        <v>-0.24687126977698615</v>
      </c>
      <c r="AA51" s="7">
        <v>-0.18967181537237765</v>
      </c>
      <c r="AB51" s="7">
        <v>8.8707152786547727E-2</v>
      </c>
      <c r="AC51" s="7">
        <v>0.39903170849838854</v>
      </c>
    </row>
    <row r="52" spans="1:30" ht="13.05" customHeight="1" x14ac:dyDescent="0.3">
      <c r="A52" s="8" t="s">
        <v>52</v>
      </c>
      <c r="B52" s="9">
        <v>751</v>
      </c>
      <c r="C52" s="9">
        <v>1.3493700000000001E-2</v>
      </c>
      <c r="D52" s="10">
        <v>1564</v>
      </c>
      <c r="E52" s="9">
        <v>7.0568999999999996E-3</v>
      </c>
      <c r="F52" s="10">
        <v>2604</v>
      </c>
      <c r="G52" s="9">
        <v>7.1485999999999997E-3</v>
      </c>
      <c r="H52" s="10">
        <v>1326</v>
      </c>
      <c r="I52" s="9">
        <v>7.7859000000000001E-3</v>
      </c>
      <c r="J52" s="10">
        <v>2746</v>
      </c>
      <c r="K52" s="9">
        <v>5.6309600000000001E-2</v>
      </c>
      <c r="L52" s="10">
        <v>2911</v>
      </c>
      <c r="M52" s="9">
        <v>9.5697000000000004E-3</v>
      </c>
      <c r="O52" s="9">
        <v>1.9488800000000001E-2</v>
      </c>
      <c r="Q52" s="9">
        <v>1.3493700000000001E-2</v>
      </c>
      <c r="R52" s="9">
        <v>7.0568999999999996E-3</v>
      </c>
      <c r="S52" s="9">
        <v>7.1485999999999997E-3</v>
      </c>
      <c r="T52" s="9">
        <v>7.7859000000000001E-3</v>
      </c>
      <c r="U52" s="9">
        <v>5.6309600000000001E-2</v>
      </c>
      <c r="V52" s="9">
        <v>9.5697000000000004E-3</v>
      </c>
      <c r="W52" s="8" t="s">
        <v>52</v>
      </c>
      <c r="X52" s="7">
        <v>-0.30761770863265048</v>
      </c>
      <c r="Y52" s="7">
        <v>-0.6378997167603957</v>
      </c>
      <c r="Z52" s="7">
        <v>-0.63319445014572473</v>
      </c>
      <c r="AA52" s="7">
        <v>-0.60049361684659908</v>
      </c>
      <c r="AB52" s="7">
        <v>1.8893313082385781</v>
      </c>
      <c r="AC52" s="7">
        <v>-0.50896412298345717</v>
      </c>
    </row>
    <row r="53" spans="1:30" ht="13.05" customHeight="1" x14ac:dyDescent="0.3">
      <c r="A53" s="8" t="s">
        <v>53</v>
      </c>
      <c r="B53" s="9">
        <v>751</v>
      </c>
      <c r="C53" s="9">
        <v>4.8356000000000003E-2</v>
      </c>
      <c r="D53" s="10">
        <v>1564</v>
      </c>
      <c r="E53" s="9">
        <v>4.6758099999999997E-2</v>
      </c>
      <c r="F53" s="10">
        <v>2604</v>
      </c>
      <c r="G53" s="9">
        <v>4.3766100000000002E-2</v>
      </c>
      <c r="H53" s="10">
        <v>1326</v>
      </c>
      <c r="I53" s="9">
        <v>5.1504399999999999E-2</v>
      </c>
      <c r="J53" s="10">
        <v>2746</v>
      </c>
      <c r="K53" s="9">
        <v>9.70723E-2</v>
      </c>
      <c r="L53" s="10">
        <v>2911</v>
      </c>
      <c r="M53" s="9">
        <v>2.7344899999999998E-2</v>
      </c>
      <c r="O53" s="9">
        <v>5.3564000000000001E-2</v>
      </c>
      <c r="Q53" s="9">
        <v>4.8356000000000003E-2</v>
      </c>
      <c r="R53" s="9">
        <v>4.6758099999999997E-2</v>
      </c>
      <c r="S53" s="9">
        <v>4.3766100000000002E-2</v>
      </c>
      <c r="T53" s="9">
        <v>5.1504399999999999E-2</v>
      </c>
      <c r="U53" s="9">
        <v>9.70723E-2</v>
      </c>
      <c r="V53" s="9">
        <v>2.7344899999999998E-2</v>
      </c>
      <c r="W53" s="8" t="s">
        <v>53</v>
      </c>
      <c r="X53" s="7">
        <v>-9.7229482488238372E-2</v>
      </c>
      <c r="Y53" s="7">
        <v>-0.12706108580389819</v>
      </c>
      <c r="Z53" s="7">
        <v>-0.18291949817041298</v>
      </c>
      <c r="AA53" s="7">
        <v>-3.8451198566201161E-2</v>
      </c>
      <c r="AB53" s="7">
        <v>0.81226756776939735</v>
      </c>
      <c r="AC53" s="7">
        <v>-0.48949107609588538</v>
      </c>
    </row>
    <row r="54" spans="1:30" ht="13.05" customHeight="1" x14ac:dyDescent="0.3">
      <c r="A54" s="8" t="s">
        <v>54</v>
      </c>
      <c r="B54" s="9">
        <v>751</v>
      </c>
      <c r="C54" s="9">
        <v>4.2610099999999998E-2</v>
      </c>
      <c r="D54" s="10">
        <v>1564</v>
      </c>
      <c r="E54" s="9">
        <v>4.9991500000000001E-2</v>
      </c>
      <c r="F54" s="10">
        <v>2604</v>
      </c>
      <c r="G54" s="9">
        <v>3.5636000000000001E-2</v>
      </c>
      <c r="H54" s="10">
        <v>1326</v>
      </c>
      <c r="I54" s="9">
        <v>3.5553599999999998E-2</v>
      </c>
      <c r="J54" s="10">
        <v>2746</v>
      </c>
      <c r="K54" s="9">
        <v>4.9836499999999999E-2</v>
      </c>
      <c r="L54" s="10">
        <v>2911</v>
      </c>
      <c r="M54" s="9">
        <v>4.9161799999999999E-2</v>
      </c>
      <c r="O54" s="9">
        <v>4.45312E-2</v>
      </c>
      <c r="Q54" s="9">
        <v>4.2610099999999998E-2</v>
      </c>
      <c r="R54" s="9">
        <v>4.9991500000000001E-2</v>
      </c>
      <c r="S54" s="9">
        <v>3.5636000000000001E-2</v>
      </c>
      <c r="T54" s="9">
        <v>3.5553599999999998E-2</v>
      </c>
      <c r="U54" s="9">
        <v>4.9836499999999999E-2</v>
      </c>
      <c r="V54" s="9">
        <v>4.9161799999999999E-2</v>
      </c>
      <c r="W54" s="8" t="s">
        <v>54</v>
      </c>
      <c r="X54" s="7">
        <v>-4.3140539666570943E-2</v>
      </c>
      <c r="Y54" s="7">
        <v>0.12261740083357298</v>
      </c>
      <c r="Z54" s="7">
        <v>-0.19975208393216437</v>
      </c>
      <c r="AA54" s="7">
        <v>-0.20160247197470538</v>
      </c>
      <c r="AB54" s="7">
        <v>0.11913669517102621</v>
      </c>
      <c r="AC54" s="7">
        <v>0.10398552026444374</v>
      </c>
    </row>
    <row r="55" spans="1:30" ht="13.05" customHeight="1" x14ac:dyDescent="0.3">
      <c r="A55" s="8" t="s">
        <v>55</v>
      </c>
      <c r="B55" s="9">
        <v>751</v>
      </c>
      <c r="C55" s="9">
        <v>1.59737E-2</v>
      </c>
      <c r="D55" s="10">
        <v>1564</v>
      </c>
      <c r="E55" s="9">
        <v>1.3713700000000001E-2</v>
      </c>
      <c r="F55" s="10">
        <v>2604</v>
      </c>
      <c r="G55" s="9">
        <v>1.0948899999999999E-2</v>
      </c>
      <c r="H55" s="10">
        <v>1326</v>
      </c>
      <c r="I55" s="9">
        <v>1.16215E-2</v>
      </c>
      <c r="J55" s="10">
        <v>2746</v>
      </c>
      <c r="K55" s="9">
        <v>1.3731200000000001E-2</v>
      </c>
      <c r="L55" s="10">
        <v>2911</v>
      </c>
      <c r="M55" s="9">
        <v>1.4080000000000001E-2</v>
      </c>
      <c r="O55" s="9">
        <v>1.3130599999999999E-2</v>
      </c>
      <c r="Q55" s="9">
        <v>1.59737E-2</v>
      </c>
      <c r="R55" s="9">
        <v>1.3713700000000001E-2</v>
      </c>
      <c r="S55" s="9">
        <v>1.0948899999999999E-2</v>
      </c>
      <c r="T55" s="9">
        <v>1.16215E-2</v>
      </c>
      <c r="U55" s="9">
        <v>1.3731200000000001E-2</v>
      </c>
      <c r="V55" s="9">
        <v>1.4080000000000001E-2</v>
      </c>
      <c r="W55" s="8" t="s">
        <v>55</v>
      </c>
      <c r="X55" s="7">
        <v>0.2165247589599868</v>
      </c>
      <c r="Y55" s="7">
        <v>4.4407719373067644E-2</v>
      </c>
      <c r="Z55" s="7">
        <v>-0.16615386958707146</v>
      </c>
      <c r="AA55" s="7">
        <v>-0.11493001081443344</v>
      </c>
      <c r="AB55" s="7">
        <v>4.5740484060134534E-2</v>
      </c>
      <c r="AC55" s="7">
        <v>7.2304388222929727E-2</v>
      </c>
    </row>
    <row r="56" spans="1:30" ht="13.05" customHeight="1" x14ac:dyDescent="0.3">
      <c r="A56" s="8" t="s">
        <v>56</v>
      </c>
      <c r="B56" s="9">
        <v>751</v>
      </c>
      <c r="C56" s="9">
        <v>4.8805300000000003E-2</v>
      </c>
      <c r="D56" s="10">
        <v>1564</v>
      </c>
      <c r="E56" s="9">
        <v>4.4609299999999998E-2</v>
      </c>
      <c r="F56" s="10">
        <v>2604</v>
      </c>
      <c r="G56" s="9">
        <v>3.8195E-2</v>
      </c>
      <c r="H56" s="10">
        <v>1326</v>
      </c>
      <c r="I56" s="9">
        <v>4.3766199999999998E-2</v>
      </c>
      <c r="J56" s="10">
        <v>2746</v>
      </c>
      <c r="K56" s="9">
        <v>6.6700899999999994E-2</v>
      </c>
      <c r="L56" s="10">
        <v>2911</v>
      </c>
      <c r="M56" s="9">
        <v>3.1766099999999999E-2</v>
      </c>
      <c r="O56" s="9">
        <v>4.5317700000000002E-2</v>
      </c>
      <c r="Q56" s="9">
        <v>4.8805300000000003E-2</v>
      </c>
      <c r="R56" s="9">
        <v>4.4609299999999998E-2</v>
      </c>
      <c r="S56" s="9">
        <v>3.8195E-2</v>
      </c>
      <c r="T56" s="9">
        <v>4.3766199999999998E-2</v>
      </c>
      <c r="U56" s="9">
        <v>6.6700899999999994E-2</v>
      </c>
      <c r="V56" s="9">
        <v>3.1766099999999999E-2</v>
      </c>
      <c r="W56" s="8" t="s">
        <v>56</v>
      </c>
      <c r="X56" s="7">
        <v>7.6958892441584714E-2</v>
      </c>
      <c r="Y56" s="7">
        <v>-1.5631861281574455E-2</v>
      </c>
      <c r="Z56" s="7">
        <v>-0.15717258378073029</v>
      </c>
      <c r="AA56" s="7">
        <v>-3.4236071115701039E-2</v>
      </c>
      <c r="AB56" s="7">
        <v>0.47185095448356806</v>
      </c>
      <c r="AC56" s="7">
        <v>-0.29903547620466187</v>
      </c>
    </row>
    <row r="57" spans="1:30" ht="13.05" customHeight="1" x14ac:dyDescent="0.3">
      <c r="A57" s="8" t="s">
        <v>57</v>
      </c>
      <c r="B57" s="9">
        <v>751</v>
      </c>
      <c r="C57" s="9">
        <v>9.0302099999999996E-2</v>
      </c>
      <c r="D57" s="10">
        <v>1564</v>
      </c>
      <c r="E57" s="9">
        <v>0.13022159999999999</v>
      </c>
      <c r="F57" s="10">
        <v>2604</v>
      </c>
      <c r="G57" s="9">
        <v>7.5246999999999994E-2</v>
      </c>
      <c r="H57" s="10">
        <v>1326</v>
      </c>
      <c r="I57" s="9">
        <v>9.9943599999999994E-2</v>
      </c>
      <c r="J57" s="10">
        <v>2746</v>
      </c>
      <c r="K57" s="9">
        <v>8.4233199999999994E-2</v>
      </c>
      <c r="L57" s="10">
        <v>2911</v>
      </c>
      <c r="M57" s="9">
        <v>0.12406979999999999</v>
      </c>
      <c r="O57" s="9">
        <v>9.9869700000000006E-2</v>
      </c>
      <c r="Q57" s="9">
        <v>9.0302099999999996E-2</v>
      </c>
      <c r="R57" s="9">
        <v>0.13022159999999999</v>
      </c>
      <c r="S57" s="9">
        <v>7.5246999999999994E-2</v>
      </c>
      <c r="T57" s="9">
        <v>9.9943599999999994E-2</v>
      </c>
      <c r="U57" s="9">
        <v>8.4233199999999994E-2</v>
      </c>
      <c r="V57" s="9">
        <v>0.12406979999999999</v>
      </c>
      <c r="W57" s="8" t="s">
        <v>57</v>
      </c>
      <c r="X57" s="7">
        <v>-9.5800828479508882E-2</v>
      </c>
      <c r="Y57" s="7">
        <v>0.30391500124662429</v>
      </c>
      <c r="Z57" s="7">
        <v>-0.24654825237284195</v>
      </c>
      <c r="AA57" s="7">
        <v>7.3996417331767539E-4</v>
      </c>
      <c r="AB57" s="7">
        <v>-0.15656900941927343</v>
      </c>
      <c r="AC57" s="7">
        <v>0.2423167387105396</v>
      </c>
    </row>
    <row r="58" spans="1:30" ht="13.05" customHeight="1" x14ac:dyDescent="0.3">
      <c r="A58" s="8" t="s">
        <v>58</v>
      </c>
      <c r="B58" s="9">
        <v>751</v>
      </c>
      <c r="C58" s="9">
        <v>17.543275600000001</v>
      </c>
      <c r="D58" s="10">
        <v>1564</v>
      </c>
      <c r="E58" s="9">
        <v>22.8567775</v>
      </c>
      <c r="F58" s="10">
        <v>2604</v>
      </c>
      <c r="G58" s="9">
        <v>34.491167400000002</v>
      </c>
      <c r="H58" s="10">
        <v>1326</v>
      </c>
      <c r="I58" s="9">
        <v>29.3310709</v>
      </c>
      <c r="J58" s="10">
        <v>2746</v>
      </c>
      <c r="K58" s="9">
        <v>35.8623452</v>
      </c>
      <c r="L58" s="10">
        <v>2911</v>
      </c>
      <c r="M58" s="9">
        <v>36.2308485</v>
      </c>
      <c r="O58" s="9">
        <v>31.9002585</v>
      </c>
      <c r="Q58" s="9">
        <v>17.543275600000001</v>
      </c>
      <c r="R58" s="9">
        <v>22.8567775</v>
      </c>
      <c r="S58" s="9">
        <v>34.491167400000002</v>
      </c>
      <c r="T58" s="9">
        <v>29.3310709</v>
      </c>
      <c r="U58" s="9">
        <v>35.8623452</v>
      </c>
      <c r="V58" s="9">
        <v>36.2308485</v>
      </c>
      <c r="W58" s="8" t="s">
        <v>58</v>
      </c>
      <c r="X58" s="7">
        <v>-0.45005851284872811</v>
      </c>
      <c r="Y58" s="7">
        <v>-0.2834924049283174</v>
      </c>
      <c r="Z58" s="7">
        <v>8.1219056579118432E-2</v>
      </c>
      <c r="AA58" s="7">
        <v>-8.0538143601563639E-2</v>
      </c>
      <c r="AB58" s="7">
        <v>0.12420233836036165</v>
      </c>
      <c r="AC58" s="7">
        <v>0.13575407233768977</v>
      </c>
    </row>
    <row r="59" spans="1:30" ht="13.05" customHeight="1" x14ac:dyDescent="0.3">
      <c r="A59" s="8" t="s">
        <v>59</v>
      </c>
      <c r="B59" s="9">
        <v>751</v>
      </c>
      <c r="C59" s="9">
        <v>1565.62</v>
      </c>
      <c r="D59" s="10">
        <v>1564</v>
      </c>
      <c r="E59" s="9">
        <v>1558.19</v>
      </c>
      <c r="F59" s="10">
        <v>2604</v>
      </c>
      <c r="G59" s="9">
        <v>1566.25</v>
      </c>
      <c r="H59" s="10">
        <v>1326</v>
      </c>
      <c r="I59" s="9">
        <v>1574.73</v>
      </c>
      <c r="J59" s="10">
        <v>2746</v>
      </c>
      <c r="K59" s="9">
        <v>1590.95</v>
      </c>
      <c r="L59" s="10">
        <v>2911</v>
      </c>
      <c r="M59" s="9">
        <v>1538.35</v>
      </c>
      <c r="O59" s="9">
        <v>1565</v>
      </c>
      <c r="Q59" s="9">
        <v>1565.62</v>
      </c>
      <c r="R59" s="9">
        <v>1558.19</v>
      </c>
      <c r="S59" s="9">
        <v>1566.25</v>
      </c>
      <c r="T59" s="9">
        <v>1574.73</v>
      </c>
      <c r="U59" s="9">
        <v>1590.95</v>
      </c>
      <c r="V59" s="9">
        <v>1538.35</v>
      </c>
      <c r="W59" s="8" t="s">
        <v>59</v>
      </c>
      <c r="X59" s="7">
        <v>3.9616613418513857E-4</v>
      </c>
      <c r="Y59" s="7">
        <v>-4.3514376996804938E-3</v>
      </c>
      <c r="Z59" s="7">
        <v>7.9872204472852815E-4</v>
      </c>
      <c r="AA59" s="7">
        <v>6.2172523961661064E-3</v>
      </c>
      <c r="AB59" s="7">
        <v>1.6581469648562219E-2</v>
      </c>
      <c r="AC59" s="7">
        <v>-1.7028753993610257E-2</v>
      </c>
    </row>
    <row r="60" spans="1:30" ht="13.05" customHeight="1" x14ac:dyDescent="0.3">
      <c r="A60" s="8" t="s">
        <v>60</v>
      </c>
      <c r="B60" s="9">
        <v>751</v>
      </c>
      <c r="C60" s="9">
        <v>46.086551299999996</v>
      </c>
      <c r="D60" s="10">
        <v>1564</v>
      </c>
      <c r="E60" s="9">
        <v>44.1265985</v>
      </c>
      <c r="F60" s="10">
        <v>2604</v>
      </c>
      <c r="G60" s="9">
        <v>43.859447000000003</v>
      </c>
      <c r="H60" s="10">
        <v>1326</v>
      </c>
      <c r="I60" s="9">
        <v>49.211161400000002</v>
      </c>
      <c r="J60" s="10">
        <v>2746</v>
      </c>
      <c r="K60" s="9">
        <v>46.127094</v>
      </c>
      <c r="L60" s="10">
        <v>2911</v>
      </c>
      <c r="M60" s="9">
        <v>42.127104099999997</v>
      </c>
      <c r="O60" s="9">
        <v>44.765907800000001</v>
      </c>
      <c r="Q60" s="9">
        <v>46.086551299999996</v>
      </c>
      <c r="R60" s="9">
        <v>44.1265985</v>
      </c>
      <c r="S60" s="9">
        <v>43.859447000000003</v>
      </c>
      <c r="T60" s="9">
        <v>49.211161400000002</v>
      </c>
      <c r="U60" s="9">
        <v>46.127094</v>
      </c>
      <c r="V60" s="9">
        <v>42.127104099999997</v>
      </c>
      <c r="W60" s="8" t="s">
        <v>60</v>
      </c>
      <c r="X60" s="7">
        <v>2.9501099495183203E-2</v>
      </c>
      <c r="Y60" s="7">
        <v>-1.428116465003304E-2</v>
      </c>
      <c r="Z60" s="7">
        <v>-2.024890914867139E-2</v>
      </c>
      <c r="AA60" s="7">
        <v>9.9299976666618717E-2</v>
      </c>
      <c r="AB60" s="7">
        <v>3.0406759672591654E-2</v>
      </c>
      <c r="AC60" s="7">
        <v>-5.8946725972571556E-2</v>
      </c>
    </row>
    <row r="61" spans="1:30" ht="13.05" customHeight="1" x14ac:dyDescent="0.3">
      <c r="A61" s="8" t="s">
        <v>61</v>
      </c>
      <c r="B61" s="9">
        <v>751</v>
      </c>
      <c r="C61" s="9">
        <v>46.419573900000003</v>
      </c>
      <c r="D61" s="10">
        <v>1564</v>
      </c>
      <c r="E61" s="9">
        <v>4.7330882000000001</v>
      </c>
      <c r="F61" s="10">
        <v>2604</v>
      </c>
      <c r="G61" s="9">
        <v>7.9457757000000004</v>
      </c>
      <c r="H61" s="10">
        <v>1326</v>
      </c>
      <c r="I61" s="9">
        <v>7.3310332000000002</v>
      </c>
      <c r="J61" s="10">
        <v>2746</v>
      </c>
      <c r="K61" s="9">
        <v>10.405280400000001</v>
      </c>
      <c r="L61" s="10">
        <v>2911</v>
      </c>
      <c r="M61" s="9">
        <v>10.0920302</v>
      </c>
      <c r="O61" s="9">
        <v>11.6165249</v>
      </c>
      <c r="Q61" s="9">
        <v>46.419573900000003</v>
      </c>
      <c r="R61" s="9">
        <v>4.7330882000000001</v>
      </c>
      <c r="S61" s="9">
        <v>7.9457757000000004</v>
      </c>
      <c r="T61" s="9">
        <v>7.3310332000000002</v>
      </c>
      <c r="U61" s="9">
        <v>10.405280400000001</v>
      </c>
      <c r="V61" s="9">
        <v>10.0920302</v>
      </c>
      <c r="W61" s="8" t="s">
        <v>61</v>
      </c>
      <c r="X61" s="7">
        <v>2.9959948693434129</v>
      </c>
      <c r="Y61" s="7">
        <v>-0.59255558432969913</v>
      </c>
      <c r="Z61" s="7">
        <v>-0.31599374439424643</v>
      </c>
      <c r="AA61" s="7">
        <v>-0.36891340025449437</v>
      </c>
      <c r="AB61" s="7">
        <v>-0.10426909169712184</v>
      </c>
      <c r="AC61" s="7">
        <v>-0.13123500471298433</v>
      </c>
      <c r="AD61" s="7"/>
    </row>
    <row r="62" spans="1:30" ht="13.05" customHeight="1" x14ac:dyDescent="0.3"/>
    <row r="63" spans="1:30" ht="13.05" customHeight="1" x14ac:dyDescent="0.3"/>
    <row r="64" spans="1:30" ht="13.05" customHeight="1" x14ac:dyDescent="0.3"/>
    <row r="65" ht="13.05" customHeight="1" x14ac:dyDescent="0.3"/>
    <row r="66" ht="13.05" customHeight="1" x14ac:dyDescent="0.3"/>
    <row r="67" ht="13.05" customHeight="1" x14ac:dyDescent="0.3"/>
    <row r="68" ht="13.05" customHeight="1" x14ac:dyDescent="0.3"/>
    <row r="69" ht="13.05" customHeight="1" x14ac:dyDescent="0.3"/>
    <row r="70" ht="13.05" customHeight="1" x14ac:dyDescent="0.3"/>
    <row r="71" ht="13.05" customHeight="1" x14ac:dyDescent="0.3"/>
    <row r="72" ht="13.05" customHeight="1" x14ac:dyDescent="0.3"/>
    <row r="73" ht="13.05" customHeight="1" x14ac:dyDescent="0.3"/>
    <row r="74" ht="13.05" customHeight="1" x14ac:dyDescent="0.3"/>
    <row r="75" ht="13.05" customHeight="1" x14ac:dyDescent="0.3"/>
    <row r="76" ht="13.05" customHeight="1" x14ac:dyDescent="0.3"/>
    <row r="77" ht="13.05" customHeight="1" x14ac:dyDescent="0.3"/>
    <row r="78" ht="13.05" customHeight="1" x14ac:dyDescent="0.3"/>
    <row r="79" ht="13.05" customHeight="1" x14ac:dyDescent="0.3"/>
    <row r="80" ht="13.05" customHeight="1" x14ac:dyDescent="0.3"/>
    <row r="81" ht="13.05" customHeight="1" x14ac:dyDescent="0.3"/>
  </sheetData>
  <mergeCells count="6">
    <mergeCell ref="L1:M1"/>
    <mergeCell ref="B1:C1"/>
    <mergeCell ref="D1:E1"/>
    <mergeCell ref="F1:G1"/>
    <mergeCell ref="H1:I1"/>
    <mergeCell ref="J1:K1"/>
  </mergeCells>
  <conditionalFormatting sqref="X3:AC6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AC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:AC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7:AC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7:AC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1:AC4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3:AC5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54:AC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"/>
  <sheetViews>
    <sheetView workbookViewId="0">
      <selection activeCell="H8" sqref="H8"/>
    </sheetView>
  </sheetViews>
  <sheetFormatPr defaultRowHeight="14.4" x14ac:dyDescent="0.3"/>
  <cols>
    <col min="1" max="1" width="11.77734375" customWidth="1"/>
    <col min="2" max="2" width="16.44140625" bestFit="1" customWidth="1"/>
    <col min="3" max="3" width="17.5546875" bestFit="1" customWidth="1"/>
    <col min="4" max="4" width="16.6640625" bestFit="1" customWidth="1"/>
    <col min="5" max="5" width="12.88671875" bestFit="1" customWidth="1"/>
    <col min="6" max="6" width="16.88671875" bestFit="1" customWidth="1"/>
  </cols>
  <sheetData>
    <row r="1" spans="1:7" x14ac:dyDescent="0.3">
      <c r="A1" t="s">
        <v>87</v>
      </c>
      <c r="B1" t="s">
        <v>86</v>
      </c>
      <c r="C1" t="s">
        <v>88</v>
      </c>
      <c r="D1" t="s">
        <v>89</v>
      </c>
      <c r="E1" t="s">
        <v>90</v>
      </c>
      <c r="F1" t="s">
        <v>91</v>
      </c>
      <c r="G1" t="s">
        <v>94</v>
      </c>
    </row>
    <row r="2" spans="1:7" x14ac:dyDescent="0.3">
      <c r="A2">
        <v>1</v>
      </c>
      <c r="B2">
        <v>41.331499999999998</v>
      </c>
      <c r="C2">
        <v>-2.5289700000000002</v>
      </c>
      <c r="D2">
        <v>698.08799999999997</v>
      </c>
      <c r="E2">
        <f>B2*C2</f>
        <v>-104.526123555</v>
      </c>
      <c r="F2">
        <f>(100*ABS(E2))/D2</f>
        <v>14.973201595644102</v>
      </c>
      <c r="G2" t="s">
        <v>92</v>
      </c>
    </row>
    <row r="3" spans="1:7" x14ac:dyDescent="0.3">
      <c r="A3">
        <v>2</v>
      </c>
      <c r="B3">
        <v>35.752600000000001</v>
      </c>
      <c r="C3">
        <v>-4.8820000000000002E-2</v>
      </c>
      <c r="D3">
        <v>72.294600000000003</v>
      </c>
      <c r="E3">
        <f t="shared" ref="E3:E7" si="0">B3*C3</f>
        <v>-1.7454419320000001</v>
      </c>
      <c r="F3">
        <f t="shared" ref="F3:F7" si="1">(100*ABS(E3))/D3</f>
        <v>2.4143462056640468</v>
      </c>
      <c r="G3" t="s">
        <v>92</v>
      </c>
    </row>
    <row r="4" spans="1:7" x14ac:dyDescent="0.3">
      <c r="A4">
        <v>3</v>
      </c>
      <c r="B4">
        <v>40.933999999999997</v>
      </c>
      <c r="C4">
        <v>7.9219999999999999E-2</v>
      </c>
      <c r="D4">
        <v>133.58000000000001</v>
      </c>
      <c r="E4">
        <f t="shared" si="0"/>
        <v>3.2427914799999997</v>
      </c>
      <c r="F4">
        <f t="shared" si="1"/>
        <v>2.4276025452912107</v>
      </c>
      <c r="G4" t="s">
        <v>93</v>
      </c>
    </row>
    <row r="5" spans="1:7" x14ac:dyDescent="0.3">
      <c r="A5">
        <v>4</v>
      </c>
      <c r="B5">
        <v>42.392600000000002</v>
      </c>
      <c r="C5">
        <v>-2.8250000000000001E-2</v>
      </c>
      <c r="D5">
        <v>90.506</v>
      </c>
      <c r="E5">
        <f t="shared" si="0"/>
        <v>-1.1975909500000002</v>
      </c>
      <c r="F5">
        <f t="shared" si="1"/>
        <v>1.3232171900205514</v>
      </c>
      <c r="G5" t="s">
        <v>92</v>
      </c>
    </row>
    <row r="6" spans="1:7" x14ac:dyDescent="0.3">
      <c r="A6">
        <v>5</v>
      </c>
      <c r="B6">
        <v>40.759700000000002</v>
      </c>
      <c r="C6">
        <v>-6.6989999999999994E-2</v>
      </c>
      <c r="D6">
        <v>108.7389</v>
      </c>
      <c r="E6">
        <f t="shared" si="0"/>
        <v>-2.7304923030000001</v>
      </c>
      <c r="F6">
        <f t="shared" si="1"/>
        <v>2.5110538206658339</v>
      </c>
      <c r="G6" t="s">
        <v>92</v>
      </c>
    </row>
    <row r="7" spans="1:7" x14ac:dyDescent="0.3">
      <c r="A7">
        <v>6</v>
      </c>
      <c r="B7">
        <v>44.66</v>
      </c>
      <c r="C7">
        <v>-6.6019999999999995E-2</v>
      </c>
      <c r="D7">
        <v>127.0958</v>
      </c>
      <c r="E7">
        <f t="shared" si="0"/>
        <v>-2.9484531999999994</v>
      </c>
      <c r="F7">
        <f t="shared" si="1"/>
        <v>2.3198667461867344</v>
      </c>
      <c r="G7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"/>
  <sheetViews>
    <sheetView tabSelected="1" topLeftCell="A16" workbookViewId="0">
      <selection activeCell="G50" sqref="G50"/>
    </sheetView>
  </sheetViews>
  <sheetFormatPr defaultRowHeight="13.05" customHeight="1" x14ac:dyDescent="0.3"/>
  <cols>
    <col min="1" max="1" width="18" customWidth="1"/>
    <col min="5" max="5" width="10.21875" customWidth="1"/>
    <col min="6" max="6" width="11.5546875" customWidth="1"/>
  </cols>
  <sheetData>
    <row r="1" spans="1:7" ht="82.8" customHeight="1" x14ac:dyDescent="0.3">
      <c r="B1" s="12" t="s">
        <v>64</v>
      </c>
      <c r="C1" s="12" t="s">
        <v>63</v>
      </c>
      <c r="D1" s="12" t="s">
        <v>62</v>
      </c>
      <c r="E1" s="12" t="s">
        <v>66</v>
      </c>
      <c r="F1" s="12" t="s">
        <v>65</v>
      </c>
      <c r="G1" s="12" t="s">
        <v>67</v>
      </c>
    </row>
    <row r="2" spans="1:7" ht="13.05" customHeight="1" thickBot="1" x14ac:dyDescent="0.3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</row>
    <row r="3" spans="1:7" ht="13.05" customHeight="1" x14ac:dyDescent="0.3">
      <c r="A3" s="4" t="s">
        <v>3</v>
      </c>
      <c r="B3" s="7">
        <v>-9.1599180661278923E-2</v>
      </c>
      <c r="C3" s="7">
        <v>-0.52675230276674878</v>
      </c>
      <c r="D3" s="7">
        <v>-4.1283616810054435E-2</v>
      </c>
      <c r="E3" s="7">
        <v>0.15800655283960707</v>
      </c>
      <c r="F3" s="7">
        <v>-4.4142471013788875E-2</v>
      </c>
      <c r="G3" s="7">
        <v>0.31394345980996041</v>
      </c>
    </row>
    <row r="4" spans="1:7" ht="13.05" customHeight="1" x14ac:dyDescent="0.3">
      <c r="A4" s="8" t="s">
        <v>4</v>
      </c>
      <c r="B4" s="7">
        <v>2.4550939528200644E-4</v>
      </c>
      <c r="C4" s="7">
        <v>-0.13406130003413563</v>
      </c>
      <c r="D4" s="7">
        <v>-8.1427557501426717E-3</v>
      </c>
      <c r="E4" s="7">
        <v>2.8255683526865027E-2</v>
      </c>
      <c r="F4" s="7">
        <v>-1.1719002325624506E-2</v>
      </c>
      <c r="G4" s="7">
        <v>8.1990819730824782E-2</v>
      </c>
    </row>
    <row r="5" spans="1:7" ht="13.05" customHeight="1" x14ac:dyDescent="0.3">
      <c r="A5" s="8" t="s">
        <v>5</v>
      </c>
      <c r="B5" s="7">
        <v>0.32130984514845862</v>
      </c>
      <c r="C5" s="7">
        <v>-0.34431515485154141</v>
      </c>
      <c r="D5" s="7">
        <v>-1.1356371643699403E-2</v>
      </c>
      <c r="E5" s="7">
        <v>0.24552182483307283</v>
      </c>
      <c r="F5" s="7">
        <v>-5.9078881943457895E-2</v>
      </c>
      <c r="G5" s="7">
        <v>5.2316113794573127E-2</v>
      </c>
    </row>
    <row r="6" spans="1:7" ht="13.05" customHeight="1" x14ac:dyDescent="0.3">
      <c r="A6" s="8" t="s">
        <v>6</v>
      </c>
      <c r="B6" s="7">
        <v>0.82028818662550917</v>
      </c>
      <c r="C6" s="7">
        <v>-0.36926599701439666</v>
      </c>
      <c r="D6" s="7">
        <v>2.955873795005437E-2</v>
      </c>
      <c r="E6" s="7">
        <v>9.7968271639298665E-2</v>
      </c>
      <c r="F6" s="7">
        <v>-0.13135389520026308</v>
      </c>
      <c r="G6" s="7">
        <v>1.5668091997065092E-2</v>
      </c>
    </row>
    <row r="7" spans="1:7" ht="13.05" customHeight="1" x14ac:dyDescent="0.3">
      <c r="A7" s="8" t="s">
        <v>7</v>
      </c>
      <c r="B7" s="7">
        <v>1.263369559020922</v>
      </c>
      <c r="C7" s="7">
        <v>-0.13052649035795549</v>
      </c>
      <c r="D7" s="7">
        <v>-0.54215706089957871</v>
      </c>
      <c r="E7" s="7">
        <v>7.0285089424068525E-2</v>
      </c>
      <c r="F7" s="7">
        <v>-0.2186238384717839</v>
      </c>
      <c r="G7" s="7">
        <v>0.35927693734873589</v>
      </c>
    </row>
    <row r="8" spans="1:7" ht="13.05" customHeight="1" x14ac:dyDescent="0.3">
      <c r="A8" s="8" t="s">
        <v>8</v>
      </c>
      <c r="B8" s="7">
        <v>0.71177536210068371</v>
      </c>
      <c r="C8" s="7">
        <v>-0.6726006903425501</v>
      </c>
      <c r="D8" s="7">
        <v>2.0430932227372294</v>
      </c>
      <c r="E8" s="7">
        <v>-0.66984020324121407</v>
      </c>
      <c r="F8" s="7">
        <v>-0.75493562007797765</v>
      </c>
      <c r="G8" s="7">
        <v>-0.67837736183816255</v>
      </c>
    </row>
    <row r="9" spans="1:7" ht="13.05" customHeight="1" x14ac:dyDescent="0.3">
      <c r="A9" s="8" t="s">
        <v>9</v>
      </c>
      <c r="B9" s="7">
        <v>-0.23718804194554211</v>
      </c>
      <c r="C9" s="7">
        <v>0.22286169005777778</v>
      </c>
      <c r="D9" s="7">
        <v>-0.67964441363987027</v>
      </c>
      <c r="E9" s="7">
        <v>0.22308062087176905</v>
      </c>
      <c r="F9" s="7">
        <v>0.25177644333810223</v>
      </c>
      <c r="G9" s="7">
        <v>0.22596943966126593</v>
      </c>
    </row>
    <row r="10" spans="1:7" ht="13.05" customHeight="1" x14ac:dyDescent="0.3">
      <c r="A10" s="8" t="s">
        <v>10</v>
      </c>
      <c r="B10" s="7">
        <v>0.26333195535345189</v>
      </c>
      <c r="C10" s="7">
        <v>0.41599244079607867</v>
      </c>
      <c r="D10" s="7">
        <v>0.13370341935864882</v>
      </c>
      <c r="E10" s="7">
        <v>-8.6989901376011258E-2</v>
      </c>
      <c r="F10" s="7">
        <v>-0.47723852831748659</v>
      </c>
      <c r="G10" s="7">
        <v>-0.1224827260379141</v>
      </c>
    </row>
    <row r="11" spans="1:7" ht="13.05" customHeight="1" x14ac:dyDescent="0.3">
      <c r="A11" s="8" t="s">
        <v>11</v>
      </c>
      <c r="B11" s="7">
        <v>-0.65197622252130993</v>
      </c>
      <c r="C11" s="7">
        <v>0.48205473306415425</v>
      </c>
      <c r="D11" s="7">
        <v>-0.26082548227904889</v>
      </c>
      <c r="E11" s="7">
        <v>-0.7252841333931509</v>
      </c>
      <c r="F11" s="7">
        <v>1.2940032899656049</v>
      </c>
      <c r="G11" s="7">
        <v>-0.78809032451024374</v>
      </c>
    </row>
    <row r="12" spans="1:7" ht="13.05" customHeight="1" x14ac:dyDescent="0.3">
      <c r="A12" s="8" t="s">
        <v>12</v>
      </c>
      <c r="B12" s="7">
        <v>-1.6714138906100628E-2</v>
      </c>
      <c r="C12" s="7">
        <v>6.7005698388948653E-2</v>
      </c>
      <c r="D12" s="7">
        <v>6.0236646733945465E-2</v>
      </c>
      <c r="E12" s="7">
        <v>0.11997443070297331</v>
      </c>
      <c r="F12" s="7">
        <v>-0.43140895014847191</v>
      </c>
      <c r="G12" s="7">
        <v>0.26926461779715272</v>
      </c>
    </row>
    <row r="13" spans="1:7" ht="13.05" customHeight="1" x14ac:dyDescent="0.3">
      <c r="A13" s="8" t="s">
        <v>13</v>
      </c>
      <c r="B13" s="7">
        <v>0.46663432093467794</v>
      </c>
      <c r="C13" s="7">
        <v>-0.64142439875948432</v>
      </c>
      <c r="D13" s="7">
        <v>0.26377172365366985</v>
      </c>
      <c r="E13" s="7">
        <v>-0.73217124383155507</v>
      </c>
      <c r="F13" s="7">
        <v>-0.87304584641791338</v>
      </c>
      <c r="G13" s="7">
        <v>1.1336016891298835</v>
      </c>
    </row>
    <row r="14" spans="1:7" ht="13.05" customHeight="1" x14ac:dyDescent="0.3">
      <c r="A14" s="8" t="s">
        <v>14</v>
      </c>
      <c r="B14" s="7">
        <v>-8.2580000596462977E-2</v>
      </c>
      <c r="C14" s="7">
        <v>3.8828546717962542E-2</v>
      </c>
      <c r="D14" s="7">
        <v>-0.16792043183919358</v>
      </c>
      <c r="E14" s="7">
        <v>-2.5986400644180008E-2</v>
      </c>
      <c r="F14" s="7">
        <v>0.95634875190122592</v>
      </c>
      <c r="G14" s="7">
        <v>-0.74100146133428768</v>
      </c>
    </row>
    <row r="15" spans="1:7" ht="13.05" customHeight="1" x14ac:dyDescent="0.3">
      <c r="A15" s="8" t="s">
        <v>15</v>
      </c>
      <c r="B15" s="7">
        <v>3.1990203486526703E-2</v>
      </c>
      <c r="C15" s="7">
        <v>-0.87374497529370088</v>
      </c>
      <c r="D15" s="7">
        <v>-6.5059579757421715E-2</v>
      </c>
      <c r="E15" s="7">
        <v>-0.11405852925336402</v>
      </c>
      <c r="F15" s="7">
        <v>3.4764926679731412E-2</v>
      </c>
      <c r="G15" s="7">
        <v>0.53615638380872244</v>
      </c>
    </row>
    <row r="16" spans="1:7" ht="13.05" customHeight="1" x14ac:dyDescent="0.3">
      <c r="A16" s="8" t="s">
        <v>16</v>
      </c>
      <c r="B16" s="7">
        <v>0.32975551852443674</v>
      </c>
      <c r="C16" s="7">
        <v>-0.97080895747255003</v>
      </c>
      <c r="D16" s="7">
        <v>-0.13401511174013281</v>
      </c>
      <c r="E16" s="7">
        <v>-7.9188257584404287E-2</v>
      </c>
      <c r="F16" s="7">
        <v>0.25572168831465292</v>
      </c>
      <c r="G16" s="7">
        <v>0.3486703038327208</v>
      </c>
    </row>
    <row r="17" spans="1:7" ht="13.05" customHeight="1" x14ac:dyDescent="0.3">
      <c r="A17" s="8" t="s">
        <v>17</v>
      </c>
      <c r="B17" s="7">
        <v>0.24274633322448014</v>
      </c>
      <c r="C17" s="7">
        <v>-0.67370701612082007</v>
      </c>
      <c r="D17" s="7">
        <v>-0.30128130848669354</v>
      </c>
      <c r="E17" s="7">
        <v>1.4253248919367807</v>
      </c>
      <c r="F17" s="7">
        <v>-0.24671421097170865</v>
      </c>
      <c r="G17" s="7">
        <v>0.16596965451372436</v>
      </c>
    </row>
    <row r="18" spans="1:7" ht="13.05" customHeight="1" x14ac:dyDescent="0.3">
      <c r="A18" s="8" t="s">
        <v>18</v>
      </c>
      <c r="B18" s="7">
        <v>0.28278983643658062</v>
      </c>
      <c r="C18" s="7">
        <v>-0.68666281044417943</v>
      </c>
      <c r="D18" s="7">
        <v>-0.21696479313839734</v>
      </c>
      <c r="E18" s="7">
        <v>0.19168236419042106</v>
      </c>
      <c r="F18" s="7">
        <v>0.17604779917063129</v>
      </c>
      <c r="G18" s="7">
        <v>0.23463146373998511</v>
      </c>
    </row>
    <row r="19" spans="1:7" ht="13.05" customHeight="1" x14ac:dyDescent="0.3">
      <c r="A19" s="8" t="s">
        <v>19</v>
      </c>
      <c r="B19" s="7">
        <v>0.72149372468441419</v>
      </c>
      <c r="C19" s="7">
        <v>-0.75285335756684191</v>
      </c>
      <c r="D19" s="7">
        <v>6.4352266180322859E-2</v>
      </c>
      <c r="E19" s="7">
        <v>-0.42912263569530551</v>
      </c>
      <c r="F19" s="7">
        <v>-8.6876626253776457E-2</v>
      </c>
      <c r="G19" s="7">
        <v>0.40625184355830912</v>
      </c>
    </row>
    <row r="20" spans="1:7" ht="13.05" customHeight="1" x14ac:dyDescent="0.3">
      <c r="A20" s="8" t="s">
        <v>20</v>
      </c>
      <c r="B20" s="7">
        <v>1.1392637126527632</v>
      </c>
      <c r="C20" s="7">
        <v>-0.74007949529334216</v>
      </c>
      <c r="D20" s="7">
        <v>-2.5723261646801721E-3</v>
      </c>
      <c r="E20" s="7">
        <v>-0.26152268012703261</v>
      </c>
      <c r="F20" s="7">
        <v>-0.17892861117214176</v>
      </c>
      <c r="G20" s="7">
        <v>0.36607639651772961</v>
      </c>
    </row>
    <row r="21" spans="1:7" ht="13.05" customHeight="1" x14ac:dyDescent="0.3">
      <c r="A21" s="8" t="s">
        <v>21</v>
      </c>
      <c r="B21" s="7">
        <v>0.61432467775801092</v>
      </c>
      <c r="C21" s="7">
        <v>-0.76353242508706765</v>
      </c>
      <c r="D21" s="7">
        <v>0.15656334447876286</v>
      </c>
      <c r="E21" s="7">
        <v>1.5120697081906442E-2</v>
      </c>
      <c r="F21" s="7">
        <v>0.10177689438498283</v>
      </c>
      <c r="G21" s="7">
        <v>-1.2214579458026842E-2</v>
      </c>
    </row>
    <row r="22" spans="1:7" ht="13.05" customHeight="1" x14ac:dyDescent="0.3">
      <c r="A22" s="8" t="s">
        <v>22</v>
      </c>
      <c r="B22" s="7">
        <v>1.0520263525653819</v>
      </c>
      <c r="C22" s="7">
        <v>-0.62257117516339444</v>
      </c>
      <c r="D22" s="7">
        <v>0.11933797852390282</v>
      </c>
      <c r="E22" s="7">
        <v>8.4248352964662043E-3</v>
      </c>
      <c r="F22" s="7">
        <v>-7.6926450422027171E-2</v>
      </c>
      <c r="G22" s="7">
        <v>-1.0029815185125912E-2</v>
      </c>
    </row>
    <row r="23" spans="1:7" ht="13.05" customHeight="1" x14ac:dyDescent="0.3">
      <c r="A23" s="8" t="s">
        <v>23</v>
      </c>
      <c r="B23" s="7">
        <v>0.43104288451593264</v>
      </c>
      <c r="C23" s="7">
        <v>-0.83846362982183953</v>
      </c>
      <c r="D23" s="7">
        <v>4.0819160374242713E-2</v>
      </c>
      <c r="E23" s="7">
        <v>-6.1501266271244748E-2</v>
      </c>
      <c r="F23" s="7">
        <v>0.12626440574146791</v>
      </c>
      <c r="G23" s="7">
        <v>0.2009481299220901</v>
      </c>
    </row>
    <row r="24" spans="1:7" ht="13.05" customHeight="1" x14ac:dyDescent="0.3">
      <c r="A24" s="8" t="s">
        <v>24</v>
      </c>
      <c r="B24" s="7">
        <v>1.0141460236693334</v>
      </c>
      <c r="C24" s="7">
        <v>-0.61037115712966883</v>
      </c>
      <c r="D24" s="7">
        <v>0.12481142648952237</v>
      </c>
      <c r="E24" s="7">
        <v>1.5653994238589153E-3</v>
      </c>
      <c r="F24" s="7">
        <v>-8.1085220097628863E-2</v>
      </c>
      <c r="G24" s="7">
        <v>-7.0865971551103968E-3</v>
      </c>
    </row>
    <row r="25" spans="1:7" ht="13.05" customHeight="1" x14ac:dyDescent="0.3">
      <c r="A25" s="8" t="s">
        <v>25</v>
      </c>
      <c r="B25" s="7">
        <v>0.81316250289302561</v>
      </c>
      <c r="C25" s="7">
        <v>-0.74018489163708145</v>
      </c>
      <c r="D25" s="7">
        <v>-5.3350451312014546E-2</v>
      </c>
      <c r="E25" s="7">
        <v>0.21521229350346505</v>
      </c>
      <c r="F25" s="7">
        <v>-0.16593522242455205</v>
      </c>
      <c r="G25" s="7">
        <v>0.27958899383840108</v>
      </c>
    </row>
    <row r="26" spans="1:7" ht="13.05" customHeight="1" x14ac:dyDescent="0.3">
      <c r="A26" s="8" t="s">
        <v>26</v>
      </c>
      <c r="B26" s="7">
        <v>0.7232977198222299</v>
      </c>
      <c r="C26" s="7">
        <v>-0.75259436659006185</v>
      </c>
      <c r="D26" s="7">
        <v>6.0641395020977429E-2</v>
      </c>
      <c r="E26" s="7">
        <v>-0.42852439942251075</v>
      </c>
      <c r="F26" s="7">
        <v>-8.5919742064863192E-2</v>
      </c>
      <c r="G26" s="7">
        <v>0.40772548906276107</v>
      </c>
    </row>
    <row r="27" spans="1:7" ht="13.05" customHeight="1" x14ac:dyDescent="0.3">
      <c r="A27" s="8" t="s">
        <v>27</v>
      </c>
      <c r="B27" s="7">
        <v>0.23951511979165718</v>
      </c>
      <c r="C27" s="7">
        <v>-0.68111772370969847</v>
      </c>
      <c r="D27" s="7">
        <v>-0.24319392812316265</v>
      </c>
      <c r="E27" s="7">
        <v>0.24173235747843114</v>
      </c>
      <c r="F27" s="7">
        <v>0.17278050452755145</v>
      </c>
      <c r="G27" s="7">
        <v>0.24852414540508372</v>
      </c>
    </row>
    <row r="28" spans="1:7" ht="13.05" customHeight="1" x14ac:dyDescent="0.3">
      <c r="A28" s="8" t="s">
        <v>28</v>
      </c>
      <c r="B28" s="7">
        <v>0.30245944531658808</v>
      </c>
      <c r="C28" s="7">
        <v>-0.90440532256858785</v>
      </c>
      <c r="D28" s="7">
        <v>-0.38961725349480458</v>
      </c>
      <c r="E28" s="7">
        <v>0.45167077820139045</v>
      </c>
      <c r="F28" s="7">
        <v>0.18270165208940714</v>
      </c>
      <c r="G28" s="7">
        <v>0.40876130672049049</v>
      </c>
    </row>
    <row r="29" spans="1:7" ht="13.05" customHeight="1" x14ac:dyDescent="0.3">
      <c r="A29" s="8" t="s">
        <v>29</v>
      </c>
      <c r="B29" s="7">
        <v>1.5459519534923483</v>
      </c>
      <c r="C29" s="7">
        <v>-0.7266880396682911</v>
      </c>
      <c r="D29" s="7">
        <v>0.25912627169359648</v>
      </c>
      <c r="E29" s="7">
        <v>-0.45195349234846549</v>
      </c>
      <c r="F29" s="7">
        <v>-8.1559374198512447E-2</v>
      </c>
      <c r="G29" s="7">
        <v>-0.14533641104556727</v>
      </c>
    </row>
    <row r="30" spans="1:7" ht="13.05" customHeight="1" x14ac:dyDescent="0.3">
      <c r="A30" s="8" t="s">
        <v>30</v>
      </c>
      <c r="B30" s="7">
        <v>0.39718820217013429</v>
      </c>
      <c r="C30" s="7">
        <v>-0.69927105232313103</v>
      </c>
      <c r="D30" s="7">
        <v>5.7547214512118972E-2</v>
      </c>
      <c r="E30" s="7">
        <v>9.571858579661785E-2</v>
      </c>
      <c r="F30" s="7">
        <v>-3.6352618151620497E-3</v>
      </c>
      <c r="G30" s="7">
        <v>0.16353166795099128</v>
      </c>
    </row>
    <row r="31" spans="1:7" ht="13.05" customHeight="1" x14ac:dyDescent="0.3">
      <c r="A31" s="8" t="s">
        <v>31</v>
      </c>
      <c r="B31" s="7">
        <v>2.5961965068249011</v>
      </c>
      <c r="C31" s="7">
        <v>-0.69455894995072653</v>
      </c>
      <c r="D31" s="7">
        <v>0.28767743694043157</v>
      </c>
      <c r="E31" s="7">
        <v>-0.3822070324785608</v>
      </c>
      <c r="F31" s="7">
        <v>-0.17601744490805782</v>
      </c>
      <c r="G31" s="7">
        <v>-0.29216027509278097</v>
      </c>
    </row>
    <row r="32" spans="1:7" ht="13.05" customHeight="1" x14ac:dyDescent="0.3">
      <c r="A32" s="8" t="s">
        <v>32</v>
      </c>
      <c r="B32" s="7">
        <v>-0.42237852250264329</v>
      </c>
      <c r="C32" s="7">
        <v>-0.70606996736082372</v>
      </c>
      <c r="D32" s="7">
        <v>-0.15239277341056401</v>
      </c>
      <c r="E32" s="7">
        <v>-6.3945202960510983E-2</v>
      </c>
      <c r="F32" s="7">
        <v>0.24460993885900817</v>
      </c>
      <c r="G32" s="7">
        <v>0.43299774743713537</v>
      </c>
    </row>
    <row r="33" spans="1:7" ht="13.05" customHeight="1" x14ac:dyDescent="0.3">
      <c r="A33" s="8" t="s">
        <v>33</v>
      </c>
      <c r="B33" s="7">
        <v>0.44362955381834812</v>
      </c>
      <c r="C33" s="7">
        <v>-0.69833416806393311</v>
      </c>
      <c r="D33" s="7">
        <v>-0.15535352655532075</v>
      </c>
      <c r="E33" s="7">
        <v>8.2699301003854364E-2</v>
      </c>
      <c r="F33" s="7">
        <v>0.25372906822289498</v>
      </c>
      <c r="G33" s="7">
        <v>0.1034340091021928</v>
      </c>
    </row>
    <row r="34" spans="1:7" ht="13.05" customHeight="1" x14ac:dyDescent="0.3">
      <c r="A34" s="8" t="s">
        <v>34</v>
      </c>
      <c r="B34" s="7">
        <v>0.20298557251271787</v>
      </c>
      <c r="C34" s="7">
        <v>-0.48086109872259264</v>
      </c>
      <c r="D34" s="7">
        <v>-0.10331888409060419</v>
      </c>
      <c r="E34" s="7">
        <v>-0.3097023854847657</v>
      </c>
      <c r="F34" s="7">
        <v>-1.1738876621234517E-3</v>
      </c>
      <c r="G34" s="7">
        <v>0.45029333594398691</v>
      </c>
    </row>
    <row r="35" spans="1:7" ht="13.05" customHeight="1" x14ac:dyDescent="0.3">
      <c r="A35" s="8" t="s">
        <v>35</v>
      </c>
      <c r="B35" s="7">
        <v>6.1207565770674099E-2</v>
      </c>
      <c r="C35" s="7">
        <v>-0.7227302926104433</v>
      </c>
      <c r="D35" s="7">
        <v>-0.10727025508163002</v>
      </c>
      <c r="E35" s="7">
        <v>-7.0476063475130024E-2</v>
      </c>
      <c r="F35" s="7">
        <v>5.4841836054331017E-2</v>
      </c>
      <c r="G35" s="7">
        <v>0.45178821461909191</v>
      </c>
    </row>
    <row r="36" spans="1:7" ht="13.05" customHeight="1" x14ac:dyDescent="0.3">
      <c r="A36" s="8" t="s">
        <v>36</v>
      </c>
      <c r="B36" s="7">
        <v>5.3984010179814801E-2</v>
      </c>
      <c r="C36" s="7">
        <v>-0.7213301211496409</v>
      </c>
      <c r="D36" s="7">
        <v>-0.12670642701078227</v>
      </c>
      <c r="E36" s="7">
        <v>2.382886097825665E-3</v>
      </c>
      <c r="F36" s="7">
        <v>5.8180631553232942E-2</v>
      </c>
      <c r="G36" s="7">
        <v>0.43411969850684518</v>
      </c>
    </row>
    <row r="37" spans="1:7" ht="13.05" customHeight="1" x14ac:dyDescent="0.3">
      <c r="A37" s="8" t="s">
        <v>37</v>
      </c>
      <c r="B37" s="7">
        <v>2.1238527327797256</v>
      </c>
      <c r="C37" s="7">
        <v>-0.47196078600797231</v>
      </c>
      <c r="D37" s="7">
        <v>-3.8315341147369231E-2</v>
      </c>
      <c r="E37" s="7">
        <v>-0.29971879124331779</v>
      </c>
      <c r="F37" s="7">
        <v>-0.16416158568606309</v>
      </c>
      <c r="G37" s="7">
        <v>-7.1568514988042287E-2</v>
      </c>
    </row>
    <row r="38" spans="1:7" ht="13.05" customHeight="1" x14ac:dyDescent="0.3">
      <c r="A38" s="8" t="s">
        <v>38</v>
      </c>
      <c r="B38" s="7">
        <v>3.5699695029570888</v>
      </c>
      <c r="C38" s="7">
        <v>-0.64488226795415649</v>
      </c>
      <c r="D38" s="7">
        <v>-0.17987459950668871</v>
      </c>
      <c r="E38" s="7">
        <v>-0.45964335377815502</v>
      </c>
      <c r="F38" s="7">
        <v>-0.30219429698441647</v>
      </c>
      <c r="G38" s="7">
        <v>-0.2629114622941352</v>
      </c>
    </row>
    <row r="39" spans="1:7" ht="13.05" customHeight="1" x14ac:dyDescent="0.3">
      <c r="A39" s="8" t="s">
        <v>39</v>
      </c>
      <c r="B39" s="7">
        <v>-0.10231679421829465</v>
      </c>
      <c r="C39" s="7">
        <v>0.2852667542649503</v>
      </c>
      <c r="D39" s="7">
        <v>-2.9899001162484895E-2</v>
      </c>
      <c r="E39" s="7">
        <v>-1.2666518144706096E-2</v>
      </c>
      <c r="F39" s="7">
        <v>-9.9130662389983804E-2</v>
      </c>
      <c r="G39" s="7">
        <v>4.460968748933869E-4</v>
      </c>
    </row>
    <row r="40" spans="1:7" ht="13.05" customHeight="1" x14ac:dyDescent="0.3">
      <c r="A40" s="8" t="s">
        <v>40</v>
      </c>
      <c r="B40" s="7">
        <v>3.3782141352575845</v>
      </c>
      <c r="C40" s="7">
        <v>-0.5854671661392854</v>
      </c>
      <c r="D40" s="7">
        <v>-0.14625681813797398</v>
      </c>
      <c r="E40" s="7">
        <v>-0.42447227943590171</v>
      </c>
      <c r="F40" s="7">
        <v>-0.30162683887098218</v>
      </c>
      <c r="G40" s="7">
        <v>-0.29300284078048022</v>
      </c>
    </row>
    <row r="41" spans="1:7" ht="13.05" customHeight="1" x14ac:dyDescent="0.3">
      <c r="A41" s="8" t="s">
        <v>41</v>
      </c>
      <c r="B41" s="7">
        <v>2.5459995373464439E-2</v>
      </c>
      <c r="C41" s="7">
        <v>0.1069908371860786</v>
      </c>
      <c r="D41" s="7">
        <v>-7.2576385202043792E-2</v>
      </c>
      <c r="E41" s="7">
        <v>-4.3867999426042803E-2</v>
      </c>
      <c r="F41" s="7">
        <v>-6.1265093022171646E-2</v>
      </c>
      <c r="G41" s="7">
        <v>7.3846859185451308E-2</v>
      </c>
    </row>
    <row r="42" spans="1:7" ht="13.05" customHeight="1" x14ac:dyDescent="0.3">
      <c r="A42" s="8" t="s">
        <v>42</v>
      </c>
      <c r="B42" s="7">
        <v>3.2930561774834262</v>
      </c>
      <c r="C42" s="7">
        <v>-0.54183646614868786</v>
      </c>
      <c r="D42" s="7">
        <v>-0.17766707665769832</v>
      </c>
      <c r="E42" s="7">
        <v>-0.43836854834541017</v>
      </c>
      <c r="F42" s="7">
        <v>-0.32775356229521369</v>
      </c>
      <c r="G42" s="7">
        <v>-0.21653176135771335</v>
      </c>
    </row>
    <row r="43" spans="1:7" ht="13.05" customHeight="1" x14ac:dyDescent="0.3">
      <c r="A43" s="8" t="s">
        <v>43</v>
      </c>
      <c r="B43" s="7">
        <v>0.47431574526513609</v>
      </c>
      <c r="C43" s="7">
        <v>-0.38213694074093452</v>
      </c>
      <c r="D43" s="7">
        <v>1.2724242743481278</v>
      </c>
      <c r="E43" s="7">
        <v>-0.61658331854443282</v>
      </c>
      <c r="F43" s="7">
        <v>-0.67663426777973479</v>
      </c>
      <c r="G43" s="7">
        <v>-0.18843510335850633</v>
      </c>
    </row>
    <row r="44" spans="1:7" ht="13.05" customHeight="1" x14ac:dyDescent="0.3">
      <c r="A44" s="8" t="s">
        <v>44</v>
      </c>
      <c r="B44" s="7">
        <v>9.4458956512352366E-2</v>
      </c>
      <c r="C44" s="7">
        <v>0.85965247256812916</v>
      </c>
      <c r="D44" s="7">
        <v>4.470000644192651E-2</v>
      </c>
      <c r="E44" s="7">
        <v>-0.48477238816147994</v>
      </c>
      <c r="F44" s="7">
        <v>-0.3169137716203535</v>
      </c>
      <c r="G44" s="7">
        <v>2.3144507503103373E-3</v>
      </c>
    </row>
    <row r="45" spans="1:7" ht="13.05" customHeight="1" x14ac:dyDescent="0.3">
      <c r="A45" s="8" t="s">
        <v>45</v>
      </c>
      <c r="B45" s="7">
        <v>-7.6881611224824509E-2</v>
      </c>
      <c r="C45" s="7">
        <v>-0.11084332015645593</v>
      </c>
      <c r="D45" s="7">
        <v>-0.52760764154726747</v>
      </c>
      <c r="E45" s="7">
        <v>0.271875960271454</v>
      </c>
      <c r="F45" s="7">
        <v>0.49570840038957709</v>
      </c>
      <c r="G45" s="7">
        <v>-2.6291255865793728E-2</v>
      </c>
    </row>
    <row r="46" spans="1:7" ht="13.05" customHeight="1" x14ac:dyDescent="0.3">
      <c r="A46" s="8" t="s">
        <v>47</v>
      </c>
      <c r="B46" s="7">
        <v>-0.23216677977798306</v>
      </c>
      <c r="C46" s="7">
        <v>-0.43948371352939519</v>
      </c>
      <c r="D46" s="7">
        <v>-0.18052877894861563</v>
      </c>
      <c r="E46" s="7">
        <v>1.4091099473174951</v>
      </c>
      <c r="F46" s="7">
        <v>0.13114607573019166</v>
      </c>
      <c r="G46" s="7">
        <v>-0.29625152908138708</v>
      </c>
    </row>
    <row r="47" spans="1:7" ht="13.05" customHeight="1" x14ac:dyDescent="0.3">
      <c r="A47" s="8" t="s">
        <v>48</v>
      </c>
      <c r="B47" s="7">
        <v>-0.40123017084449863</v>
      </c>
      <c r="C47" s="7">
        <v>0.17465486245378403</v>
      </c>
      <c r="D47" s="7">
        <v>-0.35157106837171959</v>
      </c>
      <c r="E47" s="7">
        <v>-0.11917280056081314</v>
      </c>
      <c r="F47" s="7">
        <v>2.8368553757787573E-2</v>
      </c>
      <c r="G47" s="7">
        <v>0.36227852967447971</v>
      </c>
    </row>
    <row r="48" spans="1:7" ht="13.05" customHeight="1" x14ac:dyDescent="0.3">
      <c r="A48" s="8" t="s">
        <v>49</v>
      </c>
      <c r="B48" s="7">
        <v>-0.10551034870366305</v>
      </c>
      <c r="C48" s="7">
        <v>-0.60166165725875431</v>
      </c>
      <c r="D48" s="7">
        <v>-0.46829900056203122</v>
      </c>
      <c r="E48" s="7">
        <v>3.9722552110060363</v>
      </c>
      <c r="F48" s="7">
        <v>-0.60811768443173775</v>
      </c>
      <c r="G48" s="7">
        <v>-0.45329521296092656</v>
      </c>
    </row>
    <row r="49" spans="1:7" ht="13.05" customHeight="1" x14ac:dyDescent="0.3">
      <c r="A49" s="8" t="s">
        <v>50</v>
      </c>
      <c r="B49" s="7">
        <v>-0.36511270625200731</v>
      </c>
      <c r="C49" s="7">
        <v>-0.47641284252371741</v>
      </c>
      <c r="D49" s="7">
        <v>-0.92863557993594359</v>
      </c>
      <c r="E49" s="7">
        <v>0.83253335185008348</v>
      </c>
      <c r="F49" s="7">
        <v>0.8246348004964803</v>
      </c>
      <c r="G49" s="7">
        <v>5.2156478114068872E-2</v>
      </c>
    </row>
    <row r="50" spans="1:7" ht="13.05" customHeight="1" x14ac:dyDescent="0.3">
      <c r="A50" s="8" t="s">
        <v>51</v>
      </c>
      <c r="B50" s="7">
        <v>-0.15475003302313362</v>
      </c>
      <c r="C50" s="7">
        <v>-0.23742737934701774</v>
      </c>
      <c r="D50" s="7">
        <v>-0.24687126977698615</v>
      </c>
      <c r="E50" s="7">
        <v>-0.18967181537237765</v>
      </c>
      <c r="F50" s="7">
        <v>8.8707152786547727E-2</v>
      </c>
      <c r="G50" s="7">
        <v>0.39903170849838854</v>
      </c>
    </row>
    <row r="51" spans="1:7" ht="13.05" customHeight="1" x14ac:dyDescent="0.3">
      <c r="A51" s="8" t="s">
        <v>52</v>
      </c>
      <c r="B51" s="7">
        <v>-0.30761770863265048</v>
      </c>
      <c r="C51" s="7">
        <v>-0.6378997167603957</v>
      </c>
      <c r="D51" s="7">
        <v>-0.63319445014572473</v>
      </c>
      <c r="E51" s="7">
        <v>-0.60049361684659908</v>
      </c>
      <c r="F51" s="7">
        <v>1.8893313082385781</v>
      </c>
      <c r="G51" s="7">
        <v>-0.50896412298345717</v>
      </c>
    </row>
    <row r="52" spans="1:7" ht="13.05" customHeight="1" x14ac:dyDescent="0.3">
      <c r="A52" s="8" t="s">
        <v>53</v>
      </c>
      <c r="B52" s="7">
        <v>-9.7229482488238372E-2</v>
      </c>
      <c r="C52" s="7">
        <v>-0.12706108580389819</v>
      </c>
      <c r="D52" s="7">
        <v>-0.18291949817041298</v>
      </c>
      <c r="E52" s="7">
        <v>-3.8451198566201161E-2</v>
      </c>
      <c r="F52" s="7">
        <v>0.81226756776939735</v>
      </c>
      <c r="G52" s="7">
        <v>-0.48949107609588538</v>
      </c>
    </row>
    <row r="53" spans="1:7" ht="13.05" customHeight="1" x14ac:dyDescent="0.3">
      <c r="A53" s="8" t="s">
        <v>54</v>
      </c>
      <c r="B53" s="7">
        <v>-4.3140539666570943E-2</v>
      </c>
      <c r="C53" s="7">
        <v>0.12261740083357298</v>
      </c>
      <c r="D53" s="7">
        <v>-0.19975208393216437</v>
      </c>
      <c r="E53" s="7">
        <v>-0.20160247197470538</v>
      </c>
      <c r="F53" s="7">
        <v>0.11913669517102621</v>
      </c>
      <c r="G53" s="7">
        <v>0.10398552026444374</v>
      </c>
    </row>
    <row r="54" spans="1:7" ht="13.05" customHeight="1" x14ac:dyDescent="0.3">
      <c r="A54" s="8" t="s">
        <v>55</v>
      </c>
      <c r="B54" s="7">
        <v>0.2165247589599868</v>
      </c>
      <c r="C54" s="7">
        <v>4.4407719373067644E-2</v>
      </c>
      <c r="D54" s="7">
        <v>-0.16615386958707146</v>
      </c>
      <c r="E54" s="7">
        <v>-0.11493001081443344</v>
      </c>
      <c r="F54" s="7">
        <v>4.5740484060134534E-2</v>
      </c>
      <c r="G54" s="7">
        <v>7.2304388222929727E-2</v>
      </c>
    </row>
    <row r="55" spans="1:7" ht="13.05" customHeight="1" x14ac:dyDescent="0.3">
      <c r="A55" s="8" t="s">
        <v>56</v>
      </c>
      <c r="B55" s="7">
        <v>7.6958892441584714E-2</v>
      </c>
      <c r="C55" s="7">
        <v>-1.5631861281574455E-2</v>
      </c>
      <c r="D55" s="7">
        <v>-0.15717258378073029</v>
      </c>
      <c r="E55" s="7">
        <v>-3.4236071115701039E-2</v>
      </c>
      <c r="F55" s="7">
        <v>0.47185095448356806</v>
      </c>
      <c r="G55" s="7">
        <v>-0.29903547620466187</v>
      </c>
    </row>
    <row r="56" spans="1:7" ht="13.05" customHeight="1" x14ac:dyDescent="0.3">
      <c r="A56" s="8" t="s">
        <v>57</v>
      </c>
      <c r="B56" s="7">
        <v>-9.5800828479508882E-2</v>
      </c>
      <c r="C56" s="7">
        <v>0.30391500124662429</v>
      </c>
      <c r="D56" s="7">
        <v>-0.24654825237284195</v>
      </c>
      <c r="E56" s="7">
        <v>7.3996417331767539E-4</v>
      </c>
      <c r="F56" s="7">
        <v>-0.15656900941927343</v>
      </c>
      <c r="G56" s="7">
        <v>0.2423167387105396</v>
      </c>
    </row>
    <row r="57" spans="1:7" ht="13.05" customHeight="1" x14ac:dyDescent="0.3">
      <c r="A57" s="8" t="s">
        <v>58</v>
      </c>
      <c r="B57" s="7">
        <v>-0.45005851284872811</v>
      </c>
      <c r="C57" s="7">
        <v>-0.2834924049283174</v>
      </c>
      <c r="D57" s="7">
        <v>8.1219056579118432E-2</v>
      </c>
      <c r="E57" s="7">
        <v>-8.0538143601563639E-2</v>
      </c>
      <c r="F57" s="7">
        <v>0.12420233836036165</v>
      </c>
      <c r="G57" s="7">
        <v>0.13575407233768977</v>
      </c>
    </row>
    <row r="58" spans="1:7" ht="13.05" customHeight="1" x14ac:dyDescent="0.3">
      <c r="A58" s="8" t="s">
        <v>59</v>
      </c>
      <c r="B58" s="7">
        <v>3.9616613418513857E-4</v>
      </c>
      <c r="C58" s="7">
        <v>-4.3514376996804938E-3</v>
      </c>
      <c r="D58" s="7">
        <v>7.9872204472852815E-4</v>
      </c>
      <c r="E58" s="7">
        <v>6.2172523961661064E-3</v>
      </c>
      <c r="F58" s="7">
        <v>1.6581469648562219E-2</v>
      </c>
      <c r="G58" s="7">
        <v>-1.7028753993610257E-2</v>
      </c>
    </row>
    <row r="59" spans="1:7" ht="13.05" customHeight="1" x14ac:dyDescent="0.3">
      <c r="A59" s="8" t="s">
        <v>60</v>
      </c>
      <c r="B59" s="7">
        <v>2.9501099495183203E-2</v>
      </c>
      <c r="C59" s="7">
        <v>-1.428116465003304E-2</v>
      </c>
      <c r="D59" s="7">
        <v>-2.024890914867139E-2</v>
      </c>
      <c r="E59" s="7">
        <v>9.9299976666618717E-2</v>
      </c>
      <c r="F59" s="7">
        <v>3.0406759672591654E-2</v>
      </c>
      <c r="G59" s="7">
        <v>-5.8946725972571556E-2</v>
      </c>
    </row>
    <row r="60" spans="1:7" ht="13.05" customHeight="1" x14ac:dyDescent="0.3">
      <c r="A60" s="8" t="s">
        <v>61</v>
      </c>
      <c r="B60" s="7">
        <v>2.9959948693434129</v>
      </c>
      <c r="C60" s="7">
        <v>-0.59255558432969913</v>
      </c>
      <c r="D60" s="7">
        <v>-0.31599374439424643</v>
      </c>
      <c r="E60" s="7">
        <v>-0.36891340025449437</v>
      </c>
      <c r="F60" s="7">
        <v>-0.10426909169712184</v>
      </c>
      <c r="G60" s="7">
        <v>-0.13123500471298433</v>
      </c>
    </row>
  </sheetData>
  <conditionalFormatting sqref="B3:G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G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G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:G3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:G4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3:G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G6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3:G5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P3:V22"/>
  <sheetViews>
    <sheetView topLeftCell="E1" workbookViewId="0">
      <selection activeCell="T17" sqref="T17"/>
    </sheetView>
  </sheetViews>
  <sheetFormatPr defaultRowHeight="14.4" x14ac:dyDescent="0.3"/>
  <cols>
    <col min="17" max="17" width="13.5546875" bestFit="1" customWidth="1"/>
    <col min="19" max="20" width="12.109375" bestFit="1" customWidth="1"/>
  </cols>
  <sheetData>
    <row r="3" spans="16:22" ht="15" thickBot="1" x14ac:dyDescent="0.35"/>
    <row r="4" spans="16:22" ht="27.6" x14ac:dyDescent="0.3">
      <c r="P4" s="14" t="s">
        <v>68</v>
      </c>
      <c r="Q4" s="1" t="s">
        <v>69</v>
      </c>
      <c r="R4" s="1" t="s">
        <v>0</v>
      </c>
      <c r="S4" s="1" t="s">
        <v>1</v>
      </c>
      <c r="T4" s="1" t="s">
        <v>70</v>
      </c>
      <c r="U4" s="1" t="s">
        <v>71</v>
      </c>
      <c r="V4" s="1" t="s">
        <v>72</v>
      </c>
    </row>
    <row r="5" spans="16:22" ht="28.8" x14ac:dyDescent="0.3">
      <c r="P5" s="8" t="s">
        <v>39</v>
      </c>
      <c r="Q5" s="13" t="s">
        <v>39</v>
      </c>
      <c r="R5" s="9">
        <v>741</v>
      </c>
      <c r="S5" s="9">
        <v>5.7253800000000004</v>
      </c>
      <c r="T5" s="9">
        <v>1.1711597</v>
      </c>
      <c r="U5" s="9">
        <v>2.6435590000000002</v>
      </c>
      <c r="V5" s="9">
        <v>15.778135000000001</v>
      </c>
    </row>
    <row r="6" spans="16:22" ht="28.8" x14ac:dyDescent="0.3">
      <c r="P6" s="8" t="s">
        <v>38</v>
      </c>
      <c r="Q6" s="13" t="s">
        <v>38</v>
      </c>
      <c r="R6" s="9">
        <v>741</v>
      </c>
      <c r="S6" s="9">
        <v>128.77058030000001</v>
      </c>
      <c r="T6" s="9">
        <v>76.817060699999999</v>
      </c>
      <c r="U6" s="9">
        <v>54</v>
      </c>
      <c r="V6" s="9">
        <v>769</v>
      </c>
    </row>
    <row r="9" spans="16:22" x14ac:dyDescent="0.3">
      <c r="P9" s="16" t="s">
        <v>73</v>
      </c>
      <c r="Q9" s="16"/>
      <c r="R9" s="17" t="s">
        <v>74</v>
      </c>
      <c r="S9" s="17" t="s">
        <v>75</v>
      </c>
      <c r="T9" s="17" t="s">
        <v>76</v>
      </c>
    </row>
    <row r="10" spans="16:22" x14ac:dyDescent="0.3">
      <c r="P10" s="18">
        <f>R10*(S10/T10)</f>
        <v>-0.19604658519660334</v>
      </c>
      <c r="Q10" s="16"/>
      <c r="R10" s="16">
        <v>-4.4093200000000001</v>
      </c>
      <c r="S10" s="16">
        <f>+S5</f>
        <v>5.7253800000000004</v>
      </c>
      <c r="T10" s="16">
        <f>+S6</f>
        <v>128.77058030000001</v>
      </c>
    </row>
    <row r="14" spans="16:22" ht="15" thickBot="1" x14ac:dyDescent="0.35">
      <c r="P14" s="3"/>
    </row>
    <row r="15" spans="16:22" ht="28.8" x14ac:dyDescent="0.3">
      <c r="P15" s="19" t="s">
        <v>77</v>
      </c>
      <c r="Q15" s="20">
        <f>+P10</f>
        <v>-0.19604658519660334</v>
      </c>
      <c r="R15" s="21" t="s">
        <v>78</v>
      </c>
      <c r="S15" s="21" t="s">
        <v>79</v>
      </c>
      <c r="T15" s="22" t="s">
        <v>80</v>
      </c>
      <c r="U15" s="23"/>
      <c r="V15" s="23"/>
    </row>
    <row r="16" spans="16:22" x14ac:dyDescent="0.3">
      <c r="P16" s="24" t="s">
        <v>81</v>
      </c>
      <c r="Q16" s="25">
        <f>+S5</f>
        <v>5.7253800000000004</v>
      </c>
      <c r="R16" s="25"/>
      <c r="S16" s="26">
        <f>+Q16*T16+Q16</f>
        <v>8.3018010000000011</v>
      </c>
      <c r="T16" s="27">
        <v>0.45</v>
      </c>
      <c r="U16" s="23">
        <f>(S16/Q16)-1</f>
        <v>0.45000000000000018</v>
      </c>
      <c r="V16" s="23">
        <f>(S16-Q16)/Q16</f>
        <v>0.45000000000000012</v>
      </c>
    </row>
    <row r="17" spans="16:22" x14ac:dyDescent="0.3">
      <c r="P17" s="24" t="s">
        <v>82</v>
      </c>
      <c r="Q17" s="25">
        <f>+T10</f>
        <v>128.77058030000001</v>
      </c>
      <c r="R17" s="25"/>
      <c r="S17" s="26">
        <f>+Q17+Q17*U17</f>
        <v>117.41031565628001</v>
      </c>
      <c r="T17" s="27"/>
      <c r="U17" s="28">
        <f>+Q15*T16</f>
        <v>-8.82209633384715E-2</v>
      </c>
      <c r="V17" s="23">
        <f>(S17-Q17)/Q17</f>
        <v>-8.82209633384715E-2</v>
      </c>
    </row>
    <row r="18" spans="16:22" ht="29.4" thickBot="1" x14ac:dyDescent="0.35">
      <c r="P18" s="29" t="s">
        <v>85</v>
      </c>
      <c r="Q18" s="30">
        <f>+Q17*Q16</f>
        <v>737.26050503801412</v>
      </c>
      <c r="R18" s="30"/>
      <c r="S18" s="26">
        <f>+S17*S16</f>
        <v>974.71707592562109</v>
      </c>
      <c r="T18" s="31"/>
      <c r="U18" s="28">
        <f>1-(Q18/S18)</f>
        <v>0.24361589301399178</v>
      </c>
      <c r="V18" s="28"/>
    </row>
    <row r="20" spans="16:22" x14ac:dyDescent="0.3">
      <c r="P20" t="s">
        <v>84</v>
      </c>
      <c r="Q20" s="33">
        <v>516884.57</v>
      </c>
      <c r="S20" s="32">
        <f>+S18*R5</f>
        <v>722265.35326088523</v>
      </c>
      <c r="T20" s="34">
        <f>(S20/Q20) -1</f>
        <v>0.39734361437967713</v>
      </c>
    </row>
    <row r="22" spans="16:22" x14ac:dyDescent="0.3">
      <c r="T22" s="35">
        <f>S20-Q20</f>
        <v>205380.78326088522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N4:T23"/>
  <sheetViews>
    <sheetView topLeftCell="C1" workbookViewId="0">
      <selection activeCell="R18" sqref="R18"/>
    </sheetView>
  </sheetViews>
  <sheetFormatPr defaultRowHeight="14.4" x14ac:dyDescent="0.3"/>
  <cols>
    <col min="15" max="15" width="13.5546875" bestFit="1" customWidth="1"/>
    <col min="17" max="17" width="12.109375" bestFit="1" customWidth="1"/>
    <col min="18" max="18" width="11.109375" bestFit="1" customWidth="1"/>
  </cols>
  <sheetData>
    <row r="4" spans="14:20" ht="15" thickBot="1" x14ac:dyDescent="0.35"/>
    <row r="5" spans="14:20" ht="27.6" x14ac:dyDescent="0.3">
      <c r="N5" s="14" t="s">
        <v>68</v>
      </c>
      <c r="O5" s="1" t="s">
        <v>69</v>
      </c>
      <c r="P5" s="1" t="s">
        <v>0</v>
      </c>
      <c r="Q5" s="1" t="s">
        <v>1</v>
      </c>
      <c r="R5" s="1" t="s">
        <v>70</v>
      </c>
      <c r="S5" s="1" t="s">
        <v>71</v>
      </c>
      <c r="T5" s="1" t="s">
        <v>72</v>
      </c>
    </row>
    <row r="6" spans="14:20" ht="28.8" x14ac:dyDescent="0.3">
      <c r="N6" s="8" t="s">
        <v>39</v>
      </c>
      <c r="O6" s="13" t="s">
        <v>39</v>
      </c>
      <c r="P6" s="9">
        <v>1532</v>
      </c>
      <c r="Q6" s="9">
        <v>8.2240508999999999</v>
      </c>
      <c r="R6" s="9">
        <v>2.5348880999999999</v>
      </c>
      <c r="S6" s="9">
        <v>2.7</v>
      </c>
      <c r="T6" s="9">
        <v>31.663333000000002</v>
      </c>
    </row>
    <row r="7" spans="14:20" ht="28.8" x14ac:dyDescent="0.3">
      <c r="N7" s="8" t="s">
        <v>38</v>
      </c>
      <c r="O7" s="13" t="s">
        <v>38</v>
      </c>
      <c r="P7" s="9">
        <v>1532</v>
      </c>
      <c r="Q7" s="9">
        <v>9.6827676</v>
      </c>
      <c r="R7" s="9">
        <v>8.5033449000000001</v>
      </c>
      <c r="S7" s="9">
        <v>1</v>
      </c>
      <c r="T7" s="9">
        <v>75</v>
      </c>
    </row>
    <row r="10" spans="14:20" x14ac:dyDescent="0.3">
      <c r="N10" s="16" t="s">
        <v>73</v>
      </c>
      <c r="O10" s="16"/>
      <c r="P10" s="17" t="s">
        <v>74</v>
      </c>
      <c r="Q10" s="17" t="s">
        <v>75</v>
      </c>
      <c r="R10" s="17" t="s">
        <v>76</v>
      </c>
    </row>
    <row r="11" spans="14:20" x14ac:dyDescent="0.3">
      <c r="N11" s="18">
        <f>P11*(Q11/R11)</f>
        <v>-0.67313472026086829</v>
      </c>
      <c r="O11" s="16"/>
      <c r="P11" s="16">
        <v>-0.79252999999999996</v>
      </c>
      <c r="Q11" s="16">
        <f>+Q6</f>
        <v>8.2240508999999999</v>
      </c>
      <c r="R11" s="16">
        <f>+Q7</f>
        <v>9.6827676</v>
      </c>
    </row>
    <row r="15" spans="14:20" ht="15" thickBot="1" x14ac:dyDescent="0.35">
      <c r="N15" s="3"/>
    </row>
    <row r="16" spans="14:20" ht="28.8" x14ac:dyDescent="0.3">
      <c r="N16" s="19" t="s">
        <v>77</v>
      </c>
      <c r="O16" s="20">
        <f>+N11</f>
        <v>-0.67313472026086829</v>
      </c>
      <c r="P16" s="21" t="s">
        <v>78</v>
      </c>
      <c r="Q16" s="21" t="s">
        <v>79</v>
      </c>
      <c r="R16" s="22" t="s">
        <v>80</v>
      </c>
      <c r="S16" s="23"/>
      <c r="T16" s="23"/>
    </row>
    <row r="17" spans="14:20" x14ac:dyDescent="0.3">
      <c r="N17" s="24" t="s">
        <v>81</v>
      </c>
      <c r="O17" s="25">
        <f>+Q6</f>
        <v>8.2240508999999999</v>
      </c>
      <c r="P17" s="25"/>
      <c r="Q17" s="26">
        <f>+O17*R17+O17</f>
        <v>11.924873805000001</v>
      </c>
      <c r="R17" s="27">
        <f>'seg 1 Elast'!T16</f>
        <v>0.45</v>
      </c>
      <c r="S17" s="23">
        <f>(Q17/O17)-1</f>
        <v>0.45000000000000018</v>
      </c>
      <c r="T17" s="23">
        <f>(Q17-O17)/O17</f>
        <v>0.45000000000000012</v>
      </c>
    </row>
    <row r="18" spans="14:20" x14ac:dyDescent="0.3">
      <c r="N18" s="24" t="s">
        <v>82</v>
      </c>
      <c r="O18" s="25">
        <f>+R11</f>
        <v>9.6827676</v>
      </c>
      <c r="P18" s="25"/>
      <c r="Q18" s="26">
        <f>+O18+O18*S18</f>
        <v>6.7497544231003506</v>
      </c>
      <c r="R18" s="27"/>
      <c r="S18" s="28">
        <f>+O16*R17</f>
        <v>-0.30291062411739073</v>
      </c>
      <c r="T18" s="23">
        <f>(Q18-O18)/O18</f>
        <v>-0.30291062411739073</v>
      </c>
    </row>
    <row r="19" spans="14:20" ht="29.4" thickBot="1" x14ac:dyDescent="0.35">
      <c r="N19" s="29" t="s">
        <v>85</v>
      </c>
      <c r="O19" s="30">
        <f>+O18*O17</f>
        <v>79.631573595270837</v>
      </c>
      <c r="P19" s="30"/>
      <c r="Q19" s="26">
        <f>+Q18*Q17</f>
        <v>80.489969710212264</v>
      </c>
      <c r="R19" s="31"/>
      <c r="S19" s="28">
        <f>1-(O19/Q19)</f>
        <v>1.0664634587786659E-2</v>
      </c>
      <c r="T19" s="28"/>
    </row>
    <row r="21" spans="14:20" x14ac:dyDescent="0.3">
      <c r="N21" t="s">
        <v>84</v>
      </c>
      <c r="O21" s="33">
        <v>110544.77</v>
      </c>
      <c r="Q21" s="32">
        <f>+Q19*P7</f>
        <v>123310.63359604518</v>
      </c>
      <c r="R21" s="34">
        <f>(Q21/O21) -1</f>
        <v>0.11548138908828687</v>
      </c>
    </row>
    <row r="23" spans="14:20" x14ac:dyDescent="0.3">
      <c r="R23" s="35">
        <f>Q21-O21</f>
        <v>12765.863596045179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P3:V22"/>
  <sheetViews>
    <sheetView topLeftCell="D1" workbookViewId="0">
      <selection activeCell="T17" sqref="T17"/>
    </sheetView>
  </sheetViews>
  <sheetFormatPr defaultRowHeight="14.4" x14ac:dyDescent="0.3"/>
  <cols>
    <col min="17" max="17" width="13.5546875" bestFit="1" customWidth="1"/>
    <col min="19" max="19" width="12.109375" bestFit="1" customWidth="1"/>
    <col min="20" max="20" width="11.109375" bestFit="1" customWidth="1"/>
  </cols>
  <sheetData>
    <row r="3" spans="16:22" ht="15" thickBot="1" x14ac:dyDescent="0.35"/>
    <row r="4" spans="16:22" ht="27.6" x14ac:dyDescent="0.3">
      <c r="P4" s="14" t="s">
        <v>68</v>
      </c>
      <c r="Q4" s="1" t="s">
        <v>69</v>
      </c>
      <c r="R4" s="1" t="s">
        <v>0</v>
      </c>
      <c r="S4" s="1" t="s">
        <v>1</v>
      </c>
      <c r="T4" s="1" t="s">
        <v>70</v>
      </c>
      <c r="U4" s="1" t="s">
        <v>71</v>
      </c>
      <c r="V4" s="1" t="s">
        <v>72</v>
      </c>
    </row>
    <row r="5" spans="16:22" ht="28.8" x14ac:dyDescent="0.3">
      <c r="P5" s="8" t="s">
        <v>39</v>
      </c>
      <c r="Q5" s="13" t="s">
        <v>39</v>
      </c>
      <c r="R5" s="9">
        <v>2546</v>
      </c>
      <c r="S5" s="9">
        <v>6.1923931999999997</v>
      </c>
      <c r="T5" s="9">
        <v>1.6263694</v>
      </c>
      <c r="U5" s="9">
        <v>0.49333300000000002</v>
      </c>
      <c r="V5" s="9">
        <v>16.798888000000002</v>
      </c>
    </row>
    <row r="6" spans="16:22" ht="28.8" x14ac:dyDescent="0.3">
      <c r="P6" s="8" t="s">
        <v>38</v>
      </c>
      <c r="Q6" s="13" t="s">
        <v>38</v>
      </c>
      <c r="R6" s="9">
        <v>2546</v>
      </c>
      <c r="S6" s="9">
        <v>22.130007899999999</v>
      </c>
      <c r="T6" s="9">
        <v>17.715077099999998</v>
      </c>
      <c r="U6" s="9">
        <v>1</v>
      </c>
      <c r="V6" s="9">
        <v>92</v>
      </c>
    </row>
    <row r="9" spans="16:22" x14ac:dyDescent="0.3">
      <c r="P9" s="16" t="s">
        <v>73</v>
      </c>
      <c r="Q9" s="16"/>
      <c r="R9" s="17" t="s">
        <v>74</v>
      </c>
      <c r="S9" s="17" t="s">
        <v>75</v>
      </c>
      <c r="T9" s="17" t="s">
        <v>76</v>
      </c>
    </row>
    <row r="10" spans="16:22" x14ac:dyDescent="0.3">
      <c r="P10" s="18">
        <f>R10*(S10/T10)</f>
        <v>-0.81586779972365031</v>
      </c>
      <c r="Q10" s="16"/>
      <c r="R10" s="16">
        <v>-2.9157000000000002</v>
      </c>
      <c r="S10" s="16">
        <f>+S5</f>
        <v>6.1923931999999997</v>
      </c>
      <c r="T10" s="16">
        <f>+S6</f>
        <v>22.130007899999999</v>
      </c>
    </row>
    <row r="14" spans="16:22" ht="15" thickBot="1" x14ac:dyDescent="0.35">
      <c r="P14" s="3"/>
    </row>
    <row r="15" spans="16:22" ht="28.8" x14ac:dyDescent="0.3">
      <c r="P15" s="19" t="s">
        <v>77</v>
      </c>
      <c r="Q15" s="20">
        <f>+P10</f>
        <v>-0.81586779972365031</v>
      </c>
      <c r="R15" s="21" t="s">
        <v>78</v>
      </c>
      <c r="S15" s="21" t="s">
        <v>79</v>
      </c>
      <c r="T15" s="22" t="s">
        <v>80</v>
      </c>
      <c r="U15" s="23"/>
      <c r="V15" s="23"/>
    </row>
    <row r="16" spans="16:22" x14ac:dyDescent="0.3">
      <c r="P16" s="24" t="s">
        <v>81</v>
      </c>
      <c r="Q16" s="25">
        <f>+S5</f>
        <v>6.1923931999999997</v>
      </c>
      <c r="R16" s="25"/>
      <c r="S16" s="26">
        <f>+Q16*T16+Q16</f>
        <v>8.9789701399999995</v>
      </c>
      <c r="T16" s="27">
        <f>'seg 1 Elast'!T16</f>
        <v>0.45</v>
      </c>
      <c r="U16" s="23">
        <f>(S16/Q16)-1</f>
        <v>0.44999999999999996</v>
      </c>
      <c r="V16" s="23">
        <f>(S16-Q16)/Q16</f>
        <v>0.45</v>
      </c>
    </row>
    <row r="17" spans="16:22" x14ac:dyDescent="0.3">
      <c r="P17" s="24" t="s">
        <v>82</v>
      </c>
      <c r="Q17" s="25">
        <f>+T10</f>
        <v>22.130007899999999</v>
      </c>
      <c r="R17" s="25"/>
      <c r="S17" s="26">
        <f>+Q17+Q17*U17</f>
        <v>14.005185516041999</v>
      </c>
      <c r="T17" s="27"/>
      <c r="U17" s="28">
        <f>+Q15*T16</f>
        <v>-0.36714050987564267</v>
      </c>
      <c r="V17" s="23">
        <f>(S17-Q17)/Q17</f>
        <v>-0.36714050987564267</v>
      </c>
    </row>
    <row r="18" spans="16:22" ht="29.4" thickBot="1" x14ac:dyDescent="0.35">
      <c r="P18" s="29" t="s">
        <v>85</v>
      </c>
      <c r="Q18" s="30">
        <f>+Q17*Q16</f>
        <v>137.03771043590626</v>
      </c>
      <c r="R18" s="30"/>
      <c r="S18" s="26">
        <f>+S17*S16</f>
        <v>125.7521425537016</v>
      </c>
      <c r="T18" s="31"/>
      <c r="U18" s="28">
        <f>1-(Q18/S18)</f>
        <v>-8.9744537572274297E-2</v>
      </c>
      <c r="V18" s="28"/>
    </row>
    <row r="20" spans="16:22" x14ac:dyDescent="0.3">
      <c r="P20" t="s">
        <v>84</v>
      </c>
      <c r="Q20" s="33">
        <v>325171.21000000002</v>
      </c>
      <c r="S20" s="32">
        <f>+S18*R6</f>
        <v>320164.95494172425</v>
      </c>
      <c r="T20" s="34">
        <f>(S20/Q20) -1</f>
        <v>-1.5395751236020438E-2</v>
      </c>
    </row>
    <row r="22" spans="16:22" x14ac:dyDescent="0.3">
      <c r="T22" s="35">
        <f>S20-Q20</f>
        <v>-5006.2550582757685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K3:Q22"/>
  <sheetViews>
    <sheetView workbookViewId="0">
      <selection activeCell="O17" sqref="O17"/>
    </sheetView>
  </sheetViews>
  <sheetFormatPr defaultRowHeight="14.4" x14ac:dyDescent="0.3"/>
  <cols>
    <col min="12" max="12" width="13.5546875" bestFit="1" customWidth="1"/>
    <col min="14" max="14" width="12.109375" bestFit="1" customWidth="1"/>
    <col min="15" max="15" width="11.109375" bestFit="1" customWidth="1"/>
  </cols>
  <sheetData>
    <row r="3" spans="11:17" ht="15" thickBot="1" x14ac:dyDescent="0.35"/>
    <row r="4" spans="11:17" ht="27.6" x14ac:dyDescent="0.3">
      <c r="K4" s="14" t="s">
        <v>68</v>
      </c>
      <c r="L4" s="1" t="s">
        <v>69</v>
      </c>
      <c r="M4" s="1" t="s">
        <v>0</v>
      </c>
      <c r="N4" s="1" t="s">
        <v>1</v>
      </c>
      <c r="O4" s="1" t="s">
        <v>70</v>
      </c>
      <c r="P4" s="1" t="s">
        <v>71</v>
      </c>
      <c r="Q4" s="1" t="s">
        <v>72</v>
      </c>
    </row>
    <row r="5" spans="11:17" ht="28.8" x14ac:dyDescent="0.3">
      <c r="K5" s="8" t="s">
        <v>39</v>
      </c>
      <c r="L5" s="13" t="s">
        <v>39</v>
      </c>
      <c r="M5" s="9">
        <v>1304</v>
      </c>
      <c r="N5" s="9">
        <v>6.3103129999999998</v>
      </c>
      <c r="O5" s="9">
        <v>1.5553653999999999</v>
      </c>
      <c r="P5" s="9">
        <v>0.5</v>
      </c>
      <c r="Q5" s="9">
        <v>14.4</v>
      </c>
    </row>
    <row r="6" spans="11:17" ht="28.8" x14ac:dyDescent="0.3">
      <c r="K6" s="8" t="s">
        <v>38</v>
      </c>
      <c r="L6" s="13" t="s">
        <v>38</v>
      </c>
      <c r="M6" s="9">
        <v>1304</v>
      </c>
      <c r="N6" s="9">
        <v>15.076687099999999</v>
      </c>
      <c r="O6" s="9">
        <v>13.869591399999999</v>
      </c>
      <c r="P6" s="9">
        <v>1</v>
      </c>
      <c r="Q6" s="9">
        <v>84</v>
      </c>
    </row>
    <row r="9" spans="11:17" x14ac:dyDescent="0.3">
      <c r="K9" s="16" t="s">
        <v>73</v>
      </c>
      <c r="L9" s="16"/>
      <c r="M9" s="17" t="s">
        <v>74</v>
      </c>
      <c r="N9" s="17" t="s">
        <v>75</v>
      </c>
      <c r="O9" s="17" t="s">
        <v>76</v>
      </c>
    </row>
    <row r="10" spans="11:17" x14ac:dyDescent="0.3">
      <c r="K10" s="18">
        <f>M10*(N10/O10)</f>
        <v>-0.59563944478425912</v>
      </c>
      <c r="L10" s="16"/>
      <c r="M10" s="16">
        <v>-1.4231100000000001</v>
      </c>
      <c r="N10" s="16">
        <f>+N5</f>
        <v>6.3103129999999998</v>
      </c>
      <c r="O10" s="16">
        <f>+N6</f>
        <v>15.076687099999999</v>
      </c>
    </row>
    <row r="14" spans="11:17" ht="15" thickBot="1" x14ac:dyDescent="0.35">
      <c r="K14" s="3"/>
    </row>
    <row r="15" spans="11:17" ht="28.8" x14ac:dyDescent="0.3">
      <c r="K15" s="19" t="s">
        <v>77</v>
      </c>
      <c r="L15" s="20">
        <f>+K10</f>
        <v>-0.59563944478425912</v>
      </c>
      <c r="M15" s="21" t="s">
        <v>78</v>
      </c>
      <c r="N15" s="21" t="s">
        <v>79</v>
      </c>
      <c r="O15" s="22" t="s">
        <v>80</v>
      </c>
      <c r="P15" s="23"/>
      <c r="Q15" s="23"/>
    </row>
    <row r="16" spans="11:17" x14ac:dyDescent="0.3">
      <c r="K16" s="24" t="s">
        <v>81</v>
      </c>
      <c r="L16" s="25">
        <f>+N5</f>
        <v>6.3103129999999998</v>
      </c>
      <c r="M16" s="25"/>
      <c r="N16" s="26">
        <f>+L16*O16+L16</f>
        <v>9.1499538499999993</v>
      </c>
      <c r="O16" s="27">
        <f>'seg 1 Elast'!T16</f>
        <v>0.45</v>
      </c>
      <c r="P16" s="23">
        <f>(N16/L16)-1</f>
        <v>0.44999999999999996</v>
      </c>
      <c r="Q16" s="23">
        <f>(N16-L16)/L16</f>
        <v>0.4499999999999999</v>
      </c>
    </row>
    <row r="17" spans="11:17" x14ac:dyDescent="0.3">
      <c r="K17" s="24" t="s">
        <v>82</v>
      </c>
      <c r="L17" s="25">
        <f>+O10</f>
        <v>15.076687099999999</v>
      </c>
      <c r="M17" s="25"/>
      <c r="N17" s="26">
        <f>+L17+L17*P17</f>
        <v>11.035565809956498</v>
      </c>
      <c r="O17" s="27"/>
      <c r="P17" s="28">
        <f>+L15*O16</f>
        <v>-0.26803775015291659</v>
      </c>
      <c r="Q17" s="23">
        <f>(N17-L17)/L17</f>
        <v>-0.26803775015291664</v>
      </c>
    </row>
    <row r="18" spans="11:17" ht="29.4" thickBot="1" x14ac:dyDescent="0.35">
      <c r="K18" s="29" t="s">
        <v>85</v>
      </c>
      <c r="L18" s="30">
        <f>+L17*L16</f>
        <v>95.138614604062298</v>
      </c>
      <c r="M18" s="30"/>
      <c r="N18" s="26">
        <f>+N17*N16</f>
        <v>100.97491786973983</v>
      </c>
      <c r="O18" s="31"/>
      <c r="P18" s="28">
        <f>1-(L18/N18)</f>
        <v>5.7799534664702668E-2</v>
      </c>
      <c r="Q18" s="28"/>
    </row>
    <row r="20" spans="11:17" x14ac:dyDescent="0.3">
      <c r="K20" t="s">
        <v>84</v>
      </c>
      <c r="L20" s="33">
        <v>118019.94</v>
      </c>
      <c r="N20" s="32">
        <f>+N18*M6</f>
        <v>131671.29290214073</v>
      </c>
      <c r="O20" s="34">
        <f>(N20/L20) -1</f>
        <v>0.11566988512399456</v>
      </c>
    </row>
    <row r="22" spans="11:17" x14ac:dyDescent="0.3">
      <c r="O22" s="35">
        <f>N20-L20</f>
        <v>13651.35290214073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3:Q21"/>
  <sheetViews>
    <sheetView workbookViewId="0">
      <selection activeCell="O16" sqref="O16"/>
    </sheetView>
  </sheetViews>
  <sheetFormatPr defaultRowHeight="14.4" x14ac:dyDescent="0.3"/>
  <cols>
    <col min="12" max="12" width="13.5546875" bestFit="1" customWidth="1"/>
    <col min="14" max="14" width="12.109375" bestFit="1" customWidth="1"/>
    <col min="15" max="15" width="11.109375" bestFit="1" customWidth="1"/>
  </cols>
  <sheetData>
    <row r="3" spans="11:17" ht="15" thickBot="1" x14ac:dyDescent="0.35"/>
    <row r="4" spans="11:17" ht="28.8" x14ac:dyDescent="0.3">
      <c r="K4" s="4" t="s">
        <v>39</v>
      </c>
      <c r="L4" s="15" t="s">
        <v>39</v>
      </c>
      <c r="M4" s="5">
        <v>2693</v>
      </c>
      <c r="N4" s="5">
        <v>5.7596439999999998</v>
      </c>
      <c r="O4" s="5">
        <v>1.2577693000000001</v>
      </c>
      <c r="P4" s="5">
        <v>0</v>
      </c>
      <c r="Q4" s="5">
        <v>11.925000000000001</v>
      </c>
    </row>
    <row r="5" spans="11:17" ht="28.8" x14ac:dyDescent="0.3">
      <c r="K5" s="8" t="s">
        <v>38</v>
      </c>
      <c r="L5" s="13" t="s">
        <v>38</v>
      </c>
      <c r="M5" s="9">
        <v>2693</v>
      </c>
      <c r="N5" s="9">
        <v>19.515410299999999</v>
      </c>
      <c r="O5" s="9">
        <v>16.413022300000002</v>
      </c>
      <c r="P5" s="9">
        <v>0</v>
      </c>
      <c r="Q5" s="9">
        <v>94</v>
      </c>
    </row>
    <row r="8" spans="11:17" x14ac:dyDescent="0.3">
      <c r="K8" s="16" t="s">
        <v>73</v>
      </c>
      <c r="L8" s="16"/>
      <c r="M8" s="17" t="s">
        <v>74</v>
      </c>
      <c r="N8" s="17" t="s">
        <v>75</v>
      </c>
      <c r="O8" s="17" t="s">
        <v>76</v>
      </c>
    </row>
    <row r="9" spans="11:17" x14ac:dyDescent="0.3">
      <c r="K9" s="18">
        <f>M9*(N9/O9)</f>
        <v>-0.51696108194455948</v>
      </c>
      <c r="L9" s="16"/>
      <c r="M9" s="16">
        <v>-1.75162</v>
      </c>
      <c r="N9" s="16">
        <f>+N4</f>
        <v>5.7596439999999998</v>
      </c>
      <c r="O9" s="16">
        <f>+N5</f>
        <v>19.515410299999999</v>
      </c>
    </row>
    <row r="13" spans="11:17" ht="15" thickBot="1" x14ac:dyDescent="0.35">
      <c r="K13" s="3"/>
    </row>
    <row r="14" spans="11:17" ht="28.8" x14ac:dyDescent="0.3">
      <c r="K14" s="19" t="s">
        <v>77</v>
      </c>
      <c r="L14" s="20">
        <f>+K9</f>
        <v>-0.51696108194455948</v>
      </c>
      <c r="M14" s="21" t="s">
        <v>78</v>
      </c>
      <c r="N14" s="21" t="s">
        <v>79</v>
      </c>
      <c r="O14" s="22" t="s">
        <v>80</v>
      </c>
      <c r="P14" s="23"/>
      <c r="Q14" s="23"/>
    </row>
    <row r="15" spans="11:17" x14ac:dyDescent="0.3">
      <c r="K15" s="24" t="s">
        <v>81</v>
      </c>
      <c r="L15" s="25">
        <f>+N4</f>
        <v>5.7596439999999998</v>
      </c>
      <c r="M15" s="25"/>
      <c r="N15" s="26">
        <f>+L15*O15+L15</f>
        <v>8.3514838000000005</v>
      </c>
      <c r="O15" s="27">
        <f>'seg 1 Elast'!T16</f>
        <v>0.45</v>
      </c>
      <c r="P15" s="23">
        <f>(N15/L15)-1</f>
        <v>0.45000000000000018</v>
      </c>
      <c r="Q15" s="23">
        <f>(N15-L15)/L15</f>
        <v>0.45000000000000012</v>
      </c>
    </row>
    <row r="16" spans="11:17" x14ac:dyDescent="0.3">
      <c r="K16" s="24" t="s">
        <v>82</v>
      </c>
      <c r="L16" s="25">
        <f>+O9</f>
        <v>19.515410299999999</v>
      </c>
      <c r="M16" s="25"/>
      <c r="N16" s="26">
        <f>+L16+L16*P16</f>
        <v>14.975491869523999</v>
      </c>
      <c r="O16" s="27"/>
      <c r="P16" s="28">
        <f>+L14*O15</f>
        <v>-0.23263248687505178</v>
      </c>
      <c r="Q16" s="23">
        <f>(N16-L16)/L16</f>
        <v>-0.23263248687505175</v>
      </c>
    </row>
    <row r="17" spans="11:17" ht="29.4" thickBot="1" x14ac:dyDescent="0.35">
      <c r="K17" s="29" t="s">
        <v>85</v>
      </c>
      <c r="L17" s="30">
        <f>+L16*L15</f>
        <v>112.40181584193319</v>
      </c>
      <c r="M17" s="30"/>
      <c r="N17" s="26">
        <f>+N16*N15</f>
        <v>125.0675777453614</v>
      </c>
      <c r="O17" s="31"/>
      <c r="P17" s="28">
        <f>1-(L17/N17)</f>
        <v>0.10127134571372132</v>
      </c>
      <c r="Q17" s="28"/>
    </row>
    <row r="19" spans="11:17" x14ac:dyDescent="0.3">
      <c r="K19" t="s">
        <v>84</v>
      </c>
      <c r="L19" s="33">
        <v>292833.93</v>
      </c>
      <c r="N19" s="32">
        <f>+N17*M5</f>
        <v>336806.98686825827</v>
      </c>
      <c r="O19" s="34">
        <f>(N19/L19) -1</f>
        <v>0.15016380399722906</v>
      </c>
    </row>
    <row r="21" spans="11:17" x14ac:dyDescent="0.3">
      <c r="O21" s="35">
        <f>N19-L19</f>
        <v>43973.056868258282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P3:V22"/>
  <sheetViews>
    <sheetView topLeftCell="D1" workbookViewId="0">
      <selection activeCell="T17" sqref="T17"/>
    </sheetView>
  </sheetViews>
  <sheetFormatPr defaultRowHeight="14.4" x14ac:dyDescent="0.3"/>
  <cols>
    <col min="17" max="17" width="13.5546875" bestFit="1" customWidth="1"/>
    <col min="18" max="18" width="10.44140625" bestFit="1" customWidth="1"/>
    <col min="19" max="19" width="12.109375" bestFit="1" customWidth="1"/>
    <col min="20" max="20" width="11.109375" bestFit="1" customWidth="1"/>
  </cols>
  <sheetData>
    <row r="3" spans="16:22" ht="15" thickBot="1" x14ac:dyDescent="0.35"/>
    <row r="4" spans="16:22" ht="27.6" x14ac:dyDescent="0.3">
      <c r="P4" s="14" t="s">
        <v>68</v>
      </c>
      <c r="Q4" s="1" t="s">
        <v>69</v>
      </c>
      <c r="R4" s="1" t="s">
        <v>0</v>
      </c>
      <c r="S4" s="1" t="s">
        <v>1</v>
      </c>
      <c r="T4" s="1" t="s">
        <v>70</v>
      </c>
      <c r="U4" s="1" t="s">
        <v>71</v>
      </c>
      <c r="V4" s="1" t="s">
        <v>72</v>
      </c>
    </row>
    <row r="5" spans="16:22" ht="28.8" x14ac:dyDescent="0.3">
      <c r="P5" s="8" t="s">
        <v>39</v>
      </c>
      <c r="Q5" s="13" t="s">
        <v>39</v>
      </c>
      <c r="R5" s="9">
        <v>2867</v>
      </c>
      <c r="S5" s="9">
        <v>6.3900028000000004</v>
      </c>
      <c r="T5" s="9">
        <v>1.5293367</v>
      </c>
      <c r="U5" s="9">
        <v>0</v>
      </c>
      <c r="V5" s="9">
        <v>16.989999999999998</v>
      </c>
    </row>
    <row r="6" spans="16:22" ht="28.8" x14ac:dyDescent="0.3">
      <c r="P6" s="8" t="s">
        <v>38</v>
      </c>
      <c r="Q6" s="13" t="s">
        <v>38</v>
      </c>
      <c r="R6" s="9">
        <v>2867</v>
      </c>
      <c r="S6" s="9">
        <v>20.693756499999999</v>
      </c>
      <c r="T6" s="9">
        <v>16.415839999999999</v>
      </c>
      <c r="U6" s="9">
        <v>0</v>
      </c>
      <c r="V6" s="9">
        <v>96</v>
      </c>
    </row>
    <row r="9" spans="16:22" x14ac:dyDescent="0.3">
      <c r="P9" s="16" t="s">
        <v>73</v>
      </c>
      <c r="Q9" s="16"/>
      <c r="R9" s="17" t="s">
        <v>74</v>
      </c>
      <c r="S9" s="17" t="s">
        <v>75</v>
      </c>
      <c r="T9" s="17" t="s">
        <v>76</v>
      </c>
    </row>
    <row r="10" spans="16:22" x14ac:dyDescent="0.3">
      <c r="P10" s="18">
        <f>R10*(S10/T10)</f>
        <v>-0.56076068570730508</v>
      </c>
      <c r="Q10" s="16"/>
      <c r="R10" s="16">
        <v>-1.8160000000000001</v>
      </c>
      <c r="S10" s="16">
        <f>+S5</f>
        <v>6.3900028000000004</v>
      </c>
      <c r="T10" s="16">
        <f>+S6</f>
        <v>20.693756499999999</v>
      </c>
    </row>
    <row r="14" spans="16:22" ht="15" thickBot="1" x14ac:dyDescent="0.35">
      <c r="P14" s="3"/>
    </row>
    <row r="15" spans="16:22" ht="28.8" x14ac:dyDescent="0.3">
      <c r="P15" s="19" t="s">
        <v>77</v>
      </c>
      <c r="Q15" s="20">
        <f>+P10</f>
        <v>-0.56076068570730508</v>
      </c>
      <c r="R15" s="21" t="s">
        <v>78</v>
      </c>
      <c r="S15" s="21" t="s">
        <v>79</v>
      </c>
      <c r="T15" s="22" t="s">
        <v>80</v>
      </c>
      <c r="U15" s="23"/>
      <c r="V15" s="23"/>
    </row>
    <row r="16" spans="16:22" x14ac:dyDescent="0.3">
      <c r="P16" s="24" t="s">
        <v>81</v>
      </c>
      <c r="Q16" s="25">
        <f>+S5</f>
        <v>6.3900028000000004</v>
      </c>
      <c r="R16" s="25"/>
      <c r="S16" s="26">
        <f>+Q16*T16+Q16</f>
        <v>9.2655040600000014</v>
      </c>
      <c r="T16" s="27">
        <f>'seg 1 Elast'!T16</f>
        <v>0.45</v>
      </c>
      <c r="U16" s="23">
        <f>(S16/Q16)-1</f>
        <v>0.45000000000000018</v>
      </c>
      <c r="V16" s="23">
        <f>(S16-Q16)/Q16</f>
        <v>0.45000000000000012</v>
      </c>
    </row>
    <row r="17" spans="16:22" x14ac:dyDescent="0.3">
      <c r="P17" s="24" t="s">
        <v>82</v>
      </c>
      <c r="Q17" s="25">
        <f>+T10</f>
        <v>20.693756499999999</v>
      </c>
      <c r="R17" s="25"/>
      <c r="S17" s="26">
        <f>+Q17+Q17*U17</f>
        <v>15.471846211839999</v>
      </c>
      <c r="T17" s="27"/>
      <c r="U17" s="28">
        <f>+Q15*T16</f>
        <v>-0.25234230856828732</v>
      </c>
      <c r="V17" s="23">
        <f>(S17-Q17)/Q17</f>
        <v>-0.25234230856828727</v>
      </c>
    </row>
    <row r="18" spans="16:22" ht="15" thickBot="1" x14ac:dyDescent="0.35">
      <c r="P18" s="29" t="s">
        <v>83</v>
      </c>
      <c r="Q18" s="30">
        <f>+Q17*Q16</f>
        <v>132.23316197751819</v>
      </c>
      <c r="R18" s="30"/>
      <c r="S18" s="26">
        <f>+S17*S16</f>
        <v>143.35445389149916</v>
      </c>
      <c r="T18" s="31"/>
      <c r="U18" s="28">
        <f>1-(Q18/S18)</f>
        <v>7.757897722799989E-2</v>
      </c>
      <c r="V18" s="28"/>
    </row>
    <row r="20" spans="16:22" x14ac:dyDescent="0.3">
      <c r="P20" t="s">
        <v>84</v>
      </c>
      <c r="Q20" s="33">
        <v>364383.75</v>
      </c>
      <c r="S20" s="32">
        <f>+S18*R6</f>
        <v>410997.21930692811</v>
      </c>
      <c r="T20" s="34">
        <f>(S20/Q20) -1</f>
        <v>0.12792411655823877</v>
      </c>
    </row>
    <row r="22" spans="16:22" x14ac:dyDescent="0.3">
      <c r="T22" s="35">
        <f>S20-Q20</f>
        <v>46613.469306928106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4"/>
  <sheetViews>
    <sheetView workbookViewId="0">
      <selection activeCell="K23" sqref="K23"/>
    </sheetView>
  </sheetViews>
  <sheetFormatPr defaultRowHeight="14.4" x14ac:dyDescent="0.3"/>
  <cols>
    <col min="1" max="1" width="12.6640625" bestFit="1" customWidth="1"/>
    <col min="3" max="3" width="10.6640625" bestFit="1" customWidth="1"/>
    <col min="4" max="4" width="9.6640625" bestFit="1" customWidth="1"/>
    <col min="5" max="5" width="8.6640625" bestFit="1" customWidth="1"/>
    <col min="6" max="16" width="12" bestFit="1" customWidth="1"/>
  </cols>
  <sheetData>
    <row r="2" spans="1:16" x14ac:dyDescent="0.3">
      <c r="A2" s="35">
        <f>'seg 1 Elast'!T22+'seg 2 Elast'!R23+'seg 3 Elast'!T22+'seg 4 Elast'!O22+'seg 5 Elast'!O21+'seg 6 Elast'!T22</f>
        <v>317378.27087598178</v>
      </c>
    </row>
    <row r="3" spans="1:16" x14ac:dyDescent="0.3">
      <c r="C3" s="36">
        <v>-0.2</v>
      </c>
      <c r="D3" s="36">
        <v>-0.15</v>
      </c>
      <c r="E3" s="36">
        <v>-0.1</v>
      </c>
      <c r="F3" s="36">
        <v>-0.05</v>
      </c>
      <c r="G3" s="36">
        <v>0</v>
      </c>
      <c r="H3" s="36">
        <v>0.05</v>
      </c>
      <c r="I3" s="36">
        <v>0.1</v>
      </c>
      <c r="J3" s="36">
        <v>0.15</v>
      </c>
      <c r="K3" s="36">
        <v>0.2</v>
      </c>
      <c r="L3" s="36">
        <v>0.25</v>
      </c>
      <c r="M3" s="36">
        <v>0.3</v>
      </c>
      <c r="N3" s="36">
        <v>0.35</v>
      </c>
      <c r="O3" s="36">
        <v>0.4</v>
      </c>
      <c r="P3" s="36">
        <v>0.45</v>
      </c>
    </row>
    <row r="4" spans="1:16" x14ac:dyDescent="0.3">
      <c r="C4">
        <v>-122682.81</v>
      </c>
      <c r="D4">
        <v>-61326.57</v>
      </c>
      <c r="E4">
        <v>-4554.5600000000004</v>
      </c>
      <c r="F4">
        <v>47633.217427086129</v>
      </c>
      <c r="G4">
        <v>95236.764646508658</v>
      </c>
      <c r="H4">
        <v>138256.0803382571</v>
      </c>
      <c r="I4">
        <v>176691.16450233175</v>
      </c>
      <c r="J4">
        <v>210542.01713873225</v>
      </c>
      <c r="K4">
        <v>239808.63824745885</v>
      </c>
      <c r="L4">
        <v>264491.02782851143</v>
      </c>
      <c r="M4">
        <v>284589.18588189012</v>
      </c>
      <c r="N4">
        <v>300103.11240759434</v>
      </c>
      <c r="O4">
        <v>311032.807405625</v>
      </c>
      <c r="P4">
        <v>317378.27087598178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work</vt:lpstr>
      <vt:lpstr>summary</vt:lpstr>
      <vt:lpstr>seg 1 Elast</vt:lpstr>
      <vt:lpstr>seg 2 Elast</vt:lpstr>
      <vt:lpstr>seg 3 Elast</vt:lpstr>
      <vt:lpstr>seg 4 Elast</vt:lpstr>
      <vt:lpstr>seg 5 Elast</vt:lpstr>
      <vt:lpstr>seg 6 Elast</vt:lpstr>
      <vt:lpstr>Revenue</vt:lpstr>
      <vt:lpstr>Marcom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Alley</dc:creator>
  <cp:lastModifiedBy>hitpr</cp:lastModifiedBy>
  <dcterms:created xsi:type="dcterms:W3CDTF">2018-07-15T20:21:59Z</dcterms:created>
  <dcterms:modified xsi:type="dcterms:W3CDTF">2018-08-10T19:56:48Z</dcterms:modified>
</cp:coreProperties>
</file>