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fb98704b303d2b5/"/>
    </mc:Choice>
  </mc:AlternateContent>
  <xr:revisionPtr revIDLastSave="652" documentId="11_7F4755BF84DCCE43E268565A8931F45BFA75341E" xr6:coauthVersionLast="47" xr6:coauthVersionMax="47" xr10:uidLastSave="{B58EE456-25CF-40B3-B447-9895A2CA7835}"/>
  <bookViews>
    <workbookView xWindow="-108" yWindow="-108" windowWidth="23256" windowHeight="12456" tabRatio="312" xr2:uid="{00000000-000D-0000-FFFF-FFFF00000000}"/>
  </bookViews>
  <sheets>
    <sheet name="SIMULADOR" sheetId="1" r:id="rId1"/>
    <sheet name="TABELA" sheetId="2" r:id="rId2"/>
  </sheets>
  <externalReferences>
    <externalReference r:id="rId3"/>
  </externalReferences>
  <definedNames>
    <definedName name="aporte">SIMULADOR!$E$18</definedName>
    <definedName name="patrimonio">SIMULADOR!$E$21</definedName>
    <definedName name="qnd_anos">SIMULADOR!$E$19</definedName>
    <definedName name="redimento_carteira">SIMULADOR!$E$14</definedName>
    <definedName name="salario">SIMULADOR!$E$13</definedName>
    <definedName name="sugestão_investimento">SIMULADOR!$E$15</definedName>
    <definedName name="taxa_mensal">SIMULADOR!$E$20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2" i="1"/>
  <c r="D41" i="1"/>
  <c r="D40" i="1"/>
  <c r="D39" i="1"/>
  <c r="D38" i="1"/>
  <c r="D37" i="1"/>
  <c r="D36" i="1"/>
  <c r="D33" i="1"/>
  <c r="D25" i="1"/>
  <c r="E21" i="1"/>
  <c r="D26" i="1"/>
  <c r="E15" i="1"/>
  <c r="D29" i="1"/>
  <c r="D28" i="1"/>
  <c r="D27" i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37" i="1" l="1"/>
  <c r="E36" i="1"/>
  <c r="E38" i="1"/>
  <c r="E39" i="1"/>
  <c r="E42" i="1" s="1"/>
  <c r="E40" i="1"/>
  <c r="E41" i="1"/>
</calcChain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<sst xmlns="http://schemas.openxmlformats.org/spreadsheetml/2006/main" count="69" uniqueCount="33">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</sst>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0"/>
      <name val="Segoe UI Semibold"/>
      <family val="2"/>
    </font>
    <font>
      <sz val="11"/>
      <color theme="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5" fillId="4" borderId="4" xfId="0" applyFont="1" applyFill="1" applyBorder="1" applyAlignment="1">
      <alignment horizontal="left" indent="3"/>
    </xf>
    <xf numFmtId="0" fontId="5" fillId="4" borderId="5" xfId="0" applyFont="1" applyFill="1" applyBorder="1" applyAlignment="1">
      <alignment horizontal="left" indent="3"/>
    </xf>
    <xf numFmtId="164" fontId="6" fillId="0" borderId="6" xfId="1" applyNumberFormat="1" applyFont="1" applyBorder="1" applyAlignment="1">
      <alignment horizontal="center"/>
    </xf>
    <xf numFmtId="0" fontId="5" fillId="4" borderId="7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10" fontId="6" fillId="0" borderId="9" xfId="0" applyNumberFormat="1" applyFont="1" applyBorder="1" applyAlignment="1">
      <alignment horizontal="center"/>
    </xf>
    <xf numFmtId="0" fontId="5" fillId="4" borderId="10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164" fontId="6" fillId="4" borderId="12" xfId="0" applyNumberFormat="1" applyFont="1" applyFill="1" applyBorder="1" applyAlignment="1">
      <alignment horizontal="center"/>
    </xf>
    <xf numFmtId="0" fontId="7" fillId="3" borderId="13" xfId="2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9" fillId="6" borderId="7" xfId="0" applyFont="1" applyFill="1" applyBorder="1" applyAlignment="1">
      <alignment horizontal="left" indent="3"/>
    </xf>
    <xf numFmtId="0" fontId="9" fillId="6" borderId="8" xfId="0" applyFont="1" applyFill="1" applyBorder="1" applyAlignment="1">
      <alignment horizontal="left" indent="3"/>
    </xf>
    <xf numFmtId="0" fontId="9" fillId="6" borderId="10" xfId="0" applyFont="1" applyFill="1" applyBorder="1" applyAlignment="1">
      <alignment horizontal="left" indent="3"/>
    </xf>
    <xf numFmtId="0" fontId="9" fillId="6" borderId="11" xfId="0" applyFont="1" applyFill="1" applyBorder="1" applyAlignment="1">
      <alignment horizontal="left" indent="3"/>
    </xf>
    <xf numFmtId="164" fontId="10" fillId="0" borderId="6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10" fillId="0" borderId="9" xfId="0" applyNumberFormat="1" applyFont="1" applyBorder="1" applyAlignment="1">
      <alignment horizontal="center"/>
    </xf>
    <xf numFmtId="8" fontId="10" fillId="6" borderId="9" xfId="0" applyNumberFormat="1" applyFont="1" applyFill="1" applyBorder="1" applyAlignment="1">
      <alignment horizontal="center"/>
    </xf>
    <xf numFmtId="8" fontId="10" fillId="6" borderId="12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left" indent="3"/>
    </xf>
    <xf numFmtId="164" fontId="6" fillId="6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left" indent="3"/>
    </xf>
    <xf numFmtId="0" fontId="5" fillId="6" borderId="20" xfId="0" applyFont="1" applyFill="1" applyBorder="1" applyAlignment="1">
      <alignment horizontal="left" indent="3"/>
    </xf>
    <xf numFmtId="0" fontId="0" fillId="0" borderId="21" xfId="0" applyBorder="1"/>
    <xf numFmtId="0" fontId="0" fillId="0" borderId="21" xfId="0" applyBorder="1" applyAlignment="1">
      <alignment horizontal="center"/>
    </xf>
    <xf numFmtId="164" fontId="6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164" fontId="0" fillId="10" borderId="29" xfId="0" applyNumberFormat="1" applyFill="1" applyBorder="1" applyAlignment="1">
      <alignment horizontal="center"/>
    </xf>
    <xf numFmtId="0" fontId="3" fillId="4" borderId="25" xfId="0" applyFont="1" applyFill="1" applyBorder="1"/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2" fillId="2" borderId="13" xfId="2" applyBorder="1"/>
    <xf numFmtId="0" fontId="2" fillId="2" borderId="14" xfId="2" applyBorder="1" applyAlignment="1">
      <alignment horizontal="center"/>
    </xf>
    <xf numFmtId="0" fontId="2" fillId="2" borderId="15" xfId="2" applyBorder="1"/>
    <xf numFmtId="164" fontId="3" fillId="4" borderId="30" xfId="1" applyNumberFormat="1" applyFont="1" applyFill="1" applyBorder="1" applyAlignment="1">
      <alignment horizontal="center"/>
    </xf>
    <xf numFmtId="0" fontId="3" fillId="4" borderId="31" xfId="0" applyFont="1" applyFill="1" applyBorder="1"/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14" xfId="0" applyFont="1" applyFill="1" applyBorder="1"/>
    <xf numFmtId="164" fontId="3" fillId="7" borderId="15" xfId="0" applyNumberFormat="1" applyFont="1" applyFill="1" applyBorder="1" applyAlignment="1">
      <alignment horizontal="center"/>
    </xf>
    <xf numFmtId="164" fontId="6" fillId="6" borderId="32" xfId="0" applyNumberFormat="1" applyFont="1" applyFill="1" applyBorder="1" applyAlignment="1">
      <alignment horizontal="center"/>
    </xf>
    <xf numFmtId="0" fontId="12" fillId="0" borderId="0" xfId="0" applyFont="1"/>
    <xf numFmtId="0" fontId="12" fillId="10" borderId="0" xfId="0" applyFont="1" applyFill="1"/>
    <xf numFmtId="0" fontId="4" fillId="8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0" fillId="0" borderId="25" xfId="0" applyBorder="1"/>
    <xf numFmtId="9" fontId="0" fillId="0" borderId="26" xfId="0" applyNumberFormat="1" applyBorder="1" applyAlignment="1">
      <alignment horizontal="center"/>
    </xf>
    <xf numFmtId="0" fontId="0" fillId="9" borderId="23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9" fontId="0" fillId="9" borderId="24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93-4868-B2EB-524ED609D9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3-4868-B2EB-524ED609D9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3-4868-B2EB-524ED609D9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93-4868-B2EB-524ED609D9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93-4868-B2EB-524ED609D9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93-4868-B2EB-524ED609D9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SIMULADOR!$C$36:$C$41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SIMULADOR!$D$36:$D$41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3-4868-B2EB-524ED609D91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43</xdr:row>
      <xdr:rowOff>83820</xdr:rowOff>
    </xdr:from>
    <xdr:to>
      <xdr:col>5</xdr:col>
      <xdr:colOff>15240</xdr:colOff>
      <xdr:row>55</xdr:row>
      <xdr:rowOff>168540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97B02C-2006-449F-BF1F-A485C0B37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43</xdr:row>
      <xdr:rowOff>110490</xdr:rowOff>
    </xdr:from>
    <xdr:to>
      <xdr:col>5</xdr:col>
      <xdr:colOff>38100</xdr:colOff>
      <xdr:row>58</xdr:row>
      <xdr:rowOff>110490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69BBD2-0569-0D7E-D2DE-176666F7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7620</xdr:colOff>
      <xdr:row>1</xdr:row>
      <xdr:rowOff>30481</xdr:rowOff>
    </xdr:from>
    <xdr:to>
      <xdr:col>5</xdr:col>
      <xdr:colOff>7620</xdr:colOff>
      <xdr:row>10</xdr:row>
      <xdr:rowOff>91441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64F2442-1D2D-AF95-6B75-A30A4F18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820" y="213361"/>
          <a:ext cx="5791200" cy="1706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sc\Downloads\a04b81b1-8e35-4e72-aeb9-98aed8ed4403.xlsx" TargetMode="External"/><Relationship Id="rId1" Type="http://schemas.openxmlformats.org/officeDocument/2006/relationships/externalLinkPath" Target="file:///C:\Users\prisc\Downloads\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XEY69"/>
  <sheetViews>
    <sheetView showGridLines="0" tabSelected="1" zoomScaleNormal="100" workbookViewId="0">
      <selection activeCell="G11" sqref="G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2" width="8.88671875" customWidth="1"/>
    <col min="3" max="3" width="49.33203125" customWidth="1"/>
    <col min="4" max="4" width="19.109375" customWidth="1"/>
    <col min="5" max="5" width="16" customWidth="1"/>
    <col min="6" max="8" width="8.88671875" customWidth="1"/>
    <col min="9" max="11" width="8.88671875" hidden="1"/>
    <col min="13" max="16376" width="8.88671875" hidden="1"/>
    <col min="16380" max="16384" width="8.88671875" hidden="1"/>
  </cols>
  <sheetData>
    <row r="11" spans="3:5" ht="15" thickBot="1" x14ac:dyDescent="0.35"/>
    <row r="12" spans="3:5" ht="37.200000000000003" customHeight="1" thickBot="1" x14ac:dyDescent="0.35">
      <c r="C12" s="10" t="s">
        <v>0</v>
      </c>
      <c r="D12" s="11"/>
      <c r="E12" s="12"/>
    </row>
    <row r="13" spans="3:5" ht="22.2" customHeight="1" x14ac:dyDescent="0.45">
      <c r="C13" s="1" t="s">
        <v>1</v>
      </c>
      <c r="D13" s="2"/>
      <c r="E13" s="3">
        <v>3000</v>
      </c>
    </row>
    <row r="14" spans="3:5" ht="19.2" x14ac:dyDescent="0.45">
      <c r="C14" s="4" t="s">
        <v>2</v>
      </c>
      <c r="D14" s="5"/>
      <c r="E14" s="6">
        <v>6.0000000000000001E-3</v>
      </c>
    </row>
    <row r="15" spans="3:5" ht="19.8" thickBot="1" x14ac:dyDescent="0.5">
      <c r="C15" s="7" t="s">
        <v>3</v>
      </c>
      <c r="D15" s="8"/>
      <c r="E15" s="9">
        <f>E13*30%</f>
        <v>900</v>
      </c>
    </row>
    <row r="16" spans="3:5" ht="15" thickBot="1" x14ac:dyDescent="0.35"/>
    <row r="17" spans="2:5" ht="30" thickBot="1" x14ac:dyDescent="0.35">
      <c r="C17" s="37" t="s">
        <v>4</v>
      </c>
      <c r="D17" s="38"/>
      <c r="E17" s="39"/>
    </row>
    <row r="18" spans="2:5" ht="19.2" x14ac:dyDescent="0.45">
      <c r="C18" s="1" t="s">
        <v>5</v>
      </c>
      <c r="D18" s="2"/>
      <c r="E18" s="17">
        <v>1260</v>
      </c>
    </row>
    <row r="19" spans="2:5" ht="19.2" x14ac:dyDescent="0.45">
      <c r="C19" s="4" t="s">
        <v>6</v>
      </c>
      <c r="D19" s="5"/>
      <c r="E19" s="18">
        <v>10</v>
      </c>
    </row>
    <row r="20" spans="2:5" ht="19.2" x14ac:dyDescent="0.45">
      <c r="C20" s="4" t="s">
        <v>7</v>
      </c>
      <c r="D20" s="5"/>
      <c r="E20" s="19">
        <v>1.0789999999999999E-2</v>
      </c>
    </row>
    <row r="21" spans="2:5" ht="19.2" x14ac:dyDescent="0.45">
      <c r="C21" s="13" t="s">
        <v>8</v>
      </c>
      <c r="D21" s="14"/>
      <c r="E21" s="20">
        <f>FV(E20,E19*12,E18*-1)</f>
        <v>306538.10778801696</v>
      </c>
    </row>
    <row r="22" spans="2:5" ht="19.8" thickBot="1" x14ac:dyDescent="0.5">
      <c r="C22" s="15" t="s">
        <v>9</v>
      </c>
      <c r="D22" s="16"/>
      <c r="E22" s="21">
        <f>patrimonio*redimento_carteira</f>
        <v>1839.2286467281017</v>
      </c>
    </row>
    <row r="23" spans="2:5" ht="15" thickBot="1" x14ac:dyDescent="0.35"/>
    <row r="24" spans="2:5" ht="30" thickBot="1" x14ac:dyDescent="0.35">
      <c r="C24" s="37" t="s">
        <v>10</v>
      </c>
      <c r="D24" s="38"/>
      <c r="E24" s="40" t="s">
        <v>11</v>
      </c>
    </row>
    <row r="25" spans="2:5" ht="19.2" x14ac:dyDescent="0.45">
      <c r="B25" s="53">
        <v>2</v>
      </c>
      <c r="C25" s="22" t="s">
        <v>12</v>
      </c>
      <c r="D25" s="23">
        <f>FV(E20,2*12,E18*-1)</f>
        <v>34306.810395032975</v>
      </c>
      <c r="E25" s="23">
        <f>D25*redimento_carteira</f>
        <v>205.84086237019787</v>
      </c>
    </row>
    <row r="26" spans="2:5" ht="19.2" x14ac:dyDescent="0.45">
      <c r="B26" s="54">
        <v>5</v>
      </c>
      <c r="C26" s="24" t="s">
        <v>13</v>
      </c>
      <c r="D26" s="23">
        <f>FV(E20,B26*12,E18*-1)</f>
        <v>105558.91163809443</v>
      </c>
      <c r="E26" s="23">
        <f>D26*redimento_carteira</f>
        <v>633.35346982856663</v>
      </c>
    </row>
    <row r="27" spans="2:5" ht="19.2" x14ac:dyDescent="0.45">
      <c r="B27" s="54">
        <v>10</v>
      </c>
      <c r="C27" s="24" t="s">
        <v>14</v>
      </c>
      <c r="D27" s="23">
        <f>FV(E20,B27*12,E18*-1)</f>
        <v>306538.10778801696</v>
      </c>
      <c r="E27" s="23">
        <f>D27*redimento_carteira</f>
        <v>1839.2286467281017</v>
      </c>
    </row>
    <row r="28" spans="2:5" ht="19.2" x14ac:dyDescent="0.45">
      <c r="B28" s="54">
        <v>20</v>
      </c>
      <c r="C28" s="24" t="s">
        <v>15</v>
      </c>
      <c r="D28" s="23">
        <f>FV(E20,B28*12,E18*-1)</f>
        <v>1417749.9841223215</v>
      </c>
      <c r="E28" s="23">
        <f>D28*redimento_carteira</f>
        <v>8506.4999047339297</v>
      </c>
    </row>
    <row r="29" spans="2:5" ht="19.8" thickBot="1" x14ac:dyDescent="0.5">
      <c r="B29" s="54">
        <v>30</v>
      </c>
      <c r="C29" s="25" t="s">
        <v>16</v>
      </c>
      <c r="D29" s="28">
        <f>FV(E20,B29*12,E18*-1)</f>
        <v>5445933.7653059401</v>
      </c>
      <c r="E29" s="52">
        <f>D29*redimento_carteira</f>
        <v>32675.602591835643</v>
      </c>
    </row>
    <row r="31" spans="2:5" ht="15" thickBot="1" x14ac:dyDescent="0.35"/>
    <row r="32" spans="2:5" ht="15" thickBot="1" x14ac:dyDescent="0.35">
      <c r="C32" s="41" t="s">
        <v>17</v>
      </c>
      <c r="D32" s="42" t="s">
        <v>32</v>
      </c>
      <c r="E32" s="43"/>
    </row>
    <row r="33" spans="3:5" ht="15" thickBot="1" x14ac:dyDescent="0.35">
      <c r="C33" s="36" t="s">
        <v>19</v>
      </c>
      <c r="D33" s="44">
        <f>aporte</f>
        <v>1260</v>
      </c>
      <c r="E33" s="45"/>
    </row>
    <row r="34" spans="3:5" ht="15" thickBot="1" x14ac:dyDescent="0.35"/>
    <row r="35" spans="3:5" ht="15" thickBot="1" x14ac:dyDescent="0.35">
      <c r="C35" s="46" t="s">
        <v>20</v>
      </c>
      <c r="D35" s="47" t="s">
        <v>21</v>
      </c>
      <c r="E35" s="48" t="s">
        <v>22</v>
      </c>
    </row>
    <row r="36" spans="3:5" x14ac:dyDescent="0.3">
      <c r="C36" s="31" t="s">
        <v>23</v>
      </c>
      <c r="D36" s="67">
        <f>VLOOKUP(D32&amp;"-"&amp;C36,TABELA!B2:E20,4,FALSE)</f>
        <v>0.5</v>
      </c>
      <c r="E36" s="35">
        <f>D36*D33</f>
        <v>630</v>
      </c>
    </row>
    <row r="37" spans="3:5" x14ac:dyDescent="0.3">
      <c r="C37" s="32" t="s">
        <v>24</v>
      </c>
      <c r="D37" s="67">
        <f>VLOOKUP(D32&amp;"-"&amp;C37,TABELA!B3:E21,4,FALSE)</f>
        <v>0.1</v>
      </c>
      <c r="E37" s="35">
        <f>D37*D33</f>
        <v>126</v>
      </c>
    </row>
    <row r="38" spans="3:5" x14ac:dyDescent="0.3">
      <c r="C38" s="32" t="s">
        <v>25</v>
      </c>
      <c r="D38" s="67">
        <f>VLOOKUP(D32&amp;"-"&amp;C38,TABELA!B4:E22,4,FALSE)</f>
        <v>0.05</v>
      </c>
      <c r="E38" s="35">
        <f>D38*D33</f>
        <v>63</v>
      </c>
    </row>
    <row r="39" spans="3:5" x14ac:dyDescent="0.3">
      <c r="C39" s="32" t="s">
        <v>26</v>
      </c>
      <c r="D39" s="67">
        <f>VLOOKUP(D32&amp;"-"&amp;C39,TABELA!B5:E23,4,FALSE)</f>
        <v>0.05</v>
      </c>
      <c r="E39" s="34">
        <f>D39*D33</f>
        <v>63</v>
      </c>
    </row>
    <row r="40" spans="3:5" x14ac:dyDescent="0.3">
      <c r="C40" s="32" t="s">
        <v>27</v>
      </c>
      <c r="D40" s="67">
        <f>VLOOKUP(D32&amp;"-"&amp;C40,TABELA!B6:E24,4,FALSE)</f>
        <v>0.2</v>
      </c>
      <c r="E40" s="34">
        <f>D40*D33</f>
        <v>252</v>
      </c>
    </row>
    <row r="41" spans="3:5" ht="15" thickBot="1" x14ac:dyDescent="0.35">
      <c r="C41" s="33" t="s">
        <v>28</v>
      </c>
      <c r="D41" s="67">
        <f>VLOOKUP(D32&amp;"-"&amp;C41,TABELA!B7:E25,4,FALSE)</f>
        <v>0.1</v>
      </c>
      <c r="E41" s="35">
        <f>D41*D33</f>
        <v>126</v>
      </c>
    </row>
    <row r="42" spans="3:5" ht="15" thickBot="1" x14ac:dyDescent="0.35">
      <c r="C42" s="49"/>
      <c r="D42" s="50"/>
      <c r="E42" s="51">
        <f>SUM(E36:E41)</f>
        <v>1260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mergeCells count="10">
    <mergeCell ref="C22:D22"/>
    <mergeCell ref="C24:D24"/>
    <mergeCell ref="C17:E17"/>
    <mergeCell ref="C18:D18"/>
    <mergeCell ref="C19:D19"/>
    <mergeCell ref="C20:D20"/>
    <mergeCell ref="C21:D21"/>
    <mergeCell ref="C14:D14"/>
    <mergeCell ref="C15:D15"/>
    <mergeCell ref="C13:D13"/>
  </mergeCells>
  <dataValidations count="1">
    <dataValidation type="list" allowBlank="1" showInputMessage="1" showErrorMessage="1" sqref="D32" xr:uid="{4DA57817-0AE8-43F2-8BBF-13EC8DF8D2BB}">
      <formula1>"Conservador,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A50-5124-4D4A-ADCC-833D25153E14}">
  <dimension ref="B1:E20"/>
  <sheetViews>
    <sheetView workbookViewId="0">
      <selection activeCell="C24" sqref="C24"/>
    </sheetView>
  </sheetViews>
  <sheetFormatPr defaultRowHeight="14.4" x14ac:dyDescent="0.3"/>
  <cols>
    <col min="2" max="2" width="28.77734375" bestFit="1" customWidth="1"/>
    <col min="3" max="3" width="11.21875" bestFit="1" customWidth="1"/>
    <col min="4" max="4" width="17.6640625" bestFit="1" customWidth="1"/>
    <col min="5" max="5" width="18.21875" customWidth="1"/>
  </cols>
  <sheetData>
    <row r="1" spans="2:5" ht="15" thickBot="1" x14ac:dyDescent="0.35"/>
    <row r="2" spans="2:5" x14ac:dyDescent="0.3">
      <c r="B2" s="55" t="s">
        <v>29</v>
      </c>
      <c r="C2" s="56" t="s">
        <v>17</v>
      </c>
      <c r="D2" s="57" t="s">
        <v>20</v>
      </c>
      <c r="E2" s="58" t="s">
        <v>30</v>
      </c>
    </row>
    <row r="3" spans="2:5" x14ac:dyDescent="0.3">
      <c r="B3" s="29" t="str">
        <f>C3&amp;"-"&amp;D3</f>
        <v>Conservador-PAPEL</v>
      </c>
      <c r="C3" s="30" t="s">
        <v>31</v>
      </c>
      <c r="D3" s="59" t="s">
        <v>23</v>
      </c>
      <c r="E3" s="60">
        <v>0.3</v>
      </c>
    </row>
    <row r="4" spans="2:5" x14ac:dyDescent="0.3">
      <c r="B4" s="29" t="str">
        <f t="shared" ref="B4:B20" si="0">C4&amp;"-"&amp;D4</f>
        <v>Conservador-TIJOLO</v>
      </c>
      <c r="C4" s="30" t="s">
        <v>31</v>
      </c>
      <c r="D4" s="59" t="s">
        <v>24</v>
      </c>
      <c r="E4" s="60">
        <v>0.5</v>
      </c>
    </row>
    <row r="5" spans="2:5" x14ac:dyDescent="0.3">
      <c r="B5" s="29" t="str">
        <f t="shared" si="0"/>
        <v>Conservador-HÍBRIDOS</v>
      </c>
      <c r="C5" s="30" t="s">
        <v>31</v>
      </c>
      <c r="D5" s="59" t="s">
        <v>25</v>
      </c>
      <c r="E5" s="60">
        <v>0.1</v>
      </c>
    </row>
    <row r="6" spans="2:5" x14ac:dyDescent="0.3">
      <c r="B6" s="29" t="str">
        <f t="shared" si="0"/>
        <v>Conservador-FOFs</v>
      </c>
      <c r="C6" s="30" t="s">
        <v>31</v>
      </c>
      <c r="D6" s="59" t="s">
        <v>26</v>
      </c>
      <c r="E6" s="60">
        <v>0.1</v>
      </c>
    </row>
    <row r="7" spans="2:5" x14ac:dyDescent="0.3">
      <c r="B7" s="29" t="str">
        <f t="shared" si="0"/>
        <v>Conservador-DESENVOLVIMENTO</v>
      </c>
      <c r="C7" s="30" t="s">
        <v>31</v>
      </c>
      <c r="D7" s="59" t="s">
        <v>27</v>
      </c>
      <c r="E7" s="60">
        <v>0</v>
      </c>
    </row>
    <row r="8" spans="2:5" ht="15" thickBot="1" x14ac:dyDescent="0.35">
      <c r="B8" s="61" t="str">
        <f t="shared" si="0"/>
        <v>Conservador-HOTELARIAS</v>
      </c>
      <c r="C8" s="26" t="s">
        <v>31</v>
      </c>
      <c r="D8" s="27" t="s">
        <v>28</v>
      </c>
      <c r="E8" s="62">
        <v>0</v>
      </c>
    </row>
    <row r="9" spans="2:5" x14ac:dyDescent="0.3">
      <c r="B9" s="29" t="str">
        <f t="shared" si="0"/>
        <v>Moderado-PAPEL</v>
      </c>
      <c r="C9" s="30" t="s">
        <v>18</v>
      </c>
      <c r="D9" s="59" t="s">
        <v>23</v>
      </c>
      <c r="E9" s="60">
        <v>0.32</v>
      </c>
    </row>
    <row r="10" spans="2:5" x14ac:dyDescent="0.3">
      <c r="B10" s="63" t="str">
        <f t="shared" si="0"/>
        <v>Moderado-TIJOLO</v>
      </c>
      <c r="C10" s="64" t="s">
        <v>18</v>
      </c>
      <c r="D10" s="65" t="s">
        <v>24</v>
      </c>
      <c r="E10" s="66">
        <v>0.35</v>
      </c>
    </row>
    <row r="11" spans="2:5" x14ac:dyDescent="0.3">
      <c r="B11" s="29" t="str">
        <f t="shared" si="0"/>
        <v>Moderado-HÍBRIDOS</v>
      </c>
      <c r="C11" s="30" t="s">
        <v>18</v>
      </c>
      <c r="D11" s="59" t="s">
        <v>25</v>
      </c>
      <c r="E11" s="60">
        <v>0.08</v>
      </c>
    </row>
    <row r="12" spans="2:5" x14ac:dyDescent="0.3">
      <c r="B12" s="29" t="str">
        <f t="shared" si="0"/>
        <v>Moderado-FOFs</v>
      </c>
      <c r="C12" s="30" t="s">
        <v>18</v>
      </c>
      <c r="D12" s="59" t="s">
        <v>26</v>
      </c>
      <c r="E12" s="60">
        <v>0.05</v>
      </c>
    </row>
    <row r="13" spans="2:5" x14ac:dyDescent="0.3">
      <c r="B13" s="29" t="str">
        <f t="shared" si="0"/>
        <v>Moderado-DESENVOLVIMENTO</v>
      </c>
      <c r="C13" s="30" t="s">
        <v>18</v>
      </c>
      <c r="D13" s="59" t="s">
        <v>27</v>
      </c>
      <c r="E13" s="60">
        <v>0.1</v>
      </c>
    </row>
    <row r="14" spans="2:5" ht="15" thickBot="1" x14ac:dyDescent="0.35">
      <c r="B14" s="61" t="str">
        <f t="shared" si="0"/>
        <v>Moderado-HOTELARIAS</v>
      </c>
      <c r="C14" s="26" t="s">
        <v>18</v>
      </c>
      <c r="D14" s="27" t="s">
        <v>28</v>
      </c>
      <c r="E14" s="62">
        <v>0.1</v>
      </c>
    </row>
    <row r="15" spans="2:5" x14ac:dyDescent="0.3">
      <c r="B15" s="29" t="str">
        <f t="shared" si="0"/>
        <v>Agressivo-PAPEL</v>
      </c>
      <c r="C15" s="30" t="s">
        <v>32</v>
      </c>
      <c r="D15" s="59" t="s">
        <v>23</v>
      </c>
      <c r="E15" s="60">
        <v>0.5</v>
      </c>
    </row>
    <row r="16" spans="2:5" x14ac:dyDescent="0.3">
      <c r="B16" s="29" t="str">
        <f t="shared" si="0"/>
        <v>Agressivo-TIJOLO</v>
      </c>
      <c r="C16" s="30" t="s">
        <v>32</v>
      </c>
      <c r="D16" s="59" t="s">
        <v>24</v>
      </c>
      <c r="E16" s="60">
        <v>0.1</v>
      </c>
    </row>
    <row r="17" spans="2:5" x14ac:dyDescent="0.3">
      <c r="B17" s="29" t="str">
        <f t="shared" si="0"/>
        <v>Agressivo-HÍBRIDOS</v>
      </c>
      <c r="C17" s="30" t="s">
        <v>32</v>
      </c>
      <c r="D17" s="59" t="s">
        <v>25</v>
      </c>
      <c r="E17" s="60">
        <v>0.05</v>
      </c>
    </row>
    <row r="18" spans="2:5" x14ac:dyDescent="0.3">
      <c r="B18" s="29" t="str">
        <f t="shared" si="0"/>
        <v>Agressivo-FOFs</v>
      </c>
      <c r="C18" s="30" t="s">
        <v>32</v>
      </c>
      <c r="D18" s="59" t="s">
        <v>26</v>
      </c>
      <c r="E18" s="60">
        <v>0.05</v>
      </c>
    </row>
    <row r="19" spans="2:5" x14ac:dyDescent="0.3">
      <c r="B19" s="29" t="str">
        <f t="shared" si="0"/>
        <v>Agressivo-DESENVOLVIMENTO</v>
      </c>
      <c r="C19" s="30" t="s">
        <v>32</v>
      </c>
      <c r="D19" s="59" t="s">
        <v>27</v>
      </c>
      <c r="E19" s="60">
        <v>0.2</v>
      </c>
    </row>
    <row r="20" spans="2:5" ht="15" thickBot="1" x14ac:dyDescent="0.35">
      <c r="B20" s="61" t="str">
        <f t="shared" si="0"/>
        <v>Agressivo-HOTELARIAS</v>
      </c>
      <c r="C20" s="26" t="s">
        <v>32</v>
      </c>
      <c r="D20" s="27" t="s">
        <v>28</v>
      </c>
      <c r="E20" s="6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</vt:lpstr>
      <vt:lpstr>aporte</vt:lpstr>
      <vt:lpstr>patrimonio</vt:lpstr>
      <vt:lpstr>qnd_anos</vt:lpstr>
      <vt:lpstr>redimento_carteira</vt:lpstr>
      <vt:lpstr>salario</vt:lpstr>
      <vt:lpstr>sugestão_investimento</vt:lpstr>
      <vt:lpstr>taxa_mensal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Trindade</cp:lastModifiedBy>
  <cp:revision/>
  <dcterms:created xsi:type="dcterms:W3CDTF">2025-05-31T22:16:38Z</dcterms:created>
  <dcterms:modified xsi:type="dcterms:W3CDTF">2025-06-01T02:15:34Z</dcterms:modified>
  <cp:category/>
  <cp:contentStatus/>
</cp:coreProperties>
</file>