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tesh\ExcelR\data analysis\Excel\assignment\New Assignment\"/>
    </mc:Choice>
  </mc:AlternateContent>
  <xr:revisionPtr revIDLastSave="0" documentId="13_ncr:1_{A76C84E7-E890-40CC-9B2A-8C356CBEFE09}" xr6:coauthVersionLast="47" xr6:coauthVersionMax="47" xr10:uidLastSave="{00000000-0000-0000-0000-000000000000}"/>
  <bookViews>
    <workbookView xWindow="-120" yWindow="-120" windowWidth="20730" windowHeight="11160" activeTab="3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Brainstorm!$B$30:$C$44</definedName>
    <definedName name="qw">Brainstorm!$B$13:$B$27</definedName>
    <definedName name="Segment">Brainstorm!$B$13:$B$27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4" l="1"/>
  <c r="E11" i="4"/>
  <c r="E10" i="4"/>
  <c r="D11" i="4"/>
  <c r="D10" i="4"/>
  <c r="D7" i="4"/>
  <c r="L22" i="4" a="1"/>
  <c r="L22" i="4" s="1"/>
  <c r="M22" i="4" a="1"/>
  <c r="M22" i="4" s="1"/>
  <c r="N22" i="4" a="1"/>
  <c r="N22" i="4" s="1"/>
  <c r="L14" i="4" a="1"/>
  <c r="L14" i="4" s="1"/>
  <c r="C31" i="2"/>
  <c r="C6" i="1"/>
  <c r="D16" i="2"/>
  <c r="D17" i="2"/>
  <c r="D18" i="2"/>
  <c r="D19" i="2"/>
  <c r="D20" i="2"/>
  <c r="D21" i="2"/>
  <c r="D22" i="2"/>
  <c r="C28" i="2" l="1"/>
  <c r="C29" i="2"/>
  <c r="C32" i="2"/>
  <c r="C30" i="2"/>
  <c r="C6" i="2"/>
  <c r="C10" i="2"/>
  <c r="C7" i="2"/>
  <c r="K15" i="5"/>
  <c r="D6" i="5"/>
  <c r="D5" i="5"/>
  <c r="C9" i="2"/>
  <c r="C8" i="2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 a="1"/>
  <c r="F15" i="4" s="1"/>
  <c r="I15" i="4" s="1"/>
  <c r="F16" i="4" a="1"/>
  <c r="F16" i="4" s="1"/>
  <c r="I16" i="4" s="1"/>
  <c r="F17" i="4" a="1"/>
  <c r="F17" i="4" s="1"/>
  <c r="I17" i="4" s="1"/>
  <c r="F18" i="4" a="1"/>
  <c r="F18" i="4" s="1"/>
  <c r="I18" i="4" s="1"/>
  <c r="F19" i="4" a="1"/>
  <c r="F19" i="4" s="1"/>
  <c r="I19" i="4" s="1"/>
  <c r="F20" i="4" a="1"/>
  <c r="F20" i="4" s="1"/>
  <c r="I20" i="4" s="1"/>
  <c r="F21" i="4" a="1"/>
  <c r="F21" i="4" s="1"/>
  <c r="I21" i="4" s="1"/>
  <c r="F22" i="4" a="1"/>
  <c r="F22" i="4" s="1"/>
  <c r="I22" i="4" s="1"/>
  <c r="F23" i="4" a="1"/>
  <c r="F23" i="4" s="1"/>
  <c r="I23" i="4" s="1"/>
  <c r="F24" i="4" a="1"/>
  <c r="F24" i="4" s="1"/>
  <c r="I24" i="4" s="1"/>
  <c r="F25" i="4" a="1"/>
  <c r="F25" i="4" s="1"/>
  <c r="I25" i="4" s="1"/>
  <c r="F26" i="4" a="1"/>
  <c r="F26" i="4" s="1"/>
  <c r="I26" i="4" s="1"/>
  <c r="F27" i="4" a="1"/>
  <c r="F27" i="4" s="1"/>
  <c r="I27" i="4" s="1"/>
  <c r="F14" i="4" a="1"/>
  <c r="F14" i="4" s="1"/>
  <c r="I14" i="4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K8" i="5"/>
  <c r="K9" i="5"/>
  <c r="K10" i="5"/>
  <c r="K11" i="5"/>
  <c r="K12" i="5"/>
  <c r="K13" i="5"/>
  <c r="K14" i="5"/>
  <c r="K16" i="5"/>
  <c r="K7" i="5"/>
  <c r="D7" i="5"/>
  <c r="D8" i="5"/>
  <c r="D9" i="5"/>
  <c r="D10" i="5"/>
  <c r="D11" i="5"/>
  <c r="D12" i="5"/>
  <c r="D13" i="5"/>
  <c r="D14" i="5"/>
  <c r="D15" i="5"/>
  <c r="D16" i="5"/>
  <c r="D17" i="5"/>
  <c r="D18" i="5"/>
  <c r="M14" i="4" l="1" a="1"/>
  <c r="M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<sst xmlns="http://schemas.openxmlformats.org/spreadsheetml/2006/main" count="214" uniqueCount="101">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</sst>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1" xfId="0" quotePrefix="1" applyBorder="1"/>
    <xf numFmtId="0" fontId="1" fillId="3" borderId="1" xfId="0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419100</xdr:colOff>
      <xdr:row>4</xdr:row>
      <xdr:rowOff>28575</xdr:rowOff>
    </xdr:from>
    <xdr:to>
      <xdr:col>12</xdr:col>
      <xdr:colOff>674539</xdr:colOff>
      <xdr:row>10</xdr:row>
      <xdr:rowOff>112501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895350"/>
          <a:ext cx="1950889" cy="1274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topLeftCell="A28" workbookViewId="0">
      <selection activeCell="E8" sqref="E8"/>
    </sheetView>
  </sheetViews>
  <sheetFormatPr defaultRowHeight="15" x14ac:dyDescent="0.25"/>
  <cols>
    <col min="2" max="2" width="21.140625" bestFit="1" customWidth="1"/>
    <col min="3" max="3" width="18.5703125" customWidth="1"/>
    <col min="4" max="4" width="36.42578125" bestFit="1" customWidth="1"/>
  </cols>
  <sheetData>
    <row r="1" spans="2:4" x14ac:dyDescent="0.25">
      <c r="B1" s="3" t="s">
        <v>39</v>
      </c>
    </row>
    <row r="3" spans="2:4" x14ac:dyDescent="0.25">
      <c r="B3" s="2" t="s">
        <v>38</v>
      </c>
      <c r="D3" s="2" t="s">
        <v>37</v>
      </c>
    </row>
    <row r="5" spans="2:4" ht="15.75" thickBot="1" x14ac:dyDescent="0.3">
      <c r="B5" s="2" t="s">
        <v>36</v>
      </c>
      <c r="D5" s="2" t="s">
        <v>35</v>
      </c>
    </row>
    <row r="6" spans="2:4" x14ac:dyDescent="0.25">
      <c r="B6" s="19" t="s">
        <v>34</v>
      </c>
      <c r="C6" s="22" t="str">
        <f>IF(ISNA(MATCH(B6,$D$6:$D$24,0)),"No","Yes")</f>
        <v>Yes</v>
      </c>
      <c r="D6" s="20" t="s">
        <v>34</v>
      </c>
    </row>
    <row r="7" spans="2:4" x14ac:dyDescent="0.25">
      <c r="B7" s="19" t="s">
        <v>33</v>
      </c>
      <c r="C7" s="23" t="str">
        <f t="shared" ref="C7:C36" si="0">IF(ISNA(MATCH(B7,$D$6:$D$24,0)),"No","Yes")</f>
        <v>Yes</v>
      </c>
      <c r="D7" s="20" t="s">
        <v>33</v>
      </c>
    </row>
    <row r="8" spans="2:4" x14ac:dyDescent="0.25">
      <c r="B8" s="19" t="s">
        <v>32</v>
      </c>
      <c r="C8" s="23" t="str">
        <f t="shared" si="0"/>
        <v>Yes</v>
      </c>
      <c r="D8" s="20" t="s">
        <v>32</v>
      </c>
    </row>
    <row r="9" spans="2:4" x14ac:dyDescent="0.25">
      <c r="B9" s="19" t="s">
        <v>31</v>
      </c>
      <c r="C9" s="23" t="str">
        <f t="shared" si="0"/>
        <v>Yes</v>
      </c>
      <c r="D9" s="20" t="s">
        <v>31</v>
      </c>
    </row>
    <row r="10" spans="2:4" x14ac:dyDescent="0.25">
      <c r="B10" s="19" t="s">
        <v>30</v>
      </c>
      <c r="C10" s="23" t="str">
        <f t="shared" si="0"/>
        <v>Yes</v>
      </c>
      <c r="D10" s="20" t="s">
        <v>30</v>
      </c>
    </row>
    <row r="11" spans="2:4" x14ac:dyDescent="0.25">
      <c r="B11" s="19" t="s">
        <v>29</v>
      </c>
      <c r="C11" s="23" t="str">
        <f t="shared" si="0"/>
        <v>Yes</v>
      </c>
      <c r="D11" s="20" t="s">
        <v>29</v>
      </c>
    </row>
    <row r="12" spans="2:4" x14ac:dyDescent="0.25">
      <c r="B12" s="19" t="s">
        <v>28</v>
      </c>
      <c r="C12" s="23" t="str">
        <f t="shared" si="0"/>
        <v>Yes</v>
      </c>
      <c r="D12" s="20" t="s">
        <v>28</v>
      </c>
    </row>
    <row r="13" spans="2:4" x14ac:dyDescent="0.25">
      <c r="B13" s="19" t="s">
        <v>27</v>
      </c>
      <c r="C13" s="23" t="str">
        <f t="shared" si="0"/>
        <v>Yes</v>
      </c>
      <c r="D13" s="20" t="s">
        <v>27</v>
      </c>
    </row>
    <row r="14" spans="2:4" x14ac:dyDescent="0.25">
      <c r="B14" s="19" t="s">
        <v>26</v>
      </c>
      <c r="C14" s="23" t="str">
        <f t="shared" si="0"/>
        <v>Yes</v>
      </c>
      <c r="D14" s="20" t="s">
        <v>26</v>
      </c>
    </row>
    <row r="15" spans="2:4" x14ac:dyDescent="0.25">
      <c r="B15" s="19" t="s">
        <v>25</v>
      </c>
      <c r="C15" s="23" t="str">
        <f t="shared" si="0"/>
        <v>No</v>
      </c>
      <c r="D15" s="20" t="s">
        <v>9</v>
      </c>
    </row>
    <row r="16" spans="2:4" x14ac:dyDescent="0.25">
      <c r="B16" s="19" t="s">
        <v>24</v>
      </c>
      <c r="C16" s="23" t="str">
        <f t="shared" si="0"/>
        <v>No</v>
      </c>
      <c r="D16" s="20" t="s">
        <v>8</v>
      </c>
    </row>
    <row r="17" spans="2:4" x14ac:dyDescent="0.25">
      <c r="B17" s="19" t="s">
        <v>23</v>
      </c>
      <c r="C17" s="23" t="str">
        <f t="shared" si="0"/>
        <v>No</v>
      </c>
      <c r="D17" s="20" t="s">
        <v>7</v>
      </c>
    </row>
    <row r="18" spans="2:4" x14ac:dyDescent="0.25">
      <c r="B18" s="19" t="s">
        <v>22</v>
      </c>
      <c r="C18" s="23" t="str">
        <f t="shared" si="0"/>
        <v>No</v>
      </c>
      <c r="D18" s="20" t="s">
        <v>21</v>
      </c>
    </row>
    <row r="19" spans="2:4" x14ac:dyDescent="0.25">
      <c r="B19" s="19" t="s">
        <v>20</v>
      </c>
      <c r="C19" s="23" t="str">
        <f t="shared" si="0"/>
        <v>No</v>
      </c>
      <c r="D19" s="20" t="s">
        <v>19</v>
      </c>
    </row>
    <row r="20" spans="2:4" x14ac:dyDescent="0.25">
      <c r="B20" s="19" t="s">
        <v>18</v>
      </c>
      <c r="C20" s="23" t="str">
        <f t="shared" si="0"/>
        <v>No</v>
      </c>
      <c r="D20" s="20" t="s">
        <v>6</v>
      </c>
    </row>
    <row r="21" spans="2:4" x14ac:dyDescent="0.25">
      <c r="B21" s="19" t="s">
        <v>17</v>
      </c>
      <c r="C21" s="23" t="str">
        <f t="shared" si="0"/>
        <v>No</v>
      </c>
      <c r="D21" s="20" t="s">
        <v>5</v>
      </c>
    </row>
    <row r="22" spans="2:4" x14ac:dyDescent="0.25">
      <c r="B22" s="19" t="s">
        <v>16</v>
      </c>
      <c r="C22" s="23" t="str">
        <f t="shared" si="0"/>
        <v>No</v>
      </c>
      <c r="D22" s="20" t="s">
        <v>15</v>
      </c>
    </row>
    <row r="23" spans="2:4" x14ac:dyDescent="0.25">
      <c r="B23" s="19" t="s">
        <v>14</v>
      </c>
      <c r="C23" s="23" t="str">
        <f t="shared" si="0"/>
        <v>No</v>
      </c>
      <c r="D23" s="20" t="s">
        <v>3</v>
      </c>
    </row>
    <row r="24" spans="2:4" x14ac:dyDescent="0.25">
      <c r="B24" s="19" t="s">
        <v>13</v>
      </c>
      <c r="C24" s="23" t="str">
        <f t="shared" si="0"/>
        <v>No</v>
      </c>
      <c r="D24" s="20" t="s">
        <v>12</v>
      </c>
    </row>
    <row r="25" spans="2:4" x14ac:dyDescent="0.25">
      <c r="B25" s="19" t="s">
        <v>11</v>
      </c>
      <c r="C25" s="23" t="str">
        <f t="shared" si="0"/>
        <v>No</v>
      </c>
    </row>
    <row r="26" spans="2:4" x14ac:dyDescent="0.25">
      <c r="B26" s="19" t="s">
        <v>10</v>
      </c>
      <c r="C26" s="23" t="str">
        <f t="shared" si="0"/>
        <v>No</v>
      </c>
    </row>
    <row r="27" spans="2:4" x14ac:dyDescent="0.25">
      <c r="B27" s="19" t="s">
        <v>9</v>
      </c>
      <c r="C27" s="23" t="str">
        <f t="shared" si="0"/>
        <v>Yes</v>
      </c>
    </row>
    <row r="28" spans="2:4" x14ac:dyDescent="0.25">
      <c r="B28" s="19" t="s">
        <v>8</v>
      </c>
      <c r="C28" s="23" t="str">
        <f t="shared" si="0"/>
        <v>Yes</v>
      </c>
    </row>
    <row r="29" spans="2:4" x14ac:dyDescent="0.25">
      <c r="B29" s="19" t="s">
        <v>7</v>
      </c>
      <c r="C29" s="23" t="str">
        <f t="shared" si="0"/>
        <v>Yes</v>
      </c>
    </row>
    <row r="30" spans="2:4" x14ac:dyDescent="0.25">
      <c r="B30" s="19" t="s">
        <v>6</v>
      </c>
      <c r="C30" s="23" t="str">
        <f t="shared" si="0"/>
        <v>Yes</v>
      </c>
    </row>
    <row r="31" spans="2:4" x14ac:dyDescent="0.25">
      <c r="B31" s="19" t="s">
        <v>5</v>
      </c>
      <c r="C31" s="23" t="str">
        <f t="shared" si="0"/>
        <v>Yes</v>
      </c>
    </row>
    <row r="32" spans="2:4" x14ac:dyDescent="0.25">
      <c r="B32" s="19" t="s">
        <v>4</v>
      </c>
      <c r="C32" s="23" t="str">
        <f t="shared" si="0"/>
        <v>No</v>
      </c>
    </row>
    <row r="33" spans="2:3" x14ac:dyDescent="0.25">
      <c r="B33" s="19" t="s">
        <v>3</v>
      </c>
      <c r="C33" s="23" t="str">
        <f t="shared" si="0"/>
        <v>Yes</v>
      </c>
    </row>
    <row r="34" spans="2:3" x14ac:dyDescent="0.25">
      <c r="B34" s="19" t="s">
        <v>2</v>
      </c>
      <c r="C34" s="23" t="str">
        <f t="shared" si="0"/>
        <v>No</v>
      </c>
    </row>
    <row r="35" spans="2:3" x14ac:dyDescent="0.25">
      <c r="B35" s="19" t="s">
        <v>1</v>
      </c>
      <c r="C35" s="23" t="str">
        <f t="shared" si="0"/>
        <v>No</v>
      </c>
    </row>
    <row r="36" spans="2:3" ht="15.75" thickBot="1" x14ac:dyDescent="0.3">
      <c r="B36" s="19" t="s">
        <v>0</v>
      </c>
      <c r="C36" s="24" t="str">
        <f t="shared" si="0"/>
        <v>No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sheetPr filterMode="1"/>
  <dimension ref="B2:N44"/>
  <sheetViews>
    <sheetView topLeftCell="A4" workbookViewId="0">
      <selection activeCell="E8" sqref="E8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1.28515625" customWidth="1"/>
    <col min="5" max="5" width="19.28515625" bestFit="1" customWidth="1"/>
    <col min="6" max="6" width="19.28515625" customWidth="1"/>
    <col min="7" max="7" width="8.7109375" bestFit="1" customWidth="1"/>
    <col min="8" max="8" width="10.140625" bestFit="1" customWidth="1"/>
    <col min="9" max="9" width="10" customWidth="1"/>
    <col min="10" max="10" width="2.5703125" hidden="1" customWidth="1"/>
    <col min="11" max="11" width="9.140625" customWidth="1"/>
    <col min="12" max="12" width="16.28515625" bestFit="1" customWidth="1"/>
    <col min="13" max="13" width="23.28515625" bestFit="1" customWidth="1"/>
  </cols>
  <sheetData>
    <row r="2" spans="2:13" ht="15.75" x14ac:dyDescent="0.25">
      <c r="B2" s="11" t="s">
        <v>59</v>
      </c>
    </row>
    <row r="3" spans="2:13" ht="18.75" x14ac:dyDescent="0.3">
      <c r="B3" s="11" t="s">
        <v>60</v>
      </c>
      <c r="G3" s="12"/>
    </row>
    <row r="4" spans="2:13" ht="18.75" x14ac:dyDescent="0.3">
      <c r="B4" s="11" t="s">
        <v>61</v>
      </c>
      <c r="G4" s="12"/>
    </row>
    <row r="5" spans="2:13" ht="18.75" x14ac:dyDescent="0.3">
      <c r="G5" s="12"/>
    </row>
    <row r="6" spans="2:13" x14ac:dyDescent="0.25">
      <c r="B6" s="13" t="s">
        <v>62</v>
      </c>
      <c r="C6" s="13" t="s">
        <v>63</v>
      </c>
      <c r="D6" s="13" t="s">
        <v>64</v>
      </c>
      <c r="E6" s="13" t="s">
        <v>65</v>
      </c>
    </row>
    <row r="7" spans="2:13" x14ac:dyDescent="0.25">
      <c r="B7" s="1" t="s">
        <v>83</v>
      </c>
      <c r="C7" s="1" t="s">
        <v>76</v>
      </c>
      <c r="D7" s="7">
        <f>IF(SUMIFS(H14:H27,B14:B27,B7,C14:C27,C7)=0,"NA",SUMIFS(H14:H27,B14:B27,B7,C14:C27,C7))</f>
        <v>738000</v>
      </c>
      <c r="E7" s="7">
        <f>IF(SUMIFS($I$14:$I$27,$C$14:$C$27,$C$7,$B$14:$B$27,$B$7)=0,"NA",SUMIFS($I$14:$I$27,$C$14:$C$27,$C$7,$B$14:$B$27,$B$7))</f>
        <v>442800</v>
      </c>
    </row>
    <row r="8" spans="2:13" x14ac:dyDescent="0.25">
      <c r="F8" s="18"/>
    </row>
    <row r="9" spans="2:13" x14ac:dyDescent="0.25">
      <c r="C9" s="1"/>
      <c r="D9" s="1"/>
      <c r="E9" s="13" t="s">
        <v>66</v>
      </c>
    </row>
    <row r="10" spans="2:13" x14ac:dyDescent="0.25">
      <c r="C10" s="13" t="s">
        <v>67</v>
      </c>
      <c r="D10" s="7">
        <f>MAX(F14:F27)</f>
        <v>260</v>
      </c>
      <c r="E10" s="7" t="str">
        <f>INDEX($L$14:$M$19,MATCH($D10,_xlfn.ANCHORARRAY(M14),0),1)</f>
        <v>Amarilla</v>
      </c>
    </row>
    <row r="11" spans="2:13" x14ac:dyDescent="0.25">
      <c r="C11" s="13" t="s">
        <v>68</v>
      </c>
      <c r="D11" s="7">
        <f>MIN(F14:F27)</f>
        <v>5</v>
      </c>
      <c r="E11" s="7" t="str">
        <f>INDEX($L$14:$M$19,MATCH($D11,_xlfn.ANCHORARRAY(M14),0),1)</f>
        <v>Montana</v>
      </c>
    </row>
    <row r="13" spans="2:13" ht="15.75" thickBot="1" x14ac:dyDescent="0.3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</row>
    <row r="14" spans="2:13" ht="15.75" thickBot="1" x14ac:dyDescent="0.3">
      <c r="B14" s="1" t="s">
        <v>74</v>
      </c>
      <c r="C14" s="1" t="s">
        <v>75</v>
      </c>
      <c r="D14" s="1" t="s">
        <v>48</v>
      </c>
      <c r="E14" s="1">
        <v>2851</v>
      </c>
      <c r="F14" s="7" cm="1">
        <f t="array" ref="F14">_xlfn.IFS(D14="Paseo",10,D14="Velo",120,D14="Amarilla",260,D14="Montana",5,D14="VTT",250)</f>
        <v>10</v>
      </c>
      <c r="G14" s="1">
        <v>350</v>
      </c>
      <c r="H14" s="7">
        <f>E14*G14</f>
        <v>997850</v>
      </c>
      <c r="I14" s="7">
        <f>(E14*G14)-(E14*F14)</f>
        <v>969340</v>
      </c>
      <c r="L14" s="25" t="str" cm="1">
        <f t="array" ref="L14:L19">_xlfn.UNIQUE(D13:D27)</f>
        <v>Product</v>
      </c>
      <c r="M14" s="27" t="str" cm="1">
        <f t="array" ref="M14:M19">_xlfn.UNIQUE(F13:F27)</f>
        <v>Manufacturing Price</v>
      </c>
    </row>
    <row r="15" spans="2:13" x14ac:dyDescent="0.25">
      <c r="B15" s="1" t="s">
        <v>74</v>
      </c>
      <c r="C15" s="1" t="s">
        <v>76</v>
      </c>
      <c r="D15" s="1" t="s">
        <v>48</v>
      </c>
      <c r="E15" s="1">
        <v>3495</v>
      </c>
      <c r="F15" s="7" cm="1">
        <f t="array" ref="F15">_xlfn.IFS(D15="Paseo",10,D15="Velo",120,D15="Amarilla",260,D15="Montana",5,D15="VTT",250)</f>
        <v>10</v>
      </c>
      <c r="G15" s="1">
        <v>300</v>
      </c>
      <c r="H15" s="7">
        <f t="shared" ref="H15:H27" si="0">E15*G15</f>
        <v>1048500</v>
      </c>
      <c r="I15" s="7">
        <f t="shared" ref="I15:I27" si="1">(E15*G15)-(E15*F15)</f>
        <v>1013550</v>
      </c>
      <c r="L15" s="29" t="str">
        <v>Paseo</v>
      </c>
      <c r="M15" s="30">
        <v>10</v>
      </c>
    </row>
    <row r="16" spans="2:13" x14ac:dyDescent="0.25">
      <c r="B16" s="1" t="s">
        <v>77</v>
      </c>
      <c r="C16" s="1" t="s">
        <v>78</v>
      </c>
      <c r="D16" s="1" t="s">
        <v>48</v>
      </c>
      <c r="E16" s="1">
        <v>2632</v>
      </c>
      <c r="F16" s="7" cm="1">
        <f t="array" ref="F16">_xlfn.IFS(D16="Paseo",10,D16="Velo",120,D16="Amarilla",260,D16="Montana",5,D16="VTT",250)</f>
        <v>10</v>
      </c>
      <c r="G16" s="1">
        <v>350</v>
      </c>
      <c r="H16" s="7">
        <f t="shared" si="0"/>
        <v>921200</v>
      </c>
      <c r="I16" s="7">
        <f t="shared" si="1"/>
        <v>894880</v>
      </c>
      <c r="L16" s="31" t="str">
        <v>Velo</v>
      </c>
      <c r="M16" s="32">
        <v>120</v>
      </c>
    </row>
    <row r="17" spans="2:14" x14ac:dyDescent="0.25">
      <c r="B17" s="1" t="s">
        <v>77</v>
      </c>
      <c r="C17" s="1" t="s">
        <v>78</v>
      </c>
      <c r="D17" s="1" t="s">
        <v>50</v>
      </c>
      <c r="E17" s="1">
        <v>2632</v>
      </c>
      <c r="F17" s="7" cm="1">
        <f t="array" ref="F17">_xlfn.IFS(D17="Paseo",10,D17="Velo",120,D17="Amarilla",260,D17="Montana",5,D17="VTT",250)</f>
        <v>120</v>
      </c>
      <c r="G17" s="1">
        <v>350</v>
      </c>
      <c r="H17" s="7">
        <f t="shared" si="0"/>
        <v>921200</v>
      </c>
      <c r="I17" s="7">
        <f t="shared" si="1"/>
        <v>605360</v>
      </c>
      <c r="L17" s="31" t="str">
        <v>Amarilla</v>
      </c>
      <c r="M17" s="32">
        <v>260</v>
      </c>
    </row>
    <row r="18" spans="2:14" x14ac:dyDescent="0.25">
      <c r="B18" s="1" t="s">
        <v>77</v>
      </c>
      <c r="C18" s="1" t="s">
        <v>76</v>
      </c>
      <c r="D18" s="1" t="s">
        <v>50</v>
      </c>
      <c r="E18" s="1">
        <v>2574</v>
      </c>
      <c r="F18" s="7" cm="1">
        <f t="array" ref="F18">_xlfn.IFS(D18="Paseo",10,D18="Velo",120,D18="Amarilla",260,D18="Montana",5,D18="VTT",250)</f>
        <v>120</v>
      </c>
      <c r="G18" s="1">
        <v>300</v>
      </c>
      <c r="H18" s="7">
        <f t="shared" si="0"/>
        <v>772200</v>
      </c>
      <c r="I18" s="7">
        <f t="shared" si="1"/>
        <v>463320</v>
      </c>
      <c r="L18" s="31" t="str">
        <v>Montana</v>
      </c>
      <c r="M18" s="32">
        <v>5</v>
      </c>
    </row>
    <row r="19" spans="2:14" ht="15.75" thickBot="1" x14ac:dyDescent="0.3">
      <c r="B19" s="1" t="s">
        <v>74</v>
      </c>
      <c r="C19" s="1" t="s">
        <v>75</v>
      </c>
      <c r="D19" s="1" t="s">
        <v>48</v>
      </c>
      <c r="E19" s="1">
        <v>2151</v>
      </c>
      <c r="F19" s="7" cm="1">
        <f t="array" ref="F19">_xlfn.IFS(D19="Paseo",10,D19="Velo",120,D19="Amarilla",260,D19="Montana",5,D19="VTT",250)</f>
        <v>10</v>
      </c>
      <c r="G19" s="1">
        <v>350</v>
      </c>
      <c r="H19" s="7">
        <f t="shared" si="0"/>
        <v>752850</v>
      </c>
      <c r="I19" s="7">
        <f t="shared" si="1"/>
        <v>731340</v>
      </c>
      <c r="L19" s="33" t="str">
        <v>VTT</v>
      </c>
      <c r="M19" s="34">
        <v>250</v>
      </c>
    </row>
    <row r="20" spans="2:14" x14ac:dyDescent="0.25">
      <c r="B20" s="1" t="s">
        <v>77</v>
      </c>
      <c r="C20" s="1" t="s">
        <v>79</v>
      </c>
      <c r="D20" s="1" t="s">
        <v>44</v>
      </c>
      <c r="E20" s="1">
        <v>2475</v>
      </c>
      <c r="F20" s="7" cm="1">
        <f t="array" ref="F20">_xlfn.IFS(D20="Paseo",10,D20="Velo",120,D20="Amarilla",260,D20="Montana",5,D20="VTT",250)</f>
        <v>260</v>
      </c>
      <c r="G20" s="1">
        <v>300</v>
      </c>
      <c r="H20" s="7">
        <f t="shared" si="0"/>
        <v>742500</v>
      </c>
      <c r="I20" s="7">
        <f t="shared" si="1"/>
        <v>99000</v>
      </c>
    </row>
    <row r="21" spans="2:14" ht="15.75" thickBot="1" x14ac:dyDescent="0.3">
      <c r="B21" s="1" t="s">
        <v>80</v>
      </c>
      <c r="C21" s="1" t="s">
        <v>78</v>
      </c>
      <c r="D21" s="1" t="s">
        <v>56</v>
      </c>
      <c r="E21" s="1">
        <v>2227.5</v>
      </c>
      <c r="F21" s="7" cm="1">
        <f t="array" ref="F21">_xlfn.IFS(D21="Paseo",10,D21="Velo",120,D21="Amarilla",260,D21="Montana",5,D21="VTT",250)</f>
        <v>5</v>
      </c>
      <c r="G21" s="1">
        <v>350</v>
      </c>
      <c r="H21" s="7">
        <f t="shared" si="0"/>
        <v>779625</v>
      </c>
      <c r="I21" s="7">
        <f t="shared" si="1"/>
        <v>768487.5</v>
      </c>
    </row>
    <row r="22" spans="2:14" ht="15.75" thickBot="1" x14ac:dyDescent="0.3">
      <c r="B22" s="1" t="s">
        <v>74</v>
      </c>
      <c r="C22" s="1" t="s">
        <v>76</v>
      </c>
      <c r="D22" s="1" t="s">
        <v>81</v>
      </c>
      <c r="E22" s="1">
        <v>2541</v>
      </c>
      <c r="F22" s="7" cm="1">
        <f t="array" ref="F22">_xlfn.IFS(D22="Paseo",10,D22="Velo",120,D22="Amarilla",260,D22="Montana",5,D22="VTT",250)</f>
        <v>250</v>
      </c>
      <c r="G22" s="1">
        <v>300</v>
      </c>
      <c r="H22" s="7">
        <f t="shared" si="0"/>
        <v>762300</v>
      </c>
      <c r="I22" s="7">
        <f t="shared" si="1"/>
        <v>127050</v>
      </c>
      <c r="L22" s="25" t="str" cm="1">
        <f t="array" ref="L22:L27">_xlfn.UNIQUE(B13:B27)</f>
        <v>Segment</v>
      </c>
      <c r="M22" s="26" t="str" cm="1">
        <f t="array" ref="M22:M27">_xlfn.UNIQUE(C13:C27)</f>
        <v>Country</v>
      </c>
      <c r="N22" s="27" t="str" cm="1">
        <f t="array" ref="N22:N27">_xlfn.UNIQUE(D13:D27)</f>
        <v>Product</v>
      </c>
    </row>
    <row r="23" spans="2:14" x14ac:dyDescent="0.25">
      <c r="B23" s="1" t="s">
        <v>80</v>
      </c>
      <c r="C23" s="1" t="s">
        <v>82</v>
      </c>
      <c r="D23" s="1" t="s">
        <v>50</v>
      </c>
      <c r="E23" s="1">
        <v>2536</v>
      </c>
      <c r="F23" s="7" cm="1">
        <f t="array" ref="F23">_xlfn.IFS(D23="Paseo",10,D23="Velo",120,D23="Amarilla",260,D23="Montana",5,D23="VTT",250)</f>
        <v>120</v>
      </c>
      <c r="G23" s="1">
        <v>300</v>
      </c>
      <c r="H23" s="7">
        <f t="shared" si="0"/>
        <v>760800</v>
      </c>
      <c r="I23" s="7">
        <f t="shared" si="1"/>
        <v>456480</v>
      </c>
      <c r="L23" s="29" t="str">
        <v>Government</v>
      </c>
      <c r="M23" s="28" t="str">
        <v>Mexico</v>
      </c>
      <c r="N23" s="30" t="str">
        <v>Paseo</v>
      </c>
    </row>
    <row r="24" spans="2:14" x14ac:dyDescent="0.25">
      <c r="B24" s="1" t="s">
        <v>77</v>
      </c>
      <c r="C24" s="1" t="s">
        <v>76</v>
      </c>
      <c r="D24" s="1" t="s">
        <v>48</v>
      </c>
      <c r="E24" s="1">
        <v>2007</v>
      </c>
      <c r="F24" s="7" cm="1">
        <f t="array" ref="F24">_xlfn.IFS(D24="Paseo",10,D24="Velo",120,D24="Amarilla",260,D24="Montana",5,D24="VTT",250)</f>
        <v>10</v>
      </c>
      <c r="G24" s="1">
        <v>350</v>
      </c>
      <c r="H24" s="7">
        <f t="shared" si="0"/>
        <v>702450</v>
      </c>
      <c r="I24" s="7">
        <f t="shared" si="1"/>
        <v>682380</v>
      </c>
      <c r="L24" s="31" t="str">
        <v>Midmarket</v>
      </c>
      <c r="M24" s="21" t="str">
        <v>United States of America</v>
      </c>
      <c r="N24" s="32" t="str">
        <v>Velo</v>
      </c>
    </row>
    <row r="25" spans="2:14" x14ac:dyDescent="0.25">
      <c r="B25" s="1" t="s">
        <v>83</v>
      </c>
      <c r="C25" s="1" t="s">
        <v>76</v>
      </c>
      <c r="D25" s="1" t="s">
        <v>50</v>
      </c>
      <c r="E25" s="1">
        <v>2460</v>
      </c>
      <c r="F25" s="7" cm="1">
        <f t="array" ref="F25">_xlfn.IFS(D25="Paseo",10,D25="Velo",120,D25="Amarilla",260,D25="Montana",5,D25="VTT",250)</f>
        <v>120</v>
      </c>
      <c r="G25" s="1">
        <v>300</v>
      </c>
      <c r="H25" s="7">
        <f t="shared" si="0"/>
        <v>738000</v>
      </c>
      <c r="I25" s="7">
        <f t="shared" si="1"/>
        <v>442800</v>
      </c>
      <c r="L25" s="31" t="str">
        <v>Channel Partners</v>
      </c>
      <c r="M25" s="21" t="str">
        <v>Canada</v>
      </c>
      <c r="N25" s="32" t="str">
        <v>Amarilla</v>
      </c>
    </row>
    <row r="26" spans="2:14" x14ac:dyDescent="0.25">
      <c r="B26" s="1" t="s">
        <v>84</v>
      </c>
      <c r="C26" s="1" t="s">
        <v>78</v>
      </c>
      <c r="D26" s="1" t="s">
        <v>56</v>
      </c>
      <c r="E26" s="1">
        <v>3802.5</v>
      </c>
      <c r="F26" s="7" cm="1">
        <f t="array" ref="F26">_xlfn.IFS(D26="Paseo",10,D26="Velo",120,D26="Amarilla",260,D26="Montana",5,D26="VTT",250)</f>
        <v>5</v>
      </c>
      <c r="G26" s="1">
        <v>300</v>
      </c>
      <c r="H26" s="7">
        <f t="shared" si="0"/>
        <v>1140750</v>
      </c>
      <c r="I26" s="7">
        <f t="shared" si="1"/>
        <v>1121737.5</v>
      </c>
      <c r="L26" s="31" t="str">
        <v>Enterprise</v>
      </c>
      <c r="M26" s="21" t="str">
        <v>France</v>
      </c>
      <c r="N26" s="32" t="str">
        <v>Montana</v>
      </c>
    </row>
    <row r="27" spans="2:14" ht="15.75" thickBot="1" x14ac:dyDescent="0.3">
      <c r="B27" s="1" t="s">
        <v>74</v>
      </c>
      <c r="C27" s="1" t="s">
        <v>78</v>
      </c>
      <c r="D27" s="1" t="s">
        <v>50</v>
      </c>
      <c r="E27" s="1">
        <v>3793.5</v>
      </c>
      <c r="F27" s="7" cm="1">
        <f t="array" ref="F27">_xlfn.IFS(D27="Paseo",10,D27="Velo",120,D27="Amarilla",260,D27="Montana",5,D27="VTT",250)</f>
        <v>120</v>
      </c>
      <c r="G27" s="1">
        <v>300</v>
      </c>
      <c r="H27" s="7">
        <f t="shared" si="0"/>
        <v>1138050</v>
      </c>
      <c r="I27" s="7">
        <f t="shared" si="1"/>
        <v>682830</v>
      </c>
      <c r="L27" s="33" t="str">
        <v>Small Business</v>
      </c>
      <c r="M27" s="35" t="str">
        <v>Germany</v>
      </c>
      <c r="N27" s="34" t="str">
        <v>VTT</v>
      </c>
    </row>
    <row r="32" spans="2:14" hidden="1" x14ac:dyDescent="0.25">
      <c r="B32" s="14" t="s">
        <v>48</v>
      </c>
      <c r="C32">
        <v>10</v>
      </c>
    </row>
    <row r="33" spans="2:3" hidden="1" x14ac:dyDescent="0.25">
      <c r="B33" s="1" t="s">
        <v>48</v>
      </c>
      <c r="C33">
        <v>10</v>
      </c>
    </row>
    <row r="35" spans="2:3" hidden="1" x14ac:dyDescent="0.25">
      <c r="B35" s="14" t="s">
        <v>50</v>
      </c>
      <c r="C35">
        <v>120</v>
      </c>
    </row>
    <row r="36" spans="2:3" hidden="1" x14ac:dyDescent="0.25">
      <c r="B36" s="1" t="s">
        <v>48</v>
      </c>
      <c r="C36">
        <v>10</v>
      </c>
    </row>
    <row r="40" spans="2:3" hidden="1" x14ac:dyDescent="0.25">
      <c r="B40" s="14" t="s">
        <v>50</v>
      </c>
      <c r="C40">
        <v>120</v>
      </c>
    </row>
    <row r="41" spans="2:3" hidden="1" x14ac:dyDescent="0.25">
      <c r="B41" s="1" t="s">
        <v>48</v>
      </c>
      <c r="C41">
        <v>10</v>
      </c>
    </row>
    <row r="42" spans="2:3" hidden="1" x14ac:dyDescent="0.25">
      <c r="B42" s="1" t="s">
        <v>50</v>
      </c>
      <c r="C42">
        <v>120</v>
      </c>
    </row>
    <row r="43" spans="2:3" hidden="1" x14ac:dyDescent="0.25">
      <c r="B43" s="1" t="s">
        <v>56</v>
      </c>
      <c r="C43">
        <v>5</v>
      </c>
    </row>
    <row r="44" spans="2:3" hidden="1" x14ac:dyDescent="0.25">
      <c r="B44" s="1" t="s">
        <v>50</v>
      </c>
      <c r="C44">
        <v>120</v>
      </c>
    </row>
  </sheetData>
  <dataConsolidate/>
  <dataValidations count="4">
    <dataValidation type="custom" allowBlank="1" showInputMessage="1" showErrorMessage="1" sqref="M24" xr:uid="{8C8DDE61-B3C6-4D21-A97E-8172B16739BE}">
      <formula1>_xlfn.UNIQUE(B14:B27)</formula1>
    </dataValidation>
    <dataValidation type="list" allowBlank="1" showInputMessage="1" showErrorMessage="1" sqref="I9" xr:uid="{EE57C465-4E75-4DD2-B799-3BFB460E261D}">
      <formula1>_xlfn.UNIQUE($B$14:$B$27)</formula1>
    </dataValidation>
    <dataValidation type="list" allowBlank="1" showInputMessage="1" showErrorMessage="1" sqref="C7" xr:uid="{697CFAB2-F62A-427B-A6E5-422E4DB83BB8}">
      <formula1>$M$23:$M$27</formula1>
    </dataValidation>
    <dataValidation type="list" allowBlank="1" showInputMessage="1" showErrorMessage="1" sqref="B7" xr:uid="{A6192BD9-DC49-4E63-BE02-03C064BF4454}">
      <formula1>$L$23:$L$27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opLeftCell="A19" workbookViewId="0">
      <selection activeCell="C6" sqref="C6"/>
    </sheetView>
  </sheetViews>
  <sheetFormatPr defaultRowHeight="15" x14ac:dyDescent="0.25"/>
  <cols>
    <col min="2" max="2" width="33.28515625" bestFit="1" customWidth="1"/>
    <col min="3" max="3" width="9.140625" bestFit="1" customWidth="1"/>
    <col min="5" max="5" width="34.5703125" customWidth="1"/>
    <col min="6" max="6" width="9.7109375" bestFit="1" customWidth="1"/>
    <col min="7" max="7" width="9.42578125" bestFit="1" customWidth="1"/>
  </cols>
  <sheetData>
    <row r="3" spans="2:13" x14ac:dyDescent="0.25">
      <c r="B3" s="4" t="s">
        <v>40</v>
      </c>
    </row>
    <row r="4" spans="2:13" x14ac:dyDescent="0.25">
      <c r="B4" s="4"/>
    </row>
    <row r="5" spans="2:13" x14ac:dyDescent="0.25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25">
      <c r="B6" s="1" t="s">
        <v>43</v>
      </c>
      <c r="C6" s="1">
        <f>VLOOKUP(LEFT(B6,4),$F$5:$G$10,2,FALSE)</f>
        <v>2574</v>
      </c>
      <c r="F6" s="1" t="s">
        <v>44</v>
      </c>
      <c r="G6" s="1">
        <v>2475</v>
      </c>
    </row>
    <row r="7" spans="2:13" x14ac:dyDescent="0.25">
      <c r="B7" s="1" t="s">
        <v>45</v>
      </c>
      <c r="C7" s="1">
        <f>VLOOKUP(LEFT(B7,5),$F$5:$G$10,2,FALSE)</f>
        <v>2151</v>
      </c>
      <c r="F7" s="1" t="s">
        <v>46</v>
      </c>
      <c r="G7" s="1">
        <v>2227.5</v>
      </c>
    </row>
    <row r="8" spans="2:13" x14ac:dyDescent="0.25">
      <c r="B8" s="1" t="s">
        <v>47</v>
      </c>
      <c r="C8" s="1">
        <f>VLOOKUP(LEFT(B8,8),$F$5:$G$10,2,FALSE)</f>
        <v>2475</v>
      </c>
      <c r="F8" s="1" t="s">
        <v>48</v>
      </c>
      <c r="G8" s="1">
        <v>2151</v>
      </c>
    </row>
    <row r="9" spans="2:13" x14ac:dyDescent="0.25">
      <c r="B9" s="1" t="s">
        <v>49</v>
      </c>
      <c r="C9" s="1">
        <f>VLOOKUP(LEFT(B9,8),$F$5:$G$10,2,FALSE)</f>
        <v>2227.5</v>
      </c>
      <c r="F9" s="1" t="s">
        <v>50</v>
      </c>
      <c r="G9" s="1">
        <v>2574</v>
      </c>
    </row>
    <row r="10" spans="2:13" x14ac:dyDescent="0.25">
      <c r="B10" s="1" t="s">
        <v>51</v>
      </c>
      <c r="C10" s="1">
        <f>VLOOKUP(LEFT(B10,4),$F$5:$G$10,2,FALSE)</f>
        <v>2541</v>
      </c>
      <c r="F10" s="1" t="s">
        <v>52</v>
      </c>
      <c r="G10" s="1">
        <v>2541</v>
      </c>
    </row>
    <row r="12" spans="2:13" s="6" customFormat="1" x14ac:dyDescent="0.25"/>
    <row r="13" spans="2:13" x14ac:dyDescent="0.25">
      <c r="B13" s="4" t="s">
        <v>53</v>
      </c>
    </row>
    <row r="14" spans="2:13" x14ac:dyDescent="0.25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25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25">
      <c r="B16" s="1" t="s">
        <v>48</v>
      </c>
      <c r="C16" s="1">
        <v>1655.08</v>
      </c>
      <c r="D16" s="7" t="str">
        <f>TEXT(IF(B16="Paseo",VLOOKUP(C16,$F$15:$G$20,2,TRUE),IF(B16="Amarilla",VLOOKUP(C16,$I$15:$J$20,2,TRUE),VLOOKUP(C16,$L$15:$M$20,2,TRUE))),"0.00%")</f>
        <v>12.50%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25">
      <c r="B17" s="1" t="s">
        <v>44</v>
      </c>
      <c r="C17" s="1">
        <v>1822.59</v>
      </c>
      <c r="D17" s="7" t="str">
        <f t="shared" ref="D17:D22" si="0">TEXT(IF(B17="Paseo",VLOOKUP(C17,$F$15:$G$20,2,TRUE),IF(B17="Amarilla",VLOOKUP(C17,$I$15:$J$20,2,TRUE),VLOOKUP(C17,$L$15:$M$20,2,TRUE))),"0.00%")</f>
        <v>7.00%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25">
      <c r="B18" s="1" t="s">
        <v>44</v>
      </c>
      <c r="C18" s="1">
        <v>1730.54</v>
      </c>
      <c r="D18" s="7" t="str">
        <f t="shared" si="0"/>
        <v>7.00%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25">
      <c r="B19" s="1" t="s">
        <v>46</v>
      </c>
      <c r="C19" s="1">
        <v>1685.6</v>
      </c>
      <c r="D19" s="7" t="str">
        <f t="shared" si="0"/>
        <v>7.00%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25">
      <c r="B20" s="1" t="s">
        <v>48</v>
      </c>
      <c r="C20" s="1">
        <v>1685.6</v>
      </c>
      <c r="D20" s="7" t="str">
        <f t="shared" si="0"/>
        <v>12.50%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25">
      <c r="B21" s="1" t="s">
        <v>56</v>
      </c>
      <c r="C21" s="1">
        <v>1763.8600000000001</v>
      </c>
      <c r="D21" s="7" t="str">
        <f t="shared" si="0"/>
        <v>7.00%</v>
      </c>
    </row>
    <row r="22" spans="2:13" x14ac:dyDescent="0.25">
      <c r="B22" s="1" t="s">
        <v>48</v>
      </c>
      <c r="C22" s="1">
        <v>2293.1999999999998</v>
      </c>
      <c r="D22" s="7" t="str">
        <f t="shared" si="0"/>
        <v>15.00%</v>
      </c>
    </row>
    <row r="24" spans="2:13" s="6" customFormat="1" x14ac:dyDescent="0.25"/>
    <row r="25" spans="2:13" x14ac:dyDescent="0.25">
      <c r="B25" s="4" t="s">
        <v>57</v>
      </c>
    </row>
    <row r="27" spans="2:13" x14ac:dyDescent="0.25">
      <c r="B27" s="5" t="s">
        <v>41</v>
      </c>
      <c r="C27" s="5" t="s">
        <v>42</v>
      </c>
      <c r="F27" s="5" t="s">
        <v>41</v>
      </c>
      <c r="G27" s="16" t="s">
        <v>58</v>
      </c>
      <c r="H27" s="5" t="s">
        <v>42</v>
      </c>
    </row>
    <row r="28" spans="2:13" x14ac:dyDescent="0.25">
      <c r="B28" s="1" t="s">
        <v>43</v>
      </c>
      <c r="C28" s="15">
        <f>VLOOKUP(VLOOKUP(LEFT(B28,4),CHOOSE({1,2},$F$27:$F$37,$G$27:$G$37),2,FALSE),$G$27:$H$37,2,FALSE)</f>
        <v>2574</v>
      </c>
      <c r="F28" s="1" t="s">
        <v>48</v>
      </c>
      <c r="G28" s="17">
        <v>895</v>
      </c>
      <c r="H28" s="1">
        <v>2151</v>
      </c>
    </row>
    <row r="29" spans="2:13" x14ac:dyDescent="0.25">
      <c r="B29" s="1" t="s">
        <v>45</v>
      </c>
      <c r="C29" s="15">
        <f>VLOOKUP(VLOOKUP(LEFT(B29,5),CHOOSE({1,2},$F$27:$F$37,$G$27:$G$37),2,FALSE),$G$27:$H$37,2,FALSE)</f>
        <v>2151</v>
      </c>
      <c r="F29" s="1" t="s">
        <v>46</v>
      </c>
      <c r="G29" s="17">
        <v>125</v>
      </c>
      <c r="H29" s="1">
        <v>2227.5</v>
      </c>
    </row>
    <row r="30" spans="2:13" x14ac:dyDescent="0.25">
      <c r="B30" s="1" t="s">
        <v>47</v>
      </c>
      <c r="C30" s="15">
        <f>VLOOKUP(VLOOKUP(LEFT(B30,8),CHOOSE({1,2},$F$27:$F$37,$G$27:$G$37),2,FALSE),$G$27:$H$37,2,FALSE)</f>
        <v>2475</v>
      </c>
      <c r="F30" s="1" t="s">
        <v>44</v>
      </c>
      <c r="G30" s="17">
        <v>145</v>
      </c>
      <c r="H30" s="1">
        <v>2475</v>
      </c>
    </row>
    <row r="31" spans="2:13" x14ac:dyDescent="0.25">
      <c r="B31" s="1" t="s">
        <v>49</v>
      </c>
      <c r="C31" s="15">
        <f>VLOOKUP(VLOOKUP(LEFT(B31,8),CHOOSE({1,2},$F$27:$F$37,$G$27:$G$37),2,FALSE),$G$27:$H$37,2,FALSE)</f>
        <v>2227.5</v>
      </c>
      <c r="F31" s="1" t="s">
        <v>46</v>
      </c>
      <c r="G31" s="17">
        <v>848</v>
      </c>
      <c r="H31" s="10">
        <v>2537.25</v>
      </c>
    </row>
    <row r="32" spans="2:13" x14ac:dyDescent="0.25">
      <c r="B32" s="1" t="s">
        <v>51</v>
      </c>
      <c r="C32" s="15">
        <f>VLOOKUP(VLOOKUP(LEFT(B32,4),CHOOSE({1,2},$F$27:$F$37,$G$27:$G$37),2,FALSE),$G$27:$H$37,2,FALSE)</f>
        <v>2541</v>
      </c>
      <c r="F32" s="1" t="s">
        <v>52</v>
      </c>
      <c r="G32" s="17">
        <v>777</v>
      </c>
      <c r="H32" s="1">
        <v>2541</v>
      </c>
    </row>
    <row r="33" spans="6:8" x14ac:dyDescent="0.25">
      <c r="F33" s="1" t="s">
        <v>50</v>
      </c>
      <c r="G33" s="17">
        <v>235</v>
      </c>
      <c r="H33" s="1">
        <v>2574</v>
      </c>
    </row>
    <row r="34" spans="6:8" x14ac:dyDescent="0.25">
      <c r="F34" s="1" t="s">
        <v>48</v>
      </c>
      <c r="G34" s="17">
        <v>985</v>
      </c>
      <c r="H34" s="10">
        <v>2585.1</v>
      </c>
    </row>
    <row r="35" spans="6:8" x14ac:dyDescent="0.25">
      <c r="F35" s="1" t="s">
        <v>50</v>
      </c>
      <c r="G35" s="17">
        <v>1122</v>
      </c>
      <c r="H35" s="10">
        <v>2632.95</v>
      </c>
    </row>
    <row r="36" spans="6:8" x14ac:dyDescent="0.25">
      <c r="F36" s="1" t="s">
        <v>52</v>
      </c>
      <c r="G36" s="17">
        <v>1260</v>
      </c>
      <c r="H36" s="10">
        <v>2680.8</v>
      </c>
    </row>
    <row r="37" spans="6:8" x14ac:dyDescent="0.25">
      <c r="F37" s="1" t="s">
        <v>44</v>
      </c>
      <c r="G37" s="17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tabSelected="1" workbookViewId="0">
      <selection activeCell="G17" sqref="G17"/>
    </sheetView>
  </sheetViews>
  <sheetFormatPr defaultRowHeight="15" x14ac:dyDescent="0.25"/>
  <cols>
    <col min="2" max="2" width="17.5703125" bestFit="1" customWidth="1"/>
    <col min="9" max="9" width="16.7109375" customWidth="1"/>
  </cols>
  <sheetData>
    <row r="2" spans="2:11" x14ac:dyDescent="0.25">
      <c r="B2" t="s">
        <v>87</v>
      </c>
      <c r="I2" t="s">
        <v>88</v>
      </c>
    </row>
    <row r="4" spans="2:11" x14ac:dyDescent="0.25">
      <c r="B4" s="13" t="s">
        <v>41</v>
      </c>
      <c r="C4" s="13" t="s">
        <v>85</v>
      </c>
      <c r="D4" s="13" t="s">
        <v>86</v>
      </c>
    </row>
    <row r="5" spans="2:11" x14ac:dyDescent="0.25">
      <c r="B5" s="1" t="s">
        <v>34</v>
      </c>
      <c r="C5" s="1">
        <v>2851</v>
      </c>
      <c r="D5" s="1">
        <f>RANK(C5,$C$5:$C$18)</f>
        <v>4</v>
      </c>
    </row>
    <row r="6" spans="2:11" x14ac:dyDescent="0.25">
      <c r="B6" s="1" t="s">
        <v>33</v>
      </c>
      <c r="C6" s="1">
        <v>3495</v>
      </c>
      <c r="D6" s="1">
        <f>RANK(C6,$C$5:$C$18)</f>
        <v>3</v>
      </c>
      <c r="I6" s="13" t="s">
        <v>99</v>
      </c>
      <c r="J6" s="13" t="s">
        <v>100</v>
      </c>
      <c r="K6" s="13" t="s">
        <v>86</v>
      </c>
    </row>
    <row r="7" spans="2:11" x14ac:dyDescent="0.25">
      <c r="B7" s="1" t="s">
        <v>48</v>
      </c>
      <c r="C7" s="1">
        <v>2632</v>
      </c>
      <c r="D7" s="1">
        <f t="shared" ref="D7:D18" si="0">RANK(C7,$C$5:$C$18)</f>
        <v>6</v>
      </c>
      <c r="I7" s="1" t="s">
        <v>89</v>
      </c>
      <c r="J7" s="1">
        <v>1538</v>
      </c>
      <c r="K7" s="1">
        <f>RANK(J7,$J$7:$J$16)</f>
        <v>10</v>
      </c>
    </row>
    <row r="8" spans="2:11" x14ac:dyDescent="0.25">
      <c r="B8" s="1" t="s">
        <v>50</v>
      </c>
      <c r="C8" s="1">
        <v>2633</v>
      </c>
      <c r="D8" s="1">
        <f t="shared" si="0"/>
        <v>5</v>
      </c>
      <c r="I8" s="1" t="s">
        <v>90</v>
      </c>
      <c r="J8" s="1">
        <v>6602</v>
      </c>
      <c r="K8" s="1">
        <f t="shared" ref="K8:K16" si="1">RANK(J8,$J$7:$J$16)</f>
        <v>1</v>
      </c>
    </row>
    <row r="9" spans="2:11" x14ac:dyDescent="0.25">
      <c r="B9" s="1" t="s">
        <v>20</v>
      </c>
      <c r="C9" s="1">
        <v>2574</v>
      </c>
      <c r="D9" s="1">
        <f t="shared" si="0"/>
        <v>7</v>
      </c>
      <c r="I9" s="1" t="s">
        <v>91</v>
      </c>
      <c r="J9" s="1">
        <v>4831</v>
      </c>
      <c r="K9" s="1">
        <f t="shared" si="1"/>
        <v>6</v>
      </c>
    </row>
    <row r="10" spans="2:11" x14ac:dyDescent="0.25">
      <c r="B10" s="1" t="s">
        <v>18</v>
      </c>
      <c r="C10" s="1">
        <v>2151</v>
      </c>
      <c r="D10" s="1">
        <f t="shared" si="0"/>
        <v>13</v>
      </c>
      <c r="I10" s="1" t="s">
        <v>92</v>
      </c>
      <c r="J10" s="1">
        <v>5985</v>
      </c>
      <c r="K10" s="1">
        <f t="shared" si="1"/>
        <v>2</v>
      </c>
    </row>
    <row r="11" spans="2:11" x14ac:dyDescent="0.25">
      <c r="B11" s="1" t="s">
        <v>44</v>
      </c>
      <c r="C11" s="1">
        <v>2475</v>
      </c>
      <c r="D11" s="1">
        <f t="shared" si="0"/>
        <v>10</v>
      </c>
      <c r="I11" s="1" t="s">
        <v>93</v>
      </c>
      <c r="J11" s="1">
        <v>5444</v>
      </c>
      <c r="K11" s="1">
        <f t="shared" si="1"/>
        <v>4</v>
      </c>
    </row>
    <row r="12" spans="2:11" x14ac:dyDescent="0.25">
      <c r="B12" s="1" t="s">
        <v>56</v>
      </c>
      <c r="C12" s="1">
        <v>2227.5</v>
      </c>
      <c r="D12" s="1">
        <f t="shared" si="0"/>
        <v>12</v>
      </c>
      <c r="I12" s="1" t="s">
        <v>94</v>
      </c>
      <c r="J12" s="1">
        <v>5444</v>
      </c>
      <c r="K12" s="1">
        <f t="shared" si="1"/>
        <v>4</v>
      </c>
    </row>
    <row r="13" spans="2:11" x14ac:dyDescent="0.25">
      <c r="B13" s="1" t="s">
        <v>81</v>
      </c>
      <c r="C13" s="1">
        <v>2541</v>
      </c>
      <c r="D13" s="1">
        <f t="shared" si="0"/>
        <v>8</v>
      </c>
      <c r="I13" s="1" t="s">
        <v>95</v>
      </c>
      <c r="J13" s="1">
        <v>3412</v>
      </c>
      <c r="K13" s="1">
        <f t="shared" si="1"/>
        <v>7</v>
      </c>
    </row>
    <row r="14" spans="2:11" x14ac:dyDescent="0.25">
      <c r="B14" s="1" t="s">
        <v>16</v>
      </c>
      <c r="C14" s="1">
        <v>2536</v>
      </c>
      <c r="D14" s="1">
        <f t="shared" si="0"/>
        <v>9</v>
      </c>
      <c r="I14" s="1" t="s">
        <v>96</v>
      </c>
      <c r="J14" s="1">
        <v>5809</v>
      </c>
      <c r="K14" s="1">
        <f t="shared" si="1"/>
        <v>3</v>
      </c>
    </row>
    <row r="15" spans="2:11" x14ac:dyDescent="0.25">
      <c r="B15" s="1" t="s">
        <v>14</v>
      </c>
      <c r="C15" s="1">
        <v>2007</v>
      </c>
      <c r="D15" s="1">
        <f t="shared" si="0"/>
        <v>14</v>
      </c>
      <c r="I15" s="1" t="s">
        <v>97</v>
      </c>
      <c r="J15" s="1">
        <v>1711</v>
      </c>
      <c r="K15" s="1">
        <f>RANK(J15,$J$7:$J$16)</f>
        <v>8</v>
      </c>
    </row>
    <row r="16" spans="2:11" x14ac:dyDescent="0.25">
      <c r="B16" s="1" t="s">
        <v>21</v>
      </c>
      <c r="C16" s="1">
        <v>2460</v>
      </c>
      <c r="D16" s="1">
        <f t="shared" si="0"/>
        <v>11</v>
      </c>
      <c r="I16" s="1" t="s">
        <v>98</v>
      </c>
      <c r="J16" s="1">
        <v>1711</v>
      </c>
      <c r="K16" s="1">
        <f t="shared" si="1"/>
        <v>8</v>
      </c>
    </row>
    <row r="17" spans="2:4" x14ac:dyDescent="0.25">
      <c r="B17" s="1" t="s">
        <v>19</v>
      </c>
      <c r="C17" s="1">
        <v>3802.5</v>
      </c>
      <c r="D17" s="1">
        <f t="shared" si="0"/>
        <v>1</v>
      </c>
    </row>
    <row r="18" spans="2:4" x14ac:dyDescent="0.25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6BA67-18AF-4F8E-87B6-9DA1AA75D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Compare</vt:lpstr>
      <vt:lpstr>Brainstorm</vt:lpstr>
      <vt:lpstr>Vlookup Advanced</vt:lpstr>
      <vt:lpstr>Rank</vt:lpstr>
      <vt:lpstr>qw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win7</cp:lastModifiedBy>
  <dcterms:created xsi:type="dcterms:W3CDTF">2022-07-27T07:17:57Z</dcterms:created>
  <dcterms:modified xsi:type="dcterms:W3CDTF">2022-11-27T10:01:36Z</dcterms:modified>
</cp:coreProperties>
</file>