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2025 MY PORTFOLIO\Pricing Analyst\Pricing\"/>
    </mc:Choice>
  </mc:AlternateContent>
  <xr:revisionPtr revIDLastSave="0" documentId="13_ncr:1_{300EA376-C57E-4F97-939E-2DCFC04397A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Linear &amp; Non Linear Fit" sheetId="1" r:id="rId1"/>
    <sheet name="Capital Item Pricing" sheetId="2" r:id="rId2"/>
    <sheet name="Variable unit cost" sheetId="3" r:id="rId3"/>
    <sheet name="Bundling Basics" sheetId="4" r:id="rId4"/>
    <sheet name="Sheet3" sheetId="5" r:id="rId5"/>
    <sheet name="Sheet1" sheetId="6" r:id="rId6"/>
  </sheets>
  <definedNames>
    <definedName name="solver_adj" localSheetId="1" hidden="1">'Capital Item Pricing'!$B$10</definedName>
    <definedName name="solver_adj" localSheetId="0" hidden="1">'Linear &amp; Non Linear Fit'!$H$24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'Capital Item Pricing'!$D$10</definedName>
    <definedName name="solver_opt" localSheetId="0" hidden="1">'Linear &amp; Non Linear Fit'!$J$24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J19" i="1"/>
  <c r="J7" i="1"/>
  <c r="E9" i="4"/>
  <c r="E10" i="4"/>
  <c r="E11" i="4"/>
  <c r="E8" i="4"/>
  <c r="E13" i="4" s="1"/>
  <c r="D15" i="4"/>
  <c r="E12" i="3"/>
  <c r="D12" i="3"/>
  <c r="C12" i="3"/>
  <c r="D10" i="2"/>
  <c r="J18" i="1"/>
  <c r="C10" i="2"/>
  <c r="D5" i="2"/>
  <c r="D4" i="2"/>
  <c r="I24" i="1"/>
  <c r="J24" i="1" s="1"/>
  <c r="J17" i="1"/>
  <c r="J16" i="1"/>
  <c r="J6" i="1"/>
  <c r="J5" i="1"/>
  <c r="J4" i="1"/>
</calcChain>
</file>

<file path=xl/sharedStrings.xml><?xml version="1.0" encoding="utf-8"?>
<sst xmlns="http://schemas.openxmlformats.org/spreadsheetml/2006/main" count="77" uniqueCount="45">
  <si>
    <t>Price</t>
  </si>
  <si>
    <t>Demand</t>
  </si>
  <si>
    <t>y = -10x + 2000</t>
  </si>
  <si>
    <t>Profit</t>
  </si>
  <si>
    <t>Linear Fit</t>
  </si>
  <si>
    <t>Unit cost</t>
  </si>
  <si>
    <t>Non Linear Fit</t>
  </si>
  <si>
    <r>
      <t>y = -44x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+ 136x - 45</t>
    </r>
  </si>
  <si>
    <t>Razors &amp; Blades</t>
  </si>
  <si>
    <t>For each razors sold how many blades will be sold ?</t>
  </si>
  <si>
    <t>Profit from  each blade</t>
  </si>
  <si>
    <t>y = -2x + 32</t>
  </si>
  <si>
    <t>Unit Cost</t>
  </si>
  <si>
    <t>Make to order</t>
  </si>
  <si>
    <t>UC</t>
  </si>
  <si>
    <r>
      <rPr>
        <b/>
        <sz val="9"/>
        <color rgb="FF595959"/>
        <rFont val="Calibri"/>
        <family val="2"/>
        <scheme val="minor"/>
      </rPr>
      <t>y = -31.033x</t>
    </r>
    <r>
      <rPr>
        <b/>
        <vertAlign val="superscript"/>
        <sz val="9"/>
        <color rgb="FF595959"/>
        <rFont val="Calibri"/>
        <family val="2"/>
        <scheme val="minor"/>
      </rPr>
      <t>2</t>
    </r>
    <r>
      <rPr>
        <b/>
        <sz val="9"/>
        <color rgb="FF595959"/>
        <rFont val="Calibri"/>
        <family val="2"/>
        <scheme val="minor"/>
      </rPr>
      <t xml:space="preserve"> + 64.678x + 6.479</t>
    </r>
  </si>
  <si>
    <t>C1</t>
  </si>
  <si>
    <t>C2</t>
  </si>
  <si>
    <t>CPU</t>
  </si>
  <si>
    <t>Monitor</t>
  </si>
  <si>
    <t>C3</t>
  </si>
  <si>
    <t>C4</t>
  </si>
  <si>
    <t>MaxR</t>
  </si>
  <si>
    <t>Bundle</t>
  </si>
  <si>
    <t xml:space="preserve"> </t>
  </si>
  <si>
    <t>800 gap</t>
  </si>
  <si>
    <t>Year</t>
  </si>
  <si>
    <t>Month</t>
  </si>
  <si>
    <t>Sales</t>
  </si>
  <si>
    <t>Solving Method</t>
  </si>
  <si>
    <t>GRG Non Linear</t>
  </si>
  <si>
    <t>Optimal Price</t>
  </si>
  <si>
    <t>Charging less than unit cost</t>
  </si>
  <si>
    <r>
      <t>y = -0.0018x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+ 0.0639x + 1.0003</t>
    </r>
  </si>
  <si>
    <t>Customerc 1</t>
  </si>
  <si>
    <t>Customer 2</t>
  </si>
  <si>
    <t>2600/1800</t>
  </si>
  <si>
    <t>By bundling making more money</t>
  </si>
  <si>
    <t>Max Profit</t>
  </si>
  <si>
    <t>Bundle(willing to Pay)</t>
  </si>
  <si>
    <t>While selling individual item</t>
  </si>
  <si>
    <t>Time Stamp</t>
  </si>
  <si>
    <t>Given Data</t>
  </si>
  <si>
    <t>Optimal Solution</t>
  </si>
  <si>
    <t>Polynomial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</si>
</sst>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595959"/>
      <name val="Calibri"/>
      <family val="2"/>
      <scheme val="minor"/>
    </font>
    <font>
      <b/>
      <vertAlign val="superscript"/>
      <sz val="9"/>
      <color rgb="FF595959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readingOrder="1"/>
    </xf>
    <xf numFmtId="0" fontId="0" fillId="0" borderId="1" xfId="0" applyBorder="1"/>
    <xf numFmtId="0" fontId="1" fillId="0" borderId="4" xfId="0" applyFont="1" applyBorder="1"/>
    <xf numFmtId="0" fontId="0" fillId="0" borderId="5" xfId="0" applyBorder="1"/>
    <xf numFmtId="0" fontId="1" fillId="0" borderId="7" xfId="0" applyFont="1" applyBorder="1"/>
    <xf numFmtId="0" fontId="0" fillId="0" borderId="8" xfId="0" applyBorder="1"/>
    <xf numFmtId="0" fontId="1" fillId="0" borderId="2" xfId="0" applyFont="1" applyBorder="1"/>
    <xf numFmtId="0" fontId="1" fillId="0" borderId="3" xfId="0" applyFont="1" applyBorder="1"/>
    <xf numFmtId="0" fontId="0" fillId="3" borderId="5" xfId="0" applyFill="1" applyBorder="1"/>
    <xf numFmtId="0" fontId="0" fillId="2" borderId="6" xfId="0" applyFill="1" applyBorder="1"/>
    <xf numFmtId="0" fontId="0" fillId="0" borderId="9" xfId="0" applyBorder="1"/>
    <xf numFmtId="0" fontId="4" fillId="4" borderId="9" xfId="0" applyFont="1" applyFill="1" applyBorder="1" applyAlignment="1">
      <alignment horizontal="center" vertical="center" readingOrder="1"/>
    </xf>
    <xf numFmtId="0" fontId="1" fillId="0" borderId="9" xfId="0" applyFont="1" applyBorder="1"/>
    <xf numFmtId="0" fontId="1" fillId="5" borderId="9" xfId="0" applyFont="1" applyFill="1" applyBorder="1"/>
    <xf numFmtId="0" fontId="0" fillId="0" borderId="10" xfId="0" applyBorder="1"/>
    <xf numFmtId="0" fontId="1" fillId="5" borderId="11" xfId="0" applyFont="1" applyFill="1" applyBorder="1"/>
    <xf numFmtId="0" fontId="1" fillId="5" borderId="12" xfId="0" applyFont="1" applyFill="1" applyBorder="1"/>
    <xf numFmtId="0" fontId="0" fillId="0" borderId="13" xfId="0" applyBorder="1"/>
    <xf numFmtId="0" fontId="0" fillId="6" borderId="14" xfId="0" applyFill="1" applyBorder="1"/>
    <xf numFmtId="0" fontId="0" fillId="0" borderId="14" xfId="0" applyBorder="1"/>
    <xf numFmtId="0" fontId="0" fillId="2" borderId="15" xfId="0" applyFill="1" applyBorder="1"/>
    <xf numFmtId="0" fontId="0" fillId="5" borderId="15" xfId="0" applyFill="1" applyBorder="1"/>
    <xf numFmtId="0" fontId="8" fillId="0" borderId="0" xfId="0" applyFont="1" applyAlignment="1">
      <alignment horizontal="center" vertical="center" readingOrder="1"/>
    </xf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1" fillId="0" borderId="11" xfId="0" applyFont="1" applyBorder="1"/>
    <xf numFmtId="0" fontId="7" fillId="0" borderId="12" xfId="0" applyFont="1" applyBorder="1" applyAlignment="1">
      <alignment horizontal="center" vertical="center" readingOrder="1"/>
    </xf>
    <xf numFmtId="0" fontId="1" fillId="0" borderId="19" xfId="0" applyFont="1" applyBorder="1"/>
    <xf numFmtId="0" fontId="0" fillId="0" borderId="20" xfId="0" applyBorder="1"/>
    <xf numFmtId="0" fontId="1" fillId="7" borderId="13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0" fillId="3" borderId="9" xfId="0" applyFill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&amp; Non Linear Fit'!$I$3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&amp; Non Linear Fit'!$H$4:$H$5</c:f>
              <c:numCache>
                <c:formatCode>General</c:formatCode>
                <c:ptCount val="2"/>
                <c:pt idx="0">
                  <c:v>100</c:v>
                </c:pt>
                <c:pt idx="1">
                  <c:v>110</c:v>
                </c:pt>
              </c:numCache>
            </c:numRef>
          </c:xVal>
          <c:yVal>
            <c:numRef>
              <c:f>'Linear &amp; Non Linear Fit'!$I$4:$I$5</c:f>
              <c:numCache>
                <c:formatCode>General</c:formatCode>
                <c:ptCount val="2"/>
                <c:pt idx="0">
                  <c:v>1000</c:v>
                </c:pt>
                <c:pt idx="1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2-4254-B423-DDE50E6C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64255"/>
        <c:axId val="1063955615"/>
      </c:scatterChart>
      <c:valAx>
        <c:axId val="106396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55615"/>
        <c:crosses val="autoZero"/>
        <c:crossBetween val="midCat"/>
      </c:valAx>
      <c:valAx>
        <c:axId val="10639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6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&amp; Non Linear Fit'!$I$15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&amp; Non Linear Fit'!$H$16:$H$18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'Linear &amp; Non Linear Fit'!$I$16:$I$18</c:f>
              <c:numCache>
                <c:formatCode>General</c:formatCode>
                <c:ptCount val="3"/>
                <c:pt idx="0">
                  <c:v>60</c:v>
                </c:pt>
                <c:pt idx="1">
                  <c:v>51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2-41C6-9869-725C0424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50335"/>
        <c:axId val="1063941215"/>
      </c:scatterChart>
      <c:valAx>
        <c:axId val="106395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41215"/>
        <c:crosses val="autoZero"/>
        <c:crossBetween val="midCat"/>
      </c:valAx>
      <c:valAx>
        <c:axId val="10639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5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'Capital Item Pricing'!$C$3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'Capital Item Pricing'!$B$4:$B$5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xVal>
          <c:yVal>
            <c:numRef>
              <c:f>'Capital Item Pricing'!$C$4:$C$5</c:f>
              <c:numCache>
                <c:formatCode>General</c:formatCode>
                <c:ptCount val="2"/>
                <c:pt idx="0">
                  <c:v>12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C-45EC-9850-DA6364C2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88527"/>
        <c:axId val="1127391887"/>
      </c:scatterChart>
      <c:valAx>
        <c:axId val="11273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91887"/>
        <c:crosses val="autoZero"/>
        <c:crossBetween val="midCat"/>
      </c:valAx>
      <c:valAx>
        <c:axId val="11273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8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unit cost'!$C$3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8543307086614173E-3"/>
                  <c:y val="8.8844779819189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'Variable unit cost'!$B$4:$B$8</c:f>
              <c:numCache>
                <c:formatCode>General</c:formatCode>
                <c:ptCount val="5"/>
                <c:pt idx="0">
                  <c:v>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xVal>
          <c:yVal>
            <c:numRef>
              <c:f>'Variable unit cost'!$C$4:$C$8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35</c:v>
                </c:pt>
                <c:pt idx="3">
                  <c:v>25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7-4CEE-9F1F-CFD5DA7F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77375"/>
        <c:axId val="1230212079"/>
      </c:scatterChart>
      <c:valAx>
        <c:axId val="7139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12079"/>
        <c:crosses val="autoZero"/>
        <c:crossBetween val="midCat"/>
      </c:valAx>
      <c:valAx>
        <c:axId val="12302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unit cost'!$D$3</c:f>
              <c:strCache>
                <c:ptCount val="1"/>
                <c:pt idx="0">
                  <c:v>UC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'Variable unit cost'!$C$4:$C$8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35</c:v>
                </c:pt>
                <c:pt idx="3">
                  <c:v>25</c:v>
                </c:pt>
                <c:pt idx="4">
                  <c:v>18</c:v>
                </c:pt>
              </c:numCache>
            </c:numRef>
          </c:xVal>
          <c:yVal>
            <c:numRef>
              <c:f>'Variable unit cost'!$D$4:$D$8</c:f>
              <c:numCache>
                <c:formatCode>General</c:formatCode>
                <c:ptCount val="5"/>
                <c:pt idx="0">
                  <c:v>0.6</c:v>
                </c:pt>
                <c:pt idx="1">
                  <c:v>0.9</c:v>
                </c:pt>
                <c:pt idx="2">
                  <c:v>1.1000000000000001</c:v>
                </c:pt>
                <c:pt idx="3">
                  <c:v>1.4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3-445B-AD8F-04E31194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701408"/>
        <c:axId val="1023701888"/>
      </c:scatterChart>
      <c:valAx>
        <c:axId val="10237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701888"/>
        <c:crosses val="autoZero"/>
        <c:crossBetween val="midCat"/>
      </c:valAx>
      <c:valAx>
        <c:axId val="1023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7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548640</xdr:colOff>
      <xdr:row>0</xdr:row>
      <xdr:rowOff>30480</xdr:rowOff>
    </xdr:from>
    <xdr:to>
      <xdr:col>18</xdr:col>
      <xdr:colOff>434340</xdr:colOff>
      <xdr:row>10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7BD23-3CBB-36CB-5712-09DDCB2A1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297180</xdr:colOff>
      <xdr:row>14</xdr:row>
      <xdr:rowOff>15240</xdr:rowOff>
    </xdr:from>
    <xdr:to>
      <xdr:col>18</xdr:col>
      <xdr:colOff>274320</xdr:colOff>
      <xdr:row>26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E8125-7C6F-0A27-F8B8-440ECB933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3</xdr:row>
      <xdr:rowOff>60960</xdr:rowOff>
    </xdr:from>
    <xdr:to>
      <xdr:col>16</xdr:col>
      <xdr:colOff>198120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6111E-3887-5431-11AE-1E58C509E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0</xdr:row>
      <xdr:rowOff>99060</xdr:rowOff>
    </xdr:from>
    <xdr:to>
      <xdr:col>14</xdr:col>
      <xdr:colOff>160020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84842-0746-3B74-AB7B-14C018072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13</xdr:row>
      <xdr:rowOff>137160</xdr:rowOff>
    </xdr:from>
    <xdr:to>
      <xdr:col>14</xdr:col>
      <xdr:colOff>182880</xdr:colOff>
      <xdr:row>26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F1B32-1163-BFEF-1FA3-1440BBB28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4"/>
  <sheetViews>
    <sheetView tabSelected="1" workbookViewId="0">
      <selection activeCell="L16" sqref="L16"/>
    </sheetView>
  </sheetViews>
  <sheetFormatPr defaultRowHeight="14.4" x14ac:dyDescent="0.3"/>
  <cols>
    <col min="2" max="2" width="12.77734375" customWidth="1"/>
    <col min="4" max="4" width="14.33203125" customWidth="1"/>
    <col min="7" max="7" width="16.5546875" customWidth="1"/>
    <col min="10" max="10" width="17.77734375" customWidth="1"/>
    <col min="12" max="12" width="16.21875" customWidth="1"/>
  </cols>
  <sheetData>
    <row r="1" spans="2:12" x14ac:dyDescent="0.3">
      <c r="B1" t="s">
        <v>42</v>
      </c>
    </row>
    <row r="2" spans="2:12" x14ac:dyDescent="0.3">
      <c r="H2" s="12"/>
      <c r="I2" s="12"/>
      <c r="J2" s="13" t="s">
        <v>2</v>
      </c>
    </row>
    <row r="3" spans="2:12" x14ac:dyDescent="0.3">
      <c r="B3" s="14" t="s">
        <v>0</v>
      </c>
      <c r="C3" s="14" t="s">
        <v>1</v>
      </c>
      <c r="H3" s="14" t="s">
        <v>0</v>
      </c>
      <c r="I3" s="14" t="s">
        <v>1</v>
      </c>
      <c r="J3" s="14" t="s">
        <v>1</v>
      </c>
      <c r="K3" s="1"/>
    </row>
    <row r="4" spans="2:12" x14ac:dyDescent="0.3">
      <c r="B4" s="12">
        <v>100</v>
      </c>
      <c r="C4" s="12">
        <v>1000</v>
      </c>
      <c r="H4" s="12">
        <v>100</v>
      </c>
      <c r="I4" s="12">
        <v>1000</v>
      </c>
      <c r="J4" s="12">
        <f>-10*H4+2000</f>
        <v>1000</v>
      </c>
    </row>
    <row r="5" spans="2:12" x14ac:dyDescent="0.3">
      <c r="B5" s="12">
        <v>120</v>
      </c>
      <c r="C5" s="12">
        <v>900</v>
      </c>
      <c r="H5" s="12">
        <v>110</v>
      </c>
      <c r="I5" s="12">
        <v>900</v>
      </c>
      <c r="J5" s="12">
        <f>-10*H5+2000</f>
        <v>900</v>
      </c>
    </row>
    <row r="6" spans="2:12" x14ac:dyDescent="0.3">
      <c r="H6" s="12">
        <v>80</v>
      </c>
      <c r="I6" s="12"/>
      <c r="J6" s="12">
        <f>-10*H6+2000</f>
        <v>1200</v>
      </c>
    </row>
    <row r="7" spans="2:12" x14ac:dyDescent="0.3">
      <c r="H7" s="14">
        <v>50</v>
      </c>
      <c r="I7" s="14"/>
      <c r="J7" s="14">
        <f>-10*H7+2000</f>
        <v>1500</v>
      </c>
    </row>
    <row r="9" spans="2:12" ht="15" thickBot="1" x14ac:dyDescent="0.35">
      <c r="H9" t="s">
        <v>12</v>
      </c>
      <c r="I9">
        <v>0</v>
      </c>
      <c r="L9" s="1" t="s">
        <v>29</v>
      </c>
    </row>
    <row r="10" spans="2:12" x14ac:dyDescent="0.3">
      <c r="G10" s="3"/>
      <c r="H10" s="8" t="s">
        <v>0</v>
      </c>
      <c r="I10" s="8" t="s">
        <v>1</v>
      </c>
      <c r="J10" s="9" t="s">
        <v>3</v>
      </c>
    </row>
    <row r="11" spans="2:12" ht="15" thickBot="1" x14ac:dyDescent="0.35">
      <c r="D11" t="s">
        <v>43</v>
      </c>
      <c r="G11" s="4" t="s">
        <v>4</v>
      </c>
      <c r="H11" s="10">
        <v>100</v>
      </c>
      <c r="I11" s="5">
        <f>-10*H11+2000</f>
        <v>1000</v>
      </c>
      <c r="J11" s="11">
        <f>H11*I11</f>
        <v>100000</v>
      </c>
      <c r="L11" t="s">
        <v>30</v>
      </c>
    </row>
    <row r="14" spans="2:12" x14ac:dyDescent="0.3">
      <c r="B14" t="s">
        <v>42</v>
      </c>
      <c r="H14" s="12"/>
      <c r="I14" s="12"/>
      <c r="J14" s="13" t="s">
        <v>7</v>
      </c>
    </row>
    <row r="15" spans="2:12" x14ac:dyDescent="0.3">
      <c r="B15" s="14" t="s">
        <v>0</v>
      </c>
      <c r="C15" s="14" t="s">
        <v>1</v>
      </c>
      <c r="H15" s="14" t="s">
        <v>0</v>
      </c>
      <c r="I15" s="14" t="s">
        <v>1</v>
      </c>
      <c r="J15" s="12"/>
    </row>
    <row r="16" spans="2:12" x14ac:dyDescent="0.3">
      <c r="B16" s="12">
        <v>1.5</v>
      </c>
      <c r="C16" s="12">
        <v>60</v>
      </c>
      <c r="H16" s="12">
        <v>1.5</v>
      </c>
      <c r="I16" s="12">
        <v>60</v>
      </c>
      <c r="J16" s="12">
        <f>-44*(H16)^2+136*H16-45</f>
        <v>60</v>
      </c>
      <c r="L16" t="s">
        <v>44</v>
      </c>
    </row>
    <row r="17" spans="2:12" x14ac:dyDescent="0.3">
      <c r="B17" s="12">
        <v>2</v>
      </c>
      <c r="C17" s="12">
        <v>51</v>
      </c>
      <c r="H17" s="12">
        <v>2</v>
      </c>
      <c r="I17" s="12">
        <v>51</v>
      </c>
      <c r="J17" s="12">
        <f t="shared" ref="J17" si="0">-44*(H17)^2+136*H17-45</f>
        <v>51</v>
      </c>
    </row>
    <row r="18" spans="2:12" x14ac:dyDescent="0.3">
      <c r="B18" s="12">
        <v>2.5</v>
      </c>
      <c r="C18" s="12">
        <v>20</v>
      </c>
      <c r="H18" s="12">
        <v>2.5</v>
      </c>
      <c r="I18" s="12">
        <v>20</v>
      </c>
      <c r="J18" s="12">
        <f>-44*(H18)^2+136*H18-45</f>
        <v>20</v>
      </c>
    </row>
    <row r="19" spans="2:12" x14ac:dyDescent="0.3">
      <c r="H19" s="14">
        <v>2.2000000000000002</v>
      </c>
      <c r="I19" s="12"/>
      <c r="J19" s="14">
        <f>-44*(H19)^2+136*H19-45</f>
        <v>41.240000000000009</v>
      </c>
    </row>
    <row r="20" spans="2:12" ht="15" thickBot="1" x14ac:dyDescent="0.35"/>
    <row r="21" spans="2:12" ht="15" thickBot="1" x14ac:dyDescent="0.35">
      <c r="H21" s="6" t="s">
        <v>5</v>
      </c>
      <c r="I21" s="7">
        <v>0.6</v>
      </c>
    </row>
    <row r="22" spans="2:12" ht="15" thickBot="1" x14ac:dyDescent="0.35"/>
    <row r="23" spans="2:12" x14ac:dyDescent="0.3">
      <c r="G23" s="3"/>
      <c r="H23" s="8" t="s">
        <v>0</v>
      </c>
      <c r="I23" s="8" t="s">
        <v>1</v>
      </c>
      <c r="J23" s="9" t="s">
        <v>3</v>
      </c>
    </row>
    <row r="24" spans="2:12" ht="15" thickBot="1" x14ac:dyDescent="0.35">
      <c r="D24" t="s">
        <v>43</v>
      </c>
      <c r="G24" s="4" t="s">
        <v>6</v>
      </c>
      <c r="H24" s="10">
        <v>1.9749872837465128</v>
      </c>
      <c r="I24" s="5">
        <f>-44*(H24)^2+136*H24-45</f>
        <v>51.972980667266881</v>
      </c>
      <c r="J24" s="11">
        <f>I24*(H24-I21)</f>
        <v>71.462187515895323</v>
      </c>
      <c r="L24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70EA-F91A-4299-8937-F9826B084328}">
  <dimension ref="A1:F13"/>
  <sheetViews>
    <sheetView workbookViewId="0">
      <selection activeCell="F8" sqref="F8"/>
    </sheetView>
  </sheetViews>
  <sheetFormatPr defaultRowHeight="14.4" x14ac:dyDescent="0.3"/>
  <cols>
    <col min="1" max="1" width="25.6640625" customWidth="1"/>
    <col min="4" max="4" width="22.6640625" customWidth="1"/>
  </cols>
  <sheetData>
    <row r="1" spans="1:6" x14ac:dyDescent="0.3">
      <c r="A1" t="s">
        <v>8</v>
      </c>
    </row>
    <row r="2" spans="1:6" x14ac:dyDescent="0.3">
      <c r="B2" s="12"/>
      <c r="C2" s="12"/>
      <c r="D2" s="13" t="s">
        <v>11</v>
      </c>
    </row>
    <row r="3" spans="1:6" x14ac:dyDescent="0.3">
      <c r="B3" s="15" t="s">
        <v>0</v>
      </c>
      <c r="C3" s="15" t="s">
        <v>1</v>
      </c>
      <c r="D3" s="12"/>
      <c r="F3" t="s">
        <v>9</v>
      </c>
    </row>
    <row r="4" spans="1:6" x14ac:dyDescent="0.3">
      <c r="B4" s="12">
        <v>10</v>
      </c>
      <c r="C4" s="12">
        <v>12</v>
      </c>
      <c r="D4" s="12">
        <f>-2*B4+32</f>
        <v>12</v>
      </c>
      <c r="F4">
        <v>15</v>
      </c>
    </row>
    <row r="5" spans="1:6" x14ac:dyDescent="0.3">
      <c r="B5" s="12">
        <v>11</v>
      </c>
      <c r="C5" s="12">
        <v>10</v>
      </c>
      <c r="D5" s="12">
        <f>-2*B5+32</f>
        <v>10</v>
      </c>
      <c r="F5" t="s">
        <v>10</v>
      </c>
    </row>
    <row r="6" spans="1:6" x14ac:dyDescent="0.3">
      <c r="F6">
        <v>1</v>
      </c>
    </row>
    <row r="7" spans="1:6" x14ac:dyDescent="0.3">
      <c r="B7" s="12" t="s">
        <v>12</v>
      </c>
      <c r="C7" s="12">
        <v>8</v>
      </c>
    </row>
    <row r="8" spans="1:6" ht="15" thickBot="1" x14ac:dyDescent="0.35"/>
    <row r="9" spans="1:6" x14ac:dyDescent="0.3">
      <c r="A9" s="16"/>
      <c r="B9" s="17" t="s">
        <v>0</v>
      </c>
      <c r="C9" s="17" t="s">
        <v>1</v>
      </c>
      <c r="D9" s="18" t="s">
        <v>3</v>
      </c>
    </row>
    <row r="10" spans="1:6" ht="15" thickBot="1" x14ac:dyDescent="0.35">
      <c r="A10" s="19" t="s">
        <v>31</v>
      </c>
      <c r="B10" s="20">
        <v>4.4999999375000037</v>
      </c>
      <c r="C10" s="21">
        <f>-2*B10+32</f>
        <v>23.000000124999993</v>
      </c>
      <c r="D10" s="22">
        <f>C10*(B10-C7)+C10*F4*F6</f>
        <v>264.5</v>
      </c>
    </row>
    <row r="13" spans="1:6" x14ac:dyDescent="0.3">
      <c r="B13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9867-AFBA-4D00-BEE8-F118F9C91B59}">
  <dimension ref="A1:E14"/>
  <sheetViews>
    <sheetView workbookViewId="0">
      <selection activeCell="D12" sqref="D12"/>
    </sheetView>
  </sheetViews>
  <sheetFormatPr defaultRowHeight="14.4" x14ac:dyDescent="0.3"/>
  <cols>
    <col min="1" max="1" width="17.21875" customWidth="1"/>
    <col min="3" max="3" width="32" customWidth="1"/>
    <col min="4" max="4" width="34.109375" customWidth="1"/>
    <col min="5" max="5" width="15.21875" customWidth="1"/>
  </cols>
  <sheetData>
    <row r="1" spans="1:5" x14ac:dyDescent="0.3">
      <c r="A1" t="s">
        <v>13</v>
      </c>
    </row>
    <row r="2" spans="1:5" x14ac:dyDescent="0.3">
      <c r="C2" s="2" t="s">
        <v>15</v>
      </c>
      <c r="D2" s="24" t="s">
        <v>33</v>
      </c>
    </row>
    <row r="3" spans="1:5" x14ac:dyDescent="0.3">
      <c r="B3" s="14" t="s">
        <v>0</v>
      </c>
      <c r="C3" s="14" t="s">
        <v>1</v>
      </c>
      <c r="D3" s="14" t="s">
        <v>14</v>
      </c>
    </row>
    <row r="4" spans="1:5" x14ac:dyDescent="0.3">
      <c r="B4" s="12">
        <v>1</v>
      </c>
      <c r="C4" s="12">
        <v>40</v>
      </c>
      <c r="D4" s="12">
        <v>0.6</v>
      </c>
    </row>
    <row r="5" spans="1:5" x14ac:dyDescent="0.3">
      <c r="B5" s="12">
        <v>1.3</v>
      </c>
      <c r="C5" s="12">
        <v>38</v>
      </c>
      <c r="D5" s="12">
        <v>0.9</v>
      </c>
    </row>
    <row r="6" spans="1:5" x14ac:dyDescent="0.3">
      <c r="B6" s="12">
        <v>1.5</v>
      </c>
      <c r="C6" s="12">
        <v>35</v>
      </c>
      <c r="D6" s="12">
        <v>1.1000000000000001</v>
      </c>
    </row>
    <row r="7" spans="1:5" x14ac:dyDescent="0.3">
      <c r="B7" s="12">
        <v>1.7</v>
      </c>
      <c r="C7" s="12">
        <v>25</v>
      </c>
      <c r="D7" s="12">
        <v>1.4</v>
      </c>
    </row>
    <row r="8" spans="1:5" x14ac:dyDescent="0.3">
      <c r="B8" s="12">
        <v>1.9</v>
      </c>
      <c r="C8" s="12">
        <v>18</v>
      </c>
      <c r="D8" s="12">
        <v>1.6</v>
      </c>
    </row>
    <row r="10" spans="1:5" ht="15" thickBot="1" x14ac:dyDescent="0.35"/>
    <row r="11" spans="1:5" x14ac:dyDescent="0.3">
      <c r="A11" s="16"/>
      <c r="B11" s="17" t="s">
        <v>0</v>
      </c>
      <c r="C11" s="17" t="s">
        <v>1</v>
      </c>
      <c r="D11" s="17" t="s">
        <v>14</v>
      </c>
      <c r="E11" s="18" t="s">
        <v>3</v>
      </c>
    </row>
    <row r="12" spans="1:5" ht="15" thickBot="1" x14ac:dyDescent="0.35">
      <c r="A12" s="19" t="s">
        <v>31</v>
      </c>
      <c r="B12" s="20">
        <v>1.5</v>
      </c>
      <c r="C12" s="21">
        <f>-31.033*B12^2+64.678*B12+6.479</f>
        <v>33.671749999999989</v>
      </c>
      <c r="D12" s="21">
        <f>-0.0018*C12^2+0.0639*C12+1.0003</f>
        <v>1.1111086784875008</v>
      </c>
      <c r="E12" s="23">
        <f>C12*(B12-D12)</f>
        <v>13.09465135513849</v>
      </c>
    </row>
    <row r="14" spans="1:5" x14ac:dyDescent="0.3">
      <c r="B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D621-76B5-4AC7-B332-4E949A44CCF6}">
  <dimension ref="A1:G15"/>
  <sheetViews>
    <sheetView topLeftCell="D1" workbookViewId="0">
      <selection activeCell="I10" sqref="I10"/>
    </sheetView>
  </sheetViews>
  <sheetFormatPr defaultRowHeight="14.4" x14ac:dyDescent="0.3"/>
  <cols>
    <col min="1" max="1" width="14" customWidth="1"/>
    <col min="2" max="2" width="12.6640625" customWidth="1"/>
    <col min="3" max="3" width="16.6640625" customWidth="1"/>
    <col min="4" max="4" width="28.6640625" customWidth="1"/>
    <col min="5" max="5" width="11.88671875" customWidth="1"/>
    <col min="6" max="6" width="28.6640625" customWidth="1"/>
  </cols>
  <sheetData>
    <row r="1" spans="1:7" ht="15" thickBot="1" x14ac:dyDescent="0.35"/>
    <row r="2" spans="1:7" x14ac:dyDescent="0.3">
      <c r="A2" s="16"/>
      <c r="B2" s="28" t="s">
        <v>34</v>
      </c>
      <c r="C2" s="28" t="s">
        <v>35</v>
      </c>
      <c r="D2" s="29" t="s">
        <v>22</v>
      </c>
    </row>
    <row r="3" spans="1:7" x14ac:dyDescent="0.3">
      <c r="A3" s="30" t="s">
        <v>18</v>
      </c>
      <c r="B3" s="12">
        <v>900</v>
      </c>
      <c r="C3" s="12">
        <v>400</v>
      </c>
      <c r="D3" s="31">
        <v>900</v>
      </c>
    </row>
    <row r="4" spans="1:7" x14ac:dyDescent="0.3">
      <c r="A4" s="30" t="s">
        <v>19</v>
      </c>
      <c r="B4" s="12">
        <v>400</v>
      </c>
      <c r="C4" s="12">
        <v>900</v>
      </c>
      <c r="D4" s="31">
        <v>900</v>
      </c>
    </row>
    <row r="5" spans="1:7" ht="15" thickBot="1" x14ac:dyDescent="0.35">
      <c r="A5" s="32" t="s">
        <v>23</v>
      </c>
      <c r="B5" s="33">
        <v>1300</v>
      </c>
      <c r="C5" s="33">
        <v>1300</v>
      </c>
      <c r="D5" s="34" t="s">
        <v>36</v>
      </c>
      <c r="E5" t="s">
        <v>25</v>
      </c>
      <c r="F5" t="s">
        <v>37</v>
      </c>
    </row>
    <row r="7" spans="1:7" x14ac:dyDescent="0.3">
      <c r="A7" s="12"/>
      <c r="B7" s="14" t="s">
        <v>18</v>
      </c>
      <c r="C7" s="14" t="s">
        <v>19</v>
      </c>
      <c r="D7" s="14" t="s">
        <v>39</v>
      </c>
      <c r="E7" s="36" t="s">
        <v>38</v>
      </c>
      <c r="G7" t="s">
        <v>24</v>
      </c>
    </row>
    <row r="8" spans="1:7" x14ac:dyDescent="0.3">
      <c r="A8" s="14" t="s">
        <v>16</v>
      </c>
      <c r="B8" s="12">
        <v>1000</v>
      </c>
      <c r="C8" s="12">
        <v>1000</v>
      </c>
      <c r="D8" s="12">
        <v>2000</v>
      </c>
      <c r="E8">
        <f>D8-$D$13</f>
        <v>300</v>
      </c>
    </row>
    <row r="9" spans="1:7" x14ac:dyDescent="0.3">
      <c r="A9" s="14" t="s">
        <v>17</v>
      </c>
      <c r="B9" s="12">
        <v>1200</v>
      </c>
      <c r="C9" s="12">
        <v>800</v>
      </c>
      <c r="D9" s="12">
        <v>2000</v>
      </c>
      <c r="E9">
        <f>D9-$D$13</f>
        <v>300</v>
      </c>
    </row>
    <row r="10" spans="1:7" x14ac:dyDescent="0.3">
      <c r="A10" s="14" t="s">
        <v>20</v>
      </c>
      <c r="B10" s="12">
        <v>1400</v>
      </c>
      <c r="C10" s="12">
        <v>600</v>
      </c>
      <c r="D10" s="12">
        <v>2000</v>
      </c>
      <c r="E10">
        <f>D10-$D$13</f>
        <v>300</v>
      </c>
    </row>
    <row r="11" spans="1:7" x14ac:dyDescent="0.3">
      <c r="A11" s="14" t="s">
        <v>21</v>
      </c>
      <c r="B11" s="12">
        <v>1600</v>
      </c>
      <c r="C11" s="12">
        <v>400</v>
      </c>
      <c r="D11" s="12">
        <v>2000</v>
      </c>
      <c r="E11">
        <f>D11-$D$13</f>
        <v>300</v>
      </c>
    </row>
    <row r="12" spans="1:7" x14ac:dyDescent="0.3">
      <c r="A12" s="14"/>
      <c r="B12" s="12"/>
      <c r="C12" s="12"/>
      <c r="D12" s="12"/>
    </row>
    <row r="13" spans="1:7" x14ac:dyDescent="0.3">
      <c r="A13" s="14" t="s">
        <v>12</v>
      </c>
      <c r="B13" s="12">
        <v>1200</v>
      </c>
      <c r="C13" s="12">
        <v>500</v>
      </c>
      <c r="D13" s="35">
        <v>1700</v>
      </c>
      <c r="E13">
        <f>SUM(E8:E11)</f>
        <v>1200</v>
      </c>
    </row>
    <row r="14" spans="1:7" ht="15" thickBot="1" x14ac:dyDescent="0.35"/>
    <row r="15" spans="1:7" ht="15" thickBot="1" x14ac:dyDescent="0.35">
      <c r="A15" s="25" t="s">
        <v>38</v>
      </c>
      <c r="B15" s="26">
        <v>400</v>
      </c>
      <c r="C15" s="27">
        <v>600</v>
      </c>
      <c r="D15">
        <f>B15+C15</f>
        <v>1000</v>
      </c>
      <c r="E15" t="s">
        <v>40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926-C1A5-4A80-836A-0874A6C1A299}">
  <dimension ref="A1:D49"/>
  <sheetViews>
    <sheetView workbookViewId="0">
      <selection activeCell="R21" sqref="R21"/>
    </sheetView>
  </sheetViews>
  <sheetFormatPr defaultRowHeight="14.4" x14ac:dyDescent="0.3"/>
  <sheetData>
    <row r="1" spans="1:4" x14ac:dyDescent="0.3">
      <c r="A1" s="1" t="s">
        <v>26</v>
      </c>
      <c r="B1" s="1" t="s">
        <v>41</v>
      </c>
      <c r="C1" s="1" t="s">
        <v>27</v>
      </c>
      <c r="D1" s="1" t="s">
        <v>28</v>
      </c>
    </row>
    <row r="2" spans="1:4" x14ac:dyDescent="0.3">
      <c r="A2">
        <v>2016</v>
      </c>
      <c r="B2">
        <v>1</v>
      </c>
      <c r="C2">
        <v>1</v>
      </c>
      <c r="D2">
        <v>460</v>
      </c>
    </row>
    <row r="3" spans="1:4" x14ac:dyDescent="0.3">
      <c r="A3">
        <v>2016</v>
      </c>
      <c r="B3">
        <v>2</v>
      </c>
      <c r="C3">
        <v>2</v>
      </c>
      <c r="D3">
        <v>446</v>
      </c>
    </row>
    <row r="4" spans="1:4" x14ac:dyDescent="0.3">
      <c r="A4">
        <v>2016</v>
      </c>
      <c r="B4">
        <v>3</v>
      </c>
      <c r="C4">
        <v>3</v>
      </c>
      <c r="D4">
        <v>413</v>
      </c>
    </row>
    <row r="5" spans="1:4" x14ac:dyDescent="0.3">
      <c r="A5">
        <v>2016</v>
      </c>
      <c r="B5">
        <v>4</v>
      </c>
      <c r="C5">
        <v>4</v>
      </c>
      <c r="D5">
        <v>399</v>
      </c>
    </row>
    <row r="6" spans="1:4" x14ac:dyDescent="0.3">
      <c r="A6">
        <v>2016</v>
      </c>
      <c r="B6">
        <v>5</v>
      </c>
      <c r="C6">
        <v>5</v>
      </c>
      <c r="D6">
        <v>401</v>
      </c>
    </row>
    <row r="7" spans="1:4" x14ac:dyDescent="0.3">
      <c r="A7">
        <v>2016</v>
      </c>
      <c r="B7">
        <v>6</v>
      </c>
      <c r="C7">
        <v>6</v>
      </c>
      <c r="D7">
        <v>373</v>
      </c>
    </row>
    <row r="8" spans="1:4" x14ac:dyDescent="0.3">
      <c r="A8">
        <v>2016</v>
      </c>
      <c r="B8">
        <v>7</v>
      </c>
      <c r="C8">
        <v>7</v>
      </c>
      <c r="D8">
        <v>380</v>
      </c>
    </row>
    <row r="9" spans="1:4" x14ac:dyDescent="0.3">
      <c r="A9">
        <v>2016</v>
      </c>
      <c r="B9">
        <v>8</v>
      </c>
      <c r="C9">
        <v>8</v>
      </c>
      <c r="D9">
        <v>354</v>
      </c>
    </row>
    <row r="10" spans="1:4" x14ac:dyDescent="0.3">
      <c r="A10">
        <v>2016</v>
      </c>
      <c r="B10">
        <v>9</v>
      </c>
      <c r="C10">
        <v>9</v>
      </c>
      <c r="D10">
        <v>592</v>
      </c>
    </row>
    <row r="11" spans="1:4" x14ac:dyDescent="0.3">
      <c r="A11">
        <v>2016</v>
      </c>
      <c r="B11">
        <v>10</v>
      </c>
      <c r="C11">
        <v>10</v>
      </c>
      <c r="D11">
        <v>482</v>
      </c>
    </row>
    <row r="12" spans="1:4" x14ac:dyDescent="0.3">
      <c r="A12">
        <v>2016</v>
      </c>
      <c r="B12">
        <v>11</v>
      </c>
      <c r="C12">
        <v>11</v>
      </c>
      <c r="D12">
        <v>574</v>
      </c>
    </row>
    <row r="13" spans="1:4" x14ac:dyDescent="0.3">
      <c r="A13">
        <v>2016</v>
      </c>
      <c r="B13">
        <v>12</v>
      </c>
      <c r="C13">
        <v>12</v>
      </c>
      <c r="D13">
        <v>699</v>
      </c>
    </row>
    <row r="14" spans="1:4" x14ac:dyDescent="0.3">
      <c r="A14">
        <v>2017</v>
      </c>
      <c r="B14">
        <v>13</v>
      </c>
      <c r="C14">
        <v>1</v>
      </c>
      <c r="D14">
        <v>488</v>
      </c>
    </row>
    <row r="15" spans="1:4" x14ac:dyDescent="0.3">
      <c r="A15">
        <v>2017</v>
      </c>
      <c r="B15">
        <v>14</v>
      </c>
      <c r="C15">
        <v>2</v>
      </c>
      <c r="D15">
        <v>505</v>
      </c>
    </row>
    <row r="16" spans="1:4" x14ac:dyDescent="0.3">
      <c r="A16">
        <v>2017</v>
      </c>
      <c r="B16">
        <v>15</v>
      </c>
      <c r="C16">
        <v>3</v>
      </c>
      <c r="D16">
        <v>539</v>
      </c>
    </row>
    <row r="17" spans="1:4" x14ac:dyDescent="0.3">
      <c r="A17">
        <v>2017</v>
      </c>
      <c r="B17">
        <v>16</v>
      </c>
      <c r="C17">
        <v>4</v>
      </c>
      <c r="D17">
        <v>412</v>
      </c>
    </row>
    <row r="18" spans="1:4" x14ac:dyDescent="0.3">
      <c r="A18">
        <v>2017</v>
      </c>
      <c r="B18">
        <v>17</v>
      </c>
      <c r="C18">
        <v>5</v>
      </c>
      <c r="D18">
        <v>533</v>
      </c>
    </row>
    <row r="19" spans="1:4" x14ac:dyDescent="0.3">
      <c r="A19">
        <v>2017</v>
      </c>
      <c r="B19">
        <v>18</v>
      </c>
      <c r="C19">
        <v>6</v>
      </c>
      <c r="D19">
        <v>368</v>
      </c>
    </row>
    <row r="20" spans="1:4" x14ac:dyDescent="0.3">
      <c r="A20">
        <v>2017</v>
      </c>
      <c r="B20">
        <v>19</v>
      </c>
      <c r="C20">
        <v>7</v>
      </c>
      <c r="D20">
        <v>484</v>
      </c>
    </row>
    <row r="21" spans="1:4" x14ac:dyDescent="0.3">
      <c r="A21">
        <v>2017</v>
      </c>
      <c r="B21">
        <v>20</v>
      </c>
      <c r="C21">
        <v>8</v>
      </c>
      <c r="D21">
        <v>512</v>
      </c>
    </row>
    <row r="22" spans="1:4" x14ac:dyDescent="0.3">
      <c r="A22">
        <v>2017</v>
      </c>
      <c r="B22">
        <v>21</v>
      </c>
      <c r="C22">
        <v>9</v>
      </c>
      <c r="D22">
        <v>651</v>
      </c>
    </row>
    <row r="23" spans="1:4" x14ac:dyDescent="0.3">
      <c r="A23">
        <v>2017</v>
      </c>
      <c r="B23">
        <v>22</v>
      </c>
      <c r="C23">
        <v>10</v>
      </c>
      <c r="D23">
        <v>568</v>
      </c>
    </row>
    <row r="24" spans="1:4" x14ac:dyDescent="0.3">
      <c r="A24">
        <v>2017</v>
      </c>
      <c r="B24">
        <v>23</v>
      </c>
      <c r="C24">
        <v>11</v>
      </c>
      <c r="D24">
        <v>647</v>
      </c>
    </row>
    <row r="25" spans="1:4" x14ac:dyDescent="0.3">
      <c r="A25">
        <v>2017</v>
      </c>
      <c r="B25">
        <v>24</v>
      </c>
      <c r="C25">
        <v>12</v>
      </c>
      <c r="D25">
        <v>863</v>
      </c>
    </row>
    <row r="26" spans="1:4" x14ac:dyDescent="0.3">
      <c r="A26">
        <v>2018</v>
      </c>
      <c r="B26">
        <v>25</v>
      </c>
      <c r="C26">
        <v>1</v>
      </c>
      <c r="D26">
        <v>612</v>
      </c>
    </row>
    <row r="27" spans="1:4" x14ac:dyDescent="0.3">
      <c r="A27">
        <v>2018</v>
      </c>
      <c r="B27">
        <v>26</v>
      </c>
      <c r="C27">
        <v>2</v>
      </c>
      <c r="D27">
        <v>675</v>
      </c>
    </row>
    <row r="28" spans="1:4" x14ac:dyDescent="0.3">
      <c r="A28">
        <v>2018</v>
      </c>
      <c r="B28">
        <v>27</v>
      </c>
      <c r="C28">
        <v>3</v>
      </c>
      <c r="D28">
        <v>610</v>
      </c>
    </row>
    <row r="29" spans="1:4" x14ac:dyDescent="0.3">
      <c r="A29">
        <v>2018</v>
      </c>
      <c r="B29">
        <v>28</v>
      </c>
      <c r="C29">
        <v>4</v>
      </c>
      <c r="D29">
        <v>679</v>
      </c>
    </row>
    <row r="30" spans="1:4" x14ac:dyDescent="0.3">
      <c r="A30">
        <v>2018</v>
      </c>
      <c r="B30">
        <v>29</v>
      </c>
      <c r="C30">
        <v>5</v>
      </c>
      <c r="D30">
        <v>402</v>
      </c>
    </row>
    <row r="31" spans="1:4" x14ac:dyDescent="0.3">
      <c r="A31">
        <v>2018</v>
      </c>
      <c r="B31">
        <v>30</v>
      </c>
      <c r="C31">
        <v>6</v>
      </c>
      <c r="D31">
        <v>451</v>
      </c>
    </row>
    <row r="32" spans="1:4" x14ac:dyDescent="0.3">
      <c r="A32">
        <v>2018</v>
      </c>
      <c r="B32">
        <v>31</v>
      </c>
      <c r="C32">
        <v>7</v>
      </c>
      <c r="D32">
        <v>501</v>
      </c>
    </row>
    <row r="33" spans="1:4" x14ac:dyDescent="0.3">
      <c r="A33">
        <v>2018</v>
      </c>
      <c r="B33">
        <v>32</v>
      </c>
      <c r="C33">
        <v>8</v>
      </c>
      <c r="D33">
        <v>695</v>
      </c>
    </row>
    <row r="34" spans="1:4" x14ac:dyDescent="0.3">
      <c r="A34">
        <v>2018</v>
      </c>
      <c r="B34">
        <v>33</v>
      </c>
      <c r="C34">
        <v>9</v>
      </c>
      <c r="D34">
        <v>610</v>
      </c>
    </row>
    <row r="35" spans="1:4" x14ac:dyDescent="0.3">
      <c r="A35">
        <v>2018</v>
      </c>
      <c r="B35">
        <v>34</v>
      </c>
      <c r="C35">
        <v>10</v>
      </c>
      <c r="D35">
        <v>636</v>
      </c>
    </row>
    <row r="36" spans="1:4" x14ac:dyDescent="0.3">
      <c r="A36">
        <v>2018</v>
      </c>
      <c r="B36">
        <v>35</v>
      </c>
      <c r="C36">
        <v>11</v>
      </c>
      <c r="D36">
        <v>821</v>
      </c>
    </row>
    <row r="37" spans="1:4" x14ac:dyDescent="0.3">
      <c r="A37">
        <v>2018</v>
      </c>
      <c r="B37">
        <v>36</v>
      </c>
      <c r="C37">
        <v>12</v>
      </c>
      <c r="D37">
        <v>669</v>
      </c>
    </row>
    <row r="38" spans="1:4" x14ac:dyDescent="0.3">
      <c r="A38">
        <v>2019</v>
      </c>
      <c r="B38">
        <v>37</v>
      </c>
      <c r="C38">
        <v>1</v>
      </c>
      <c r="D38">
        <v>484</v>
      </c>
    </row>
    <row r="39" spans="1:4" x14ac:dyDescent="0.3">
      <c r="A39">
        <v>2019</v>
      </c>
      <c r="B39">
        <v>38</v>
      </c>
      <c r="C39">
        <v>2</v>
      </c>
      <c r="D39">
        <v>662</v>
      </c>
    </row>
    <row r="40" spans="1:4" x14ac:dyDescent="0.3">
      <c r="A40">
        <v>2019</v>
      </c>
      <c r="B40">
        <v>39</v>
      </c>
      <c r="C40">
        <v>3</v>
      </c>
      <c r="D40">
        <v>472</v>
      </c>
    </row>
    <row r="41" spans="1:4" x14ac:dyDescent="0.3">
      <c r="A41">
        <v>2019</v>
      </c>
      <c r="B41">
        <v>40</v>
      </c>
      <c r="C41">
        <v>4</v>
      </c>
      <c r="D41">
        <v>420</v>
      </c>
    </row>
    <row r="42" spans="1:4" x14ac:dyDescent="0.3">
      <c r="A42">
        <v>2019</v>
      </c>
      <c r="B42">
        <v>41</v>
      </c>
      <c r="C42">
        <v>5</v>
      </c>
      <c r="D42">
        <v>339</v>
      </c>
    </row>
    <row r="43" spans="1:4" x14ac:dyDescent="0.3">
      <c r="A43">
        <v>2019</v>
      </c>
      <c r="B43">
        <v>42</v>
      </c>
      <c r="C43">
        <v>6</v>
      </c>
      <c r="D43">
        <v>364</v>
      </c>
    </row>
    <row r="44" spans="1:4" x14ac:dyDescent="0.3">
      <c r="A44">
        <v>2019</v>
      </c>
      <c r="B44">
        <v>43</v>
      </c>
      <c r="C44">
        <v>7</v>
      </c>
      <c r="D44">
        <v>373</v>
      </c>
    </row>
    <row r="45" spans="1:4" x14ac:dyDescent="0.3">
      <c r="A45">
        <v>2019</v>
      </c>
      <c r="B45">
        <v>44</v>
      </c>
      <c r="C45">
        <v>8</v>
      </c>
      <c r="D45">
        <v>317</v>
      </c>
    </row>
    <row r="46" spans="1:4" x14ac:dyDescent="0.3">
      <c r="A46">
        <v>2019</v>
      </c>
      <c r="B46">
        <v>45</v>
      </c>
      <c r="C46">
        <v>9</v>
      </c>
      <c r="D46">
        <v>333</v>
      </c>
    </row>
    <row r="47" spans="1:4" x14ac:dyDescent="0.3">
      <c r="A47">
        <v>2019</v>
      </c>
      <c r="B47">
        <v>46</v>
      </c>
      <c r="C47">
        <v>10</v>
      </c>
      <c r="D47">
        <v>333</v>
      </c>
    </row>
    <row r="48" spans="1:4" x14ac:dyDescent="0.3">
      <c r="A48">
        <v>2019</v>
      </c>
      <c r="B48">
        <v>47</v>
      </c>
      <c r="C48">
        <v>11</v>
      </c>
      <c r="D48">
        <v>300</v>
      </c>
    </row>
    <row r="49" spans="1:4" x14ac:dyDescent="0.3">
      <c r="A49">
        <v>2019</v>
      </c>
      <c r="B49">
        <v>48</v>
      </c>
      <c r="C49">
        <v>12</v>
      </c>
      <c r="D49">
        <v>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FB94-B999-44AE-9D8C-ECDED55C6092}">
  <dimension ref="A1"/>
  <sheetViews>
    <sheetView showGridLines="0" workbookViewId="0">
      <selection activeCell="E18" sqref="E18"/>
    </sheetView>
  </sheetViews>
  <sheetFormatPr defaultRowHeight="14.4" x14ac:dyDescent="0.3"/>
  <cols>
    <col min="1" max="1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 &amp; Non Linear Fit</vt:lpstr>
      <vt:lpstr>Capital Item Pricing</vt:lpstr>
      <vt:lpstr>Variable unit cost</vt:lpstr>
      <vt:lpstr>Bundling Basics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Pritesh Kumar Bag</cp:lastModifiedBy>
  <dcterms:created xsi:type="dcterms:W3CDTF">2015-06-05T18:17:20Z</dcterms:created>
  <dcterms:modified xsi:type="dcterms:W3CDTF">2025-04-16T15:17:58Z</dcterms:modified>
</cp:coreProperties>
</file>