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3.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OneDrive\Desktop\"/>
    </mc:Choice>
  </mc:AlternateContent>
  <xr:revisionPtr revIDLastSave="0" documentId="13_ncr:1_{251412A6-8A20-49D9-9F83-351DDC30E770}" xr6:coauthVersionLast="47" xr6:coauthVersionMax="47" xr10:uidLastSave="{00000000-0000-0000-0000-000000000000}"/>
  <bookViews>
    <workbookView xWindow="-110" yWindow="-110" windowWidth="19420" windowHeight="10300" activeTab="4" xr2:uid="{3F396370-2144-4D01-B693-F4E0D3CB5C02}"/>
  </bookViews>
  <sheets>
    <sheet name="Master" sheetId="1" r:id="rId1"/>
    <sheet name="1" sheetId="2" r:id="rId2"/>
    <sheet name="2.a" sheetId="3" r:id="rId3"/>
    <sheet name="2.b" sheetId="4" r:id="rId4"/>
    <sheet name="3.a" sheetId="5" r:id="rId5"/>
    <sheet name="3.b" sheetId="6" r:id="rId6"/>
    <sheet name="4.a" sheetId="7" r:id="rId7"/>
    <sheet name="4.b" sheetId="8" r:id="rId8"/>
    <sheet name="5" sheetId="15" r:id="rId9"/>
    <sheet name="6" sheetId="20" r:id="rId10"/>
  </sheets>
  <externalReferences>
    <externalReference r:id="rId11"/>
  </externalReferences>
  <definedNames>
    <definedName name="_xlcn.WorksheetConnection_Preeti_ExcelProject.xlsxEmpBonus1" hidden="1">EmpBonus[]</definedName>
    <definedName name="_xlcn.WorksheetConnection_Preeti_ExcelProject.xlsxEmpdata1" hidden="1">Master!$A$3:$D$53</definedName>
    <definedName name="_xlcn.WorksheetConnection_Preeti_ExcelProject.xlsxempdata11" hidden="1">EMPData[]</definedName>
    <definedName name="_xlcn.WorksheetConnection_Preeti_ExcelProject.xlsxEMPData711741" hidden="1">EMPData71174</definedName>
    <definedName name="Slicer_Country">#N/A</definedName>
    <definedName name="Slicer_Country2">#N/A</definedName>
    <definedName name="Slicer_Department">#N/A</definedName>
    <definedName name="Slicer_Department1">#N/A</definedName>
  </definedNames>
  <calcPr calcId="191029"/>
  <pivotCaches>
    <pivotCache cacheId="0" r:id="rId12"/>
    <pivotCache cacheId="60" r:id="rId13"/>
    <pivotCache cacheId="63" r:id="rId14"/>
  </pivotCaches>
  <extLst>
    <ext xmlns:x14="http://schemas.microsoft.com/office/spreadsheetml/2009/9/main" uri="{876F7934-8845-4945-9796-88D515C7AA90}">
      <x14:pivotCaches>
        <pivotCache cacheId="48" r:id="rId15"/>
      </x14:pivotCaches>
    </ex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data-f9d717cb-49bb-4d3c-afeb-8d6e7e12c950" name="Empdata" connection="WorksheetConnection_Preeti_Excel - Project.xlsx!Empdata"/>
          <x15:modelTable id="empdata 1" name="empdata 1" connection="WorksheetConnection_Preeti_Excel - Project.xlsx!empdata1"/>
          <x15:modelTable id="EmpBonus" name="EmpBonus" connection="WorksheetConnection_Preeti_Excel - Project.xlsx!EmpBonus"/>
          <x15:modelTable id="EMPData71174" name="EMPData71174" connection="WorksheetConnection_Preeti_Excel - Project.xlsx!EMPData71174"/>
        </x15:modelTables>
        <x15:modelRelationships>
          <x15:modelRelationship fromTable="Empdata" fromColumn="Employee ID" toTable="empdata 1" toColumn="Employee ID"/>
          <x15:modelRelationship fromTable="EMPData71174" fromColumn="Employee ID" toTable="Empdata" toColumn="Employee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4" i="15" l="1"/>
  <c r="F54" i="15"/>
  <c r="H53" i="15" a="1"/>
  <c r="H53" i="15" s="1"/>
  <c r="G53" i="15"/>
  <c r="G53" i="15" a="1"/>
  <c r="H52" i="15" a="1"/>
  <c r="H52" i="15" s="1"/>
  <c r="G52" i="15" a="1"/>
  <c r="G52" i="15" s="1"/>
  <c r="H51" i="15" a="1"/>
  <c r="H51" i="15" s="1"/>
  <c r="G51" i="15"/>
  <c r="G51" i="15" a="1"/>
  <c r="H50" i="15" a="1"/>
  <c r="H50" i="15" s="1"/>
  <c r="G50" i="15" a="1"/>
  <c r="G50" i="15" s="1"/>
  <c r="H49" i="15" a="1"/>
  <c r="H49" i="15" s="1"/>
  <c r="G49" i="15" a="1"/>
  <c r="G49" i="15" s="1"/>
  <c r="H48" i="15" a="1"/>
  <c r="H48" i="15" s="1"/>
  <c r="G48" i="15" a="1"/>
  <c r="G48" i="15" s="1"/>
  <c r="H47" i="15" a="1"/>
  <c r="H47" i="15" s="1"/>
  <c r="G47" i="15" a="1"/>
  <c r="G47" i="15" s="1"/>
  <c r="H46" i="15" a="1"/>
  <c r="H46" i="15" s="1"/>
  <c r="G46" i="15" a="1"/>
  <c r="G46" i="15" s="1"/>
  <c r="H45" i="15" a="1"/>
  <c r="H45" i="15" s="1"/>
  <c r="G45" i="15" a="1"/>
  <c r="G45" i="15" s="1"/>
  <c r="H44" i="15" a="1"/>
  <c r="H44" i="15" s="1"/>
  <c r="G44" i="15" a="1"/>
  <c r="G44" i="15" s="1"/>
  <c r="H43" i="15" a="1"/>
  <c r="H43" i="15" s="1"/>
  <c r="G43" i="15" a="1"/>
  <c r="G43" i="15" s="1"/>
  <c r="H42" i="15" a="1"/>
  <c r="H42" i="15" s="1"/>
  <c r="G42" i="15" a="1"/>
  <c r="G42" i="15" s="1"/>
  <c r="H41" i="15" a="1"/>
  <c r="H41" i="15" s="1"/>
  <c r="G41" i="15" a="1"/>
  <c r="G41" i="15" s="1"/>
  <c r="H40" i="15" a="1"/>
  <c r="H40" i="15" s="1"/>
  <c r="G40" i="15" a="1"/>
  <c r="G40" i="15" s="1"/>
  <c r="H39" i="15" a="1"/>
  <c r="H39" i="15" s="1"/>
  <c r="G39" i="15" a="1"/>
  <c r="G39" i="15" s="1"/>
  <c r="H38" i="15" a="1"/>
  <c r="H38" i="15" s="1"/>
  <c r="G38" i="15" a="1"/>
  <c r="G38" i="15" s="1"/>
  <c r="H37" i="15" a="1"/>
  <c r="H37" i="15" s="1"/>
  <c r="G37" i="15" a="1"/>
  <c r="G37" i="15" s="1"/>
  <c r="H36" i="15" a="1"/>
  <c r="H36" i="15" s="1"/>
  <c r="G36" i="15" a="1"/>
  <c r="G36" i="15" s="1"/>
  <c r="H35" i="15" a="1"/>
  <c r="H35" i="15" s="1"/>
  <c r="G35" i="15" a="1"/>
  <c r="G35" i="15" s="1"/>
  <c r="H34" i="15" a="1"/>
  <c r="H34" i="15" s="1"/>
  <c r="G34" i="15" a="1"/>
  <c r="G34" i="15" s="1"/>
  <c r="H33" i="15" a="1"/>
  <c r="H33" i="15" s="1"/>
  <c r="G33" i="15" a="1"/>
  <c r="G33" i="15" s="1"/>
  <c r="H32" i="15" a="1"/>
  <c r="H32" i="15" s="1"/>
  <c r="G32" i="15" a="1"/>
  <c r="G32" i="15" s="1"/>
  <c r="H31" i="15" a="1"/>
  <c r="H31" i="15" s="1"/>
  <c r="G31" i="15" a="1"/>
  <c r="G31" i="15" s="1"/>
  <c r="H30" i="15" a="1"/>
  <c r="H30" i="15" s="1"/>
  <c r="G30" i="15" a="1"/>
  <c r="G30" i="15" s="1"/>
  <c r="H29" i="15" a="1"/>
  <c r="H29" i="15" s="1"/>
  <c r="G29" i="15" a="1"/>
  <c r="G29" i="15" s="1"/>
  <c r="H28" i="15" a="1"/>
  <c r="H28" i="15" s="1"/>
  <c r="G28" i="15" a="1"/>
  <c r="G28" i="15" s="1"/>
  <c r="H27" i="15" a="1"/>
  <c r="H27" i="15" s="1"/>
  <c r="G27" i="15" a="1"/>
  <c r="G27" i="15" s="1"/>
  <c r="H26" i="15" a="1"/>
  <c r="H26" i="15" s="1"/>
  <c r="G26" i="15" a="1"/>
  <c r="G26" i="15" s="1"/>
  <c r="H25" i="15" a="1"/>
  <c r="H25" i="15" s="1"/>
  <c r="G25" i="15" a="1"/>
  <c r="G25" i="15" s="1"/>
  <c r="H24" i="15" a="1"/>
  <c r="H24" i="15" s="1"/>
  <c r="G24" i="15" a="1"/>
  <c r="G24" i="15" s="1"/>
  <c r="H23" i="15" a="1"/>
  <c r="H23" i="15" s="1"/>
  <c r="G23" i="15" a="1"/>
  <c r="G23" i="15" s="1"/>
  <c r="H22" i="15" a="1"/>
  <c r="H22" i="15" s="1"/>
  <c r="G22" i="15" a="1"/>
  <c r="G22" i="15" s="1"/>
  <c r="H21" i="15" a="1"/>
  <c r="H21" i="15" s="1"/>
  <c r="G21" i="15" a="1"/>
  <c r="G21" i="15" s="1"/>
  <c r="H20" i="15" a="1"/>
  <c r="H20" i="15" s="1"/>
  <c r="G20" i="15" a="1"/>
  <c r="G20" i="15" s="1"/>
  <c r="H19" i="15" a="1"/>
  <c r="H19" i="15" s="1"/>
  <c r="G19" i="15" a="1"/>
  <c r="G19" i="15" s="1"/>
  <c r="H18" i="15" a="1"/>
  <c r="H18" i="15" s="1"/>
  <c r="G18" i="15" a="1"/>
  <c r="G18" i="15" s="1"/>
  <c r="H17" i="15" a="1"/>
  <c r="H17" i="15" s="1"/>
  <c r="G17" i="15" a="1"/>
  <c r="G17" i="15" s="1"/>
  <c r="H16" i="15" a="1"/>
  <c r="H16" i="15" s="1"/>
  <c r="G16" i="15" a="1"/>
  <c r="G16" i="15" s="1"/>
  <c r="H15" i="15" a="1"/>
  <c r="H15" i="15" s="1"/>
  <c r="G15" i="15" a="1"/>
  <c r="G15" i="15" s="1"/>
  <c r="H14" i="15" a="1"/>
  <c r="H14" i="15" s="1"/>
  <c r="G14" i="15" a="1"/>
  <c r="G14" i="15" s="1"/>
  <c r="H13" i="15" a="1"/>
  <c r="H13" i="15" s="1"/>
  <c r="G13" i="15" a="1"/>
  <c r="G13" i="15" s="1"/>
  <c r="H12" i="15" a="1"/>
  <c r="H12" i="15" s="1"/>
  <c r="G12" i="15" a="1"/>
  <c r="G12" i="15" s="1"/>
  <c r="H11" i="15" a="1"/>
  <c r="H11" i="15" s="1"/>
  <c r="G11" i="15" a="1"/>
  <c r="G11" i="15" s="1"/>
  <c r="H10" i="15" a="1"/>
  <c r="H10" i="15" s="1"/>
  <c r="G10" i="15" a="1"/>
  <c r="G10" i="15" s="1"/>
  <c r="H9" i="15" a="1"/>
  <c r="H9" i="15" s="1"/>
  <c r="G9" i="15" a="1"/>
  <c r="G9" i="15" s="1"/>
  <c r="H8" i="15" a="1"/>
  <c r="H8" i="15" s="1"/>
  <c r="G8" i="15" a="1"/>
  <c r="G8" i="15" s="1"/>
  <c r="H7" i="15" a="1"/>
  <c r="H7" i="15" s="1"/>
  <c r="G7" i="15" a="1"/>
  <c r="G7" i="15" s="1"/>
  <c r="H6" i="15" a="1"/>
  <c r="H6" i="15" s="1"/>
  <c r="G6" i="15" a="1"/>
  <c r="G6" i="15" s="1"/>
  <c r="H5" i="15" a="1"/>
  <c r="H5" i="15" s="1"/>
  <c r="G5" i="15" a="1"/>
  <c r="G5" i="15" s="1"/>
  <c r="H4" i="15" a="1"/>
  <c r="H4" i="15" s="1"/>
  <c r="G4" i="15" a="1"/>
  <c r="G4" i="15" s="1"/>
  <c r="D6" i="3"/>
  <c r="D5" i="3"/>
  <c r="D4" i="3"/>
  <c r="D9" i="2"/>
  <c r="D8" i="2"/>
  <c r="D7" i="2"/>
  <c r="D6" i="2"/>
  <c r="D5" i="2"/>
  <c r="D4" i="2"/>
  <c r="E5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3526B8-6069-4A38-911B-5932F6BF5AC5}"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8A89555-942C-4FDA-9BC6-27A76FAD6A56}" name="WorksheetConnection_Preeti_Excel - Project.xlsx!EmpBonus" type="102" refreshedVersion="7" minRefreshableVersion="5">
    <extLst>
      <ext xmlns:x15="http://schemas.microsoft.com/office/spreadsheetml/2010/11/main" uri="{DE250136-89BD-433C-8126-D09CA5730AF9}">
        <x15:connection id="EmpBonus">
          <x15:rangePr sourceName="_xlcn.WorksheetConnection_Preeti_ExcelProject.xlsxEmpBonus1"/>
        </x15:connection>
      </ext>
    </extLst>
  </connection>
  <connection id="3" xr16:uid="{7F996BB0-19D6-478E-B85D-DD2BE2C0A110}" name="WorksheetConnection_Preeti_Excel - Project.xlsx!Empdata" type="102" refreshedVersion="7" minRefreshableVersion="5">
    <extLst>
      <ext xmlns:x15="http://schemas.microsoft.com/office/spreadsheetml/2010/11/main" uri="{DE250136-89BD-433C-8126-D09CA5730AF9}">
        <x15:connection id="Empdata-f9d717cb-49bb-4d3c-afeb-8d6e7e12c950" autoDelete="1">
          <x15:rangePr sourceName="_xlcn.WorksheetConnection_Preeti_ExcelProject.xlsxEmpdata1"/>
        </x15:connection>
      </ext>
    </extLst>
  </connection>
  <connection id="4" xr16:uid="{7BB20983-25EE-4B62-B85A-35F18B863767}" name="WorksheetConnection_Preeti_Excel - Project.xlsx!empdata1" type="102" refreshedVersion="7" minRefreshableVersion="5">
    <extLst>
      <ext xmlns:x15="http://schemas.microsoft.com/office/spreadsheetml/2010/11/main" uri="{DE250136-89BD-433C-8126-D09CA5730AF9}">
        <x15:connection id="empdata 1" autoDelete="1">
          <x15:rangePr sourceName="_xlcn.WorksheetConnection_Preeti_ExcelProject.xlsxempdata11"/>
        </x15:connection>
      </ext>
    </extLst>
  </connection>
  <connection id="5" xr16:uid="{8FD57359-BCB7-4293-9F69-11D1372C4122}" name="WorksheetConnection_Preeti_Excel - Project.xlsx!EMPData71174" type="102" refreshedVersion="7" minRefreshableVersion="5">
    <extLst>
      <ext xmlns:x15="http://schemas.microsoft.com/office/spreadsheetml/2010/11/main" uri="{DE250136-89BD-433C-8126-D09CA5730AF9}">
        <x15:connection id="EMPData71174">
          <x15:rangePr sourceName="_xlcn.WorksheetConnection_Preeti_ExcelProject.xlsxEMPData7117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<sst xmlns="http://schemas.openxmlformats.org/spreadsheetml/2006/main" count="640" uniqueCount="156">
  <si>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</si>
  <si>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</si>
  <si>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</si>
  <si>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</si>
  <si>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</si>
  <si>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</si>
  <si>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</si>
  <si>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</si>
  <si>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</si>
  <si>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</si>
  <si>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</si>
  <si>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</si>
  <si>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</si>
  <si>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</si>
  <si>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</si>
  <si>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</si>
  <si>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</si>
  <si>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</si>
  <si>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</si>
  <si>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</si>
  <si>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</si>
  <si>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</si>
  <si>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</si>
  <si>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</si>
  <si>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</si>
  <si>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</si>
  <si>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</si>
  <si>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</si>
  <si>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</si>
  <si>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</si>
  <si>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</si>
  <si>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</si>
  <si>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</si>
  <si>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</si>
  <si>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</si>
  <si>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</si>
  <si>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</si>
  <si>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</si>
  <si>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</si>
  <si>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</si>
  <si>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</si>
  <si>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</si>
  <si>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</si>
  <si>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</si>
  <si>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</si>
  <si>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</si>
  <si>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</si>
  <si>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</si>
  <si>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</si>
  <si>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</si>
  <si>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</si>
  <si>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</si>
  <si>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</si>
  <si>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</si>
  <si>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</si>
  <si>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</si>
  <si>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</si>
  <si>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</si>
  <si>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</si>
  <si>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</si>
  <si>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</si>
  <si>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</si>
  <si>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</si>
  <si>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</si>
  <si>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</si>
  <si>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</si>
  <si>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</si>
  <si>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</si>
  <si>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</si>
  <si>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</si>
  <si>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</si>
  <si>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</si>
  <si>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</si>
  <si>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</si>
  <si>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</si>
  <si>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</si>
  <si>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</si>
  <si>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</si>
  <si>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</si>
  <si>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</si>
  <si>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</si>
  <si>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</si>
  <si>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</si>
  <si>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</si>
  <si>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</si>
  <si>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</si>
  <si>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</si>
  <si>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</si>
  <si>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</si>
  <si>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</si>
  <si>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</si>
  <si>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</si>
  <si>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</si>
  <si>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</si>
  <si>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</si>
  <si>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</si>
  <si>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</si>
  <si>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</si>
  <si>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</si>
  <si>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</si>
  <si>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</si>
  <si>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</si>
  <si>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</si>
  <si>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</si>
  <si>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</si>
  <si>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</si>
  <si>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</si>
  <si>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</si>
  <si>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</si>
  <si>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</si>
  <si>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</si>
  <si>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</si>
  <si>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</si>
  <si>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</si>
  <si>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</si>
  <si>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</si>
  <si>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</si>
  <si>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</si>
  <si>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</si>
  <si>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</si>
  <si>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</si>
  <si>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</si>
  <si>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</si>
  <si>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</si>
  <si>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</si>
  <si>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</si>
  <si>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</si>
  <si>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</si>
  <si>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</si>
  <si>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</si>
  <si>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</si>
  <si>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</si>
  <si>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</si>
  <si>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</si>
  <si>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</si>
  <si>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</si>
  <si>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</si>
  <si>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</si>
  <si>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</si>
  <si>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</si>
  <si>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</si>
  <si>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</si>
  <si>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Output should look like below</t>
  </si>
  <si>
    <t>Statistical Methods - Emp Salary</t>
  </si>
  <si>
    <t>Tim Watson</t>
  </si>
  <si>
    <t>EMP Salary</t>
  </si>
  <si>
    <t>#</t>
  </si>
  <si>
    <t>Mode</t>
  </si>
  <si>
    <t xml:space="preserve">Department </t>
  </si>
  <si>
    <t>Sum of Salaries</t>
  </si>
  <si>
    <t>Sum of Yearly Sal</t>
  </si>
  <si>
    <t>Grand Total</t>
  </si>
  <si>
    <t>Bonus $s</t>
  </si>
  <si>
    <t>Sum of Bonus $s</t>
  </si>
  <si>
    <t>Salary</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</si>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</sst>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7" formatCode="&quot;$&quot;#,##0.00_);\(&quot;$&quot;#,##0.00\)"/>
    <numFmt numFmtId="44" formatCode="_(&quot;$&quot;* #,##0.00_);_(&quot;$&quot;* \(#,##0.00\);_(&quot;$&quot;* &quot;-&quot;??_);_(@_)"/>
    <numFmt numFmtId="43" formatCode="_(* #,##0.00_);_(* \(#,##0.00\);_(* &quot;-&quot;??_);_(@_)"/>
    <numFmt numFmtId="164" formatCode="_([$$-409]* #,##0.00_);_([$$-409]* \(#,##0.00\);_([$$-409]*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
      <sz val="1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4"/>
        <bgColor indexed="64"/>
      </patternFill>
    </fill>
    <fill>
      <patternFill patternType="solid">
        <fgColor theme="8"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style="dotted">
        <color indexed="64"/>
      </bottom>
      <diagonal/>
    </border>
    <border>
      <left/>
      <right/>
      <top/>
      <bottom style="dotted">
        <color indexed="64"/>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64">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164" fontId="1" fillId="0" borderId="9" xfId="0" applyNumberFormat="1" applyFont="1" applyBorder="1"/>
    <xf numFmtId="0" fontId="3" fillId="0" borderId="0" xfId="0" applyFont="1"/>
    <xf numFmtId="0" fontId="0" fillId="0" borderId="5" xfId="0" applyBorder="1"/>
    <xf numFmtId="0" fontId="6" fillId="4" borderId="10" xfId="0" applyFont="1" applyFill="1" applyBorder="1" applyAlignment="1">
      <alignment horizontal="center"/>
    </xf>
    <xf numFmtId="0" fontId="0" fillId="0" borderId="13" xfId="0" applyBorder="1" applyAlignment="1">
      <alignment horizontal="center"/>
    </xf>
    <xf numFmtId="164" fontId="0" fillId="0" borderId="14" xfId="0" applyNumberFormat="1" applyBorder="1"/>
    <xf numFmtId="0" fontId="0" fillId="0" borderId="15" xfId="0" applyBorder="1" applyAlignment="1">
      <alignment horizontal="center"/>
    </xf>
    <xf numFmtId="164" fontId="0" fillId="0" borderId="16" xfId="0" applyNumberFormat="1" applyBorder="1"/>
    <xf numFmtId="0" fontId="0" fillId="0" borderId="17" xfId="0" applyBorder="1" applyAlignment="1">
      <alignment horizontal="center"/>
    </xf>
    <xf numFmtId="0" fontId="0" fillId="0" borderId="18" xfId="0" applyBorder="1"/>
    <xf numFmtId="164" fontId="0" fillId="0" borderId="19" xfId="0" applyNumberFormat="1" applyBorder="1"/>
    <xf numFmtId="0" fontId="0" fillId="0" borderId="20" xfId="0" applyBorder="1"/>
    <xf numFmtId="0" fontId="0" fillId="0" borderId="21" xfId="0" applyBorder="1"/>
    <xf numFmtId="0" fontId="5" fillId="5" borderId="20" xfId="0" applyFont="1" applyFill="1" applyBorder="1"/>
    <xf numFmtId="164" fontId="0" fillId="0" borderId="22" xfId="0" applyNumberFormat="1" applyBorder="1"/>
    <xf numFmtId="0" fontId="0" fillId="0" borderId="0" xfId="0" pivotButton="1"/>
    <xf numFmtId="0" fontId="0" fillId="0" borderId="0" xfId="0" applyAlignment="1">
      <alignment horizontal="left"/>
    </xf>
    <xf numFmtId="7" fontId="2" fillId="0" borderId="6" xfId="0" applyNumberFormat="1" applyFont="1" applyBorder="1"/>
    <xf numFmtId="10" fontId="0" fillId="0" borderId="5" xfId="0" applyNumberFormat="1" applyBorder="1" applyAlignment="1">
      <alignment horizontal="center"/>
    </xf>
    <xf numFmtId="4" fontId="2" fillId="0" borderId="5" xfId="0" applyNumberFormat="1" applyFont="1" applyBorder="1" applyAlignment="1">
      <alignment horizontal="center"/>
    </xf>
    <xf numFmtId="44" fontId="0" fillId="0" borderId="3" xfId="2" applyFont="1" applyBorder="1"/>
    <xf numFmtId="10" fontId="0" fillId="0" borderId="0" xfId="1" applyNumberFormat="1" applyFont="1" applyBorder="1"/>
    <xf numFmtId="44" fontId="0" fillId="0" borderId="0" xfId="2" applyFont="1" applyBorder="1"/>
    <xf numFmtId="10" fontId="0" fillId="0" borderId="8" xfId="0" applyNumberFormat="1" applyBorder="1"/>
    <xf numFmtId="44" fontId="0" fillId="0" borderId="9" xfId="2" applyFont="1" applyBorder="1"/>
    <xf numFmtId="164" fontId="0" fillId="0" borderId="9" xfId="0" applyNumberFormat="1" applyBorder="1"/>
    <xf numFmtId="44" fontId="0" fillId="0" borderId="0" xfId="0" applyNumberFormat="1"/>
    <xf numFmtId="164" fontId="0" fillId="0" borderId="23" xfId="0" applyNumberFormat="1" applyBorder="1"/>
    <xf numFmtId="0" fontId="0" fillId="0" borderId="24" xfId="0" applyBorder="1" applyAlignment="1">
      <alignment horizontal="center"/>
    </xf>
    <xf numFmtId="0" fontId="0" fillId="0" borderId="25" xfId="0" applyBorder="1" applyAlignment="1">
      <alignment horizontal="left"/>
    </xf>
    <xf numFmtId="44" fontId="0" fillId="0" borderId="25" xfId="0" applyNumberFormat="1" applyBorder="1"/>
    <xf numFmtId="0" fontId="0" fillId="0" borderId="26" xfId="0" applyBorder="1" applyAlignment="1">
      <alignment horizontal="left"/>
    </xf>
    <xf numFmtId="44" fontId="0" fillId="0" borderId="27" xfId="0" applyNumberFormat="1" applyBorder="1"/>
    <xf numFmtId="0" fontId="0" fillId="0" borderId="24" xfId="0" applyBorder="1" applyAlignment="1">
      <alignment horizontal="left"/>
    </xf>
    <xf numFmtId="44" fontId="0" fillId="0" borderId="26" xfId="0" applyNumberFormat="1" applyBorder="1"/>
    <xf numFmtId="0" fontId="0" fillId="0" borderId="24" xfId="0" pivotButton="1" applyBorder="1"/>
    <xf numFmtId="0" fontId="6" fillId="4" borderId="11" xfId="0" applyFont="1" applyFill="1" applyBorder="1" applyAlignment="1">
      <alignment horizontal="center"/>
    </xf>
    <xf numFmtId="0" fontId="6" fillId="4" borderId="12" xfId="0" applyFont="1" applyFill="1" applyBorder="1" applyAlignment="1">
      <alignment horizontal="center"/>
    </xf>
    <xf numFmtId="0" fontId="0" fillId="0" borderId="0" xfId="0" applyAlignment="1"/>
    <xf numFmtId="0" fontId="5" fillId="5" borderId="22" xfId="0" applyFont="1" applyFill="1" applyBorder="1" applyAlignment="1">
      <alignment horizontal="center" wrapText="1"/>
    </xf>
    <xf numFmtId="0" fontId="5" fillId="5" borderId="21" xfId="0" applyFont="1" applyFill="1" applyBorder="1" applyAlignment="1">
      <alignment horizontal="center" wrapText="1"/>
    </xf>
    <xf numFmtId="0" fontId="0" fillId="6" borderId="24" xfId="0" applyFill="1" applyBorder="1"/>
    <xf numFmtId="44" fontId="0" fillId="6" borderId="24" xfId="0" applyNumberFormat="1" applyFill="1" applyBorder="1" applyAlignment="1">
      <alignment horizontal="center"/>
    </xf>
    <xf numFmtId="44" fontId="0" fillId="0" borderId="24" xfId="0" applyNumberFormat="1" applyBorder="1"/>
  </cellXfs>
  <cellStyles count="3">
    <cellStyle name="Comma" xfId="1" builtinId="3"/>
    <cellStyle name="Currency" xfId="2" builtinId="4"/>
    <cellStyle name="Normal" xfId="0" builtinId="0"/>
  </cellStyles>
  <dxfs count="79">
    <dxf>
      <numFmt numFmtId="34" formatCode="_(&quot;$&quot;* #,##0.00_);_(&quot;$&quot;* \(#,##0.00\);_(&quot;$&quot;* &quot;-&quot;??_);_(@_)"/>
    </dxf>
    <dxf>
      <numFmt numFmtId="34" formatCode="_(&quot;$&quot;* #,##0.00_);_(&quot;$&quot;* \(#,##0.00\);_(&quot;$&quot;* &quot;-&quot;??_);_(@_)"/>
    </dxf>
    <dxf>
      <alignment horizontal="center"/>
    </dxf>
    <dxf>
      <numFmt numFmtId="34" formatCode="_(&quot;$&quot;* #,##0.00_);_(&quot;$&quot;* \(#,##0.00\);_(&quot;$&quot;* &quot;-&quot;??_);_(@_)"/>
    </dxf>
    <dxf>
      <alignment horizontal="center"/>
    </dxf>
    <dxf>
      <numFmt numFmtId="34" formatCode="_(&quot;$&quot;* #,##0.00_);_(&quot;$&quot;* \(#,##0.00\);_(&quot;$&quot;* &quot;-&quot;??_);_(@_)"/>
    </dxf>
    <dxf>
      <numFmt numFmtId="34" formatCode="_(&quot;$&quot;* #,##0.00_);_(&quot;$&quot;* \(#,##0.00\);_(&quot;$&quot;*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alignment horizontal="center"/>
    </dxf>
    <dxf>
      <fill>
        <patternFill patternType="solid">
          <bgColor theme="8" tint="0.39997558519241921"/>
        </patternFill>
      </fill>
    </dxf>
    <dxf>
      <fill>
        <patternFill patternType="solid">
          <bgColor theme="8" tint="0.39997558519241921"/>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dxf>
    <dxf>
      <numFmt numFmtId="14" formatCode="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4" formatCode="0.00%"/>
    </dxf>
    <dxf>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center"/>
    </dxf>
    <dxf>
      <border>
        <left style="hair">
          <color auto="1"/>
        </left>
        <right style="hair">
          <color auto="1"/>
        </right>
        <top style="hair">
          <color auto="1"/>
        </top>
        <bottom style="hair">
          <color auto="1"/>
        </bottom>
      </border>
    </dxf>
    <dxf>
      <border>
        <left style="hair">
          <color auto="1"/>
        </left>
        <right style="hair">
          <color auto="1"/>
        </right>
        <top style="hair">
          <color auto="1"/>
        </top>
        <bottom style="hair">
          <color auto="1"/>
        </bottom>
      </border>
    </dxf>
    <dxf>
      <border>
        <left style="hair">
          <color auto="1"/>
        </left>
        <right style="hair">
          <color auto="1"/>
        </right>
        <top style="hair">
          <color auto="1"/>
        </top>
        <bottom style="hair">
          <color auto="1"/>
        </bottom>
      </border>
    </dxf>
    <dxf>
      <border>
        <left style="hair">
          <color auto="1"/>
        </left>
        <right style="hair">
          <color auto="1"/>
        </right>
        <top style="hair">
          <color auto="1"/>
        </top>
        <bottom style="hair">
          <color auto="1"/>
        </bottom>
      </border>
    </dxf>
    <dxf>
      <border>
        <left style="hair">
          <color auto="1"/>
        </left>
        <right style="hair">
          <color auto="1"/>
        </right>
        <top style="hair">
          <color auto="1"/>
        </top>
        <bottom style="hair">
          <color auto="1"/>
        </bottom>
      </border>
    </dxf>
    <dxf>
      <border>
        <left style="hair">
          <color auto="1"/>
        </left>
        <right style="hair">
          <color auto="1"/>
        </right>
        <top style="hair">
          <color auto="1"/>
        </top>
        <bottom style="hair">
          <color auto="1"/>
        </bottom>
      </border>
    </dxf>
    <dxf>
      <numFmt numFmtId="34" formatCode="_(&quot;$&quot;* #,##0.00_);_(&quot;$&quot;* \(#,##0.00\);_(&quot;$&quot;* &quot;-&quot;??_);_(@_)"/>
    </dxf>
    <dxf>
      <alignment horizontal="center"/>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center"/>
    </dxf>
    <dxf>
      <numFmt numFmtId="164" formatCode="_([$$-409]* #,##0.00_);_([$$-409]* \(#,##0.00\);_([$$-409]*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FD1CA796-6E49-444A-823C-491C85FBD93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12</xdr:row>
      <xdr:rowOff>38100</xdr:rowOff>
    </xdr:from>
    <xdr:to>
      <xdr:col>7</xdr:col>
      <xdr:colOff>616216</xdr:colOff>
      <xdr:row>22</xdr:row>
      <xdr:rowOff>82647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8</xdr:row>
      <xdr:rowOff>158750</xdr:rowOff>
    </xdr:from>
    <xdr:to>
      <xdr:col>10</xdr:col>
      <xdr:colOff>387699</xdr:colOff>
      <xdr:row>15</xdr:row>
      <xdr:rowOff>133415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19050" y="19050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xdr:colOff>
      <xdr:row>13</xdr:row>
      <xdr:rowOff>139700</xdr:rowOff>
    </xdr:from>
    <xdr:to>
      <xdr:col>9</xdr:col>
      <xdr:colOff>451213</xdr:colOff>
      <xdr:row>20</xdr:row>
      <xdr:rowOff>108015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25400" y="170180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10</xdr:col>
      <xdr:colOff>406759</xdr:colOff>
      <xdr:row>29</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0</xdr:col>
      <xdr:colOff>0</xdr:colOff>
      <xdr:row>17</xdr:row>
      <xdr:rowOff>0</xdr:rowOff>
    </xdr:from>
    <xdr:to>
      <xdr:col>10</xdr:col>
      <xdr:colOff>406759</xdr:colOff>
      <xdr:row>29</xdr:row>
      <xdr:rowOff>25515</xdr:rowOff>
    </xdr:to>
    <xdr:pic>
      <xdr:nvPicPr>
        <xdr:cNvPr id="3" name="Picture 2">
          <a:extLst>
            <a:ext uri="{FF2B5EF4-FFF2-40B4-BE49-F238E27FC236}">
              <a16:creationId xmlns:a16="http://schemas.microsoft.com/office/drawing/2014/main" id="{37546500-811B-4408-A85A-75A949B7C4E7}"/>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4</xdr:col>
      <xdr:colOff>279400</xdr:colOff>
      <xdr:row>6</xdr:row>
      <xdr:rowOff>57151</xdr:rowOff>
    </xdr:from>
    <xdr:to>
      <xdr:col>7</xdr:col>
      <xdr:colOff>279400</xdr:colOff>
      <xdr:row>13</xdr:row>
      <xdr:rowOff>82551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8EFCC3AA-6C79-419E-9490-8CD99E25488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206750" y="698501"/>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8</xdr:col>
      <xdr:colOff>393989</xdr:colOff>
      <xdr:row>24</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twoCellAnchor editAs="oneCell">
    <xdr:from>
      <xdr:col>0</xdr:col>
      <xdr:colOff>0</xdr:colOff>
      <xdr:row>16</xdr:row>
      <xdr:rowOff>0</xdr:rowOff>
    </xdr:from>
    <xdr:to>
      <xdr:col>8</xdr:col>
      <xdr:colOff>393989</xdr:colOff>
      <xdr:row>24</xdr:row>
      <xdr:rowOff>76280</xdr:rowOff>
    </xdr:to>
    <xdr:pic>
      <xdr:nvPicPr>
        <xdr:cNvPr id="4" name="Picture 3">
          <a:extLst>
            <a:ext uri="{FF2B5EF4-FFF2-40B4-BE49-F238E27FC236}">
              <a16:creationId xmlns:a16="http://schemas.microsoft.com/office/drawing/2014/main" id="{F5685675-55F4-4B78-A566-85EC28AE84F8}"/>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260689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0</xdr:col>
      <xdr:colOff>0</xdr:colOff>
      <xdr:row>14</xdr:row>
      <xdr:rowOff>0</xdr:rowOff>
    </xdr:from>
    <xdr:to>
      <xdr:col>9</xdr:col>
      <xdr:colOff>260689</xdr:colOff>
      <xdr:row>25</xdr:row>
      <xdr:rowOff>19155</xdr:rowOff>
    </xdr:to>
    <xdr:pic>
      <xdr:nvPicPr>
        <xdr:cNvPr id="4" name="Picture 3">
          <a:extLst>
            <a:ext uri="{FF2B5EF4-FFF2-40B4-BE49-F238E27FC236}">
              <a16:creationId xmlns:a16="http://schemas.microsoft.com/office/drawing/2014/main" id="{931D42D1-50BC-4A7C-BD54-DEE945E03C23}"/>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3</xdr:col>
      <xdr:colOff>438150</xdr:colOff>
      <xdr:row>1</xdr:row>
      <xdr:rowOff>177801</xdr:rowOff>
    </xdr:from>
    <xdr:to>
      <xdr:col>6</xdr:col>
      <xdr:colOff>438150</xdr:colOff>
      <xdr:row>9</xdr:row>
      <xdr:rowOff>44451</xdr:rowOff>
    </xdr:to>
    <mc:AlternateContent xmlns:mc="http://schemas.openxmlformats.org/markup-compatibility/2006" xmlns:a14="http://schemas.microsoft.com/office/drawing/2010/main">
      <mc:Choice Requires="a14">
        <xdr:graphicFrame macro="">
          <xdr:nvGraphicFramePr>
            <xdr:cNvPr id="6" name="Country 3">
              <a:extLst>
                <a:ext uri="{FF2B5EF4-FFF2-40B4-BE49-F238E27FC236}">
                  <a16:creationId xmlns:a16="http://schemas.microsoft.com/office/drawing/2014/main" id="{F401FD9C-763F-40C1-931F-60F225A7B6A0}"/>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3117850" y="635001"/>
              <a:ext cx="1828800" cy="1339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0</xdr:rowOff>
    </xdr:from>
    <xdr:to>
      <xdr:col>9</xdr:col>
      <xdr:colOff>260689</xdr:colOff>
      <xdr:row>25</xdr:row>
      <xdr:rowOff>19155</xdr:rowOff>
    </xdr:to>
    <xdr:pic>
      <xdr:nvPicPr>
        <xdr:cNvPr id="7" name="Picture 6">
          <a:extLst>
            <a:ext uri="{FF2B5EF4-FFF2-40B4-BE49-F238E27FC236}">
              <a16:creationId xmlns:a16="http://schemas.microsoft.com/office/drawing/2014/main" id="{E1835C83-B58A-45A5-8039-8A9362890D95}"/>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8</xdr:col>
      <xdr:colOff>324135</xdr:colOff>
      <xdr:row>25</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twoCellAnchor editAs="oneCell">
    <xdr:from>
      <xdr:col>0</xdr:col>
      <xdr:colOff>0</xdr:colOff>
      <xdr:row>17</xdr:row>
      <xdr:rowOff>0</xdr:rowOff>
    </xdr:from>
    <xdr:to>
      <xdr:col>8</xdr:col>
      <xdr:colOff>324135</xdr:colOff>
      <xdr:row>25</xdr:row>
      <xdr:rowOff>152484</xdr:rowOff>
    </xdr:to>
    <xdr:pic>
      <xdr:nvPicPr>
        <xdr:cNvPr id="4" name="Picture 3">
          <a:extLst>
            <a:ext uri="{FF2B5EF4-FFF2-40B4-BE49-F238E27FC236}">
              <a16:creationId xmlns:a16="http://schemas.microsoft.com/office/drawing/2014/main" id="{55E97016-4D6D-4CD2-ADE3-D33E8D0506E4}"/>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7</xdr:col>
      <xdr:colOff>921117</xdr:colOff>
      <xdr:row>76</xdr:row>
      <xdr:rowOff>50982</xdr:rowOff>
    </xdr:to>
    <xdr:pic>
      <xdr:nvPicPr>
        <xdr:cNvPr id="2" name="Picture 1">
          <a:extLst>
            <a:ext uri="{FF2B5EF4-FFF2-40B4-BE49-F238E27FC236}">
              <a16:creationId xmlns:a16="http://schemas.microsoft.com/office/drawing/2014/main" id="{5AB1D343-5484-424D-9F48-175E6523D6E9}"/>
            </a:ext>
          </a:extLst>
        </xdr:cNvPr>
        <xdr:cNvPicPr>
          <a:picLocks noChangeAspect="1"/>
        </xdr:cNvPicPr>
      </xdr:nvPicPr>
      <xdr:blipFill>
        <a:blip xmlns:r="http://schemas.openxmlformats.org/officeDocument/2006/relationships" r:embed="rId1"/>
        <a:stretch>
          <a:fillRect/>
        </a:stretch>
      </xdr:blipFill>
      <xdr:spPr>
        <a:xfrm>
          <a:off x="0" y="10769600"/>
          <a:ext cx="7131417" cy="354983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50800</xdr:colOff>
      <xdr:row>3</xdr:row>
      <xdr:rowOff>152401</xdr:rowOff>
    </xdr:from>
    <xdr:to>
      <xdr:col>7</xdr:col>
      <xdr:colOff>50800</xdr:colOff>
      <xdr:row>11</xdr:row>
      <xdr:rowOff>165101</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F602C814-ABA7-4CC0-97E6-ABE42AF9376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829050" y="977901"/>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279400</xdr:colOff>
      <xdr:row>3</xdr:row>
      <xdr:rowOff>139701</xdr:rowOff>
    </xdr:from>
    <xdr:to>
      <xdr:col>10</xdr:col>
      <xdr:colOff>279400</xdr:colOff>
      <xdr:row>12</xdr:row>
      <xdr:rowOff>25401</xdr:rowOff>
    </xdr:to>
    <mc:AlternateContent xmlns:mc="http://schemas.openxmlformats.org/markup-compatibility/2006">
      <mc:Choice xmlns:a14="http://schemas.microsoft.com/office/drawing/2010/main" Requires="a14">
        <xdr:graphicFrame macro="">
          <xdr:nvGraphicFramePr>
            <xdr:cNvPr id="3" name="Department 1">
              <a:extLst>
                <a:ext uri="{FF2B5EF4-FFF2-40B4-BE49-F238E27FC236}">
                  <a16:creationId xmlns:a16="http://schemas.microsoft.com/office/drawing/2014/main" id="{A3D6FA1F-BD39-4B37-AB0F-019D2E821B5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5886450" y="965201"/>
              <a:ext cx="1828800" cy="1543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60</xdr:row>
      <xdr:rowOff>0</xdr:rowOff>
    </xdr:from>
    <xdr:to>
      <xdr:col>9</xdr:col>
      <xdr:colOff>603632</xdr:colOff>
      <xdr:row>79</xdr:row>
      <xdr:rowOff>25581</xdr:rowOff>
    </xdr:to>
    <xdr:pic>
      <xdr:nvPicPr>
        <xdr:cNvPr id="5" name="Picture 4">
          <a:extLst>
            <a:ext uri="{FF2B5EF4-FFF2-40B4-BE49-F238E27FC236}">
              <a16:creationId xmlns:a16="http://schemas.microsoft.com/office/drawing/2014/main" id="{449BF864-025D-4F14-9279-8082B157C1EA}"/>
            </a:ext>
          </a:extLst>
        </xdr:cNvPr>
        <xdr:cNvPicPr>
          <a:picLocks noChangeAspect="1"/>
        </xdr:cNvPicPr>
      </xdr:nvPicPr>
      <xdr:blipFill>
        <a:blip xmlns:r="http://schemas.openxmlformats.org/officeDocument/2006/relationships" r:embed="rId1"/>
        <a:stretch>
          <a:fillRect/>
        </a:stretch>
      </xdr:blipFill>
      <xdr:spPr>
        <a:xfrm>
          <a:off x="0" y="11601450"/>
          <a:ext cx="7429882" cy="352443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eetiD-Excel%20-%20Pro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Master"/>
      <sheetName val="Sheet4"/>
      <sheetName val="1"/>
      <sheetName val="2.a"/>
      <sheetName val="2.b"/>
      <sheetName val="3.a"/>
      <sheetName val="3.b"/>
      <sheetName val="4.a"/>
      <sheetName val="4.b"/>
      <sheetName val="5"/>
      <sheetName val="6"/>
      <sheetName val="PreetiD-Excel - Project"/>
    </sheetNames>
    <sheetDataSet>
      <sheetData sheetId="0"/>
      <sheetData sheetId="1">
        <row r="3">
          <cell r="A3" t="str">
            <v>Employee ID</v>
          </cell>
        </row>
      </sheetData>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reetiD-Excel%20-%20Projec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05.462908796297" createdVersion="7" refreshedVersion="7" minRefreshableVersion="3" recordCount="50" xr:uid="{8E0DBC7A-7A85-41EF-AC04-3238B69942DD}">
  <cacheSource type="worksheet">
    <worksheetSource ref="A3:D53" sheet="Master" r:id="rId2"/>
  </cacheSource>
  <cacheFields count="5">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7836092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08.651094212961" createdVersion="7" refreshedVersion="7" minRefreshableVersion="3" recordCount="50" xr:uid="{0C7C6B28-FF11-4D1E-922B-EBA6BEF0654E}">
  <cacheSource type="worksheet">
    <worksheetSource name="empdata7"/>
  </cacheSource>
  <cacheFields count="7">
    <cacheField name="Employee ID" numFmtId="0">
      <sharedItems/>
    </cacheField>
    <cacheField name="Department" numFmtId="0">
      <sharedItems count="3">
        <s v="Sales"/>
        <s v="Finance"/>
        <s v="Procurement"/>
      </sharedItems>
    </cacheField>
    <cacheField name="Employee" numFmtId="0">
      <sharedItems count="50">
        <s v="Peter Ramsy"/>
        <s v="Robert Spear"/>
        <s v="Stevie Bridge"/>
        <s v="Robert Blume"/>
        <s v="Ruth Joseph"/>
        <s v="Walter Miller"/>
        <s v="Lenny Karwiz "/>
        <s v="Rose Kuntum"/>
        <s v="Edward William"/>
        <s v="Sharon Rose"/>
        <s v="Charles Paul"/>
        <s v="Mahitha Nowman"/>
        <s v="Stephen Hawkings "/>
        <s v="Stephen Hughes"/>
        <s v="Isaac Doantan"/>
        <s v="John Mylas"/>
        <s v="Gary Miller"/>
        <s v="John Mark"/>
        <s v="Hanna Morea"/>
        <s v="Sarah Gavlace"/>
        <s v="Joseph Vinod"/>
        <s v="John Baptist"/>
        <s v="Mercy Mayo"/>
        <s v="Tim Watson"/>
        <s v="Ashley Lee"/>
        <s v="Lukas Hofer"/>
        <s v="Robert Musser"/>
        <s v="Natalie Porter"/>
        <s v="Andre Cooper"/>
        <s v="Daniel Garrett"/>
        <s v="Mike Saban"/>
        <s v="Robert Richardson"/>
        <s v="Paul Hill"/>
        <s v="Paul Garza"/>
        <s v="Tommy Lee"/>
        <s v="Ewan Thompson"/>
        <s v="Maria Tot"/>
        <s v="Roger Mun"/>
        <s v="Daniela Schreiber"/>
        <s v="Paul Wells"/>
        <s v="James Willard"/>
        <s v="Wolfgang Ramjac"/>
        <s v="Corinna Schmidt"/>
        <s v="Betina Bauer"/>
        <s v="Ann Withers"/>
        <s v="Kim West"/>
        <s v="Richard Elliot"/>
        <s v="Dan Ziegler"/>
        <s v="Brigitte Bond"/>
        <s v="Crystal Doyle"/>
      </sharedItems>
    </cacheField>
    <cacheField name="Country" numFmtId="0">
      <sharedItems count="3">
        <s v="Australia"/>
        <s v="Netherlands"/>
        <s v="USA"/>
      </sharedItems>
    </cacheField>
    <cacheField name="Yearly Sal" numFmtId="44">
      <sharedItems containsSemiMixedTypes="0" containsString="0" containsNumber="1" containsInteger="1" minValue="21971" maxValue="140000"/>
    </cacheField>
    <cacheField name="Bonus %" numFmtId="10">
      <sharedItems containsSemiMixedTypes="0" containsString="0" containsNumber="1" minValue="0" maxValue="0.27"/>
    </cacheField>
    <cacheField name="Bonus $s" numFmtId="44">
      <sharedItems containsSemiMixedTypes="0" containsString="0" containsNumber="1" minValue="0" maxValue="28000"/>
    </cacheField>
  </cacheFields>
  <extLst>
    <ext xmlns:x14="http://schemas.microsoft.com/office/spreadsheetml/2009/9/main" uri="{725AE2AE-9491-48be-B2B4-4EB974FC3084}">
      <x14:pivotCacheDefinition pivotCacheId="64396008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408.657642592596" backgroundQuery="1" createdVersion="7" refreshedVersion="7" minRefreshableVersion="3" recordCount="0" supportSubquery="1" supportAdvancedDrill="1" xr:uid="{FAF8D456-02E1-4A3F-BF92-5D5B880D71D9}">
  <cacheSource type="external" connectionId="1"/>
  <cacheFields count="2">
    <cacheField name="[Empdata].[Employee].[Employee]" caption="Employee" numFmtId="0" hierarchy="5" level="1">
      <sharedItems count="2">
        <s v="Dan Ziegler"/>
        <s v="Natalie Porter"/>
      </sharedItems>
    </cacheField>
    <cacheField name="[Measures].[Sum of Yearly Sal]" caption="Sum of Yearly Sal" numFmtId="0" hierarchy="25" level="32767"/>
  </cacheFields>
  <cacheHierarchies count="29">
    <cacheHierarchy uniqueName="[EmpBonus].[EmployeID]" caption="EmployeID" attribute="1" defaultMemberUniqueName="[EmpBonus].[EmployeID].[All]" allUniqueName="[EmpBonus].[EmployeID].[All]" dimensionUniqueName="[EmpBonus]" displayFolder="" count="0" memberValueDatatype="130" unbalanced="0"/>
    <cacheHierarchy uniqueName="[EmpBonus].[Bonus %]" caption="Bonus %" attribute="1" defaultMemberUniqueName="[EmpBonus].[Bonus %].[All]" allUniqueName="[EmpBonus].[Bonus %].[All]" dimensionUniqueName="[EmpBonus]" displayFolder="" count="0" memberValueDatatype="5" unbalanced="0"/>
    <cacheHierarchy uniqueName="[EmpBonus].[Employee Name]" caption="Employee Name" attribute="1" defaultMemberUniqueName="[EmpBonus].[Employee Name].[All]" allUniqueName="[EmpBonus].[Employee Name].[All]" dimensionUniqueName="[EmpBonus]" displayFolder="" count="0" memberValueDatatype="130" unbalanced="0"/>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2" memberValueDatatype="130" unbalanced="0"/>
    <cacheHierarchy uniqueName="[Empdata].[Employee]" caption="Employee" attribute="1" defaultMemberUniqueName="[Empdata].[Employee].[All]" allUniqueName="[Empdata].[Employee].[All]" dimensionUniqueName="[Empdata]" displayFolder="" count="2" memberValueDatatype="130" unbalanced="0">
      <fieldsUsage count="2">
        <fieldUsage x="-1"/>
        <fieldUsage x="0"/>
      </fieldsUsage>
    </cacheHierarchy>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empdata 1].[Employee ID]" caption="Employee ID" attribute="1" defaultMemberUniqueName="[empdata 1].[Employee ID].[All]" allUniqueName="[empdata 1].[Employee ID].[All]" dimensionUniqueName="[empdata 1]" displayFolder="" count="0" memberValueDatatype="130" unbalanced="0"/>
    <cacheHierarchy uniqueName="[empdata 1].[Department]" caption="Department" attribute="1" defaultMemberUniqueName="[empdata 1].[Department].[All]" allUniqueName="[empdata 1].[Department].[All]" dimensionUniqueName="[empdata 1]" displayFolder="" count="0" memberValueDatatype="130" unbalanced="0"/>
    <cacheHierarchy uniqueName="[empdata 1].[Employee]" caption="Employee" attribute="1" defaultMemberUniqueName="[empdata 1].[Employee].[All]" allUniqueName="[empdata 1].[Employee].[All]" dimensionUniqueName="[empdata 1]" displayFolder="" count="0" memberValueDatatype="130" unbalanced="0"/>
    <cacheHierarchy uniqueName="[empdata 1].[Country]" caption="Country" attribute="1" defaultMemberUniqueName="[empdata 1].[Country].[All]" allUniqueName="[empdata 1].[Country].[All]" dimensionUniqueName="[empdata 1]" displayFolder="" count="0" memberValueDatatype="130" unbalanced="0"/>
    <cacheHierarchy uniqueName="[empdata 1].[Yearly Sal]" caption="Yearly Sal" attribute="1" defaultMemberUniqueName="[empdata 1].[Yearly Sal].[All]" allUniqueName="[empdata 1].[Yearly Sal].[All]" dimensionUniqueName="[empdata 1]" displayFolder="" count="0" memberValueDatatype="20" unbalanced="0"/>
    <cacheHierarchy uniqueName="[EMPData71174].[Employee ID]" caption="Employee ID" attribute="1" defaultMemberUniqueName="[EMPData71174].[Employee ID].[All]" allUniqueName="[EMPData71174].[Employee ID].[All]" dimensionUniqueName="[EMPData71174]" displayFolder="" count="0" memberValueDatatype="130" unbalanced="0"/>
    <cacheHierarchy uniqueName="[EMPData71174].[Department]" caption="Department" attribute="1" defaultMemberUniqueName="[EMPData71174].[Department].[All]" allUniqueName="[EMPData71174].[Department].[All]" dimensionUniqueName="[EMPData71174]" displayFolder="" count="0" memberValueDatatype="130" unbalanced="0"/>
    <cacheHierarchy uniqueName="[EMPData71174].[Employee]" caption="Employee" attribute="1" defaultMemberUniqueName="[EMPData71174].[Employee].[All]" allUniqueName="[EMPData71174].[Employee].[All]" dimensionUniqueName="[EMPData71174]" displayFolder="" count="0" memberValueDatatype="130" unbalanced="0"/>
    <cacheHierarchy uniqueName="[EMPData71174].[Country]" caption="Country" attribute="1" defaultMemberUniqueName="[EMPData71174].[Country].[All]" allUniqueName="[EMPData71174].[Country].[All]" dimensionUniqueName="[EMPData71174]" displayFolder="" count="0" memberValueDatatype="130" unbalanced="0"/>
    <cacheHierarchy uniqueName="[EMPData71174].[Yearly Sal]" caption="Yearly Sal" attribute="1" defaultMemberUniqueName="[EMPData71174].[Yearly Sal].[All]" allUniqueName="[EMPData71174].[Yearly Sal].[All]" dimensionUniqueName="[EMPData71174]" displayFolder="" count="0" memberValueDatatype="20" unbalanced="0"/>
    <cacheHierarchy uniqueName="[EMPData71174].[Bonus %]" caption="Bonus %" attribute="1" defaultMemberUniqueName="[EMPData71174].[Bonus %].[All]" allUniqueName="[EMPData71174].[Bonus %].[All]" dimensionUniqueName="[EMPData71174]" displayFolder="" count="0" memberValueDatatype="130" unbalanced="0"/>
    <cacheHierarchy uniqueName="[EMPData71174].[Bonus $s]" caption="Bonus $s" attribute="1" defaultMemberUniqueName="[EMPData71174].[Bonus $s].[All]" allUniqueName="[EMPData71174].[Bonus $s].[All]" dimensionUniqueName="[EMPData71174]" displayFolder="" count="0" memberValueDatatype="130" unbalanced="0"/>
    <cacheHierarchy uniqueName="[Measures].[__XL_Count Empdata]" caption="__XL_Count Empdata" measure="1" displayFolder="" measureGroup="Empdata" count="0" hidden="1"/>
    <cacheHierarchy uniqueName="[Measures].[__XL_Count empdata 1]" caption="__XL_Count empdata 1" measure="1" displayFolder="" measureGroup="empdata 1" count="0" hidden="1"/>
    <cacheHierarchy uniqueName="[Measures].[__XL_Count EmpBonus]" caption="__XL_Count EmpBonus" measure="1" displayFolder="" measureGroup="EmpBonus" count="0" hidden="1"/>
    <cacheHierarchy uniqueName="[Measures].[__XL_Count EMPData71174]" caption="__XL_Count EMPData71174" measure="1" displayFolder="" measureGroup="EMPData71174" count="0" hidden="1"/>
    <cacheHierarchy uniqueName="[Measures].[__No measures defined]" caption="__No measures defined" measure="1" displayFolder="" count="0" hidden="1"/>
    <cacheHierarchy uniqueName="[Measures].[Sum of Yearly Sal]" caption="Sum of Yearly Sal" measure="1" displayFolder="" measureGroup="Empdata"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Employee]" caption="Count of Employee" measure="1" displayFolder="" measureGroup="Empdata" count="0" hidden="1">
      <extLst>
        <ext xmlns:x15="http://schemas.microsoft.com/office/spreadsheetml/2010/11/main" uri="{B97F6D7D-B522-45F9-BDA1-12C45D357490}">
          <x15:cacheHierarchy aggregatedColumn="5"/>
        </ext>
      </extLst>
    </cacheHierarchy>
    <cacheHierarchy uniqueName="[Measures].[Sum of Bonus %]" caption="Sum of Bonus %" measure="1" displayFolder="" measureGroup="EmpBonus" count="0" hidden="1">
      <extLst>
        <ext xmlns:x15="http://schemas.microsoft.com/office/spreadsheetml/2010/11/main" uri="{B97F6D7D-B522-45F9-BDA1-12C45D357490}">
          <x15:cacheHierarchy aggregatedColumn="1"/>
        </ext>
      </extLst>
    </cacheHierarchy>
    <cacheHierarchy uniqueName="[Measures].[Count of Bonus $s]" caption="Count of Bonus $s" measure="1" displayFolder="" measureGroup="EMPData71174" count="0" hidden="1">
      <extLst>
        <ext xmlns:x15="http://schemas.microsoft.com/office/spreadsheetml/2010/11/main" uri="{B97F6D7D-B522-45F9-BDA1-12C45D357490}">
          <x15:cacheHierarchy aggregatedColumn="19"/>
        </ext>
      </extLst>
    </cacheHierarchy>
  </cacheHierarchies>
  <kpis count="0"/>
  <dimensions count="5">
    <dimension name="EmpBonus" uniqueName="[EmpBonus]" caption="EmpBonus"/>
    <dimension name="Empdata" uniqueName="[Empdata]" caption="Empdata"/>
    <dimension name="empdata 1" uniqueName="[empdata 1]" caption="empdata 1"/>
    <dimension name="EMPData71174" uniqueName="[EMPData71174]" caption="EMPData71174"/>
    <dimension measure="1" name="Measures" uniqueName="[Measures]" caption="Measures"/>
  </dimensions>
  <measureGroups count="4">
    <measureGroup name="EmpBonus" caption="EmpBonus"/>
    <measureGroup name="Empdata" caption="Empdata"/>
    <measureGroup name="empdata 1" caption="empdata 1"/>
    <measureGroup name="EMPData71174" caption="EMPData71174"/>
  </measureGroups>
  <maps count="7">
    <map measureGroup="0" dimension="0"/>
    <map measureGroup="1" dimension="1"/>
    <map measureGroup="1" dimension="2"/>
    <map measureGroup="2" dimension="2"/>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408.64585763889" backgroundQuery="1" createdVersion="3" refreshedVersion="7" minRefreshableVersion="3" recordCount="0" supportSubquery="1" supportAdvancedDrill="1" xr:uid="{42AB8E68-437B-4E78-93F9-993AC0DF4A0A}">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EmpBonus].[EmployeID]" caption="EmployeID" attribute="1" defaultMemberUniqueName="[EmpBonus].[EmployeID].[All]" allUniqueName="[EmpBonus].[EmployeID].[All]" dimensionUniqueName="[EmpBonus]" displayFolder="" count="0" memberValueDatatype="130" unbalanced="0"/>
    <cacheHierarchy uniqueName="[EmpBonus].[Bonus %]" caption="Bonus %" attribute="1" defaultMemberUniqueName="[EmpBonus].[Bonus %].[All]" allUniqueName="[EmpBonus].[Bonus %].[All]" dimensionUniqueName="[EmpBonus]" displayFolder="" count="0" memberValueDatatype="5" unbalanced="0"/>
    <cacheHierarchy uniqueName="[EmpBonus].[Employee Name]" caption="Employee Name" attribute="1" defaultMemberUniqueName="[EmpBonus].[Employee Name].[All]" allUniqueName="[EmpBonus].[Employee Name].[All]" dimensionUniqueName="[EmpBonus]" displayFolder="" count="0" memberValueDatatype="130" unbalanced="0"/>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2" memberValueDatatype="130" unbalanced="0"/>
    <cacheHierarchy uniqueName="[Empdata].[Employee]" caption="Employee" attribute="1" defaultMemberUniqueName="[Empdata].[Employee].[All]" allUniqueName="[Empdata].[Employee].[All]" dimensionUniqueName="[Empdata]" displayFolder="" count="0" memberValueDatatype="130" unbalanced="0"/>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empdata 1].[Employee ID]" caption="Employee ID" attribute="1" defaultMemberUniqueName="[empdata 1].[Employee ID].[All]" allUniqueName="[empdata 1].[Employee ID].[All]" dimensionUniqueName="[empdata 1]" displayFolder="" count="0" memberValueDatatype="130" unbalanced="0"/>
    <cacheHierarchy uniqueName="[empdata 1].[Department]" caption="Department" attribute="1" defaultMemberUniqueName="[empdata 1].[Department].[All]" allUniqueName="[empdata 1].[Department].[All]" dimensionUniqueName="[empdata 1]" displayFolder="" count="0" memberValueDatatype="130" unbalanced="0"/>
    <cacheHierarchy uniqueName="[empdata 1].[Employee]" caption="Employee" attribute="1" defaultMemberUniqueName="[empdata 1].[Employee].[All]" allUniqueName="[empdata 1].[Employee].[All]" dimensionUniqueName="[empdata 1]" displayFolder="" count="0" memberValueDatatype="130" unbalanced="0"/>
    <cacheHierarchy uniqueName="[empdata 1].[Country]" caption="Country" attribute="1" defaultMemberUniqueName="[empdata 1].[Country].[All]" allUniqueName="[empdata 1].[Country].[All]" dimensionUniqueName="[empdata 1]" displayFolder="" count="0" memberValueDatatype="130" unbalanced="0"/>
    <cacheHierarchy uniqueName="[empdata 1].[Yearly Sal]" caption="Yearly Sal" attribute="1" defaultMemberUniqueName="[empdata 1].[Yearly Sal].[All]" allUniqueName="[empdata 1].[Yearly Sal].[All]" dimensionUniqueName="[empdata 1]" displayFolder="" count="0" memberValueDatatype="20" unbalanced="0"/>
    <cacheHierarchy uniqueName="[EMPData71174].[Employee ID]" caption="Employee ID" attribute="1" defaultMemberUniqueName="[EMPData71174].[Employee ID].[All]" allUniqueName="[EMPData71174].[Employee ID].[All]" dimensionUniqueName="[EMPData71174]" displayFolder="" count="0" memberValueDatatype="130" unbalanced="0"/>
    <cacheHierarchy uniqueName="[EMPData71174].[Department]" caption="Department" attribute="1" defaultMemberUniqueName="[EMPData71174].[Department].[All]" allUniqueName="[EMPData71174].[Department].[All]" dimensionUniqueName="[EMPData71174]" displayFolder="" count="0" memberValueDatatype="130" unbalanced="0"/>
    <cacheHierarchy uniqueName="[EMPData71174].[Employee]" caption="Employee" attribute="1" defaultMemberUniqueName="[EMPData71174].[Employee].[All]" allUniqueName="[EMPData71174].[Employee].[All]" dimensionUniqueName="[EMPData71174]" displayFolder="" count="0" memberValueDatatype="130" unbalanced="0"/>
    <cacheHierarchy uniqueName="[EMPData71174].[Country]" caption="Country" attribute="1" defaultMemberUniqueName="[EMPData71174].[Country].[All]" allUniqueName="[EMPData71174].[Country].[All]" dimensionUniqueName="[EMPData71174]" displayFolder="" count="0" memberValueDatatype="130" unbalanced="0"/>
    <cacheHierarchy uniqueName="[EMPData71174].[Yearly Sal]" caption="Yearly Sal" attribute="1" defaultMemberUniqueName="[EMPData71174].[Yearly Sal].[All]" allUniqueName="[EMPData71174].[Yearly Sal].[All]" dimensionUniqueName="[EMPData71174]" displayFolder="" count="0" memberValueDatatype="20" unbalanced="0"/>
    <cacheHierarchy uniqueName="[EMPData71174].[Bonus %]" caption="Bonus %" attribute="1" defaultMemberUniqueName="[EMPData71174].[Bonus %].[All]" allUniqueName="[EMPData71174].[Bonus %].[All]" dimensionUniqueName="[EMPData71174]" displayFolder="" count="0" memberValueDatatype="130" unbalanced="0"/>
    <cacheHierarchy uniqueName="[EMPData71174].[Bonus $s]" caption="Bonus $s" attribute="1" defaultMemberUniqueName="[EMPData71174].[Bonus $s].[All]" allUniqueName="[EMPData71174].[Bonus $s].[All]" dimensionUniqueName="[EMPData71174]" displayFolder="" count="0" memberValueDatatype="130" unbalanced="0"/>
    <cacheHierarchy uniqueName="[Measures].[__XL_Count Empdata]" caption="__XL_Count Empdata" measure="1" displayFolder="" measureGroup="Empdata" count="0" hidden="1"/>
    <cacheHierarchy uniqueName="[Measures].[__XL_Count empdata 1]" caption="__XL_Count empdata 1" measure="1" displayFolder="" measureGroup="empdata 1" count="0" hidden="1"/>
    <cacheHierarchy uniqueName="[Measures].[__XL_Count EmpBonus]" caption="__XL_Count EmpBonus" measure="1" displayFolder="" measureGroup="EmpBonus" count="0" hidden="1"/>
    <cacheHierarchy uniqueName="[Measures].[__XL_Count EMPData71174]" caption="__XL_Count EMPData71174" measure="1" displayFolder="" measureGroup="EMPData71174" count="0" hidden="1"/>
    <cacheHierarchy uniqueName="[Measures].[__No measures defined]" caption="__No measures defined" measure="1" displayFolder="" count="0" hidden="1"/>
    <cacheHierarchy uniqueName="[Measures].[Sum of Yearly Sal]" caption="Sum of Yearly Sal" measure="1" displayFolder="" measureGroup="Empdata" count="0" hidden="1">
      <extLst>
        <ext xmlns:x15="http://schemas.microsoft.com/office/spreadsheetml/2010/11/main" uri="{B97F6D7D-B522-45F9-BDA1-12C45D357490}">
          <x15:cacheHierarchy aggregatedColumn="7"/>
        </ext>
      </extLst>
    </cacheHierarchy>
    <cacheHierarchy uniqueName="[Measures].[Count of Employee]" caption="Count of Employee" measure="1" displayFolder="" measureGroup="Empdata" count="0" hidden="1">
      <extLst>
        <ext xmlns:x15="http://schemas.microsoft.com/office/spreadsheetml/2010/11/main" uri="{B97F6D7D-B522-45F9-BDA1-12C45D357490}">
          <x15:cacheHierarchy aggregatedColumn="5"/>
        </ext>
      </extLst>
    </cacheHierarchy>
    <cacheHierarchy uniqueName="[Measures].[Sum of Bonus %]" caption="Sum of Bonus %" measure="1" displayFolder="" measureGroup="EmpBonus" count="0" hidden="1">
      <extLst>
        <ext xmlns:x15="http://schemas.microsoft.com/office/spreadsheetml/2010/11/main" uri="{B97F6D7D-B522-45F9-BDA1-12C45D357490}">
          <x15:cacheHierarchy aggregatedColumn="1"/>
        </ext>
      </extLst>
    </cacheHierarchy>
    <cacheHierarchy uniqueName="[Measures].[Count of Bonus $s]" caption="Count of Bonus $s" measure="1" displayFolder="" measureGroup="EMPData71174" count="0" hidden="1">
      <extLst>
        <ext xmlns:x15="http://schemas.microsoft.com/office/spreadsheetml/2010/11/main" uri="{B97F6D7D-B522-45F9-BDA1-12C45D357490}">
          <x15:cacheHierarchy aggregatedColumn="19"/>
        </ext>
      </extLst>
    </cacheHierarchy>
  </cacheHierarchies>
  <kpis count="0"/>
  <extLst>
    <ext xmlns:x14="http://schemas.microsoft.com/office/spreadsheetml/2009/9/main" uri="{725AE2AE-9491-48be-B2B4-4EB974FC3084}">
      <x14:pivotCacheDefinition slicerData="1" pivotCacheId="138625480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r>
  <r>
    <s v="ID8"/>
    <x v="0"/>
    <x v="1"/>
    <x v="1"/>
    <n v="39627"/>
  </r>
  <r>
    <s v="ID24"/>
    <x v="0"/>
    <x v="2"/>
    <x v="2"/>
    <n v="29726"/>
  </r>
  <r>
    <s v="ID23"/>
    <x v="0"/>
    <x v="3"/>
    <x v="2"/>
    <n v="93668"/>
  </r>
  <r>
    <s v="ID13"/>
    <x v="0"/>
    <x v="4"/>
    <x v="1"/>
    <n v="134000"/>
  </r>
  <r>
    <s v="ID7"/>
    <x v="0"/>
    <x v="5"/>
    <x v="1"/>
    <n v="34808"/>
  </r>
  <r>
    <s v="ID19"/>
    <x v="0"/>
    <x v="6"/>
    <x v="2"/>
    <n v="135000"/>
  </r>
  <r>
    <s v="ID22"/>
    <x v="0"/>
    <x v="7"/>
    <x v="2"/>
    <n v="45000"/>
  </r>
  <r>
    <s v="ID5"/>
    <x v="0"/>
    <x v="8"/>
    <x v="2"/>
    <n v="89500"/>
  </r>
  <r>
    <s v="ID9"/>
    <x v="0"/>
    <x v="9"/>
    <x v="0"/>
    <n v="21971"/>
  </r>
  <r>
    <s v="ID17"/>
    <x v="0"/>
    <x v="10"/>
    <x v="0"/>
    <n v="80000"/>
  </r>
  <r>
    <s v="ID10"/>
    <x v="0"/>
    <x v="11"/>
    <x v="2"/>
    <n v="45117"/>
  </r>
  <r>
    <s v="ID21"/>
    <x v="0"/>
    <x v="12"/>
    <x v="1"/>
    <n v="50545"/>
  </r>
  <r>
    <s v="ID3"/>
    <x v="1"/>
    <x v="13"/>
    <x v="2"/>
    <n v="140000"/>
  </r>
  <r>
    <s v="ID29"/>
    <x v="1"/>
    <x v="14"/>
    <x v="1"/>
    <n v="110000"/>
  </r>
  <r>
    <s v="ID30"/>
    <x v="1"/>
    <x v="15"/>
    <x v="2"/>
    <n v="68357"/>
  </r>
  <r>
    <s v="ID14"/>
    <x v="1"/>
    <x v="16"/>
    <x v="0"/>
    <n v="51800"/>
  </r>
  <r>
    <s v="ID16"/>
    <x v="1"/>
    <x v="17"/>
    <x v="2"/>
    <n v="97000"/>
  </r>
  <r>
    <s v="ID27"/>
    <x v="1"/>
    <x v="18"/>
    <x v="2"/>
    <n v="45000"/>
  </r>
  <r>
    <s v="ID4"/>
    <x v="2"/>
    <x v="19"/>
    <x v="0"/>
    <n v="89500"/>
  </r>
  <r>
    <s v="ID12"/>
    <x v="2"/>
    <x v="20"/>
    <x v="2"/>
    <n v="35971"/>
  </r>
  <r>
    <s v="ID20"/>
    <x v="2"/>
    <x v="21"/>
    <x v="1"/>
    <n v="80000"/>
  </r>
  <r>
    <s v="ID28"/>
    <x v="2"/>
    <x v="22"/>
    <x v="2"/>
    <n v="55117"/>
  </r>
  <r>
    <s v="ID25"/>
    <x v="2"/>
    <x v="23"/>
    <x v="0"/>
    <n v="58445"/>
  </r>
  <r>
    <s v="ID1"/>
    <x v="2"/>
    <x v="24"/>
    <x v="2"/>
    <n v="120000"/>
  </r>
  <r>
    <s v="ID15"/>
    <x v="2"/>
    <x v="25"/>
    <x v="2"/>
    <n v="45117"/>
  </r>
  <r>
    <s v="ID2"/>
    <x v="2"/>
    <x v="26"/>
    <x v="1"/>
    <n v="50545"/>
  </r>
  <r>
    <s v="ID11"/>
    <x v="2"/>
    <x v="27"/>
    <x v="0"/>
    <n v="140000"/>
  </r>
  <r>
    <s v="ID26"/>
    <x v="2"/>
    <x v="28"/>
    <x v="2"/>
    <n v="90000"/>
  </r>
  <r>
    <s v="ID6"/>
    <x v="2"/>
    <x v="29"/>
    <x v="1"/>
    <n v="88357"/>
  </r>
  <r>
    <s v="ID31"/>
    <x v="2"/>
    <x v="30"/>
    <x v="2"/>
    <n v="59200"/>
  </r>
  <r>
    <s v="ID32"/>
    <x v="2"/>
    <x v="31"/>
    <x v="0"/>
    <n v="97000"/>
  </r>
  <r>
    <s v="ID33"/>
    <x v="2"/>
    <x v="32"/>
    <x v="2"/>
    <n v="68357"/>
  </r>
  <r>
    <s v="ID34"/>
    <x v="2"/>
    <x v="33"/>
    <x v="1"/>
    <n v="51800"/>
  </r>
  <r>
    <s v="ID35"/>
    <x v="2"/>
    <x v="34"/>
    <x v="2"/>
    <n v="97000"/>
  </r>
  <r>
    <s v="ID36"/>
    <x v="2"/>
    <x v="35"/>
    <x v="0"/>
    <n v="45000"/>
  </r>
  <r>
    <s v="ID37"/>
    <x v="1"/>
    <x v="36"/>
    <x v="2"/>
    <n v="89500"/>
  </r>
  <r>
    <s v="ID38"/>
    <x v="1"/>
    <x v="37"/>
    <x v="1"/>
    <n v="35971"/>
  </r>
  <r>
    <s v="ID39"/>
    <x v="1"/>
    <x v="38"/>
    <x v="1"/>
    <n v="80000"/>
  </r>
  <r>
    <s v="ID40"/>
    <x v="1"/>
    <x v="39"/>
    <x v="0"/>
    <n v="55117"/>
  </r>
  <r>
    <s v="ID41"/>
    <x v="0"/>
    <x v="40"/>
    <x v="2"/>
    <n v="58445"/>
  </r>
  <r>
    <s v="ID42"/>
    <x v="0"/>
    <x v="41"/>
    <x v="2"/>
    <n v="120000"/>
  </r>
  <r>
    <s v="ID43"/>
    <x v="1"/>
    <x v="42"/>
    <x v="1"/>
    <n v="45450"/>
  </r>
  <r>
    <s v="ID44"/>
    <x v="1"/>
    <x v="43"/>
    <x v="2"/>
    <n v="89500"/>
  </r>
  <r>
    <s v="ID45"/>
    <x v="1"/>
    <x v="44"/>
    <x v="0"/>
    <n v="65971"/>
  </r>
  <r>
    <s v="ID46"/>
    <x v="1"/>
    <x v="45"/>
    <x v="2"/>
    <n v="80000"/>
  </r>
  <r>
    <s v="ID47"/>
    <x v="0"/>
    <x v="46"/>
    <x v="1"/>
    <n v="55117"/>
  </r>
  <r>
    <s v="ID48"/>
    <x v="0"/>
    <x v="47"/>
    <x v="0"/>
    <n v="60445"/>
  </r>
  <r>
    <s v="ID49"/>
    <x v="0"/>
    <x v="48"/>
    <x v="2"/>
    <n v="83117"/>
  </r>
  <r>
    <s v="ID50"/>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9"/>
    <x v="0"/>
    <x v="0"/>
    <x v="0"/>
    <n v="21971"/>
    <n v="0.23"/>
    <n v="5053.33"/>
  </r>
  <r>
    <s v="ID8"/>
    <x v="0"/>
    <x v="1"/>
    <x v="1"/>
    <n v="39627"/>
    <n v="0.23"/>
    <n v="9114.2100000000009"/>
  </r>
  <r>
    <s v="ID7"/>
    <x v="0"/>
    <x v="2"/>
    <x v="1"/>
    <n v="34808"/>
    <n v="0.27"/>
    <n v="9398.16"/>
  </r>
  <r>
    <s v="ID6"/>
    <x v="1"/>
    <x v="3"/>
    <x v="1"/>
    <n v="88357"/>
    <n v="0"/>
    <n v="0"/>
  </r>
  <r>
    <s v="ID50"/>
    <x v="0"/>
    <x v="4"/>
    <x v="0"/>
    <n v="58445"/>
    <n v="0.11"/>
    <n v="6428.95"/>
  </r>
  <r>
    <s v="ID5"/>
    <x v="0"/>
    <x v="5"/>
    <x v="2"/>
    <n v="89500"/>
    <n v="0.06"/>
    <n v="5370"/>
  </r>
  <r>
    <s v="ID49"/>
    <x v="0"/>
    <x v="6"/>
    <x v="2"/>
    <n v="83117"/>
    <n v="0.2"/>
    <n v="16623.400000000001"/>
  </r>
  <r>
    <s v="ID48"/>
    <x v="0"/>
    <x v="7"/>
    <x v="0"/>
    <n v="60445"/>
    <n v="0.19"/>
    <n v="11484.55"/>
  </r>
  <r>
    <s v="ID47"/>
    <x v="0"/>
    <x v="8"/>
    <x v="1"/>
    <n v="55117"/>
    <n v="0.13"/>
    <n v="7165.21"/>
  </r>
  <r>
    <s v="ID46"/>
    <x v="2"/>
    <x v="9"/>
    <x v="2"/>
    <n v="80000"/>
    <n v="0.18"/>
    <n v="14400"/>
  </r>
  <r>
    <s v="ID45"/>
    <x v="2"/>
    <x v="10"/>
    <x v="0"/>
    <n v="65971"/>
    <n v="0.1"/>
    <n v="6597.1"/>
  </r>
  <r>
    <s v="ID44"/>
    <x v="2"/>
    <x v="11"/>
    <x v="2"/>
    <n v="89500"/>
    <n v="0.09"/>
    <n v="8055"/>
  </r>
  <r>
    <s v="ID43"/>
    <x v="2"/>
    <x v="12"/>
    <x v="1"/>
    <n v="45450"/>
    <n v="0.16"/>
    <n v="7272"/>
  </r>
  <r>
    <s v="ID42"/>
    <x v="0"/>
    <x v="13"/>
    <x v="2"/>
    <n v="120000"/>
    <n v="0.13"/>
    <n v="15600"/>
  </r>
  <r>
    <s v="ID41"/>
    <x v="0"/>
    <x v="14"/>
    <x v="2"/>
    <n v="58445"/>
    <n v="0.22"/>
    <n v="12857.9"/>
  </r>
  <r>
    <s v="ID40"/>
    <x v="2"/>
    <x v="15"/>
    <x v="0"/>
    <n v="55117"/>
    <n v="0.14000000000000001"/>
    <n v="7716.380000000001"/>
  </r>
  <r>
    <s v="ID4"/>
    <x v="1"/>
    <x v="16"/>
    <x v="0"/>
    <n v="89500"/>
    <n v="0.24"/>
    <n v="21480"/>
  </r>
  <r>
    <s v="ID39"/>
    <x v="2"/>
    <x v="17"/>
    <x v="1"/>
    <n v="80000"/>
    <n v="0.16"/>
    <n v="12800"/>
  </r>
  <r>
    <s v="ID38"/>
    <x v="2"/>
    <x v="18"/>
    <x v="1"/>
    <n v="35971"/>
    <n v="0.14000000000000001"/>
    <n v="5035.9400000000005"/>
  </r>
  <r>
    <s v="ID37"/>
    <x v="2"/>
    <x v="19"/>
    <x v="2"/>
    <n v="89500"/>
    <n v="0.21"/>
    <n v="18795"/>
  </r>
  <r>
    <s v="ID36"/>
    <x v="1"/>
    <x v="20"/>
    <x v="0"/>
    <n v="45000"/>
    <n v="0.18"/>
    <n v="8100"/>
  </r>
  <r>
    <s v="ID35"/>
    <x v="1"/>
    <x v="21"/>
    <x v="2"/>
    <n v="97000"/>
    <n v="0.18"/>
    <n v="17460"/>
  </r>
  <r>
    <s v="ID34"/>
    <x v="1"/>
    <x v="22"/>
    <x v="1"/>
    <n v="51800"/>
    <n v="0.19"/>
    <n v="9842"/>
  </r>
  <r>
    <s v="ID33"/>
    <x v="1"/>
    <x v="23"/>
    <x v="2"/>
    <n v="68357"/>
    <n v="0"/>
    <n v="0"/>
  </r>
  <r>
    <s v="ID32"/>
    <x v="1"/>
    <x v="24"/>
    <x v="0"/>
    <n v="97000"/>
    <n v="0.15"/>
    <n v="14550"/>
  </r>
  <r>
    <s v="ID31"/>
    <x v="1"/>
    <x v="25"/>
    <x v="2"/>
    <n v="59200"/>
    <n v="0.06"/>
    <n v="3552"/>
  </r>
  <r>
    <s v="ID30"/>
    <x v="2"/>
    <x v="26"/>
    <x v="2"/>
    <n v="68357"/>
    <n v="0"/>
    <n v="0"/>
  </r>
  <r>
    <s v="ID3"/>
    <x v="2"/>
    <x v="27"/>
    <x v="2"/>
    <n v="140000"/>
    <n v="0.1"/>
    <n v="14000"/>
  </r>
  <r>
    <s v="ID29"/>
    <x v="2"/>
    <x v="28"/>
    <x v="1"/>
    <n v="110000"/>
    <n v="0.18"/>
    <n v="19800"/>
  </r>
  <r>
    <s v="ID28"/>
    <x v="1"/>
    <x v="29"/>
    <x v="2"/>
    <n v="55117"/>
    <n v="0"/>
    <n v="0"/>
  </r>
  <r>
    <s v="ID27"/>
    <x v="2"/>
    <x v="30"/>
    <x v="2"/>
    <n v="45000"/>
    <n v="0.18"/>
    <n v="8100"/>
  </r>
  <r>
    <s v="ID26"/>
    <x v="1"/>
    <x v="31"/>
    <x v="2"/>
    <n v="90000"/>
    <n v="0.25"/>
    <n v="22500"/>
  </r>
  <r>
    <s v="ID25"/>
    <x v="1"/>
    <x v="32"/>
    <x v="0"/>
    <n v="58445"/>
    <n v="0.25"/>
    <n v="14611.25"/>
  </r>
  <r>
    <s v="ID24"/>
    <x v="0"/>
    <x v="33"/>
    <x v="2"/>
    <n v="29726"/>
    <n v="0.1"/>
    <n v="2972.6000000000004"/>
  </r>
  <r>
    <s v="ID23"/>
    <x v="0"/>
    <x v="34"/>
    <x v="2"/>
    <n v="93668"/>
    <n v="0.15"/>
    <n v="14050.199999999999"/>
  </r>
  <r>
    <s v="ID22"/>
    <x v="0"/>
    <x v="35"/>
    <x v="2"/>
    <n v="45000"/>
    <n v="0.09"/>
    <n v="4050"/>
  </r>
  <r>
    <s v="ID21"/>
    <x v="0"/>
    <x v="36"/>
    <x v="1"/>
    <n v="50545"/>
    <n v="0.25"/>
    <n v="12636.25"/>
  </r>
  <r>
    <s v="ID20"/>
    <x v="1"/>
    <x v="37"/>
    <x v="1"/>
    <n v="80000"/>
    <n v="0.25"/>
    <n v="20000"/>
  </r>
  <r>
    <s v="ID2"/>
    <x v="1"/>
    <x v="38"/>
    <x v="1"/>
    <n v="50545"/>
    <n v="0"/>
    <n v="0"/>
  </r>
  <r>
    <s v="ID19"/>
    <x v="0"/>
    <x v="39"/>
    <x v="2"/>
    <n v="135000"/>
    <n v="0.14000000000000001"/>
    <n v="18900"/>
  </r>
  <r>
    <s v="ID18"/>
    <x v="0"/>
    <x v="40"/>
    <x v="0"/>
    <n v="60270"/>
    <n v="0"/>
    <n v="0"/>
  </r>
  <r>
    <s v="ID17"/>
    <x v="0"/>
    <x v="41"/>
    <x v="0"/>
    <n v="80000"/>
    <n v="0.06"/>
    <n v="4800"/>
  </r>
  <r>
    <s v="ID16"/>
    <x v="2"/>
    <x v="42"/>
    <x v="2"/>
    <n v="97000"/>
    <n v="0.19"/>
    <n v="18430"/>
  </r>
  <r>
    <s v="ID15"/>
    <x v="1"/>
    <x v="43"/>
    <x v="2"/>
    <n v="45117"/>
    <n v="0.17"/>
    <n v="7669.89"/>
  </r>
  <r>
    <s v="ID14"/>
    <x v="2"/>
    <x v="44"/>
    <x v="0"/>
    <n v="51800"/>
    <n v="0.09"/>
    <n v="4662"/>
  </r>
  <r>
    <s v="ID13"/>
    <x v="0"/>
    <x v="45"/>
    <x v="1"/>
    <n v="134000"/>
    <n v="0.08"/>
    <n v="10720"/>
  </r>
  <r>
    <s v="ID12"/>
    <x v="1"/>
    <x v="46"/>
    <x v="2"/>
    <n v="35971"/>
    <n v="0.14000000000000001"/>
    <n v="5035.9400000000005"/>
  </r>
  <r>
    <s v="ID11"/>
    <x v="1"/>
    <x v="47"/>
    <x v="0"/>
    <n v="140000"/>
    <n v="0.2"/>
    <n v="28000"/>
  </r>
  <r>
    <s v="ID10"/>
    <x v="0"/>
    <x v="48"/>
    <x v="2"/>
    <n v="45117"/>
    <n v="0.24"/>
    <n v="10828.08"/>
  </r>
  <r>
    <s v="ID1"/>
    <x v="1"/>
    <x v="49"/>
    <x v="2"/>
    <n v="120000"/>
    <n v="0.21"/>
    <n v="25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52BA80-6D86-423E-A3AA-ED4D0562EF0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epartment">
  <location ref="B3:C7"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4">
    <i>
      <x/>
    </i>
    <i>
      <x v="1"/>
    </i>
    <i>
      <x v="2"/>
    </i>
    <i t="grand">
      <x/>
    </i>
  </rowItems>
  <colItems count="1">
    <i/>
  </colItems>
  <dataFields count="1">
    <dataField name="Sum of Yearly Sal" fld="4" baseField="0" baseItem="0"/>
  </dataFields>
  <formats count="3">
    <format dxfId="57">
      <pivotArea collapsedLevelsAreSubtotals="1" fieldPosition="0">
        <references count="1">
          <reference field="1" count="0"/>
        </references>
      </pivotArea>
    </format>
    <format dxfId="56">
      <pivotArea dataOnly="0" labelOnly="1" outline="0" axis="axisValues" fieldPosition="0"/>
    </format>
    <format dxfId="55">
      <pivotArea grandRow="1"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1"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FFCBBA-6D0E-4D24-A36E-3EF0A5F57549}" name="PivotTable2" cacheId="6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Employee">
  <location ref="B7:C10" firstHeaderRow="1" firstDataRow="1" firstDataCol="1"/>
  <pivotFields count="2">
    <pivotField axis="axisRow" allDrilled="1" subtotalTop="0" showAll="0" measureFilter="1" sortType="descending" defaultSubtotal="0" defaultAttributeDrillState="1">
      <items count="2">
        <item x="0"/>
        <item x="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3">
    <i>
      <x v="1"/>
    </i>
    <i>
      <x/>
    </i>
    <i t="grand">
      <x/>
    </i>
  </rowItems>
  <colItems count="1">
    <i/>
  </colItems>
  <dataFields count="1">
    <dataField name="Salary" fld="1" baseField="0" baseItem="1"/>
  </dataFields>
  <formats count="3">
    <format dxfId="54">
      <pivotArea collapsedLevelsAreSubtotals="1" fieldPosition="0">
        <references count="1">
          <reference field="0" count="0"/>
        </references>
      </pivotArea>
    </format>
    <format dxfId="53">
      <pivotArea grandRow="1" outline="0" collapsedLevelsAreSubtotals="1" fieldPosition="0"/>
    </format>
    <format dxfId="52">
      <pivotArea dataOnly="0" labelOnly="1" outline="0" axis="axisValues" fieldPosition="0"/>
    </format>
  </formats>
  <pivotHierarchies count="29">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Salary"/>
    <pivotHierarchy dragToData="1"/>
    <pivotHierarchy dragToData="1"/>
    <pivotHierarchy dragToData="1"/>
  </pivotHierarchies>
  <pivotTableStyleInfo name="PivotStyleLight16" showRowHeaders="1" showColHeaders="1" showRowStripes="0" showColStripes="0" showLastColumn="1"/>
  <filters count="1">
    <filter fld="0" type="count" id="8" iMeasureHier="25">
      <autoFilter ref="A1">
        <filterColumn colId="0">
          <top10 val="2" filterVal="2"/>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eeti_Excel - Project.xlsx!Empdata">
        <x15:activeTabTopLevelEntity name="[Emp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061879-F326-444C-A036-53223D90F5A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mployee">
  <location ref="B5:C8" firstHeaderRow="1" firstDataRow="1" firstDataCol="1" rowPageCount="1" colPageCount="1"/>
  <pivotFields count="5">
    <pivotField showAll="0"/>
    <pivotField axis="axisPage" showAll="0">
      <items count="4">
        <item x="2"/>
        <item x="1"/>
        <item x="0"/>
        <item t="default"/>
      </items>
    </pivotField>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3">
    <i>
      <x v="29"/>
    </i>
    <i>
      <x v="32"/>
    </i>
    <i t="grand">
      <x/>
    </i>
  </rowItems>
  <colItems count="1">
    <i/>
  </colItems>
  <pageFields count="1">
    <pageField fld="1" hier="-1"/>
  </pageFields>
  <dataFields count="1">
    <dataField name="Salary" fld="4" baseField="0" baseItem="0"/>
  </dataFields>
  <formats count="2">
    <format dxfId="18">
      <pivotArea collapsedLevelsAreSubtotals="1" fieldPosition="0">
        <references count="1">
          <reference field="2" count="2">
            <x v="29"/>
            <x v="32"/>
          </reference>
        </references>
      </pivotArea>
    </format>
    <format dxfId="19">
      <pivotArea grandRow="1" outline="0" collapsedLevelsAreSubtotals="1" fieldPosition="0"/>
    </format>
  </formats>
  <pivotTableStyleInfo name="PivotStyleLight16" showRowHeaders="1" showColHeaders="1" showRowStripes="0" showColStripes="0" showLastColumn="1"/>
  <filters count="1">
    <filter fld="2" type="count" evalOrder="-1" id="4"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95697E-CFCD-4FEB-910D-2E4EACAD5002}"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mployee">
  <location ref="B3:C6" firstHeaderRow="1" firstDataRow="1" firstDataCol="1"/>
  <pivotFields count="5">
    <pivotField showAll="0"/>
    <pivotField showAll="0"/>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3">
    <i>
      <x v="8"/>
    </i>
    <i>
      <x v="28"/>
    </i>
    <i t="grand">
      <x/>
    </i>
  </rowItems>
  <colItems count="1">
    <i/>
  </colItems>
  <dataFields count="1">
    <dataField name="Salary" fld="4" baseField="0" baseItem="0"/>
  </dataFields>
  <formats count="12">
    <format dxfId="51">
      <pivotArea collapsedLevelsAreSubtotals="1" fieldPosition="0">
        <references count="1">
          <reference field="2" count="2">
            <x v="8"/>
            <x v="28"/>
          </reference>
        </references>
      </pivotArea>
    </format>
    <format dxfId="50">
      <pivotArea type="all" dataOnly="0" outline="0" fieldPosition="0"/>
    </format>
    <format dxfId="49">
      <pivotArea outline="0" collapsedLevelsAreSubtotals="1" fieldPosition="0"/>
    </format>
    <format dxfId="48">
      <pivotArea field="2" type="button" dataOnly="0" labelOnly="1" outline="0" axis="axisRow" fieldPosition="0"/>
    </format>
    <format dxfId="47">
      <pivotArea dataOnly="0" labelOnly="1" fieldPosition="0">
        <references count="1">
          <reference field="2" count="2">
            <x v="8"/>
            <x v="28"/>
          </reference>
        </references>
      </pivotArea>
    </format>
    <format dxfId="46">
      <pivotArea dataOnly="0" labelOnly="1" grandRow="1" outline="0" fieldPosition="0"/>
    </format>
    <format dxfId="45">
      <pivotArea dataOnly="0" labelOnly="1" outline="0" axis="axisValues" fieldPosition="0"/>
    </format>
    <format dxfId="44">
      <pivotArea dataOnly="0" labelOnly="1" outline="0" axis="axisValues" fieldPosition="0"/>
    </format>
    <format dxfId="43">
      <pivotArea grandRow="1" outline="0" collapsedLevelsAreSubtotals="1" fieldPosition="0"/>
    </format>
    <format dxfId="42">
      <pivotArea collapsedLevelsAreSubtotals="1" fieldPosition="0">
        <references count="1">
          <reference field="2" count="1">
            <x v="2"/>
          </reference>
        </references>
      </pivotArea>
    </format>
    <format dxfId="41">
      <pivotArea collapsedLevelsAreSubtotals="1" fieldPosition="0">
        <references count="1">
          <reference field="2" count="2">
            <x v="0"/>
            <x v="21"/>
          </reference>
        </references>
      </pivotArea>
    </format>
    <format dxfId="40">
      <pivotArea collapsedLevelsAreSubtotals="1" fieldPosition="0">
        <references count="1">
          <reference field="2" count="1">
            <x v="31"/>
          </reference>
        </references>
      </pivotArea>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3552D7-01FC-4ED4-97C4-912C957D27BD}"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mployee">
  <location ref="B6:C9" firstHeaderRow="1" firstDataRow="1" firstDataCol="1" rowPageCount="1" colPageCount="1"/>
  <pivotFields count="5">
    <pivotField showAll="0"/>
    <pivotField showAll="0"/>
    <pivotField axis="axisRow" showAll="0" measureFilter="1" sortType="de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x="0"/>
        <item x="1"/>
        <item x="2"/>
        <item t="default"/>
      </items>
    </pivotField>
    <pivotField dataField="1" numFmtId="164" showAll="0"/>
  </pivotFields>
  <rowFields count="1">
    <field x="2"/>
  </rowFields>
  <rowItems count="3">
    <i>
      <x v="29"/>
    </i>
    <i>
      <x v="32"/>
    </i>
    <i t="grand">
      <x/>
    </i>
  </rowItems>
  <colItems count="1">
    <i/>
  </colItems>
  <pageFields count="1">
    <pageField fld="3" hier="-1"/>
  </pageFields>
  <dataFields count="1">
    <dataField name="Salary" fld="4" baseField="0" baseItem="0" numFmtId="44"/>
  </dataFields>
  <formats count="2">
    <format dxfId="39">
      <pivotArea outline="0" collapsedLevelsAreSubtotals="1" fieldPosition="0"/>
    </format>
    <format dxfId="38">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27AE2E-BCBF-4BB0-A8F9-0B3DEA059947}" name="PivotTable4" cacheId="6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mployee Name">
  <location ref="B4:C55" firstHeaderRow="1" firstDataRow="1" firstDataCol="1"/>
  <pivotFields count="7">
    <pivotField showAll="0"/>
    <pivotField showAll="0">
      <items count="4">
        <item x="1"/>
        <item x="2"/>
        <item x="0"/>
        <item t="default"/>
      </items>
    </pivotField>
    <pivotField axis="axisRow" showAll="0">
      <items count="51">
        <item x="28"/>
        <item x="44"/>
        <item x="24"/>
        <item x="43"/>
        <item x="48"/>
        <item x="10"/>
        <item x="42"/>
        <item x="49"/>
        <item x="47"/>
        <item x="29"/>
        <item x="38"/>
        <item x="8"/>
        <item x="35"/>
        <item x="16"/>
        <item x="18"/>
        <item x="14"/>
        <item x="40"/>
        <item x="21"/>
        <item x="17"/>
        <item x="15"/>
        <item x="20"/>
        <item x="45"/>
        <item x="6"/>
        <item x="25"/>
        <item x="11"/>
        <item x="36"/>
        <item x="22"/>
        <item x="30"/>
        <item x="27"/>
        <item x="33"/>
        <item x="32"/>
        <item x="39"/>
        <item x="0"/>
        <item x="46"/>
        <item x="3"/>
        <item x="26"/>
        <item x="31"/>
        <item x="1"/>
        <item x="37"/>
        <item x="7"/>
        <item x="4"/>
        <item x="19"/>
        <item x="9"/>
        <item x="12"/>
        <item x="13"/>
        <item x="2"/>
        <item x="23"/>
        <item x="34"/>
        <item x="5"/>
        <item x="41"/>
        <item t="default"/>
      </items>
    </pivotField>
    <pivotField showAll="0">
      <items count="4">
        <item x="0"/>
        <item x="1"/>
        <item x="2"/>
        <item t="default"/>
      </items>
    </pivotField>
    <pivotField numFmtId="44" showAll="0"/>
    <pivotField numFmtId="10" showAll="0"/>
    <pivotField dataField="1" numFmtId="44"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Bonus $s" fld="6" baseField="0" baseItem="0" numFmtId="44"/>
  </dataFields>
  <formats count="11">
    <format dxfId="17">
      <pivotArea outline="0" collapsedLevelsAreSubtotals="1" fieldPosition="0"/>
    </format>
    <format dxfId="16">
      <pivotArea dataOnly="0" labelOnly="1" outline="0" axis="axisValues" fieldPosition="0"/>
    </format>
    <format dxfId="15">
      <pivotArea field="2" type="button" dataOnly="0" labelOnly="1" outline="0" axis="axisRow" fieldPosition="0"/>
    </format>
    <format dxfId="14">
      <pivotArea dataOnly="0" labelOnly="1" outline="0" axis="axisValues" fieldPosition="0"/>
    </format>
    <format dxfId="13">
      <pivotArea dataOnly="0" labelOnly="1" outline="0" axis="axisValues" fieldPosition="0"/>
    </format>
    <format dxfId="12">
      <pivotArea type="all" dataOnly="0" outline="0" fieldPosition="0"/>
    </format>
    <format dxfId="11">
      <pivotArea outline="0" collapsedLevelsAreSubtotals="1" fieldPosition="0"/>
    </format>
    <format dxfId="10">
      <pivotArea field="2" type="button" dataOnly="0" labelOnly="1" outline="0" axis="axisRow" fieldPosition="0"/>
    </format>
    <format dxfId="9">
      <pivotArea dataOnly="0" labelOnly="1" fieldPosition="0">
        <references count="1">
          <reference field="2" count="0"/>
        </references>
      </pivotArea>
    </format>
    <format dxfId="8">
      <pivotArea dataOnly="0" labelOnly="1" grandRow="1" outline="0"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FE373D-E4B5-4336-962D-64EBFCC72DCA}" sourceName="[Empdata].[Department]">
  <pivotTables>
    <pivotTable tabId="5" name="PivotTable2"/>
  </pivotTables>
  <data>
    <olap pivotCacheId="1386254801">
      <levels count="2">
        <level uniqueName="[Empdata].[Department].[(All)]" sourceCaption="(All)" count="0"/>
        <level uniqueName="[Empdata].[Department].[Department]" sourceCaption="Department" count="3" sortOrder="ascending">
          <ranges>
            <range startItem="0">
              <i n="[Empdata].[Department].&amp;[Finance]" c="Finance"/>
              <i n="[Empdata].[Department].&amp;[Procurement]" c="Procurement"/>
              <i n="[Empdata].[Department].&amp;[Sales]" c="Sales"/>
            </range>
          </ranges>
        </level>
      </levels>
      <selections count="1">
        <selection n="[Empdata].[Depart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8171C80E-D73D-4174-BB74-E4F774B8121B}" sourceName="Country">
  <pivotTables>
    <pivotTable tabId="7" name="PivotTable7"/>
  </pivotTables>
  <data>
    <tabular pivotCacheId="783609252">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84F67DA-8DC6-4836-9135-A548E4FA9F27}" sourceName="Country">
  <pivotTables>
    <pivotTable tabId="20" name="PivotTable4"/>
  </pivotTables>
  <data>
    <tabular pivotCacheId="643960087">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BDB87DFA-795E-447F-B7A0-52854948D86A}" sourceName="Department">
  <pivotTables>
    <pivotTable tabId="20" name="PivotTable4"/>
  </pivotTables>
  <data>
    <tabular pivotCacheId="64396008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F65AFF8-DB83-46CC-A449-BE2C4A7BD8BC}" cache="Slicer_Department" caption="Department"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3" xr10:uid="{F42334FA-2207-47C6-9BD1-C4A5EA5D1912}" cache="Slicer_Country2"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AB77FA0-F073-4138-B1F2-ADADB198CED4}" cache="Slicer_Country" caption="Country" rowHeight="241300"/>
  <slicer name="Department 1" xr10:uid="{EE596624-D6F1-459F-81F1-80FC3C5A06F4}" cache="Slicer_Department1" caption="Depart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78" headerRowBorderDxfId="77" tableBorderDxfId="76" totalsRowBorderDxfId="75">
  <autoFilter ref="A3:E53" xr:uid="{639A0B6B-6E58-4D92-8D16-18CA1495B923}"/>
  <sortState xmlns:xlrd2="http://schemas.microsoft.com/office/spreadsheetml/2017/richdata2" ref="A4:E53">
    <sortCondition ref="A3:A53"/>
  </sortState>
  <tableColumns count="5">
    <tableColumn id="1" xr3:uid="{10D75C25-E46F-46DC-B77B-6A24CBC96659}" name="Employee ID" totalsRowLabel="Total" dataDxfId="74" totalsRowDxfId="73"/>
    <tableColumn id="2" xr3:uid="{A9A1B7BF-B67F-4E3D-B05D-1CA5084E6220}" name="Department" dataDxfId="72" totalsRowDxfId="71"/>
    <tableColumn id="3" xr3:uid="{1D69A06F-FBE8-4CD9-B408-A67965E2C5A9}" name="Employee" dataDxfId="70" totalsRowDxfId="69"/>
    <tableColumn id="4" xr3:uid="{045F1C44-E03F-4B14-B0C4-5F1F2D740C6F}" name="Country" dataDxfId="68" totalsRowDxfId="67"/>
    <tableColumn id="5" xr3:uid="{4CA34F10-A491-4D0F-A008-9A622A58741E}" name="Yearly Sal" totalsRowFunction="sum" dataDxfId="66" totalsRowDxfId="65"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64" headerRowBorderDxfId="63" tableBorderDxfId="62" totalsRowBorderDxfId="61">
  <autoFilter ref="H3:J47" xr:uid="{7D32404A-711D-42A0-B943-BEC4B7997172}"/>
  <sortState xmlns:xlrd2="http://schemas.microsoft.com/office/spreadsheetml/2017/richdata2" ref="H4:J47">
    <sortCondition ref="H3:H47"/>
  </sortState>
  <tableColumns count="3">
    <tableColumn id="1" xr3:uid="{3A445AE6-0460-4262-B97F-11D049E0AA42}" name="EmployeID" dataDxfId="60"/>
    <tableColumn id="2" xr3:uid="{8ACCE417-C3B1-4070-8842-52BB9F3BF8D1}" name="Bonus %" dataDxfId="59"/>
    <tableColumn id="3" xr3:uid="{57087C48-7625-4AFB-8DDB-2F22CEBA3E30}" name="Employee Name" dataDxfId="5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9EB9989-BEB7-43BC-B752-E08E58CD1CB5}" name="EMPData7" displayName="EMPData7" ref="B3:H54" totalsRowCount="1" headerRowDxfId="37" headerRowBorderDxfId="36" tableBorderDxfId="35" totalsRowBorderDxfId="34">
  <autoFilter ref="B3:H53" xr:uid="{69EB9989-BEB7-43BC-B752-E08E58CD1CB5}"/>
  <sortState xmlns:xlrd2="http://schemas.microsoft.com/office/spreadsheetml/2017/richdata2" ref="B4:H53">
    <sortCondition descending="1" ref="B3:B53"/>
  </sortState>
  <tableColumns count="7">
    <tableColumn id="1" xr3:uid="{A8E15F8B-48E2-4B80-B85D-4AF160DA0FB8}" name="Employee ID" totalsRowLabel="Total" dataDxfId="33" totalsRowDxfId="32"/>
    <tableColumn id="2" xr3:uid="{89D966A1-044C-4B1C-ACD8-38F5FC56B95E}" name="Department" dataDxfId="31" totalsRowDxfId="30"/>
    <tableColumn id="3" xr3:uid="{F43E6C2A-ECA7-4951-AACD-68EA6604EB86}" name="Employee" dataDxfId="29" totalsRowDxfId="28"/>
    <tableColumn id="4" xr3:uid="{19A8ADAC-B438-4EF3-A740-86D7CAE5DB45}" name="Country" dataDxfId="27" totalsRowDxfId="26"/>
    <tableColumn id="5" xr3:uid="{57BD95E3-2BD3-4BBE-9AA5-8DA375E2B87A}" name="Yearly Sal" totalsRowFunction="sum" dataDxfId="25" totalsRowDxfId="24" dataCellStyle="Currency"/>
    <tableColumn id="6" xr3:uid="{3FFAFF5B-29DC-4750-BB64-49261DE650F7}" name="Bonus %" dataDxfId="23" totalsRowDxfId="22" dataCellStyle="Comma">
      <calculatedColumnFormula array="1">_xlfn.XLOOKUP(EMPData7[[#This Row],[Employee]],[1]!EmpBonus8[[#All],[Employee Name]],[1]!EmpBonus8[[#All],[Bonus %]],0)</calculatedColumnFormula>
    </tableColumn>
    <tableColumn id="7" xr3:uid="{DE32C26A-8E22-4EBF-803C-6A2BD2868970}" name="Bonus $s" totalsRowFunction="custom" dataDxfId="21" totalsRowDxfId="20" dataCellStyle="Currency" totalsRowCellStyle="Currency">
      <calculatedColumnFormula array="1">_xlfn.XLOOKUP(EMPData7[[#This Row],[Employee]],[1]!EmpBonus8[[#All],[Employee Name]],[1]!EmpBonus8[[#All],[Bonus %]],0)*EMPData7[[#This Row],[Yearly Sal]]</calculatedColumnFormula>
      <totalsRowFormula>SUM(H4:H53)</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topLeftCell="A31" workbookViewId="0">
      <selection activeCell="H3" sqref="H3"/>
    </sheetView>
  </sheetViews>
  <sheetFormatPr defaultRowHeight="14.5" x14ac:dyDescent="0.35"/>
  <cols>
    <col min="1" max="1" width="12.54296875" customWidth="1"/>
    <col min="2" max="2" width="13.08984375" customWidth="1"/>
    <col min="3" max="3" width="16.26953125" bestFit="1" customWidth="1"/>
    <col min="4" max="4" width="11" bestFit="1" customWidth="1"/>
    <col min="5" max="5" width="14.36328125" style="15" customWidth="1"/>
    <col min="8" max="8" width="11.81640625" customWidth="1"/>
    <col min="9" max="9" width="11.08984375" customWidth="1"/>
    <col min="10" max="10" width="16.36328125" customWidth="1"/>
    <col min="12" max="12" width="52.08984375" bestFit="1" customWidth="1"/>
  </cols>
  <sheetData>
    <row r="1" spans="1:18" ht="36" x14ac:dyDescent="0.8">
      <c r="A1" s="18"/>
      <c r="B1" s="19" t="s">
        <v>133</v>
      </c>
      <c r="C1" s="19"/>
      <c r="D1" s="19"/>
      <c r="E1" s="19"/>
      <c r="F1" s="19"/>
      <c r="G1" s="19"/>
      <c r="H1" s="19"/>
      <c r="I1" s="19"/>
      <c r="J1" s="19"/>
      <c r="K1" s="19"/>
      <c r="L1" s="19"/>
      <c r="M1" s="19"/>
      <c r="N1" s="19"/>
      <c r="O1" s="19"/>
      <c r="P1" s="19"/>
      <c r="Q1" s="19"/>
      <c r="R1" s="19"/>
    </row>
    <row r="2" spans="1:18" ht="14.5" customHeight="1" x14ac:dyDescent="0.7">
      <c r="A2" s="21"/>
      <c r="B2" s="21"/>
      <c r="C2" s="21"/>
      <c r="D2" s="21"/>
      <c r="E2" s="21"/>
      <c r="F2" s="21"/>
      <c r="G2" s="21"/>
      <c r="H2" s="21"/>
      <c r="I2" s="21"/>
      <c r="J2" s="21"/>
      <c r="K2" s="21"/>
      <c r="L2" s="21"/>
      <c r="M2" s="21"/>
      <c r="N2" s="21"/>
      <c r="O2" s="21"/>
      <c r="P2" s="21"/>
      <c r="Q2" s="21"/>
    </row>
    <row r="3" spans="1:18" x14ac:dyDescent="0.35">
      <c r="A3" s="4" t="s">
        <v>0</v>
      </c>
      <c r="B3" s="5" t="s">
        <v>1</v>
      </c>
      <c r="C3" s="5" t="s">
        <v>2</v>
      </c>
      <c r="D3" s="5" t="s">
        <v>117</v>
      </c>
      <c r="E3" s="12" t="s">
        <v>108</v>
      </c>
      <c r="H3" s="4" t="s">
        <v>67</v>
      </c>
      <c r="I3" s="5" t="s">
        <v>68</v>
      </c>
      <c r="J3" s="9" t="s">
        <v>69</v>
      </c>
    </row>
    <row r="4" spans="1:18" x14ac:dyDescent="0.35">
      <c r="A4" s="3" t="s">
        <v>53</v>
      </c>
      <c r="B4" s="1" t="s">
        <v>43</v>
      </c>
      <c r="C4" s="1" t="s">
        <v>54</v>
      </c>
      <c r="D4" s="1" t="s">
        <v>120</v>
      </c>
      <c r="E4" s="13">
        <v>120000</v>
      </c>
      <c r="H4" s="3" t="s">
        <v>53</v>
      </c>
      <c r="I4" s="2">
        <v>0.21</v>
      </c>
      <c r="J4" s="8" t="s">
        <v>54</v>
      </c>
      <c r="K4">
        <v>1</v>
      </c>
      <c r="L4" t="s">
        <v>143</v>
      </c>
    </row>
    <row r="5" spans="1:18" x14ac:dyDescent="0.35">
      <c r="A5" s="3" t="s">
        <v>25</v>
      </c>
      <c r="B5" s="1" t="s">
        <v>4</v>
      </c>
      <c r="C5" s="1" t="s">
        <v>26</v>
      </c>
      <c r="D5" s="1" t="s">
        <v>120</v>
      </c>
      <c r="E5" s="13">
        <v>45117</v>
      </c>
      <c r="H5" s="3" t="s">
        <v>25</v>
      </c>
      <c r="I5" s="2">
        <v>0.24</v>
      </c>
      <c r="J5" s="8" t="s">
        <v>26</v>
      </c>
      <c r="L5" t="s">
        <v>110</v>
      </c>
    </row>
    <row r="6" spans="1:18" x14ac:dyDescent="0.35">
      <c r="A6" s="3" t="s">
        <v>59</v>
      </c>
      <c r="B6" s="1" t="s">
        <v>43</v>
      </c>
      <c r="C6" s="1" t="s">
        <v>60</v>
      </c>
      <c r="D6" s="1" t="s">
        <v>118</v>
      </c>
      <c r="E6" s="13">
        <v>140000</v>
      </c>
      <c r="H6" s="3" t="s">
        <v>59</v>
      </c>
      <c r="I6" s="2">
        <v>0.2</v>
      </c>
      <c r="J6" s="8" t="s">
        <v>60</v>
      </c>
      <c r="L6" t="s">
        <v>111</v>
      </c>
    </row>
    <row r="7" spans="1:18" x14ac:dyDescent="0.35">
      <c r="A7" s="3" t="s">
        <v>45</v>
      </c>
      <c r="B7" s="1" t="s">
        <v>43</v>
      </c>
      <c r="C7" s="1" t="s">
        <v>46</v>
      </c>
      <c r="D7" s="1" t="s">
        <v>120</v>
      </c>
      <c r="E7" s="13">
        <v>35971</v>
      </c>
      <c r="H7" s="3" t="s">
        <v>45</v>
      </c>
      <c r="I7" s="2">
        <v>0.14000000000000001</v>
      </c>
      <c r="J7" s="8" t="s">
        <v>46</v>
      </c>
      <c r="L7" t="s">
        <v>112</v>
      </c>
    </row>
    <row r="8" spans="1:18" x14ac:dyDescent="0.35">
      <c r="A8" s="3" t="s">
        <v>11</v>
      </c>
      <c r="B8" s="1" t="s">
        <v>4</v>
      </c>
      <c r="C8" s="1" t="s">
        <v>12</v>
      </c>
      <c r="D8" s="1" t="s">
        <v>119</v>
      </c>
      <c r="E8" s="13">
        <v>134000</v>
      </c>
      <c r="H8" s="3" t="s">
        <v>11</v>
      </c>
      <c r="I8" s="2">
        <v>0.08</v>
      </c>
      <c r="J8" s="8" t="s">
        <v>12</v>
      </c>
      <c r="L8" t="s">
        <v>113</v>
      </c>
    </row>
    <row r="9" spans="1:18" x14ac:dyDescent="0.35">
      <c r="A9" s="3" t="s">
        <v>36</v>
      </c>
      <c r="B9" s="1" t="s">
        <v>30</v>
      </c>
      <c r="C9" s="1" t="s">
        <v>37</v>
      </c>
      <c r="D9" s="1" t="s">
        <v>118</v>
      </c>
      <c r="E9" s="13">
        <v>51800</v>
      </c>
      <c r="H9" s="3" t="s">
        <v>36</v>
      </c>
      <c r="I9" s="2">
        <v>0.09</v>
      </c>
      <c r="J9" s="8" t="s">
        <v>37</v>
      </c>
      <c r="L9" t="s">
        <v>114</v>
      </c>
    </row>
    <row r="10" spans="1:18" x14ac:dyDescent="0.35">
      <c r="A10" s="3" t="s">
        <v>55</v>
      </c>
      <c r="B10" s="1" t="s">
        <v>43</v>
      </c>
      <c r="C10" s="1" t="s">
        <v>56</v>
      </c>
      <c r="D10" s="1" t="s">
        <v>120</v>
      </c>
      <c r="E10" s="13">
        <v>45117</v>
      </c>
      <c r="H10" s="3" t="s">
        <v>55</v>
      </c>
      <c r="I10" s="2">
        <v>0.17</v>
      </c>
      <c r="J10" s="8" t="s">
        <v>56</v>
      </c>
      <c r="L10" t="s">
        <v>115</v>
      </c>
    </row>
    <row r="11" spans="1:18" x14ac:dyDescent="0.35">
      <c r="A11" s="3" t="s">
        <v>38</v>
      </c>
      <c r="B11" s="1" t="s">
        <v>30</v>
      </c>
      <c r="C11" s="1" t="s">
        <v>39</v>
      </c>
      <c r="D11" s="1" t="s">
        <v>120</v>
      </c>
      <c r="E11" s="13">
        <v>97000</v>
      </c>
      <c r="H11" s="3" t="s">
        <v>38</v>
      </c>
      <c r="I11" s="2">
        <v>0.19</v>
      </c>
      <c r="J11" s="8" t="s">
        <v>39</v>
      </c>
      <c r="K11">
        <v>2</v>
      </c>
      <c r="L11" t="s">
        <v>116</v>
      </c>
    </row>
    <row r="12" spans="1:18" x14ac:dyDescent="0.35">
      <c r="A12" s="3" t="s">
        <v>23</v>
      </c>
      <c r="B12" s="1" t="s">
        <v>4</v>
      </c>
      <c r="C12" s="1" t="s">
        <v>24</v>
      </c>
      <c r="D12" s="1" t="s">
        <v>118</v>
      </c>
      <c r="E12" s="13">
        <v>80000</v>
      </c>
      <c r="H12" s="3" t="s">
        <v>23</v>
      </c>
      <c r="I12" s="2">
        <v>0.06</v>
      </c>
      <c r="J12" s="8" t="s">
        <v>24</v>
      </c>
      <c r="L12" t="s">
        <v>122</v>
      </c>
    </row>
    <row r="13" spans="1:18" x14ac:dyDescent="0.35">
      <c r="A13" s="3" t="s">
        <v>3</v>
      </c>
      <c r="B13" s="1" t="s">
        <v>4</v>
      </c>
      <c r="C13" s="1" t="s">
        <v>5</v>
      </c>
      <c r="D13" s="1" t="s">
        <v>118</v>
      </c>
      <c r="E13" s="13">
        <v>60270</v>
      </c>
      <c r="H13" s="3" t="s">
        <v>15</v>
      </c>
      <c r="I13" s="2">
        <v>0.14000000000000001</v>
      </c>
      <c r="J13" s="8" t="s">
        <v>16</v>
      </c>
      <c r="L13" t="s">
        <v>123</v>
      </c>
    </row>
    <row r="14" spans="1:18" x14ac:dyDescent="0.35">
      <c r="A14" s="3" t="s">
        <v>15</v>
      </c>
      <c r="B14" s="1" t="s">
        <v>4</v>
      </c>
      <c r="C14" s="1" t="s">
        <v>16</v>
      </c>
      <c r="D14" s="1" t="s">
        <v>120</v>
      </c>
      <c r="E14" s="13">
        <v>135000</v>
      </c>
      <c r="H14" s="3" t="s">
        <v>47</v>
      </c>
      <c r="I14" s="2">
        <v>0.25</v>
      </c>
      <c r="J14" s="8" t="s">
        <v>48</v>
      </c>
      <c r="K14">
        <v>3</v>
      </c>
      <c r="L14" t="s">
        <v>126</v>
      </c>
    </row>
    <row r="15" spans="1:18" x14ac:dyDescent="0.35">
      <c r="A15" s="3" t="s">
        <v>57</v>
      </c>
      <c r="B15" s="1" t="s">
        <v>43</v>
      </c>
      <c r="C15" s="1" t="s">
        <v>58</v>
      </c>
      <c r="D15" s="1" t="s">
        <v>119</v>
      </c>
      <c r="E15" s="13">
        <v>50545</v>
      </c>
      <c r="H15" s="3" t="s">
        <v>27</v>
      </c>
      <c r="I15" s="2">
        <v>0.25</v>
      </c>
      <c r="J15" s="8" t="s">
        <v>28</v>
      </c>
      <c r="L15" t="s">
        <v>124</v>
      </c>
    </row>
    <row r="16" spans="1:18" x14ac:dyDescent="0.35">
      <c r="A16" s="3" t="s">
        <v>47</v>
      </c>
      <c r="B16" s="1" t="s">
        <v>43</v>
      </c>
      <c r="C16" s="1" t="s">
        <v>48</v>
      </c>
      <c r="D16" s="1" t="s">
        <v>119</v>
      </c>
      <c r="E16" s="13">
        <v>80000</v>
      </c>
      <c r="H16" s="3" t="s">
        <v>17</v>
      </c>
      <c r="I16" s="2">
        <v>0.09</v>
      </c>
      <c r="J16" s="8" t="s">
        <v>18</v>
      </c>
      <c r="K16">
        <v>4</v>
      </c>
      <c r="L16" t="s">
        <v>121</v>
      </c>
    </row>
    <row r="17" spans="1:12" x14ac:dyDescent="0.35">
      <c r="A17" s="3" t="s">
        <v>27</v>
      </c>
      <c r="B17" s="1" t="s">
        <v>4</v>
      </c>
      <c r="C17" s="1" t="s">
        <v>28</v>
      </c>
      <c r="D17" s="1" t="s">
        <v>119</v>
      </c>
      <c r="E17" s="13">
        <v>50545</v>
      </c>
      <c r="H17" s="3" t="s">
        <v>8</v>
      </c>
      <c r="I17" s="2">
        <v>0.1</v>
      </c>
      <c r="J17" s="8" t="s">
        <v>9</v>
      </c>
      <c r="L17" t="s">
        <v>127</v>
      </c>
    </row>
    <row r="18" spans="1:12" x14ac:dyDescent="0.35">
      <c r="A18" s="3" t="s">
        <v>17</v>
      </c>
      <c r="B18" s="1" t="s">
        <v>4</v>
      </c>
      <c r="C18" s="1" t="s">
        <v>18</v>
      </c>
      <c r="D18" s="1" t="s">
        <v>120</v>
      </c>
      <c r="E18" s="13">
        <v>45000</v>
      </c>
      <c r="H18" s="3" t="s">
        <v>51</v>
      </c>
      <c r="I18" s="2">
        <v>0.25</v>
      </c>
      <c r="J18" s="8" t="s">
        <v>52</v>
      </c>
      <c r="L18" t="s">
        <v>125</v>
      </c>
    </row>
    <row r="19" spans="1:12" x14ac:dyDescent="0.35">
      <c r="A19" s="3" t="s">
        <v>10</v>
      </c>
      <c r="B19" s="1" t="s">
        <v>4</v>
      </c>
      <c r="C19" s="1" t="s">
        <v>73</v>
      </c>
      <c r="D19" s="1" t="s">
        <v>120</v>
      </c>
      <c r="E19" s="13">
        <v>93668</v>
      </c>
      <c r="H19" s="3" t="s">
        <v>61</v>
      </c>
      <c r="I19" s="2">
        <v>0.25</v>
      </c>
      <c r="J19" s="8" t="s">
        <v>62</v>
      </c>
      <c r="K19">
        <v>5</v>
      </c>
      <c r="L19" t="s">
        <v>132</v>
      </c>
    </row>
    <row r="20" spans="1:12" x14ac:dyDescent="0.35">
      <c r="A20" s="3" t="s">
        <v>8</v>
      </c>
      <c r="B20" s="1" t="s">
        <v>4</v>
      </c>
      <c r="C20" s="1" t="s">
        <v>9</v>
      </c>
      <c r="D20" s="1" t="s">
        <v>120</v>
      </c>
      <c r="E20" s="13">
        <v>29726</v>
      </c>
      <c r="H20" s="3" t="s">
        <v>40</v>
      </c>
      <c r="I20" s="2">
        <v>0.18</v>
      </c>
      <c r="J20" s="8" t="s">
        <v>41</v>
      </c>
      <c r="K20">
        <v>6</v>
      </c>
      <c r="L20" t="s">
        <v>131</v>
      </c>
    </row>
    <row r="21" spans="1:12" x14ac:dyDescent="0.35">
      <c r="A21" s="3" t="s">
        <v>51</v>
      </c>
      <c r="B21" s="1" t="s">
        <v>43</v>
      </c>
      <c r="C21" s="1" t="s">
        <v>52</v>
      </c>
      <c r="D21" s="1" t="s">
        <v>118</v>
      </c>
      <c r="E21" s="13">
        <v>58445</v>
      </c>
      <c r="H21" s="3" t="s">
        <v>32</v>
      </c>
      <c r="I21" s="2">
        <v>0.18</v>
      </c>
      <c r="J21" s="8" t="s">
        <v>33</v>
      </c>
    </row>
    <row r="22" spans="1:12" x14ac:dyDescent="0.35">
      <c r="A22" s="3" t="s">
        <v>61</v>
      </c>
      <c r="B22" s="1" t="s">
        <v>43</v>
      </c>
      <c r="C22" s="1" t="s">
        <v>62</v>
      </c>
      <c r="D22" s="1" t="s">
        <v>120</v>
      </c>
      <c r="E22" s="13">
        <v>90000</v>
      </c>
      <c r="H22" s="3" t="s">
        <v>29</v>
      </c>
      <c r="I22" s="2">
        <v>0.1</v>
      </c>
      <c r="J22" s="8" t="s">
        <v>31</v>
      </c>
    </row>
    <row r="23" spans="1:12" x14ac:dyDescent="0.35">
      <c r="A23" s="3" t="s">
        <v>40</v>
      </c>
      <c r="B23" s="1" t="s">
        <v>30</v>
      </c>
      <c r="C23" s="1" t="s">
        <v>41</v>
      </c>
      <c r="D23" s="1" t="s">
        <v>120</v>
      </c>
      <c r="E23" s="13">
        <v>45000</v>
      </c>
      <c r="H23" s="3" t="s">
        <v>65</v>
      </c>
      <c r="I23" s="2">
        <v>0.06</v>
      </c>
      <c r="J23" s="8" t="s">
        <v>66</v>
      </c>
    </row>
    <row r="24" spans="1:12" x14ac:dyDescent="0.35">
      <c r="A24" s="3" t="s">
        <v>49</v>
      </c>
      <c r="B24" s="1" t="s">
        <v>43</v>
      </c>
      <c r="C24" s="1" t="s">
        <v>50</v>
      </c>
      <c r="D24" s="1" t="s">
        <v>120</v>
      </c>
      <c r="E24" s="13">
        <v>55117</v>
      </c>
      <c r="H24" s="3" t="s">
        <v>70</v>
      </c>
      <c r="I24" s="2">
        <v>0.15</v>
      </c>
      <c r="J24" s="8" t="s">
        <v>71</v>
      </c>
    </row>
    <row r="25" spans="1:12" x14ac:dyDescent="0.35">
      <c r="A25" s="3" t="s">
        <v>32</v>
      </c>
      <c r="B25" s="1" t="s">
        <v>30</v>
      </c>
      <c r="C25" s="1" t="s">
        <v>33</v>
      </c>
      <c r="D25" s="1" t="s">
        <v>119</v>
      </c>
      <c r="E25" s="13">
        <v>110000</v>
      </c>
      <c r="H25" s="3" t="s">
        <v>72</v>
      </c>
      <c r="I25" s="2">
        <v>0.15</v>
      </c>
      <c r="J25" s="8" t="s">
        <v>73</v>
      </c>
    </row>
    <row r="26" spans="1:12" x14ac:dyDescent="0.35">
      <c r="A26" s="3" t="s">
        <v>29</v>
      </c>
      <c r="B26" s="1" t="s">
        <v>30</v>
      </c>
      <c r="C26" s="1" t="s">
        <v>31</v>
      </c>
      <c r="D26" s="1" t="s">
        <v>120</v>
      </c>
      <c r="E26" s="13">
        <v>140000</v>
      </c>
      <c r="H26" s="3" t="s">
        <v>74</v>
      </c>
      <c r="I26" s="2">
        <v>0.19</v>
      </c>
      <c r="J26" s="8" t="s">
        <v>75</v>
      </c>
    </row>
    <row r="27" spans="1:12" x14ac:dyDescent="0.35">
      <c r="A27" s="3" t="s">
        <v>34</v>
      </c>
      <c r="B27" s="1" t="s">
        <v>30</v>
      </c>
      <c r="C27" s="1" t="s">
        <v>35</v>
      </c>
      <c r="D27" s="1" t="s">
        <v>120</v>
      </c>
      <c r="E27" s="13">
        <v>68357</v>
      </c>
      <c r="H27" s="3" t="s">
        <v>76</v>
      </c>
      <c r="I27" s="2">
        <v>0.18</v>
      </c>
      <c r="J27" s="8" t="s">
        <v>77</v>
      </c>
    </row>
    <row r="28" spans="1:12" x14ac:dyDescent="0.35">
      <c r="A28" s="3" t="s">
        <v>65</v>
      </c>
      <c r="B28" s="1" t="s">
        <v>43</v>
      </c>
      <c r="C28" s="1" t="s">
        <v>66</v>
      </c>
      <c r="D28" s="1" t="s">
        <v>120</v>
      </c>
      <c r="E28" s="13">
        <v>59200</v>
      </c>
      <c r="H28" s="3" t="s">
        <v>78</v>
      </c>
      <c r="I28" s="2">
        <v>0.18</v>
      </c>
      <c r="J28" s="8" t="s">
        <v>79</v>
      </c>
    </row>
    <row r="29" spans="1:12" x14ac:dyDescent="0.35">
      <c r="A29" s="3" t="s">
        <v>70</v>
      </c>
      <c r="B29" s="1" t="s">
        <v>43</v>
      </c>
      <c r="C29" s="1" t="s">
        <v>71</v>
      </c>
      <c r="D29" s="1" t="s">
        <v>118</v>
      </c>
      <c r="E29" s="13">
        <v>97000</v>
      </c>
      <c r="H29" s="3" t="s">
        <v>80</v>
      </c>
      <c r="I29" s="2">
        <v>0.21</v>
      </c>
      <c r="J29" s="8" t="s">
        <v>81</v>
      </c>
    </row>
    <row r="30" spans="1:12" x14ac:dyDescent="0.35">
      <c r="A30" s="3" t="s">
        <v>72</v>
      </c>
      <c r="B30" s="1" t="s">
        <v>43</v>
      </c>
      <c r="C30" s="1" t="s">
        <v>144</v>
      </c>
      <c r="D30" s="1" t="s">
        <v>120</v>
      </c>
      <c r="E30" s="13">
        <v>68357</v>
      </c>
      <c r="H30" s="3" t="s">
        <v>82</v>
      </c>
      <c r="I30" s="2">
        <v>0.14000000000000001</v>
      </c>
      <c r="J30" s="8" t="s">
        <v>83</v>
      </c>
    </row>
    <row r="31" spans="1:12" x14ac:dyDescent="0.35">
      <c r="A31" s="3" t="s">
        <v>74</v>
      </c>
      <c r="B31" s="1" t="s">
        <v>43</v>
      </c>
      <c r="C31" s="1" t="s">
        <v>75</v>
      </c>
      <c r="D31" s="1" t="s">
        <v>119</v>
      </c>
      <c r="E31" s="13">
        <v>51800</v>
      </c>
      <c r="H31" s="3" t="s">
        <v>84</v>
      </c>
      <c r="I31" s="2">
        <v>0.16</v>
      </c>
      <c r="J31" s="8" t="s">
        <v>85</v>
      </c>
    </row>
    <row r="32" spans="1:12" x14ac:dyDescent="0.35">
      <c r="A32" s="3" t="s">
        <v>76</v>
      </c>
      <c r="B32" s="1" t="s">
        <v>43</v>
      </c>
      <c r="C32" s="1" t="s">
        <v>77</v>
      </c>
      <c r="D32" s="1" t="s">
        <v>120</v>
      </c>
      <c r="E32" s="13">
        <v>97000</v>
      </c>
      <c r="H32" s="3" t="s">
        <v>42</v>
      </c>
      <c r="I32" s="2">
        <v>0.24</v>
      </c>
      <c r="J32" s="8" t="s">
        <v>44</v>
      </c>
    </row>
    <row r="33" spans="1:10" x14ac:dyDescent="0.35">
      <c r="A33" s="3" t="s">
        <v>78</v>
      </c>
      <c r="B33" s="1" t="s">
        <v>43</v>
      </c>
      <c r="C33" s="1" t="s">
        <v>79</v>
      </c>
      <c r="D33" s="1" t="s">
        <v>118</v>
      </c>
      <c r="E33" s="13">
        <v>45000</v>
      </c>
      <c r="H33" s="3" t="s">
        <v>86</v>
      </c>
      <c r="I33" s="2">
        <v>0.14000000000000001</v>
      </c>
      <c r="J33" s="8" t="s">
        <v>87</v>
      </c>
    </row>
    <row r="34" spans="1:10" x14ac:dyDescent="0.35">
      <c r="A34" s="3" t="s">
        <v>80</v>
      </c>
      <c r="B34" s="1" t="s">
        <v>30</v>
      </c>
      <c r="C34" s="1" t="s">
        <v>81</v>
      </c>
      <c r="D34" s="1" t="s">
        <v>120</v>
      </c>
      <c r="E34" s="13">
        <v>89500</v>
      </c>
      <c r="H34" s="3" t="s">
        <v>88</v>
      </c>
      <c r="I34" s="2">
        <v>0.22</v>
      </c>
      <c r="J34" s="8" t="s">
        <v>89</v>
      </c>
    </row>
    <row r="35" spans="1:10" x14ac:dyDescent="0.35">
      <c r="A35" s="3" t="s">
        <v>82</v>
      </c>
      <c r="B35" s="1" t="s">
        <v>30</v>
      </c>
      <c r="C35" s="1" t="s">
        <v>83</v>
      </c>
      <c r="D35" s="1" t="s">
        <v>119</v>
      </c>
      <c r="E35" s="13">
        <v>35971</v>
      </c>
      <c r="H35" s="3" t="s">
        <v>90</v>
      </c>
      <c r="I35" s="2">
        <v>0.13</v>
      </c>
      <c r="J35" s="8" t="s">
        <v>91</v>
      </c>
    </row>
    <row r="36" spans="1:10" x14ac:dyDescent="0.35">
      <c r="A36" s="3" t="s">
        <v>84</v>
      </c>
      <c r="B36" s="1" t="s">
        <v>30</v>
      </c>
      <c r="C36" s="1" t="s">
        <v>85</v>
      </c>
      <c r="D36" s="1" t="s">
        <v>119</v>
      </c>
      <c r="E36" s="13">
        <v>80000</v>
      </c>
      <c r="H36" s="3" t="s">
        <v>92</v>
      </c>
      <c r="I36" s="2">
        <v>0.16</v>
      </c>
      <c r="J36" s="8" t="s">
        <v>93</v>
      </c>
    </row>
    <row r="37" spans="1:10" x14ac:dyDescent="0.35">
      <c r="A37" s="3" t="s">
        <v>42</v>
      </c>
      <c r="B37" s="1" t="s">
        <v>43</v>
      </c>
      <c r="C37" s="1" t="s">
        <v>44</v>
      </c>
      <c r="D37" s="1" t="s">
        <v>118</v>
      </c>
      <c r="E37" s="13">
        <v>89500</v>
      </c>
      <c r="H37" s="3" t="s">
        <v>94</v>
      </c>
      <c r="I37" s="2">
        <v>0.09</v>
      </c>
      <c r="J37" s="8" t="s">
        <v>95</v>
      </c>
    </row>
    <row r="38" spans="1:10" x14ac:dyDescent="0.35">
      <c r="A38" s="3" t="s">
        <v>86</v>
      </c>
      <c r="B38" s="1" t="s">
        <v>30</v>
      </c>
      <c r="C38" s="1" t="s">
        <v>87</v>
      </c>
      <c r="D38" s="1" t="s">
        <v>118</v>
      </c>
      <c r="E38" s="13">
        <v>55117</v>
      </c>
      <c r="H38" s="3" t="s">
        <v>96</v>
      </c>
      <c r="I38" s="2">
        <v>0.1</v>
      </c>
      <c r="J38" s="8" t="s">
        <v>97</v>
      </c>
    </row>
    <row r="39" spans="1:10" x14ac:dyDescent="0.35">
      <c r="A39" s="3" t="s">
        <v>88</v>
      </c>
      <c r="B39" s="1" t="s">
        <v>4</v>
      </c>
      <c r="C39" s="1" t="s">
        <v>89</v>
      </c>
      <c r="D39" s="1" t="s">
        <v>120</v>
      </c>
      <c r="E39" s="13">
        <v>58445</v>
      </c>
      <c r="H39" s="3" t="s">
        <v>98</v>
      </c>
      <c r="I39" s="2">
        <v>0.18</v>
      </c>
      <c r="J39" s="8" t="s">
        <v>99</v>
      </c>
    </row>
    <row r="40" spans="1:10" x14ac:dyDescent="0.35">
      <c r="A40" s="3" t="s">
        <v>90</v>
      </c>
      <c r="B40" s="1" t="s">
        <v>4</v>
      </c>
      <c r="C40" s="1" t="s">
        <v>91</v>
      </c>
      <c r="D40" s="1" t="s">
        <v>120</v>
      </c>
      <c r="E40" s="13">
        <v>120000</v>
      </c>
      <c r="H40" s="3" t="s">
        <v>100</v>
      </c>
      <c r="I40" s="2">
        <v>0.13</v>
      </c>
      <c r="J40" s="8" t="s">
        <v>101</v>
      </c>
    </row>
    <row r="41" spans="1:10" x14ac:dyDescent="0.35">
      <c r="A41" s="3" t="s">
        <v>92</v>
      </c>
      <c r="B41" s="1" t="s">
        <v>30</v>
      </c>
      <c r="C41" s="1" t="s">
        <v>93</v>
      </c>
      <c r="D41" s="1" t="s">
        <v>119</v>
      </c>
      <c r="E41" s="13">
        <v>45450</v>
      </c>
      <c r="H41" s="3" t="s">
        <v>102</v>
      </c>
      <c r="I41" s="2">
        <v>0.19</v>
      </c>
      <c r="J41" s="8" t="s">
        <v>103</v>
      </c>
    </row>
    <row r="42" spans="1:10" x14ac:dyDescent="0.35">
      <c r="A42" s="3" t="s">
        <v>94</v>
      </c>
      <c r="B42" s="1" t="s">
        <v>30</v>
      </c>
      <c r="C42" s="1" t="s">
        <v>95</v>
      </c>
      <c r="D42" s="1" t="s">
        <v>120</v>
      </c>
      <c r="E42" s="13">
        <v>89500</v>
      </c>
      <c r="H42" s="3" t="s">
        <v>104</v>
      </c>
      <c r="I42" s="2">
        <v>0.2</v>
      </c>
      <c r="J42" s="8" t="s">
        <v>105</v>
      </c>
    </row>
    <row r="43" spans="1:10" x14ac:dyDescent="0.35">
      <c r="A43" s="3" t="s">
        <v>96</v>
      </c>
      <c r="B43" s="1" t="s">
        <v>30</v>
      </c>
      <c r="C43" s="1" t="s">
        <v>97</v>
      </c>
      <c r="D43" s="1" t="s">
        <v>118</v>
      </c>
      <c r="E43" s="13">
        <v>65971</v>
      </c>
      <c r="H43" s="3" t="s">
        <v>19</v>
      </c>
      <c r="I43" s="2">
        <v>0.06</v>
      </c>
      <c r="J43" s="8" t="s">
        <v>20</v>
      </c>
    </row>
    <row r="44" spans="1:10" x14ac:dyDescent="0.35">
      <c r="A44" s="3" t="s">
        <v>98</v>
      </c>
      <c r="B44" s="1" t="s">
        <v>30</v>
      </c>
      <c r="C44" s="1" t="s">
        <v>99</v>
      </c>
      <c r="D44" s="1" t="s">
        <v>120</v>
      </c>
      <c r="E44" s="13">
        <v>80000</v>
      </c>
      <c r="H44" s="3" t="s">
        <v>106</v>
      </c>
      <c r="I44" s="2">
        <v>0.11</v>
      </c>
      <c r="J44" s="8" t="s">
        <v>107</v>
      </c>
    </row>
    <row r="45" spans="1:10" x14ac:dyDescent="0.35">
      <c r="A45" s="3" t="s">
        <v>100</v>
      </c>
      <c r="B45" s="1" t="s">
        <v>4</v>
      </c>
      <c r="C45" s="1" t="s">
        <v>101</v>
      </c>
      <c r="D45" s="1" t="s">
        <v>119</v>
      </c>
      <c r="E45" s="13">
        <v>55117</v>
      </c>
      <c r="H45" s="3" t="s">
        <v>13</v>
      </c>
      <c r="I45" s="2">
        <v>0.27</v>
      </c>
      <c r="J45" s="8" t="s">
        <v>14</v>
      </c>
    </row>
    <row r="46" spans="1:10" x14ac:dyDescent="0.35">
      <c r="A46" s="3" t="s">
        <v>102</v>
      </c>
      <c r="B46" s="1" t="s">
        <v>4</v>
      </c>
      <c r="C46" s="1" t="s">
        <v>103</v>
      </c>
      <c r="D46" s="1" t="s">
        <v>118</v>
      </c>
      <c r="E46" s="13">
        <v>60445</v>
      </c>
      <c r="H46" s="3" t="s">
        <v>6</v>
      </c>
      <c r="I46" s="2">
        <v>0.23</v>
      </c>
      <c r="J46" s="8" t="s">
        <v>7</v>
      </c>
    </row>
    <row r="47" spans="1:10" x14ac:dyDescent="0.35">
      <c r="A47" s="3" t="s">
        <v>104</v>
      </c>
      <c r="B47" s="1" t="s">
        <v>4</v>
      </c>
      <c r="C47" s="1" t="s">
        <v>105</v>
      </c>
      <c r="D47" s="1" t="s">
        <v>120</v>
      </c>
      <c r="E47" s="13">
        <v>83117</v>
      </c>
      <c r="H47" s="6" t="s">
        <v>21</v>
      </c>
      <c r="I47" s="10">
        <v>0.23</v>
      </c>
      <c r="J47" s="11" t="s">
        <v>22</v>
      </c>
    </row>
    <row r="48" spans="1:10" x14ac:dyDescent="0.35">
      <c r="A48" s="3" t="s">
        <v>19</v>
      </c>
      <c r="B48" s="1" t="s">
        <v>4</v>
      </c>
      <c r="C48" s="1" t="s">
        <v>20</v>
      </c>
      <c r="D48" s="1" t="s">
        <v>120</v>
      </c>
      <c r="E48" s="13">
        <v>89500</v>
      </c>
    </row>
    <row r="49" spans="1:5" x14ac:dyDescent="0.35">
      <c r="A49" s="3" t="s">
        <v>106</v>
      </c>
      <c r="B49" s="1" t="s">
        <v>4</v>
      </c>
      <c r="C49" s="1" t="s">
        <v>107</v>
      </c>
      <c r="D49" s="1" t="s">
        <v>118</v>
      </c>
      <c r="E49" s="13">
        <v>58445</v>
      </c>
    </row>
    <row r="50" spans="1:5" x14ac:dyDescent="0.35">
      <c r="A50" s="3" t="s">
        <v>63</v>
      </c>
      <c r="B50" s="1" t="s">
        <v>43</v>
      </c>
      <c r="C50" s="1" t="s">
        <v>64</v>
      </c>
      <c r="D50" s="1" t="s">
        <v>119</v>
      </c>
      <c r="E50" s="13">
        <v>88357</v>
      </c>
    </row>
    <row r="51" spans="1:5" x14ac:dyDescent="0.35">
      <c r="A51" s="3" t="s">
        <v>13</v>
      </c>
      <c r="B51" s="1" t="s">
        <v>4</v>
      </c>
      <c r="C51" s="1" t="s">
        <v>14</v>
      </c>
      <c r="D51" s="1" t="s">
        <v>119</v>
      </c>
      <c r="E51" s="13">
        <v>34808</v>
      </c>
    </row>
    <row r="52" spans="1:5" x14ac:dyDescent="0.35">
      <c r="A52" s="3" t="s">
        <v>6</v>
      </c>
      <c r="B52" s="1" t="s">
        <v>4</v>
      </c>
      <c r="C52" s="1" t="s">
        <v>7</v>
      </c>
      <c r="D52" s="1" t="s">
        <v>119</v>
      </c>
      <c r="E52" s="13">
        <v>39627</v>
      </c>
    </row>
    <row r="53" spans="1:5" x14ac:dyDescent="0.35">
      <c r="A53" s="6" t="s">
        <v>21</v>
      </c>
      <c r="B53" s="7" t="s">
        <v>4</v>
      </c>
      <c r="C53" s="7" t="s">
        <v>22</v>
      </c>
      <c r="D53" s="7" t="s">
        <v>118</v>
      </c>
      <c r="E53" s="14">
        <v>21971</v>
      </c>
    </row>
    <row r="54" spans="1:5" x14ac:dyDescent="0.35">
      <c r="A54" s="6" t="s">
        <v>128</v>
      </c>
      <c r="B54" s="7"/>
      <c r="C54" s="7"/>
      <c r="D54" s="7"/>
      <c r="E54" s="20">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2"/>
  <sheetViews>
    <sheetView workbookViewId="0">
      <selection activeCell="D9" sqref="D9"/>
    </sheetView>
  </sheetViews>
  <sheetFormatPr defaultRowHeight="14.5" x14ac:dyDescent="0.35"/>
  <cols>
    <col min="2" max="2" width="7.81640625" style="17" customWidth="1"/>
    <col min="4" max="4" width="15.1796875" customWidth="1"/>
    <col min="7" max="7" width="7.90625" customWidth="1"/>
    <col min="8" max="8" width="15.26953125" customWidth="1"/>
  </cols>
  <sheetData>
    <row r="1" spans="1:17" ht="36" x14ac:dyDescent="0.8">
      <c r="A1" s="18"/>
      <c r="B1" s="19" t="s">
        <v>109</v>
      </c>
      <c r="C1" s="19"/>
      <c r="D1" s="19"/>
      <c r="E1" s="19"/>
      <c r="F1" s="19"/>
      <c r="G1" s="19"/>
      <c r="H1" s="19"/>
      <c r="I1" s="19"/>
      <c r="J1" s="19"/>
      <c r="K1" s="19"/>
      <c r="L1" s="19"/>
      <c r="M1" s="19"/>
      <c r="N1" s="19"/>
      <c r="O1" s="19"/>
      <c r="P1" s="19"/>
      <c r="Q1" s="19"/>
    </row>
    <row r="2" spans="1:17" ht="15" thickBot="1" x14ac:dyDescent="0.4"/>
    <row r="3" spans="1:17" ht="15" thickBot="1" x14ac:dyDescent="0.4">
      <c r="B3" s="23" t="s">
        <v>146</v>
      </c>
      <c r="C3" s="56" t="s">
        <v>145</v>
      </c>
      <c r="D3" s="57"/>
      <c r="F3">
        <v>1</v>
      </c>
      <c r="G3" s="58" t="s">
        <v>109</v>
      </c>
      <c r="H3" s="58"/>
    </row>
    <row r="4" spans="1:17" x14ac:dyDescent="0.35">
      <c r="B4" s="24">
        <v>1</v>
      </c>
      <c r="C4" s="22" t="s">
        <v>110</v>
      </c>
      <c r="D4" s="25">
        <f>AVERAGE(EMPData[Yearly Sal])</f>
        <v>72397.52</v>
      </c>
      <c r="G4" t="s">
        <v>110</v>
      </c>
    </row>
    <row r="5" spans="1:17" x14ac:dyDescent="0.35">
      <c r="B5" s="26">
        <v>2</v>
      </c>
      <c r="C5" s="1" t="s">
        <v>111</v>
      </c>
      <c r="D5" s="27">
        <f>MEDIAN(EMPData[Yearly Sal])</f>
        <v>63208</v>
      </c>
      <c r="G5" t="s">
        <v>111</v>
      </c>
    </row>
    <row r="6" spans="1:17" x14ac:dyDescent="0.35">
      <c r="B6" s="26">
        <v>3</v>
      </c>
      <c r="C6" s="1" t="s">
        <v>147</v>
      </c>
      <c r="D6" s="27">
        <f>MODE(EMPData[Yearly Sal])</f>
        <v>80000</v>
      </c>
      <c r="G6" t="s">
        <v>112</v>
      </c>
    </row>
    <row r="7" spans="1:17" x14ac:dyDescent="0.35">
      <c r="B7" s="26">
        <v>4</v>
      </c>
      <c r="C7" s="1" t="s">
        <v>113</v>
      </c>
      <c r="D7" s="27">
        <f>MAX(EMPData[Yearly Sal])</f>
        <v>140000</v>
      </c>
      <c r="G7" t="s">
        <v>113</v>
      </c>
    </row>
    <row r="8" spans="1:17" x14ac:dyDescent="0.35">
      <c r="B8" s="26">
        <v>5</v>
      </c>
      <c r="C8" s="1" t="s">
        <v>114</v>
      </c>
      <c r="D8" s="27">
        <f>MIN(EMPData[Yearly Sal])</f>
        <v>21971</v>
      </c>
      <c r="G8" t="s">
        <v>114</v>
      </c>
    </row>
    <row r="9" spans="1:17" ht="15" thickBot="1" x14ac:dyDescent="0.4">
      <c r="B9" s="28">
        <v>6</v>
      </c>
      <c r="C9" s="29" t="s">
        <v>115</v>
      </c>
      <c r="D9" s="30">
        <f>SUM(EMPData[Yearly Sal])</f>
        <v>3619876</v>
      </c>
      <c r="G9" t="s">
        <v>115</v>
      </c>
    </row>
    <row r="12" spans="1:17" x14ac:dyDescent="0.35">
      <c r="A12" t="s">
        <v>140</v>
      </c>
    </row>
  </sheetData>
  <mergeCells count="2">
    <mergeCell ref="C3:D3"/>
    <mergeCell ref="G3:H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D6" sqref="D6"/>
    </sheetView>
  </sheetViews>
  <sheetFormatPr defaultRowHeight="14.5" x14ac:dyDescent="0.35"/>
  <cols>
    <col min="1" max="1" width="4.81640625" customWidth="1"/>
    <col min="3" max="3" width="11.6328125" bestFit="1" customWidth="1"/>
    <col min="4" max="4" width="16.36328125" customWidth="1"/>
    <col min="5" max="5" width="6.7265625" customWidth="1"/>
    <col min="12" max="12" width="2.08984375" customWidth="1"/>
  </cols>
  <sheetData>
    <row r="1" spans="1:18" ht="36" x14ac:dyDescent="0.8">
      <c r="A1" s="18"/>
      <c r="B1" s="19" t="s">
        <v>134</v>
      </c>
      <c r="C1" s="19"/>
      <c r="D1" s="19"/>
      <c r="E1" s="19"/>
      <c r="F1" s="19"/>
      <c r="G1" s="19"/>
      <c r="H1" s="19"/>
      <c r="I1" s="19"/>
      <c r="J1" s="19"/>
      <c r="K1" s="19"/>
      <c r="L1" s="19"/>
      <c r="M1" s="19"/>
      <c r="N1" s="19"/>
      <c r="O1" s="19"/>
      <c r="P1" s="19"/>
      <c r="Q1" s="19"/>
      <c r="R1" s="19"/>
    </row>
    <row r="3" spans="1:18" x14ac:dyDescent="0.35">
      <c r="C3" s="33" t="s">
        <v>148</v>
      </c>
      <c r="D3" s="59" t="s">
        <v>149</v>
      </c>
      <c r="E3" s="60"/>
    </row>
    <row r="4" spans="1:18" x14ac:dyDescent="0.35">
      <c r="C4" s="31" t="s">
        <v>4</v>
      </c>
      <c r="D4" s="34">
        <f>SUMIF(EMPData[Department],Master!B51,EMPData[Yearly Sal])</f>
        <v>1294801</v>
      </c>
      <c r="E4" s="32">
        <v>1294801</v>
      </c>
    </row>
    <row r="5" spans="1:18" x14ac:dyDescent="0.35">
      <c r="C5" s="31" t="s">
        <v>30</v>
      </c>
      <c r="D5" s="34">
        <f>SUMIF(EMPData[Department],Master!B46,EMPData[Yearly Sal])</f>
        <v>1294801</v>
      </c>
      <c r="E5" s="32">
        <v>1053666</v>
      </c>
      <c r="J5" s="34"/>
    </row>
    <row r="6" spans="1:18" x14ac:dyDescent="0.35">
      <c r="C6" s="31" t="s">
        <v>43</v>
      </c>
      <c r="D6" s="47">
        <f>SUMIF(EMPData[Department],Master!B39,EMPData[Yearly Sal])</f>
        <v>1294801</v>
      </c>
      <c r="E6" s="32">
        <v>1271409</v>
      </c>
      <c r="J6" s="34"/>
    </row>
    <row r="7" spans="1:18" x14ac:dyDescent="0.35">
      <c r="J7" s="15"/>
    </row>
    <row r="9" spans="1:18" x14ac:dyDescent="0.35">
      <c r="A9" t="s">
        <v>140</v>
      </c>
    </row>
  </sheetData>
  <mergeCells count="1">
    <mergeCell ref="D3:E3"/>
  </mergeCells>
  <conditionalFormatting sqref="E4:E6">
    <cfRule type="dataBar" priority="1">
      <dataBar showValue="0">
        <cfvo type="min"/>
        <cfvo type="max"/>
        <color rgb="FF008AEF"/>
      </dataBar>
      <extLst>
        <ext xmlns:x14="http://schemas.microsoft.com/office/spreadsheetml/2009/9/main" uri="{B025F937-C7B1-47D3-B67F-A62EFF666E3E}">
          <x14:id>{604DBA3E-0340-490C-929F-87EA06853527}</x14:id>
        </ext>
      </extLst>
    </cfRule>
    <cfRule type="dataBar" priority="3">
      <dataBar>
        <cfvo type="min"/>
        <cfvo type="max"/>
        <color rgb="FF008AEF"/>
      </dataBar>
      <extLst>
        <ext xmlns:x14="http://schemas.microsoft.com/office/spreadsheetml/2009/9/main" uri="{B025F937-C7B1-47D3-B67F-A62EFF666E3E}">
          <x14:id>{5D05B0DC-C83D-44AD-A60B-559FB114E5C5}</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604DBA3E-0340-490C-929F-87EA06853527}">
            <x14:dataBar minLength="0" maxLength="100" border="1" negativeBarBorderColorSameAsPositive="0">
              <x14:cfvo type="autoMin"/>
              <x14:cfvo type="autoMax"/>
              <x14:borderColor rgb="FF008AEF"/>
              <x14:negativeFillColor rgb="FFFF0000"/>
              <x14:negativeBorderColor rgb="FFFF0000"/>
              <x14:axisColor rgb="FF000000"/>
            </x14:dataBar>
          </x14:cfRule>
          <x14:cfRule type="dataBar" id="{5D05B0DC-C83D-44AD-A60B-559FB114E5C5}">
            <x14:dataBar minLength="0" maxLength="100" border="1" negativeBarBorderColorSameAsPositive="0">
              <x14:cfvo type="autoMin"/>
              <x14:cfvo type="autoMax"/>
              <x14:borderColor rgb="FF008AEF"/>
              <x14:negativeFillColor rgb="FFFF0000"/>
              <x14:negativeBorderColor rgb="FFFF0000"/>
              <x14:axisColor rgb="FF000000"/>
            </x14:dataBar>
          </x14:cfRule>
          <xm:sqref>E4:E6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Q7"/>
  <sheetViews>
    <sheetView topLeftCell="A7" workbookViewId="0">
      <selection activeCell="E8" sqref="E8"/>
    </sheetView>
  </sheetViews>
  <sheetFormatPr defaultRowHeight="14.5" x14ac:dyDescent="0.35"/>
  <cols>
    <col min="2" max="2" width="15.6328125" customWidth="1"/>
    <col min="3" max="3" width="18.1796875" customWidth="1"/>
  </cols>
  <sheetData>
    <row r="1" spans="1:17" ht="36" x14ac:dyDescent="0.8">
      <c r="A1" s="18"/>
      <c r="B1" s="19" t="s">
        <v>135</v>
      </c>
      <c r="C1" s="19"/>
      <c r="D1" s="19"/>
      <c r="E1" s="19"/>
      <c r="F1" s="19"/>
      <c r="G1" s="19"/>
      <c r="H1" s="19"/>
      <c r="I1" s="19"/>
      <c r="J1" s="19"/>
      <c r="K1" s="19"/>
      <c r="L1" s="19"/>
      <c r="M1" s="19"/>
      <c r="N1" s="19"/>
      <c r="O1" s="19"/>
      <c r="P1" s="19"/>
      <c r="Q1" s="19"/>
    </row>
    <row r="3" spans="1:17" x14ac:dyDescent="0.35">
      <c r="B3" s="35" t="s">
        <v>1</v>
      </c>
      <c r="C3" s="17" t="s">
        <v>150</v>
      </c>
    </row>
    <row r="4" spans="1:17" x14ac:dyDescent="0.35">
      <c r="B4" s="36" t="s">
        <v>43</v>
      </c>
      <c r="C4" s="15">
        <v>1271409</v>
      </c>
    </row>
    <row r="5" spans="1:17" x14ac:dyDescent="0.35">
      <c r="B5" s="36" t="s">
        <v>30</v>
      </c>
      <c r="C5" s="15">
        <v>1053666</v>
      </c>
    </row>
    <row r="6" spans="1:17" x14ac:dyDescent="0.35">
      <c r="B6" s="36" t="s">
        <v>4</v>
      </c>
      <c r="C6" s="15">
        <v>1294801</v>
      </c>
    </row>
    <row r="7" spans="1:17" x14ac:dyDescent="0.35">
      <c r="B7" s="36" t="s">
        <v>151</v>
      </c>
      <c r="C7" s="46">
        <v>3619876</v>
      </c>
    </row>
  </sheetData>
  <conditionalFormatting pivot="1" sqref="C4:C6">
    <cfRule type="dataBar" priority="1">
      <dataBar>
        <cfvo type="min"/>
        <cfvo type="max"/>
        <color rgb="FF63C384"/>
      </dataBar>
      <extLst>
        <ext xmlns:x14="http://schemas.microsoft.com/office/spreadsheetml/2009/9/main" uri="{B025F937-C7B1-47D3-B67F-A62EFF666E3E}">
          <x14:id>{F81B6737-8D9C-4A09-B482-9E8DA375DD60}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F81B6737-8D9C-4A09-B482-9E8DA375DD60}">
            <x14:dataBar minLength="0" maxLength="100" border="1" negativeBarBorderColorSameAsPositive="0">
              <x14:cfvo type="autoMin"/>
              <x14:cfvo type="autoMax"/>
              <x14:borderColor rgb="FF63C384"/>
              <x14:negativeFillColor rgb="FFFF0000"/>
              <x14:negativeBorderColor rgb="FFFF0000"/>
              <x14:axisColor rgb="FF000000"/>
            </x14:dataBar>
          </x14:cfRule>
          <xm:sqref>C4:C6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108"/>
  <sheetViews>
    <sheetView tabSelected="1" workbookViewId="0">
      <selection activeCell="B7" sqref="B7"/>
    </sheetView>
  </sheetViews>
  <sheetFormatPr defaultRowHeight="14.5" x14ac:dyDescent="0.35"/>
  <cols>
    <col min="2" max="2" width="12.26953125" bestFit="1" customWidth="1"/>
    <col min="3" max="3" width="12.1796875" style="16" bestFit="1" customWidth="1"/>
  </cols>
  <sheetData>
    <row r="1" spans="1:18" ht="36" x14ac:dyDescent="0.8">
      <c r="A1" s="18"/>
      <c r="B1" s="19" t="s">
        <v>136</v>
      </c>
      <c r="C1" s="19"/>
      <c r="D1" s="19"/>
      <c r="E1" s="19"/>
      <c r="F1" s="19"/>
      <c r="G1" s="19"/>
      <c r="H1" s="19"/>
      <c r="I1" s="19"/>
      <c r="J1" s="19"/>
      <c r="K1" s="19"/>
      <c r="L1" s="19"/>
      <c r="M1" s="19"/>
      <c r="N1" s="19"/>
      <c r="O1" s="19"/>
      <c r="P1" s="19"/>
      <c r="Q1" s="19"/>
      <c r="R1" s="19"/>
    </row>
    <row r="5" spans="1:18" x14ac:dyDescent="0.35">
      <c r="C5"/>
    </row>
    <row r="7" spans="1:18" x14ac:dyDescent="0.35">
      <c r="B7" s="35" t="s">
        <v>2</v>
      </c>
      <c r="C7" s="17" t="s">
        <v>154</v>
      </c>
    </row>
    <row r="8" spans="1:18" x14ac:dyDescent="0.35">
      <c r="B8" s="36" t="s">
        <v>31</v>
      </c>
      <c r="C8" s="46">
        <v>140000</v>
      </c>
    </row>
    <row r="9" spans="1:18" x14ac:dyDescent="0.35">
      <c r="B9" s="36" t="s">
        <v>60</v>
      </c>
      <c r="C9" s="46">
        <v>140000</v>
      </c>
    </row>
    <row r="10" spans="1:18" x14ac:dyDescent="0.35">
      <c r="B10" s="36" t="s">
        <v>151</v>
      </c>
      <c r="C10" s="46">
        <v>280000</v>
      </c>
    </row>
    <row r="11" spans="1:18" x14ac:dyDescent="0.35">
      <c r="C11"/>
    </row>
    <row r="12" spans="1:18" x14ac:dyDescent="0.35">
      <c r="C12"/>
    </row>
    <row r="13" spans="1:18" x14ac:dyDescent="0.35">
      <c r="C13"/>
    </row>
    <row r="14" spans="1:18" x14ac:dyDescent="0.35">
      <c r="C14"/>
    </row>
    <row r="15" spans="1:18" x14ac:dyDescent="0.35">
      <c r="C15"/>
    </row>
    <row r="16" spans="1:18" x14ac:dyDescent="0.35">
      <c r="C16"/>
    </row>
    <row r="17" spans="1:3" x14ac:dyDescent="0.35">
      <c r="A17" t="s">
        <v>141</v>
      </c>
      <c r="C17"/>
    </row>
    <row r="18" spans="1:3" x14ac:dyDescent="0.35">
      <c r="C18"/>
    </row>
    <row r="19" spans="1:3" x14ac:dyDescent="0.35">
      <c r="C19"/>
    </row>
    <row r="20" spans="1:3" x14ac:dyDescent="0.35">
      <c r="C20"/>
    </row>
    <row r="21" spans="1:3" x14ac:dyDescent="0.35">
      <c r="C21"/>
    </row>
    <row r="22" spans="1:3" x14ac:dyDescent="0.35">
      <c r="C22"/>
    </row>
    <row r="23" spans="1:3" x14ac:dyDescent="0.35">
      <c r="C23"/>
    </row>
    <row r="24" spans="1:3" x14ac:dyDescent="0.35">
      <c r="C24"/>
    </row>
    <row r="25" spans="1:3" x14ac:dyDescent="0.35">
      <c r="C25"/>
    </row>
    <row r="26" spans="1:3" x14ac:dyDescent="0.35">
      <c r="C26"/>
    </row>
    <row r="27" spans="1:3" x14ac:dyDescent="0.35">
      <c r="C27"/>
    </row>
    <row r="28" spans="1:3" x14ac:dyDescent="0.35">
      <c r="C28"/>
    </row>
    <row r="29" spans="1:3" x14ac:dyDescent="0.35">
      <c r="C29"/>
    </row>
    <row r="30" spans="1:3" x14ac:dyDescent="0.35">
      <c r="C30"/>
    </row>
    <row r="31" spans="1:3" x14ac:dyDescent="0.35">
      <c r="C31"/>
    </row>
    <row r="32" spans="1: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row r="57" spans="3:3" x14ac:dyDescent="0.35">
      <c r="C57"/>
    </row>
    <row r="58" spans="3:3" x14ac:dyDescent="0.35">
      <c r="C58"/>
    </row>
    <row r="59" spans="3:3" x14ac:dyDescent="0.35">
      <c r="C59"/>
    </row>
    <row r="60" spans="3:3" x14ac:dyDescent="0.35">
      <c r="C60"/>
    </row>
    <row r="61" spans="3:3" x14ac:dyDescent="0.35">
      <c r="C61"/>
    </row>
    <row r="62" spans="3:3" x14ac:dyDescent="0.35">
      <c r="C62"/>
    </row>
    <row r="63" spans="3:3" x14ac:dyDescent="0.35">
      <c r="C63"/>
    </row>
    <row r="64" spans="3:3" x14ac:dyDescent="0.35">
      <c r="C64"/>
    </row>
    <row r="65" spans="3:3" x14ac:dyDescent="0.35">
      <c r="C65"/>
    </row>
    <row r="66" spans="3:3" x14ac:dyDescent="0.35">
      <c r="C66"/>
    </row>
    <row r="67" spans="3:3" x14ac:dyDescent="0.35">
      <c r="C67"/>
    </row>
    <row r="68" spans="3:3" x14ac:dyDescent="0.35">
      <c r="C68"/>
    </row>
    <row r="69" spans="3:3" x14ac:dyDescent="0.35">
      <c r="C69"/>
    </row>
    <row r="70" spans="3:3" x14ac:dyDescent="0.35">
      <c r="C70"/>
    </row>
    <row r="71" spans="3:3" x14ac:dyDescent="0.35">
      <c r="C71"/>
    </row>
    <row r="72" spans="3:3" x14ac:dyDescent="0.35">
      <c r="C72"/>
    </row>
    <row r="73" spans="3:3" x14ac:dyDescent="0.35">
      <c r="C73"/>
    </row>
    <row r="74" spans="3:3" x14ac:dyDescent="0.35">
      <c r="C74"/>
    </row>
    <row r="75" spans="3:3" x14ac:dyDescent="0.35">
      <c r="C75"/>
    </row>
    <row r="76" spans="3:3" x14ac:dyDescent="0.35">
      <c r="C76"/>
    </row>
    <row r="77" spans="3:3" x14ac:dyDescent="0.35">
      <c r="C77"/>
    </row>
    <row r="78" spans="3:3" x14ac:dyDescent="0.35">
      <c r="C78"/>
    </row>
    <row r="79" spans="3:3" x14ac:dyDescent="0.35">
      <c r="C79"/>
    </row>
    <row r="80" spans="3:3" x14ac:dyDescent="0.35">
      <c r="C80"/>
    </row>
    <row r="81" spans="3:3" x14ac:dyDescent="0.35">
      <c r="C81"/>
    </row>
    <row r="82" spans="3:3" x14ac:dyDescent="0.35">
      <c r="C82"/>
    </row>
    <row r="83" spans="3:3" x14ac:dyDescent="0.35">
      <c r="C83"/>
    </row>
    <row r="84" spans="3:3" x14ac:dyDescent="0.35">
      <c r="C84"/>
    </row>
    <row r="85" spans="3:3" x14ac:dyDescent="0.35">
      <c r="C85"/>
    </row>
    <row r="86" spans="3:3" x14ac:dyDescent="0.35">
      <c r="C86"/>
    </row>
    <row r="87" spans="3:3" x14ac:dyDescent="0.35">
      <c r="C87"/>
    </row>
    <row r="88" spans="3:3" x14ac:dyDescent="0.35">
      <c r="C88"/>
    </row>
    <row r="89" spans="3:3" x14ac:dyDescent="0.35">
      <c r="C89"/>
    </row>
    <row r="90" spans="3:3" x14ac:dyDescent="0.35">
      <c r="C90"/>
    </row>
    <row r="91" spans="3:3" x14ac:dyDescent="0.35">
      <c r="C91"/>
    </row>
    <row r="92" spans="3:3" x14ac:dyDescent="0.35">
      <c r="C92"/>
    </row>
    <row r="93" spans="3:3" x14ac:dyDescent="0.35">
      <c r="C93"/>
    </row>
    <row r="94" spans="3:3" x14ac:dyDescent="0.35">
      <c r="C94"/>
    </row>
    <row r="95" spans="3:3" x14ac:dyDescent="0.35">
      <c r="C95"/>
    </row>
    <row r="96" spans="3:3" x14ac:dyDescent="0.35">
      <c r="C96"/>
    </row>
    <row r="97" spans="3:3" x14ac:dyDescent="0.35">
      <c r="C97"/>
    </row>
    <row r="98" spans="3:3" x14ac:dyDescent="0.35">
      <c r="C98"/>
    </row>
    <row r="99" spans="3:3" x14ac:dyDescent="0.35">
      <c r="C99"/>
    </row>
    <row r="100" spans="3:3" x14ac:dyDescent="0.35">
      <c r="C100"/>
    </row>
    <row r="101" spans="3:3" x14ac:dyDescent="0.35">
      <c r="C101"/>
    </row>
    <row r="102" spans="3:3" x14ac:dyDescent="0.35">
      <c r="C102"/>
    </row>
    <row r="103" spans="3:3" x14ac:dyDescent="0.35">
      <c r="C103"/>
    </row>
    <row r="104" spans="3:3" x14ac:dyDescent="0.35">
      <c r="C104"/>
    </row>
    <row r="105" spans="3:3" x14ac:dyDescent="0.35">
      <c r="C105"/>
    </row>
    <row r="106" spans="3:3" x14ac:dyDescent="0.35">
      <c r="C106"/>
    </row>
    <row r="107" spans="3:3" x14ac:dyDescent="0.35">
      <c r="C107"/>
    </row>
    <row r="108" spans="3:3" x14ac:dyDescent="0.35">
      <c r="C10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56"/>
  <sheetViews>
    <sheetView workbookViewId="0">
      <selection activeCell="F7" sqref="F7"/>
    </sheetView>
  </sheetViews>
  <sheetFormatPr defaultRowHeight="14.5" x14ac:dyDescent="0.35"/>
  <cols>
    <col min="2" max="2" width="11.26953125" bestFit="1" customWidth="1"/>
    <col min="3" max="3" width="11.1796875" style="16" bestFit="1" customWidth="1"/>
  </cols>
  <sheetData>
    <row r="1" spans="1:18" ht="36" x14ac:dyDescent="0.8">
      <c r="A1" s="18"/>
      <c r="B1" s="19" t="s">
        <v>137</v>
      </c>
      <c r="C1" s="19"/>
      <c r="D1" s="19"/>
      <c r="E1" s="19"/>
      <c r="F1" s="19"/>
      <c r="G1" s="19"/>
      <c r="H1" s="19"/>
      <c r="I1" s="19"/>
      <c r="J1" s="19"/>
      <c r="K1" s="19"/>
      <c r="L1" s="19"/>
      <c r="M1" s="19"/>
      <c r="N1" s="19"/>
      <c r="O1" s="19"/>
      <c r="P1" s="19"/>
      <c r="Q1" s="19"/>
      <c r="R1" s="19"/>
    </row>
    <row r="3" spans="1:18" x14ac:dyDescent="0.35">
      <c r="B3" s="35" t="s">
        <v>1</v>
      </c>
      <c r="C3" t="s">
        <v>155</v>
      </c>
    </row>
    <row r="5" spans="1:18" x14ac:dyDescent="0.35">
      <c r="B5" s="35" t="s">
        <v>2</v>
      </c>
      <c r="C5" t="s">
        <v>154</v>
      </c>
    </row>
    <row r="6" spans="1:18" x14ac:dyDescent="0.35">
      <c r="B6" s="36" t="s">
        <v>9</v>
      </c>
      <c r="C6" s="46">
        <v>29726</v>
      </c>
    </row>
    <row r="7" spans="1:18" x14ac:dyDescent="0.35">
      <c r="B7" s="36" t="s">
        <v>22</v>
      </c>
      <c r="C7" s="46">
        <v>21971</v>
      </c>
    </row>
    <row r="8" spans="1:18" x14ac:dyDescent="0.35">
      <c r="B8" s="36" t="s">
        <v>151</v>
      </c>
      <c r="C8" s="46">
        <v>51697</v>
      </c>
    </row>
    <row r="9" spans="1:18" x14ac:dyDescent="0.35">
      <c r="C9"/>
    </row>
    <row r="10" spans="1:18" x14ac:dyDescent="0.35">
      <c r="C10"/>
    </row>
    <row r="11" spans="1:18" x14ac:dyDescent="0.35">
      <c r="C11"/>
    </row>
    <row r="12" spans="1:18" x14ac:dyDescent="0.35">
      <c r="C12"/>
    </row>
    <row r="13" spans="1:18" x14ac:dyDescent="0.35">
      <c r="C13"/>
    </row>
    <row r="14" spans="1:18" x14ac:dyDescent="0.35">
      <c r="C14"/>
    </row>
    <row r="15" spans="1:18" x14ac:dyDescent="0.35">
      <c r="C15"/>
    </row>
    <row r="16" spans="1:18" x14ac:dyDescent="0.35">
      <c r="A16" t="s">
        <v>141</v>
      </c>
      <c r="C16"/>
    </row>
    <row r="17" spans="3:3" x14ac:dyDescent="0.35">
      <c r="C17"/>
    </row>
    <row r="18" spans="3:3" x14ac:dyDescent="0.35">
      <c r="C18"/>
    </row>
    <row r="19" spans="3:3" x14ac:dyDescent="0.35">
      <c r="C19"/>
    </row>
    <row r="20" spans="3:3" x14ac:dyDescent="0.35">
      <c r="C20"/>
    </row>
    <row r="21" spans="3:3" x14ac:dyDescent="0.35">
      <c r="C21"/>
    </row>
    <row r="22" spans="3:3" x14ac:dyDescent="0.35">
      <c r="C22"/>
    </row>
    <row r="23" spans="3:3" x14ac:dyDescent="0.35">
      <c r="C23"/>
    </row>
    <row r="24" spans="3:3" x14ac:dyDescent="0.35">
      <c r="C24"/>
    </row>
    <row r="25" spans="3:3" x14ac:dyDescent="0.35">
      <c r="C25"/>
    </row>
    <row r="26" spans="3:3" x14ac:dyDescent="0.35">
      <c r="C26"/>
    </row>
    <row r="27" spans="3:3" x14ac:dyDescent="0.35">
      <c r="C27"/>
    </row>
    <row r="28" spans="3:3" x14ac:dyDescent="0.35">
      <c r="C28"/>
    </row>
    <row r="29" spans="3:3" x14ac:dyDescent="0.35">
      <c r="C29"/>
    </row>
    <row r="30" spans="3:3" x14ac:dyDescent="0.35">
      <c r="C30"/>
    </row>
    <row r="31" spans="3:3" x14ac:dyDescent="0.35">
      <c r="C31"/>
    </row>
    <row r="32" spans="3: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49"/>
  <sheetViews>
    <sheetView topLeftCell="A7" workbookViewId="0">
      <selection activeCell="C10" sqref="C10"/>
    </sheetView>
  </sheetViews>
  <sheetFormatPr defaultRowHeight="14.5" x14ac:dyDescent="0.35"/>
  <cols>
    <col min="2" max="2" width="14.453125" customWidth="1"/>
    <col min="3" max="3" width="15.1796875" customWidth="1"/>
  </cols>
  <sheetData>
    <row r="1" spans="1:18" ht="36" x14ac:dyDescent="0.8">
      <c r="A1" s="18"/>
      <c r="B1" s="19" t="s">
        <v>138</v>
      </c>
      <c r="C1" s="19"/>
      <c r="D1" s="19"/>
      <c r="E1" s="19"/>
      <c r="F1" s="19"/>
      <c r="G1" s="19"/>
      <c r="H1" s="19"/>
      <c r="I1" s="19"/>
      <c r="J1" s="19"/>
      <c r="K1" s="19"/>
      <c r="L1" s="19"/>
      <c r="M1" s="19"/>
      <c r="N1" s="19"/>
      <c r="O1" s="19"/>
      <c r="P1" s="19"/>
      <c r="Q1" s="19"/>
      <c r="R1" s="19"/>
    </row>
    <row r="3" spans="1:18" x14ac:dyDescent="0.35">
      <c r="B3" s="55" t="s">
        <v>2</v>
      </c>
      <c r="C3" s="48" t="s">
        <v>154</v>
      </c>
    </row>
    <row r="4" spans="1:18" x14ac:dyDescent="0.35">
      <c r="B4" s="49" t="s">
        <v>60</v>
      </c>
      <c r="C4" s="50">
        <v>140000</v>
      </c>
    </row>
    <row r="5" spans="1:18" x14ac:dyDescent="0.35">
      <c r="B5" s="51" t="s">
        <v>31</v>
      </c>
      <c r="C5" s="52">
        <v>140000</v>
      </c>
    </row>
    <row r="6" spans="1:18" x14ac:dyDescent="0.35">
      <c r="B6" s="53" t="s">
        <v>151</v>
      </c>
      <c r="C6" s="54">
        <v>280000</v>
      </c>
    </row>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7"/>
  <sheetViews>
    <sheetView workbookViewId="0">
      <selection activeCell="F12" sqref="F12"/>
    </sheetView>
  </sheetViews>
  <sheetFormatPr defaultRowHeight="14.5" x14ac:dyDescent="0.35"/>
  <cols>
    <col min="2" max="2" width="11.26953125" bestFit="1" customWidth="1"/>
    <col min="3" max="3" width="11.1796875" bestFit="1" customWidth="1"/>
  </cols>
  <sheetData>
    <row r="1" spans="1:18" ht="36" x14ac:dyDescent="0.8">
      <c r="A1" s="18"/>
      <c r="B1" s="19" t="s">
        <v>139</v>
      </c>
      <c r="C1" s="19"/>
      <c r="D1" s="19"/>
      <c r="E1" s="19"/>
      <c r="F1" s="19"/>
      <c r="G1" s="19"/>
      <c r="H1" s="19"/>
      <c r="I1" s="19"/>
      <c r="J1" s="19"/>
      <c r="K1" s="19"/>
      <c r="L1" s="19"/>
      <c r="M1" s="19"/>
      <c r="N1" s="19"/>
      <c r="O1" s="19"/>
      <c r="P1" s="19"/>
      <c r="Q1" s="19"/>
      <c r="R1" s="19"/>
    </row>
    <row r="4" spans="1:18" x14ac:dyDescent="0.35">
      <c r="B4" s="35" t="s">
        <v>117</v>
      </c>
      <c r="C4" t="s">
        <v>155</v>
      </c>
    </row>
    <row r="6" spans="1:18" x14ac:dyDescent="0.35">
      <c r="B6" s="35" t="s">
        <v>2</v>
      </c>
      <c r="C6" s="17" t="s">
        <v>154</v>
      </c>
    </row>
    <row r="7" spans="1:18" x14ac:dyDescent="0.35">
      <c r="B7" s="36" t="s">
        <v>9</v>
      </c>
      <c r="C7" s="46">
        <v>29726</v>
      </c>
    </row>
    <row r="8" spans="1:18" x14ac:dyDescent="0.35">
      <c r="B8" s="36" t="s">
        <v>22</v>
      </c>
      <c r="C8" s="46">
        <v>21971</v>
      </c>
    </row>
    <row r="9" spans="1:18" x14ac:dyDescent="0.35">
      <c r="B9" s="36" t="s">
        <v>151</v>
      </c>
      <c r="C9" s="46">
        <v>51697</v>
      </c>
    </row>
    <row r="17" spans="1:1" x14ac:dyDescent="0.35">
      <c r="A17" t="s">
        <v>142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1B87A-B475-47D3-80DD-7ADD16D53A8E}">
  <dimension ref="A1:R54"/>
  <sheetViews>
    <sheetView workbookViewId="0">
      <selection activeCell="N6" sqref="N6"/>
    </sheetView>
  </sheetViews>
  <sheetFormatPr defaultRowHeight="14.5" x14ac:dyDescent="0.35"/>
  <cols>
    <col min="2" max="2" width="13.26953125" customWidth="1"/>
    <col min="3" max="3" width="13.08984375" customWidth="1"/>
    <col min="4" max="4" width="16.54296875" customWidth="1"/>
    <col min="5" max="5" width="11.36328125" customWidth="1"/>
    <col min="6" max="6" width="13.81640625" bestFit="1" customWidth="1"/>
    <col min="7" max="7" width="12.08984375" style="17" customWidth="1"/>
    <col min="8" max="8" width="13.453125" customWidth="1"/>
    <col min="10" max="10" width="12.08984375" hidden="1" customWidth="1"/>
    <col min="11" max="11" width="10.1796875" hidden="1" customWidth="1"/>
    <col min="12" max="12" width="16.7265625" hidden="1" customWidth="1"/>
  </cols>
  <sheetData>
    <row r="1" spans="1:18" ht="36" x14ac:dyDescent="0.8">
      <c r="A1" s="18"/>
      <c r="B1" s="19" t="s">
        <v>129</v>
      </c>
      <c r="C1" s="19"/>
      <c r="D1" s="19"/>
      <c r="E1" s="19"/>
      <c r="F1" s="19"/>
      <c r="G1" s="19"/>
      <c r="H1" s="19"/>
      <c r="I1" s="19"/>
      <c r="J1" s="19"/>
      <c r="K1" s="19"/>
      <c r="L1" s="19"/>
      <c r="M1" s="19"/>
      <c r="N1" s="19"/>
      <c r="O1" s="19"/>
      <c r="P1" s="19"/>
      <c r="Q1" s="19"/>
      <c r="R1" s="19"/>
    </row>
    <row r="3" spans="1:18" x14ac:dyDescent="0.35">
      <c r="B3" s="4" t="s">
        <v>0</v>
      </c>
      <c r="C3" s="5" t="s">
        <v>1</v>
      </c>
      <c r="D3" s="5" t="s">
        <v>2</v>
      </c>
      <c r="E3" s="5" t="s">
        <v>117</v>
      </c>
      <c r="F3" s="37" t="s">
        <v>108</v>
      </c>
      <c r="G3" s="38" t="s">
        <v>68</v>
      </c>
      <c r="H3" s="39" t="s">
        <v>152</v>
      </c>
    </row>
    <row r="4" spans="1:18" x14ac:dyDescent="0.35">
      <c r="B4" s="3" t="s">
        <v>21</v>
      </c>
      <c r="C4" s="1" t="s">
        <v>4</v>
      </c>
      <c r="D4" s="1" t="s">
        <v>22</v>
      </c>
      <c r="E4" s="1" t="s">
        <v>118</v>
      </c>
      <c r="F4" s="40">
        <v>21971</v>
      </c>
      <c r="G4" s="41" cm="1">
        <f t="array" ref="G4">_xlfn.XLOOKUP(EMPData7[[#This Row],[Employee]],[1]!EmpBonus8[[#All],[Employee Name]],[1]!EmpBonus8[[#All],[Bonus %]],0)</f>
        <v>0.23</v>
      </c>
      <c r="H4" s="42" cm="1">
        <f t="array" ref="H4">_xlfn.XLOOKUP(EMPData7[[#This Row],[Employee]],[1]!EmpBonus8[[#All],[Employee Name]],[1]!EmpBonus8[[#All],[Bonus %]],0)*EMPData7[[#This Row],[Yearly Sal]]</f>
        <v>5053.33</v>
      </c>
    </row>
    <row r="5" spans="1:18" x14ac:dyDescent="0.35">
      <c r="B5" s="3" t="s">
        <v>6</v>
      </c>
      <c r="C5" s="1" t="s">
        <v>4</v>
      </c>
      <c r="D5" s="1" t="s">
        <v>7</v>
      </c>
      <c r="E5" s="1" t="s">
        <v>119</v>
      </c>
      <c r="F5" s="40">
        <v>39627</v>
      </c>
      <c r="G5" s="41" cm="1">
        <f t="array" ref="G5">_xlfn.XLOOKUP(EMPData7[[#This Row],[Employee]],[1]!EmpBonus8[[#All],[Employee Name]],[1]!EmpBonus8[[#All],[Bonus %]],0)</f>
        <v>0.23</v>
      </c>
      <c r="H5" s="42" cm="1">
        <f t="array" ref="H5">_xlfn.XLOOKUP(EMPData7[[#This Row],[Employee]],[1]!EmpBonus8[[#All],[Employee Name]],[1]!EmpBonus8[[#All],[Bonus %]],0)*EMPData7[[#This Row],[Yearly Sal]]</f>
        <v>9114.2100000000009</v>
      </c>
    </row>
    <row r="6" spans="1:18" x14ac:dyDescent="0.35">
      <c r="B6" s="3" t="s">
        <v>13</v>
      </c>
      <c r="C6" s="1" t="s">
        <v>4</v>
      </c>
      <c r="D6" s="1" t="s">
        <v>14</v>
      </c>
      <c r="E6" s="1" t="s">
        <v>119</v>
      </c>
      <c r="F6" s="40">
        <v>34808</v>
      </c>
      <c r="G6" s="41" cm="1">
        <f t="array" ref="G6">_xlfn.XLOOKUP(EMPData7[[#This Row],[Employee]],[1]!EmpBonus8[[#All],[Employee Name]],[1]!EmpBonus8[[#All],[Bonus %]],0)</f>
        <v>0.27</v>
      </c>
      <c r="H6" s="42" cm="1">
        <f t="array" ref="H6">_xlfn.XLOOKUP(EMPData7[[#This Row],[Employee]],[1]!EmpBonus8[[#All],[Employee Name]],[1]!EmpBonus8[[#All],[Bonus %]],0)*EMPData7[[#This Row],[Yearly Sal]]</f>
        <v>9398.16</v>
      </c>
    </row>
    <row r="7" spans="1:18" x14ac:dyDescent="0.35">
      <c r="B7" s="3" t="s">
        <v>63</v>
      </c>
      <c r="C7" s="1" t="s">
        <v>43</v>
      </c>
      <c r="D7" s="1" t="s">
        <v>64</v>
      </c>
      <c r="E7" s="1" t="s">
        <v>119</v>
      </c>
      <c r="F7" s="40">
        <v>88357</v>
      </c>
      <c r="G7" s="41" cm="1">
        <f t="array" ref="G7">_xlfn.XLOOKUP(EMPData7[[#This Row],[Employee]],[1]!EmpBonus8[[#All],[Employee Name]],[1]!EmpBonus8[[#All],[Bonus %]],0)</f>
        <v>0</v>
      </c>
      <c r="H7" s="42" cm="1">
        <f t="array" ref="H7">_xlfn.XLOOKUP(EMPData7[[#This Row],[Employee]],[1]!EmpBonus8[[#All],[Employee Name]],[1]!EmpBonus8[[#All],[Bonus %]],0)*EMPData7[[#This Row],[Yearly Sal]]</f>
        <v>0</v>
      </c>
    </row>
    <row r="8" spans="1:18" x14ac:dyDescent="0.35">
      <c r="B8" s="3" t="s">
        <v>106</v>
      </c>
      <c r="C8" s="1" t="s">
        <v>4</v>
      </c>
      <c r="D8" s="1" t="s">
        <v>107</v>
      </c>
      <c r="E8" s="1" t="s">
        <v>118</v>
      </c>
      <c r="F8" s="40">
        <v>58445</v>
      </c>
      <c r="G8" s="41" cm="1">
        <f t="array" ref="G8">_xlfn.XLOOKUP(EMPData7[[#This Row],[Employee]],[1]!EmpBonus8[[#All],[Employee Name]],[1]!EmpBonus8[[#All],[Bonus %]],0)</f>
        <v>0.11</v>
      </c>
      <c r="H8" s="42" cm="1">
        <f t="array" ref="H8">_xlfn.XLOOKUP(EMPData7[[#This Row],[Employee]],[1]!EmpBonus8[[#All],[Employee Name]],[1]!EmpBonus8[[#All],[Bonus %]],0)*EMPData7[[#This Row],[Yearly Sal]]</f>
        <v>6428.95</v>
      </c>
    </row>
    <row r="9" spans="1:18" x14ac:dyDescent="0.35">
      <c r="B9" s="3" t="s">
        <v>19</v>
      </c>
      <c r="C9" s="1" t="s">
        <v>4</v>
      </c>
      <c r="D9" s="1" t="s">
        <v>20</v>
      </c>
      <c r="E9" s="1" t="s">
        <v>120</v>
      </c>
      <c r="F9" s="40">
        <v>89500</v>
      </c>
      <c r="G9" s="41" cm="1">
        <f t="array" ref="G9">_xlfn.XLOOKUP(EMPData7[[#This Row],[Employee]],[1]!EmpBonus8[[#All],[Employee Name]],[1]!EmpBonus8[[#All],[Bonus %]],0)</f>
        <v>0.06</v>
      </c>
      <c r="H9" s="42" cm="1">
        <f t="array" ref="H9">_xlfn.XLOOKUP(EMPData7[[#This Row],[Employee]],[1]!EmpBonus8[[#All],[Employee Name]],[1]!EmpBonus8[[#All],[Bonus %]],0)*EMPData7[[#This Row],[Yearly Sal]]</f>
        <v>5370</v>
      </c>
    </row>
    <row r="10" spans="1:18" x14ac:dyDescent="0.35">
      <c r="B10" s="3" t="s">
        <v>104</v>
      </c>
      <c r="C10" s="1" t="s">
        <v>4</v>
      </c>
      <c r="D10" s="1" t="s">
        <v>105</v>
      </c>
      <c r="E10" s="1" t="s">
        <v>120</v>
      </c>
      <c r="F10" s="40">
        <v>83117</v>
      </c>
      <c r="G10" s="41" cm="1">
        <f t="array" ref="G10">_xlfn.XLOOKUP(EMPData7[[#This Row],[Employee]],[1]!EmpBonus8[[#All],[Employee Name]],[1]!EmpBonus8[[#All],[Bonus %]],0)</f>
        <v>0.2</v>
      </c>
      <c r="H10" s="42" cm="1">
        <f t="array" ref="H10">_xlfn.XLOOKUP(EMPData7[[#This Row],[Employee]],[1]!EmpBonus8[[#All],[Employee Name]],[1]!EmpBonus8[[#All],[Bonus %]],0)*EMPData7[[#This Row],[Yearly Sal]]</f>
        <v>16623.400000000001</v>
      </c>
    </row>
    <row r="11" spans="1:18" x14ac:dyDescent="0.35">
      <c r="B11" s="3" t="s">
        <v>102</v>
      </c>
      <c r="C11" s="1" t="s">
        <v>4</v>
      </c>
      <c r="D11" s="1" t="s">
        <v>103</v>
      </c>
      <c r="E11" s="1" t="s">
        <v>118</v>
      </c>
      <c r="F11" s="40">
        <v>60445</v>
      </c>
      <c r="G11" s="41" cm="1">
        <f t="array" ref="G11">_xlfn.XLOOKUP(EMPData7[[#This Row],[Employee]],[1]!EmpBonus8[[#All],[Employee Name]],[1]!EmpBonus8[[#All],[Bonus %]],0)</f>
        <v>0.19</v>
      </c>
      <c r="H11" s="42" cm="1">
        <f t="array" ref="H11">_xlfn.XLOOKUP(EMPData7[[#This Row],[Employee]],[1]!EmpBonus8[[#All],[Employee Name]],[1]!EmpBonus8[[#All],[Bonus %]],0)*EMPData7[[#This Row],[Yearly Sal]]</f>
        <v>11484.55</v>
      </c>
    </row>
    <row r="12" spans="1:18" x14ac:dyDescent="0.35">
      <c r="B12" s="3" t="s">
        <v>100</v>
      </c>
      <c r="C12" s="1" t="s">
        <v>4</v>
      </c>
      <c r="D12" s="1" t="s">
        <v>101</v>
      </c>
      <c r="E12" s="1" t="s">
        <v>119</v>
      </c>
      <c r="F12" s="40">
        <v>55117</v>
      </c>
      <c r="G12" s="41" cm="1">
        <f t="array" ref="G12">_xlfn.XLOOKUP(EMPData7[[#This Row],[Employee]],[1]!EmpBonus8[[#All],[Employee Name]],[1]!EmpBonus8[[#All],[Bonus %]],0)</f>
        <v>0.13</v>
      </c>
      <c r="H12" s="42" cm="1">
        <f t="array" ref="H12">_xlfn.XLOOKUP(EMPData7[[#This Row],[Employee]],[1]!EmpBonus8[[#All],[Employee Name]],[1]!EmpBonus8[[#All],[Bonus %]],0)*EMPData7[[#This Row],[Yearly Sal]]</f>
        <v>7165.21</v>
      </c>
    </row>
    <row r="13" spans="1:18" x14ac:dyDescent="0.35">
      <c r="B13" s="3" t="s">
        <v>98</v>
      </c>
      <c r="C13" s="1" t="s">
        <v>30</v>
      </c>
      <c r="D13" s="1" t="s">
        <v>99</v>
      </c>
      <c r="E13" s="1" t="s">
        <v>120</v>
      </c>
      <c r="F13" s="40">
        <v>80000</v>
      </c>
      <c r="G13" s="41" cm="1">
        <f t="array" ref="G13">_xlfn.XLOOKUP(EMPData7[[#This Row],[Employee]],[1]!EmpBonus8[[#All],[Employee Name]],[1]!EmpBonus8[[#All],[Bonus %]],0)</f>
        <v>0.18</v>
      </c>
      <c r="H13" s="42" cm="1">
        <f t="array" ref="H13">_xlfn.XLOOKUP(EMPData7[[#This Row],[Employee]],[1]!EmpBonus8[[#All],[Employee Name]],[1]!EmpBonus8[[#All],[Bonus %]],0)*EMPData7[[#This Row],[Yearly Sal]]</f>
        <v>14400</v>
      </c>
    </row>
    <row r="14" spans="1:18" x14ac:dyDescent="0.35">
      <c r="B14" s="3" t="s">
        <v>96</v>
      </c>
      <c r="C14" s="1" t="s">
        <v>30</v>
      </c>
      <c r="D14" s="1" t="s">
        <v>97</v>
      </c>
      <c r="E14" s="1" t="s">
        <v>118</v>
      </c>
      <c r="F14" s="40">
        <v>65971</v>
      </c>
      <c r="G14" s="41" cm="1">
        <f t="array" ref="G14">_xlfn.XLOOKUP(EMPData7[[#This Row],[Employee]],[1]!EmpBonus8[[#All],[Employee Name]],[1]!EmpBonus8[[#All],[Bonus %]],0)</f>
        <v>0.1</v>
      </c>
      <c r="H14" s="42" cm="1">
        <f t="array" ref="H14">_xlfn.XLOOKUP(EMPData7[[#This Row],[Employee]],[1]!EmpBonus8[[#All],[Employee Name]],[1]!EmpBonus8[[#All],[Bonus %]],0)*EMPData7[[#This Row],[Yearly Sal]]</f>
        <v>6597.1</v>
      </c>
    </row>
    <row r="15" spans="1:18" x14ac:dyDescent="0.35">
      <c r="B15" s="3" t="s">
        <v>94</v>
      </c>
      <c r="C15" s="1" t="s">
        <v>30</v>
      </c>
      <c r="D15" s="1" t="s">
        <v>95</v>
      </c>
      <c r="E15" s="1" t="s">
        <v>120</v>
      </c>
      <c r="F15" s="40">
        <v>89500</v>
      </c>
      <c r="G15" s="41" cm="1">
        <f t="array" ref="G15">_xlfn.XLOOKUP(EMPData7[[#This Row],[Employee]],[1]!EmpBonus8[[#All],[Employee Name]],[1]!EmpBonus8[[#All],[Bonus %]],0)</f>
        <v>0.09</v>
      </c>
      <c r="H15" s="42" cm="1">
        <f t="array" ref="H15">_xlfn.XLOOKUP(EMPData7[[#This Row],[Employee]],[1]!EmpBonus8[[#All],[Employee Name]],[1]!EmpBonus8[[#All],[Bonus %]],0)*EMPData7[[#This Row],[Yearly Sal]]</f>
        <v>8055</v>
      </c>
    </row>
    <row r="16" spans="1:18" x14ac:dyDescent="0.35">
      <c r="B16" s="3" t="s">
        <v>92</v>
      </c>
      <c r="C16" s="1" t="s">
        <v>30</v>
      </c>
      <c r="D16" s="1" t="s">
        <v>93</v>
      </c>
      <c r="E16" s="1" t="s">
        <v>119</v>
      </c>
      <c r="F16" s="40">
        <v>45450</v>
      </c>
      <c r="G16" s="41" cm="1">
        <f t="array" ref="G16">_xlfn.XLOOKUP(EMPData7[[#This Row],[Employee]],[1]!EmpBonus8[[#All],[Employee Name]],[1]!EmpBonus8[[#All],[Bonus %]],0)</f>
        <v>0.16</v>
      </c>
      <c r="H16" s="42" cm="1">
        <f t="array" ref="H16">_xlfn.XLOOKUP(EMPData7[[#This Row],[Employee]],[1]!EmpBonus8[[#All],[Employee Name]],[1]!EmpBonus8[[#All],[Bonus %]],0)*EMPData7[[#This Row],[Yearly Sal]]</f>
        <v>7272</v>
      </c>
    </row>
    <row r="17" spans="2:8" x14ac:dyDescent="0.35">
      <c r="B17" s="3" t="s">
        <v>90</v>
      </c>
      <c r="C17" s="1" t="s">
        <v>4</v>
      </c>
      <c r="D17" s="1" t="s">
        <v>91</v>
      </c>
      <c r="E17" s="1" t="s">
        <v>120</v>
      </c>
      <c r="F17" s="40">
        <v>120000</v>
      </c>
      <c r="G17" s="41" cm="1">
        <f t="array" ref="G17">_xlfn.XLOOKUP(EMPData7[[#This Row],[Employee]],[1]!EmpBonus8[[#All],[Employee Name]],[1]!EmpBonus8[[#All],[Bonus %]],0)</f>
        <v>0.13</v>
      </c>
      <c r="H17" s="42" cm="1">
        <f t="array" ref="H17">_xlfn.XLOOKUP(EMPData7[[#This Row],[Employee]],[1]!EmpBonus8[[#All],[Employee Name]],[1]!EmpBonus8[[#All],[Bonus %]],0)*EMPData7[[#This Row],[Yearly Sal]]</f>
        <v>15600</v>
      </c>
    </row>
    <row r="18" spans="2:8" x14ac:dyDescent="0.35">
      <c r="B18" s="3" t="s">
        <v>88</v>
      </c>
      <c r="C18" s="1" t="s">
        <v>4</v>
      </c>
      <c r="D18" s="1" t="s">
        <v>89</v>
      </c>
      <c r="E18" s="1" t="s">
        <v>120</v>
      </c>
      <c r="F18" s="40">
        <v>58445</v>
      </c>
      <c r="G18" s="41" cm="1">
        <f t="array" ref="G18">_xlfn.XLOOKUP(EMPData7[[#This Row],[Employee]],[1]!EmpBonus8[[#All],[Employee Name]],[1]!EmpBonus8[[#All],[Bonus %]],0)</f>
        <v>0.22</v>
      </c>
      <c r="H18" s="42" cm="1">
        <f t="array" ref="H18">_xlfn.XLOOKUP(EMPData7[[#This Row],[Employee]],[1]!EmpBonus8[[#All],[Employee Name]],[1]!EmpBonus8[[#All],[Bonus %]],0)*EMPData7[[#This Row],[Yearly Sal]]</f>
        <v>12857.9</v>
      </c>
    </row>
    <row r="19" spans="2:8" x14ac:dyDescent="0.35">
      <c r="B19" s="3" t="s">
        <v>86</v>
      </c>
      <c r="C19" s="1" t="s">
        <v>30</v>
      </c>
      <c r="D19" s="1" t="s">
        <v>87</v>
      </c>
      <c r="E19" s="1" t="s">
        <v>118</v>
      </c>
      <c r="F19" s="40">
        <v>55117</v>
      </c>
      <c r="G19" s="41" cm="1">
        <f t="array" ref="G19">_xlfn.XLOOKUP(EMPData7[[#This Row],[Employee]],[1]!EmpBonus8[[#All],[Employee Name]],[1]!EmpBonus8[[#All],[Bonus %]],0)</f>
        <v>0.14000000000000001</v>
      </c>
      <c r="H19" s="42" cm="1">
        <f t="array" ref="H19">_xlfn.XLOOKUP(EMPData7[[#This Row],[Employee]],[1]!EmpBonus8[[#All],[Employee Name]],[1]!EmpBonus8[[#All],[Bonus %]],0)*EMPData7[[#This Row],[Yearly Sal]]</f>
        <v>7716.380000000001</v>
      </c>
    </row>
    <row r="20" spans="2:8" x14ac:dyDescent="0.35">
      <c r="B20" s="3" t="s">
        <v>42</v>
      </c>
      <c r="C20" s="1" t="s">
        <v>43</v>
      </c>
      <c r="D20" s="1" t="s">
        <v>44</v>
      </c>
      <c r="E20" s="1" t="s">
        <v>118</v>
      </c>
      <c r="F20" s="40">
        <v>89500</v>
      </c>
      <c r="G20" s="41" cm="1">
        <f t="array" ref="G20">_xlfn.XLOOKUP(EMPData7[[#This Row],[Employee]],[1]!EmpBonus8[[#All],[Employee Name]],[1]!EmpBonus8[[#All],[Bonus %]],0)</f>
        <v>0.24</v>
      </c>
      <c r="H20" s="42" cm="1">
        <f t="array" ref="H20">_xlfn.XLOOKUP(EMPData7[[#This Row],[Employee]],[1]!EmpBonus8[[#All],[Employee Name]],[1]!EmpBonus8[[#All],[Bonus %]],0)*EMPData7[[#This Row],[Yearly Sal]]</f>
        <v>21480</v>
      </c>
    </row>
    <row r="21" spans="2:8" x14ac:dyDescent="0.35">
      <c r="B21" s="3" t="s">
        <v>84</v>
      </c>
      <c r="C21" s="1" t="s">
        <v>30</v>
      </c>
      <c r="D21" s="1" t="s">
        <v>85</v>
      </c>
      <c r="E21" s="1" t="s">
        <v>119</v>
      </c>
      <c r="F21" s="40">
        <v>80000</v>
      </c>
      <c r="G21" s="41" cm="1">
        <f t="array" ref="G21">_xlfn.XLOOKUP(EMPData7[[#This Row],[Employee]],[1]!EmpBonus8[[#All],[Employee Name]],[1]!EmpBonus8[[#All],[Bonus %]],0)</f>
        <v>0.16</v>
      </c>
      <c r="H21" s="42" cm="1">
        <f t="array" ref="H21">_xlfn.XLOOKUP(EMPData7[[#This Row],[Employee]],[1]!EmpBonus8[[#All],[Employee Name]],[1]!EmpBonus8[[#All],[Bonus %]],0)*EMPData7[[#This Row],[Yearly Sal]]</f>
        <v>12800</v>
      </c>
    </row>
    <row r="22" spans="2:8" x14ac:dyDescent="0.35">
      <c r="B22" s="3" t="s">
        <v>82</v>
      </c>
      <c r="C22" s="1" t="s">
        <v>30</v>
      </c>
      <c r="D22" s="1" t="s">
        <v>83</v>
      </c>
      <c r="E22" s="1" t="s">
        <v>119</v>
      </c>
      <c r="F22" s="40">
        <v>35971</v>
      </c>
      <c r="G22" s="41" cm="1">
        <f t="array" ref="G22">_xlfn.XLOOKUP(EMPData7[[#This Row],[Employee]],[1]!EmpBonus8[[#All],[Employee Name]],[1]!EmpBonus8[[#All],[Bonus %]],0)</f>
        <v>0.14000000000000001</v>
      </c>
      <c r="H22" s="42" cm="1">
        <f t="array" ref="H22">_xlfn.XLOOKUP(EMPData7[[#This Row],[Employee]],[1]!EmpBonus8[[#All],[Employee Name]],[1]!EmpBonus8[[#All],[Bonus %]],0)*EMPData7[[#This Row],[Yearly Sal]]</f>
        <v>5035.9400000000005</v>
      </c>
    </row>
    <row r="23" spans="2:8" x14ac:dyDescent="0.35">
      <c r="B23" s="3" t="s">
        <v>80</v>
      </c>
      <c r="C23" s="1" t="s">
        <v>30</v>
      </c>
      <c r="D23" s="1" t="s">
        <v>81</v>
      </c>
      <c r="E23" s="1" t="s">
        <v>120</v>
      </c>
      <c r="F23" s="40">
        <v>89500</v>
      </c>
      <c r="G23" s="41" cm="1">
        <f t="array" ref="G23">_xlfn.XLOOKUP(EMPData7[[#This Row],[Employee]],[1]!EmpBonus8[[#All],[Employee Name]],[1]!EmpBonus8[[#All],[Bonus %]],0)</f>
        <v>0.21</v>
      </c>
      <c r="H23" s="42" cm="1">
        <f t="array" ref="H23">_xlfn.XLOOKUP(EMPData7[[#This Row],[Employee]],[1]!EmpBonus8[[#All],[Employee Name]],[1]!EmpBonus8[[#All],[Bonus %]],0)*EMPData7[[#This Row],[Yearly Sal]]</f>
        <v>18795</v>
      </c>
    </row>
    <row r="24" spans="2:8" x14ac:dyDescent="0.35">
      <c r="B24" s="3" t="s">
        <v>78</v>
      </c>
      <c r="C24" s="1" t="s">
        <v>43</v>
      </c>
      <c r="D24" s="1" t="s">
        <v>79</v>
      </c>
      <c r="E24" s="1" t="s">
        <v>118</v>
      </c>
      <c r="F24" s="40">
        <v>45000</v>
      </c>
      <c r="G24" s="41" cm="1">
        <f t="array" ref="G24">_xlfn.XLOOKUP(EMPData7[[#This Row],[Employee]],[1]!EmpBonus8[[#All],[Employee Name]],[1]!EmpBonus8[[#All],[Bonus %]],0)</f>
        <v>0.18</v>
      </c>
      <c r="H24" s="42" cm="1">
        <f t="array" ref="H24">_xlfn.XLOOKUP(EMPData7[[#This Row],[Employee]],[1]!EmpBonus8[[#All],[Employee Name]],[1]!EmpBonus8[[#All],[Bonus %]],0)*EMPData7[[#This Row],[Yearly Sal]]</f>
        <v>8100</v>
      </c>
    </row>
    <row r="25" spans="2:8" x14ac:dyDescent="0.35">
      <c r="B25" s="3" t="s">
        <v>76</v>
      </c>
      <c r="C25" s="1" t="s">
        <v>43</v>
      </c>
      <c r="D25" s="1" t="s">
        <v>77</v>
      </c>
      <c r="E25" s="1" t="s">
        <v>120</v>
      </c>
      <c r="F25" s="40">
        <v>97000</v>
      </c>
      <c r="G25" s="41" cm="1">
        <f t="array" ref="G25">_xlfn.XLOOKUP(EMPData7[[#This Row],[Employee]],[1]!EmpBonus8[[#All],[Employee Name]],[1]!EmpBonus8[[#All],[Bonus %]],0)</f>
        <v>0.18</v>
      </c>
      <c r="H25" s="42" cm="1">
        <f t="array" ref="H25">_xlfn.XLOOKUP(EMPData7[[#This Row],[Employee]],[1]!EmpBonus8[[#All],[Employee Name]],[1]!EmpBonus8[[#All],[Bonus %]],0)*EMPData7[[#This Row],[Yearly Sal]]</f>
        <v>17460</v>
      </c>
    </row>
    <row r="26" spans="2:8" x14ac:dyDescent="0.35">
      <c r="B26" s="3" t="s">
        <v>74</v>
      </c>
      <c r="C26" s="1" t="s">
        <v>43</v>
      </c>
      <c r="D26" s="1" t="s">
        <v>75</v>
      </c>
      <c r="E26" s="1" t="s">
        <v>119</v>
      </c>
      <c r="F26" s="40">
        <v>51800</v>
      </c>
      <c r="G26" s="41" cm="1">
        <f t="array" ref="G26">_xlfn.XLOOKUP(EMPData7[[#This Row],[Employee]],[1]!EmpBonus8[[#All],[Employee Name]],[1]!EmpBonus8[[#All],[Bonus %]],0)</f>
        <v>0.19</v>
      </c>
      <c r="H26" s="42" cm="1">
        <f t="array" ref="H26">_xlfn.XLOOKUP(EMPData7[[#This Row],[Employee]],[1]!EmpBonus8[[#All],[Employee Name]],[1]!EmpBonus8[[#All],[Bonus %]],0)*EMPData7[[#This Row],[Yearly Sal]]</f>
        <v>9842</v>
      </c>
    </row>
    <row r="27" spans="2:8" x14ac:dyDescent="0.35">
      <c r="B27" s="3" t="s">
        <v>72</v>
      </c>
      <c r="C27" s="1" t="s">
        <v>43</v>
      </c>
      <c r="D27" s="1" t="s">
        <v>144</v>
      </c>
      <c r="E27" s="1" t="s">
        <v>120</v>
      </c>
      <c r="F27" s="40">
        <v>68357</v>
      </c>
      <c r="G27" s="41" cm="1">
        <f t="array" ref="G27">_xlfn.XLOOKUP(EMPData7[[#This Row],[Employee]],[1]!EmpBonus8[[#All],[Employee Name]],[1]!EmpBonus8[[#All],[Bonus %]],0)</f>
        <v>0</v>
      </c>
      <c r="H27" s="42" cm="1">
        <f t="array" ref="H27">_xlfn.XLOOKUP(EMPData7[[#This Row],[Employee]],[1]!EmpBonus8[[#All],[Employee Name]],[1]!EmpBonus8[[#All],[Bonus %]],0)*EMPData7[[#This Row],[Yearly Sal]]</f>
        <v>0</v>
      </c>
    </row>
    <row r="28" spans="2:8" x14ac:dyDescent="0.35">
      <c r="B28" s="3" t="s">
        <v>70</v>
      </c>
      <c r="C28" s="1" t="s">
        <v>43</v>
      </c>
      <c r="D28" s="1" t="s">
        <v>71</v>
      </c>
      <c r="E28" s="1" t="s">
        <v>118</v>
      </c>
      <c r="F28" s="40">
        <v>97000</v>
      </c>
      <c r="G28" s="41" cm="1">
        <f t="array" ref="G28">_xlfn.XLOOKUP(EMPData7[[#This Row],[Employee]],[1]!EmpBonus8[[#All],[Employee Name]],[1]!EmpBonus8[[#All],[Bonus %]],0)</f>
        <v>0.15</v>
      </c>
      <c r="H28" s="42" cm="1">
        <f t="array" ref="H28">_xlfn.XLOOKUP(EMPData7[[#This Row],[Employee]],[1]!EmpBonus8[[#All],[Employee Name]],[1]!EmpBonus8[[#All],[Bonus %]],0)*EMPData7[[#This Row],[Yearly Sal]]</f>
        <v>14550</v>
      </c>
    </row>
    <row r="29" spans="2:8" x14ac:dyDescent="0.35">
      <c r="B29" s="3" t="s">
        <v>65</v>
      </c>
      <c r="C29" s="1" t="s">
        <v>43</v>
      </c>
      <c r="D29" s="1" t="s">
        <v>66</v>
      </c>
      <c r="E29" s="1" t="s">
        <v>120</v>
      </c>
      <c r="F29" s="40">
        <v>59200</v>
      </c>
      <c r="G29" s="41" cm="1">
        <f t="array" ref="G29">_xlfn.XLOOKUP(EMPData7[[#This Row],[Employee]],[1]!EmpBonus8[[#All],[Employee Name]],[1]!EmpBonus8[[#All],[Bonus %]],0)</f>
        <v>0.06</v>
      </c>
      <c r="H29" s="42" cm="1">
        <f t="array" ref="H29">_xlfn.XLOOKUP(EMPData7[[#This Row],[Employee]],[1]!EmpBonus8[[#All],[Employee Name]],[1]!EmpBonus8[[#All],[Bonus %]],0)*EMPData7[[#This Row],[Yearly Sal]]</f>
        <v>3552</v>
      </c>
    </row>
    <row r="30" spans="2:8" x14ac:dyDescent="0.35">
      <c r="B30" s="3" t="s">
        <v>34</v>
      </c>
      <c r="C30" s="1" t="s">
        <v>30</v>
      </c>
      <c r="D30" s="1" t="s">
        <v>35</v>
      </c>
      <c r="E30" s="1" t="s">
        <v>120</v>
      </c>
      <c r="F30" s="40">
        <v>68357</v>
      </c>
      <c r="G30" s="41" cm="1">
        <f t="array" ref="G30">_xlfn.XLOOKUP(EMPData7[[#This Row],[Employee]],[1]!EmpBonus8[[#All],[Employee Name]],[1]!EmpBonus8[[#All],[Bonus %]],0)</f>
        <v>0</v>
      </c>
      <c r="H30" s="42" cm="1">
        <f t="array" ref="H30">_xlfn.XLOOKUP(EMPData7[[#This Row],[Employee]],[1]!EmpBonus8[[#All],[Employee Name]],[1]!EmpBonus8[[#All],[Bonus %]],0)*EMPData7[[#This Row],[Yearly Sal]]</f>
        <v>0</v>
      </c>
    </row>
    <row r="31" spans="2:8" x14ac:dyDescent="0.35">
      <c r="B31" s="3" t="s">
        <v>29</v>
      </c>
      <c r="C31" s="1" t="s">
        <v>30</v>
      </c>
      <c r="D31" s="1" t="s">
        <v>31</v>
      </c>
      <c r="E31" s="1" t="s">
        <v>120</v>
      </c>
      <c r="F31" s="40">
        <v>140000</v>
      </c>
      <c r="G31" s="41" cm="1">
        <f t="array" ref="G31">_xlfn.XLOOKUP(EMPData7[[#This Row],[Employee]],[1]!EmpBonus8[[#All],[Employee Name]],[1]!EmpBonus8[[#All],[Bonus %]],0)</f>
        <v>0.1</v>
      </c>
      <c r="H31" s="42" cm="1">
        <f t="array" ref="H31">_xlfn.XLOOKUP(EMPData7[[#This Row],[Employee]],[1]!EmpBonus8[[#All],[Employee Name]],[1]!EmpBonus8[[#All],[Bonus %]],0)*EMPData7[[#This Row],[Yearly Sal]]</f>
        <v>14000</v>
      </c>
    </row>
    <row r="32" spans="2:8" x14ac:dyDescent="0.35">
      <c r="B32" s="3" t="s">
        <v>32</v>
      </c>
      <c r="C32" s="1" t="s">
        <v>30</v>
      </c>
      <c r="D32" s="1" t="s">
        <v>33</v>
      </c>
      <c r="E32" s="1" t="s">
        <v>119</v>
      </c>
      <c r="F32" s="40">
        <v>110000</v>
      </c>
      <c r="G32" s="41" cm="1">
        <f t="array" ref="G32">_xlfn.XLOOKUP(EMPData7[[#This Row],[Employee]],[1]!EmpBonus8[[#All],[Employee Name]],[1]!EmpBonus8[[#All],[Bonus %]],0)</f>
        <v>0.18</v>
      </c>
      <c r="H32" s="42" cm="1">
        <f t="array" ref="H32">_xlfn.XLOOKUP(EMPData7[[#This Row],[Employee]],[1]!EmpBonus8[[#All],[Employee Name]],[1]!EmpBonus8[[#All],[Bonus %]],0)*EMPData7[[#This Row],[Yearly Sal]]</f>
        <v>19800</v>
      </c>
    </row>
    <row r="33" spans="2:8" x14ac:dyDescent="0.35">
      <c r="B33" s="3" t="s">
        <v>49</v>
      </c>
      <c r="C33" s="1" t="s">
        <v>43</v>
      </c>
      <c r="D33" s="1" t="s">
        <v>50</v>
      </c>
      <c r="E33" s="1" t="s">
        <v>120</v>
      </c>
      <c r="F33" s="40">
        <v>55117</v>
      </c>
      <c r="G33" s="41" cm="1">
        <f t="array" ref="G33">_xlfn.XLOOKUP(EMPData7[[#This Row],[Employee]],[1]!EmpBonus8[[#All],[Employee Name]],[1]!EmpBonus8[[#All],[Bonus %]],0)</f>
        <v>0</v>
      </c>
      <c r="H33" s="42" cm="1">
        <f t="array" ref="H33">_xlfn.XLOOKUP(EMPData7[[#This Row],[Employee]],[1]!EmpBonus8[[#All],[Employee Name]],[1]!EmpBonus8[[#All],[Bonus %]],0)*EMPData7[[#This Row],[Yearly Sal]]</f>
        <v>0</v>
      </c>
    </row>
    <row r="34" spans="2:8" x14ac:dyDescent="0.35">
      <c r="B34" s="3" t="s">
        <v>40</v>
      </c>
      <c r="C34" s="1" t="s">
        <v>30</v>
      </c>
      <c r="D34" s="1" t="s">
        <v>41</v>
      </c>
      <c r="E34" s="1" t="s">
        <v>120</v>
      </c>
      <c r="F34" s="40">
        <v>45000</v>
      </c>
      <c r="G34" s="41" cm="1">
        <f t="array" ref="G34">_xlfn.XLOOKUP(EMPData7[[#This Row],[Employee]],[1]!EmpBonus8[[#All],[Employee Name]],[1]!EmpBonus8[[#All],[Bonus %]],0)</f>
        <v>0.18</v>
      </c>
      <c r="H34" s="42" cm="1">
        <f t="array" ref="H34">_xlfn.XLOOKUP(EMPData7[[#This Row],[Employee]],[1]!EmpBonus8[[#All],[Employee Name]],[1]!EmpBonus8[[#All],[Bonus %]],0)*EMPData7[[#This Row],[Yearly Sal]]</f>
        <v>8100</v>
      </c>
    </row>
    <row r="35" spans="2:8" x14ac:dyDescent="0.35">
      <c r="B35" s="3" t="s">
        <v>61</v>
      </c>
      <c r="C35" s="1" t="s">
        <v>43</v>
      </c>
      <c r="D35" s="1" t="s">
        <v>62</v>
      </c>
      <c r="E35" s="1" t="s">
        <v>120</v>
      </c>
      <c r="F35" s="40">
        <v>90000</v>
      </c>
      <c r="G35" s="41" cm="1">
        <f t="array" ref="G35">_xlfn.XLOOKUP(EMPData7[[#This Row],[Employee]],[1]!EmpBonus8[[#All],[Employee Name]],[1]!EmpBonus8[[#All],[Bonus %]],0)</f>
        <v>0.25</v>
      </c>
      <c r="H35" s="42" cm="1">
        <f t="array" ref="H35">_xlfn.XLOOKUP(EMPData7[[#This Row],[Employee]],[1]!EmpBonus8[[#All],[Employee Name]],[1]!EmpBonus8[[#All],[Bonus %]],0)*EMPData7[[#This Row],[Yearly Sal]]</f>
        <v>22500</v>
      </c>
    </row>
    <row r="36" spans="2:8" x14ac:dyDescent="0.35">
      <c r="B36" s="3" t="s">
        <v>51</v>
      </c>
      <c r="C36" s="1" t="s">
        <v>43</v>
      </c>
      <c r="D36" s="1" t="s">
        <v>52</v>
      </c>
      <c r="E36" s="1" t="s">
        <v>118</v>
      </c>
      <c r="F36" s="40">
        <v>58445</v>
      </c>
      <c r="G36" s="41" cm="1">
        <f t="array" ref="G36">_xlfn.XLOOKUP(EMPData7[[#This Row],[Employee]],[1]!EmpBonus8[[#All],[Employee Name]],[1]!EmpBonus8[[#All],[Bonus %]],0)</f>
        <v>0.25</v>
      </c>
      <c r="H36" s="42" cm="1">
        <f t="array" ref="H36">_xlfn.XLOOKUP(EMPData7[[#This Row],[Employee]],[1]!EmpBonus8[[#All],[Employee Name]],[1]!EmpBonus8[[#All],[Bonus %]],0)*EMPData7[[#This Row],[Yearly Sal]]</f>
        <v>14611.25</v>
      </c>
    </row>
    <row r="37" spans="2:8" x14ac:dyDescent="0.35">
      <c r="B37" s="3" t="s">
        <v>8</v>
      </c>
      <c r="C37" s="1" t="s">
        <v>4</v>
      </c>
      <c r="D37" s="1" t="s">
        <v>9</v>
      </c>
      <c r="E37" s="1" t="s">
        <v>120</v>
      </c>
      <c r="F37" s="40">
        <v>29726</v>
      </c>
      <c r="G37" s="41" cm="1">
        <f t="array" ref="G37">_xlfn.XLOOKUP(EMPData7[[#This Row],[Employee]],[1]!EmpBonus8[[#All],[Employee Name]],[1]!EmpBonus8[[#All],[Bonus %]],0)</f>
        <v>0.1</v>
      </c>
      <c r="H37" s="42" cm="1">
        <f t="array" ref="H37">_xlfn.XLOOKUP(EMPData7[[#This Row],[Employee]],[1]!EmpBonus8[[#All],[Employee Name]],[1]!EmpBonus8[[#All],[Bonus %]],0)*EMPData7[[#This Row],[Yearly Sal]]</f>
        <v>2972.6000000000004</v>
      </c>
    </row>
    <row r="38" spans="2:8" x14ac:dyDescent="0.35">
      <c r="B38" s="3" t="s">
        <v>10</v>
      </c>
      <c r="C38" s="1" t="s">
        <v>4</v>
      </c>
      <c r="D38" s="1" t="s">
        <v>73</v>
      </c>
      <c r="E38" s="1" t="s">
        <v>120</v>
      </c>
      <c r="F38" s="40">
        <v>93668</v>
      </c>
      <c r="G38" s="41" cm="1">
        <f t="array" ref="G38">_xlfn.XLOOKUP(EMPData7[[#This Row],[Employee]],[1]!EmpBonus8[[#All],[Employee Name]],[1]!EmpBonus8[[#All],[Bonus %]],0)</f>
        <v>0.15</v>
      </c>
      <c r="H38" s="42" cm="1">
        <f t="array" ref="H38">_xlfn.XLOOKUP(EMPData7[[#This Row],[Employee]],[1]!EmpBonus8[[#All],[Employee Name]],[1]!EmpBonus8[[#All],[Bonus %]],0)*EMPData7[[#This Row],[Yearly Sal]]</f>
        <v>14050.199999999999</v>
      </c>
    </row>
    <row r="39" spans="2:8" x14ac:dyDescent="0.35">
      <c r="B39" s="3" t="s">
        <v>17</v>
      </c>
      <c r="C39" s="1" t="s">
        <v>4</v>
      </c>
      <c r="D39" s="1" t="s">
        <v>18</v>
      </c>
      <c r="E39" s="1" t="s">
        <v>120</v>
      </c>
      <c r="F39" s="40">
        <v>45000</v>
      </c>
      <c r="G39" s="41" cm="1">
        <f t="array" ref="G39">_xlfn.XLOOKUP(EMPData7[[#This Row],[Employee]],[1]!EmpBonus8[[#All],[Employee Name]],[1]!EmpBonus8[[#All],[Bonus %]],0)</f>
        <v>0.09</v>
      </c>
      <c r="H39" s="42" cm="1">
        <f t="array" ref="H39">_xlfn.XLOOKUP(EMPData7[[#This Row],[Employee]],[1]!EmpBonus8[[#All],[Employee Name]],[1]!EmpBonus8[[#All],[Bonus %]],0)*EMPData7[[#This Row],[Yearly Sal]]</f>
        <v>4050</v>
      </c>
    </row>
    <row r="40" spans="2:8" x14ac:dyDescent="0.35">
      <c r="B40" s="3" t="s">
        <v>27</v>
      </c>
      <c r="C40" s="1" t="s">
        <v>4</v>
      </c>
      <c r="D40" s="1" t="s">
        <v>28</v>
      </c>
      <c r="E40" s="1" t="s">
        <v>119</v>
      </c>
      <c r="F40" s="40">
        <v>50545</v>
      </c>
      <c r="G40" s="41" cm="1">
        <f t="array" ref="G40">_xlfn.XLOOKUP(EMPData7[[#This Row],[Employee]],[1]!EmpBonus8[[#All],[Employee Name]],[1]!EmpBonus8[[#All],[Bonus %]],0)</f>
        <v>0.25</v>
      </c>
      <c r="H40" s="42" cm="1">
        <f t="array" ref="H40">_xlfn.XLOOKUP(EMPData7[[#This Row],[Employee]],[1]!EmpBonus8[[#All],[Employee Name]],[1]!EmpBonus8[[#All],[Bonus %]],0)*EMPData7[[#This Row],[Yearly Sal]]</f>
        <v>12636.25</v>
      </c>
    </row>
    <row r="41" spans="2:8" x14ac:dyDescent="0.35">
      <c r="B41" s="3" t="s">
        <v>47</v>
      </c>
      <c r="C41" s="1" t="s">
        <v>43</v>
      </c>
      <c r="D41" s="1" t="s">
        <v>48</v>
      </c>
      <c r="E41" s="1" t="s">
        <v>119</v>
      </c>
      <c r="F41" s="40">
        <v>80000</v>
      </c>
      <c r="G41" s="41" cm="1">
        <f t="array" ref="G41">_xlfn.XLOOKUP(EMPData7[[#This Row],[Employee]],[1]!EmpBonus8[[#All],[Employee Name]],[1]!EmpBonus8[[#All],[Bonus %]],0)</f>
        <v>0.25</v>
      </c>
      <c r="H41" s="42" cm="1">
        <f t="array" ref="H41">_xlfn.XLOOKUP(EMPData7[[#This Row],[Employee]],[1]!EmpBonus8[[#All],[Employee Name]],[1]!EmpBonus8[[#All],[Bonus %]],0)*EMPData7[[#This Row],[Yearly Sal]]</f>
        <v>20000</v>
      </c>
    </row>
    <row r="42" spans="2:8" x14ac:dyDescent="0.35">
      <c r="B42" s="3" t="s">
        <v>57</v>
      </c>
      <c r="C42" s="1" t="s">
        <v>43</v>
      </c>
      <c r="D42" s="1" t="s">
        <v>58</v>
      </c>
      <c r="E42" s="1" t="s">
        <v>119</v>
      </c>
      <c r="F42" s="40">
        <v>50545</v>
      </c>
      <c r="G42" s="41" cm="1">
        <f t="array" ref="G42">_xlfn.XLOOKUP(EMPData7[[#This Row],[Employee]],[1]!EmpBonus8[[#All],[Employee Name]],[1]!EmpBonus8[[#All],[Bonus %]],0)</f>
        <v>0</v>
      </c>
      <c r="H42" s="42" cm="1">
        <f t="array" ref="H42">_xlfn.XLOOKUP(EMPData7[[#This Row],[Employee]],[1]!EmpBonus8[[#All],[Employee Name]],[1]!EmpBonus8[[#All],[Bonus %]],0)*EMPData7[[#This Row],[Yearly Sal]]</f>
        <v>0</v>
      </c>
    </row>
    <row r="43" spans="2:8" x14ac:dyDescent="0.35">
      <c r="B43" s="3" t="s">
        <v>15</v>
      </c>
      <c r="C43" s="1" t="s">
        <v>4</v>
      </c>
      <c r="D43" s="1" t="s">
        <v>16</v>
      </c>
      <c r="E43" s="1" t="s">
        <v>120</v>
      </c>
      <c r="F43" s="40">
        <v>135000</v>
      </c>
      <c r="G43" s="41" cm="1">
        <f t="array" ref="G43">_xlfn.XLOOKUP(EMPData7[[#This Row],[Employee]],[1]!EmpBonus8[[#All],[Employee Name]],[1]!EmpBonus8[[#All],[Bonus %]],0)</f>
        <v>0.14000000000000001</v>
      </c>
      <c r="H43" s="42" cm="1">
        <f t="array" ref="H43">_xlfn.XLOOKUP(EMPData7[[#This Row],[Employee]],[1]!EmpBonus8[[#All],[Employee Name]],[1]!EmpBonus8[[#All],[Bonus %]],0)*EMPData7[[#This Row],[Yearly Sal]]</f>
        <v>18900</v>
      </c>
    </row>
    <row r="44" spans="2:8" x14ac:dyDescent="0.35">
      <c r="B44" s="3" t="s">
        <v>3</v>
      </c>
      <c r="C44" s="1" t="s">
        <v>4</v>
      </c>
      <c r="D44" s="1" t="s">
        <v>5</v>
      </c>
      <c r="E44" s="1" t="s">
        <v>118</v>
      </c>
      <c r="F44" s="40">
        <v>60270</v>
      </c>
      <c r="G44" s="41" cm="1">
        <f t="array" ref="G44">_xlfn.XLOOKUP(EMPData7[[#This Row],[Employee]],[1]!EmpBonus8[[#All],[Employee Name]],[1]!EmpBonus8[[#All],[Bonus %]],0)</f>
        <v>0</v>
      </c>
      <c r="H44" s="42" cm="1">
        <f t="array" ref="H44">_xlfn.XLOOKUP(EMPData7[[#This Row],[Employee]],[1]!EmpBonus8[[#All],[Employee Name]],[1]!EmpBonus8[[#All],[Bonus %]],0)*EMPData7[[#This Row],[Yearly Sal]]</f>
        <v>0</v>
      </c>
    </row>
    <row r="45" spans="2:8" x14ac:dyDescent="0.35">
      <c r="B45" s="3" t="s">
        <v>23</v>
      </c>
      <c r="C45" s="1" t="s">
        <v>4</v>
      </c>
      <c r="D45" s="1" t="s">
        <v>24</v>
      </c>
      <c r="E45" s="1" t="s">
        <v>118</v>
      </c>
      <c r="F45" s="40">
        <v>80000</v>
      </c>
      <c r="G45" s="41" cm="1">
        <f t="array" ref="G45">_xlfn.XLOOKUP(EMPData7[[#This Row],[Employee]],[1]!EmpBonus8[[#All],[Employee Name]],[1]!EmpBonus8[[#All],[Bonus %]],0)</f>
        <v>0.06</v>
      </c>
      <c r="H45" s="42" cm="1">
        <f t="array" ref="H45">_xlfn.XLOOKUP(EMPData7[[#This Row],[Employee]],[1]!EmpBonus8[[#All],[Employee Name]],[1]!EmpBonus8[[#All],[Bonus %]],0)*EMPData7[[#This Row],[Yearly Sal]]</f>
        <v>4800</v>
      </c>
    </row>
    <row r="46" spans="2:8" x14ac:dyDescent="0.35">
      <c r="B46" s="3" t="s">
        <v>38</v>
      </c>
      <c r="C46" s="1" t="s">
        <v>30</v>
      </c>
      <c r="D46" s="1" t="s">
        <v>39</v>
      </c>
      <c r="E46" s="1" t="s">
        <v>120</v>
      </c>
      <c r="F46" s="40">
        <v>97000</v>
      </c>
      <c r="G46" s="41" cm="1">
        <f t="array" ref="G46">_xlfn.XLOOKUP(EMPData7[[#This Row],[Employee]],[1]!EmpBonus8[[#All],[Employee Name]],[1]!EmpBonus8[[#All],[Bonus %]],0)</f>
        <v>0.19</v>
      </c>
      <c r="H46" s="42" cm="1">
        <f t="array" ref="H46">_xlfn.XLOOKUP(EMPData7[[#This Row],[Employee]],[1]!EmpBonus8[[#All],[Employee Name]],[1]!EmpBonus8[[#All],[Bonus %]],0)*EMPData7[[#This Row],[Yearly Sal]]</f>
        <v>18430</v>
      </c>
    </row>
    <row r="47" spans="2:8" x14ac:dyDescent="0.35">
      <c r="B47" s="3" t="s">
        <v>55</v>
      </c>
      <c r="C47" s="1" t="s">
        <v>43</v>
      </c>
      <c r="D47" s="1" t="s">
        <v>56</v>
      </c>
      <c r="E47" s="1" t="s">
        <v>120</v>
      </c>
      <c r="F47" s="40">
        <v>45117</v>
      </c>
      <c r="G47" s="41" cm="1">
        <f t="array" ref="G47">_xlfn.XLOOKUP(EMPData7[[#This Row],[Employee]],[1]!EmpBonus8[[#All],[Employee Name]],[1]!EmpBonus8[[#All],[Bonus %]],0)</f>
        <v>0.17</v>
      </c>
      <c r="H47" s="42" cm="1">
        <f t="array" ref="H47">_xlfn.XLOOKUP(EMPData7[[#This Row],[Employee]],[1]!EmpBonus8[[#All],[Employee Name]],[1]!EmpBonus8[[#All],[Bonus %]],0)*EMPData7[[#This Row],[Yearly Sal]]</f>
        <v>7669.89</v>
      </c>
    </row>
    <row r="48" spans="2:8" x14ac:dyDescent="0.35">
      <c r="B48" s="3" t="s">
        <v>36</v>
      </c>
      <c r="C48" s="1" t="s">
        <v>30</v>
      </c>
      <c r="D48" s="1" t="s">
        <v>37</v>
      </c>
      <c r="E48" s="1" t="s">
        <v>118</v>
      </c>
      <c r="F48" s="40">
        <v>51800</v>
      </c>
      <c r="G48" s="41" cm="1">
        <f t="array" ref="G48">_xlfn.XLOOKUP(EMPData7[[#This Row],[Employee]],[1]!EmpBonus8[[#All],[Employee Name]],[1]!EmpBonus8[[#All],[Bonus %]],0)</f>
        <v>0.09</v>
      </c>
      <c r="H48" s="42" cm="1">
        <f t="array" ref="H48">_xlfn.XLOOKUP(EMPData7[[#This Row],[Employee]],[1]!EmpBonus8[[#All],[Employee Name]],[1]!EmpBonus8[[#All],[Bonus %]],0)*EMPData7[[#This Row],[Yearly Sal]]</f>
        <v>4662</v>
      </c>
    </row>
    <row r="49" spans="2:8" x14ac:dyDescent="0.35">
      <c r="B49" s="3" t="s">
        <v>11</v>
      </c>
      <c r="C49" s="1" t="s">
        <v>4</v>
      </c>
      <c r="D49" s="1" t="s">
        <v>12</v>
      </c>
      <c r="E49" s="1" t="s">
        <v>119</v>
      </c>
      <c r="F49" s="40">
        <v>134000</v>
      </c>
      <c r="G49" s="41" cm="1">
        <f t="array" ref="G49">_xlfn.XLOOKUP(EMPData7[[#This Row],[Employee]],[1]!EmpBonus8[[#All],[Employee Name]],[1]!EmpBonus8[[#All],[Bonus %]],0)</f>
        <v>0.08</v>
      </c>
      <c r="H49" s="42" cm="1">
        <f t="array" ref="H49">_xlfn.XLOOKUP(EMPData7[[#This Row],[Employee]],[1]!EmpBonus8[[#All],[Employee Name]],[1]!EmpBonus8[[#All],[Bonus %]],0)*EMPData7[[#This Row],[Yearly Sal]]</f>
        <v>10720</v>
      </c>
    </row>
    <row r="50" spans="2:8" x14ac:dyDescent="0.35">
      <c r="B50" s="3" t="s">
        <v>45</v>
      </c>
      <c r="C50" s="1" t="s">
        <v>43</v>
      </c>
      <c r="D50" s="1" t="s">
        <v>46</v>
      </c>
      <c r="E50" s="1" t="s">
        <v>120</v>
      </c>
      <c r="F50" s="40">
        <v>35971</v>
      </c>
      <c r="G50" s="41" cm="1">
        <f t="array" ref="G50">_xlfn.XLOOKUP(EMPData7[[#This Row],[Employee]],[1]!EmpBonus8[[#All],[Employee Name]],[1]!EmpBonus8[[#All],[Bonus %]],0)</f>
        <v>0.14000000000000001</v>
      </c>
      <c r="H50" s="42" cm="1">
        <f t="array" ref="H50">_xlfn.XLOOKUP(EMPData7[[#This Row],[Employee]],[1]!EmpBonus8[[#All],[Employee Name]],[1]!EmpBonus8[[#All],[Bonus %]],0)*EMPData7[[#This Row],[Yearly Sal]]</f>
        <v>5035.9400000000005</v>
      </c>
    </row>
    <row r="51" spans="2:8" x14ac:dyDescent="0.35">
      <c r="B51" s="3" t="s">
        <v>59</v>
      </c>
      <c r="C51" s="1" t="s">
        <v>43</v>
      </c>
      <c r="D51" s="1" t="s">
        <v>60</v>
      </c>
      <c r="E51" s="1" t="s">
        <v>118</v>
      </c>
      <c r="F51" s="40">
        <v>140000</v>
      </c>
      <c r="G51" s="41" cm="1">
        <f t="array" ref="G51">_xlfn.XLOOKUP(EMPData7[[#This Row],[Employee]],[1]!EmpBonus8[[#All],[Employee Name]],[1]!EmpBonus8[[#All],[Bonus %]],0)</f>
        <v>0.2</v>
      </c>
      <c r="H51" s="42" cm="1">
        <f t="array" ref="H51">_xlfn.XLOOKUP(EMPData7[[#This Row],[Employee]],[1]!EmpBonus8[[#All],[Employee Name]],[1]!EmpBonus8[[#All],[Bonus %]],0)*EMPData7[[#This Row],[Yearly Sal]]</f>
        <v>28000</v>
      </c>
    </row>
    <row r="52" spans="2:8" x14ac:dyDescent="0.35">
      <c r="B52" s="3" t="s">
        <v>25</v>
      </c>
      <c r="C52" s="1" t="s">
        <v>4</v>
      </c>
      <c r="D52" s="1" t="s">
        <v>26</v>
      </c>
      <c r="E52" s="1" t="s">
        <v>120</v>
      </c>
      <c r="F52" s="40">
        <v>45117</v>
      </c>
      <c r="G52" s="41" cm="1">
        <f t="array" ref="G52">_xlfn.XLOOKUP(EMPData7[[#This Row],[Employee]],[1]!EmpBonus8[[#All],[Employee Name]],[1]!EmpBonus8[[#All],[Bonus %]],0)</f>
        <v>0.24</v>
      </c>
      <c r="H52" s="42" cm="1">
        <f t="array" ref="H52">_xlfn.XLOOKUP(EMPData7[[#This Row],[Employee]],[1]!EmpBonus8[[#All],[Employee Name]],[1]!EmpBonus8[[#All],[Bonus %]],0)*EMPData7[[#This Row],[Yearly Sal]]</f>
        <v>10828.08</v>
      </c>
    </row>
    <row r="53" spans="2:8" x14ac:dyDescent="0.35">
      <c r="B53" s="6" t="s">
        <v>53</v>
      </c>
      <c r="C53" s="7" t="s">
        <v>43</v>
      </c>
      <c r="D53" s="7" t="s">
        <v>54</v>
      </c>
      <c r="E53" s="7" t="s">
        <v>120</v>
      </c>
      <c r="F53" s="44">
        <v>120000</v>
      </c>
      <c r="G53" s="41" cm="1">
        <f t="array" ref="G53">_xlfn.XLOOKUP(EMPData7[[#This Row],[Employee]],[1]!EmpBonus8[[#All],[Employee Name]],[1]!EmpBonus8[[#All],[Bonus %]],0)</f>
        <v>0.21</v>
      </c>
      <c r="H53" s="42" cm="1">
        <f t="array" ref="H53">_xlfn.XLOOKUP(EMPData7[[#This Row],[Employee]],[1]!EmpBonus8[[#All],[Employee Name]],[1]!EmpBonus8[[#All],[Bonus %]],0)*EMPData7[[#This Row],[Yearly Sal]]</f>
        <v>25200</v>
      </c>
    </row>
    <row r="54" spans="2:8" x14ac:dyDescent="0.35">
      <c r="B54" s="6" t="s">
        <v>128</v>
      </c>
      <c r="C54" s="7"/>
      <c r="D54" s="7"/>
      <c r="E54" s="7"/>
      <c r="F54" s="45">
        <f>SUBTOTAL(109,EMPData7[Yearly Sal])</f>
        <v>3619876</v>
      </c>
      <c r="G54" s="43"/>
      <c r="H54" s="44">
        <f>SUM(H4:H53)</f>
        <v>521717.34</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61BCB-C5C3-424E-A3B6-752B223262BC}">
  <dimension ref="A1:R55"/>
  <sheetViews>
    <sheetView workbookViewId="0">
      <selection activeCell="B5" sqref="B5:C5"/>
      <pivotSelection pane="bottomRight" showHeader="1" extendable="1" axis="axisRow" max="51" activeRow="4" activeCol="1" previousRow="4" previousCol="1" click="1" r:id="rId1">
        <pivotArea dataOnly="0" fieldPosition="0">
          <references count="1">
            <reference field="2" count="1">
              <x v="0"/>
            </reference>
          </references>
        </pivotArea>
      </pivotSelection>
    </sheetView>
  </sheetViews>
  <sheetFormatPr defaultRowHeight="14.5" x14ac:dyDescent="0.35"/>
  <cols>
    <col min="2" max="2" width="17.81640625" customWidth="1"/>
    <col min="3" max="3" width="18.81640625" customWidth="1"/>
  </cols>
  <sheetData>
    <row r="1" spans="1:18" ht="36" x14ac:dyDescent="0.8">
      <c r="A1" s="18"/>
      <c r="B1" s="19" t="s">
        <v>130</v>
      </c>
      <c r="C1" s="19"/>
      <c r="D1" s="19"/>
      <c r="E1" s="19"/>
      <c r="F1" s="19"/>
      <c r="G1" s="19"/>
      <c r="H1" s="19"/>
      <c r="I1" s="19"/>
      <c r="J1" s="19"/>
      <c r="K1" s="19"/>
      <c r="L1" s="19"/>
      <c r="M1" s="19"/>
      <c r="N1" s="19"/>
      <c r="O1" s="19"/>
      <c r="P1" s="19"/>
      <c r="Q1" s="19"/>
      <c r="R1" s="19"/>
    </row>
    <row r="4" spans="1:18" x14ac:dyDescent="0.35">
      <c r="B4" s="61" t="s">
        <v>69</v>
      </c>
      <c r="C4" s="62" t="s">
        <v>153</v>
      </c>
    </row>
    <row r="5" spans="1:18" x14ac:dyDescent="0.35">
      <c r="B5" s="53" t="s">
        <v>33</v>
      </c>
      <c r="C5" s="63">
        <v>19800</v>
      </c>
    </row>
    <row r="6" spans="1:18" x14ac:dyDescent="0.35">
      <c r="B6" s="53" t="s">
        <v>37</v>
      </c>
      <c r="C6" s="63">
        <v>4662</v>
      </c>
    </row>
    <row r="7" spans="1:18" x14ac:dyDescent="0.35">
      <c r="B7" s="53" t="s">
        <v>71</v>
      </c>
      <c r="C7" s="63">
        <v>14550</v>
      </c>
    </row>
    <row r="8" spans="1:18" x14ac:dyDescent="0.35">
      <c r="B8" s="53" t="s">
        <v>56</v>
      </c>
      <c r="C8" s="63">
        <v>7669.89</v>
      </c>
    </row>
    <row r="9" spans="1:18" x14ac:dyDescent="0.35">
      <c r="B9" s="53" t="s">
        <v>26</v>
      </c>
      <c r="C9" s="63">
        <v>10828.08</v>
      </c>
    </row>
    <row r="10" spans="1:18" x14ac:dyDescent="0.35">
      <c r="B10" s="53" t="s">
        <v>97</v>
      </c>
      <c r="C10" s="63">
        <v>6597.1</v>
      </c>
    </row>
    <row r="11" spans="1:18" x14ac:dyDescent="0.35">
      <c r="B11" s="53" t="s">
        <v>39</v>
      </c>
      <c r="C11" s="63">
        <v>18430</v>
      </c>
    </row>
    <row r="12" spans="1:18" x14ac:dyDescent="0.35">
      <c r="B12" s="53" t="s">
        <v>54</v>
      </c>
      <c r="C12" s="63">
        <v>25200</v>
      </c>
    </row>
    <row r="13" spans="1:18" x14ac:dyDescent="0.35">
      <c r="B13" s="53" t="s">
        <v>60</v>
      </c>
      <c r="C13" s="63">
        <v>28000</v>
      </c>
    </row>
    <row r="14" spans="1:18" x14ac:dyDescent="0.35">
      <c r="B14" s="53" t="s">
        <v>50</v>
      </c>
      <c r="C14" s="63">
        <v>0</v>
      </c>
    </row>
    <row r="15" spans="1:18" x14ac:dyDescent="0.35">
      <c r="B15" s="53" t="s">
        <v>58</v>
      </c>
      <c r="C15" s="63">
        <v>0</v>
      </c>
    </row>
    <row r="16" spans="1:18" x14ac:dyDescent="0.35">
      <c r="B16" s="53" t="s">
        <v>101</v>
      </c>
      <c r="C16" s="63">
        <v>7165.21</v>
      </c>
    </row>
    <row r="17" spans="2:3" x14ac:dyDescent="0.35">
      <c r="B17" s="53" t="s">
        <v>18</v>
      </c>
      <c r="C17" s="63">
        <v>4050</v>
      </c>
    </row>
    <row r="18" spans="2:3" x14ac:dyDescent="0.35">
      <c r="B18" s="53" t="s">
        <v>44</v>
      </c>
      <c r="C18" s="63">
        <v>21480</v>
      </c>
    </row>
    <row r="19" spans="2:3" x14ac:dyDescent="0.35">
      <c r="B19" s="53" t="s">
        <v>83</v>
      </c>
      <c r="C19" s="63">
        <v>5035.9400000000005</v>
      </c>
    </row>
    <row r="20" spans="2:3" x14ac:dyDescent="0.35">
      <c r="B20" s="53" t="s">
        <v>89</v>
      </c>
      <c r="C20" s="63">
        <v>12857.9</v>
      </c>
    </row>
    <row r="21" spans="2:3" x14ac:dyDescent="0.35">
      <c r="B21" s="53" t="s">
        <v>5</v>
      </c>
      <c r="C21" s="63">
        <v>0</v>
      </c>
    </row>
    <row r="22" spans="2:3" x14ac:dyDescent="0.35">
      <c r="B22" s="53" t="s">
        <v>77</v>
      </c>
      <c r="C22" s="63">
        <v>17460</v>
      </c>
    </row>
    <row r="23" spans="2:3" x14ac:dyDescent="0.35">
      <c r="B23" s="53" t="s">
        <v>85</v>
      </c>
      <c r="C23" s="63">
        <v>12800</v>
      </c>
    </row>
    <row r="24" spans="2:3" x14ac:dyDescent="0.35">
      <c r="B24" s="53" t="s">
        <v>87</v>
      </c>
      <c r="C24" s="63">
        <v>7716.380000000001</v>
      </c>
    </row>
    <row r="25" spans="2:3" x14ac:dyDescent="0.35">
      <c r="B25" s="53" t="s">
        <v>79</v>
      </c>
      <c r="C25" s="63">
        <v>8100</v>
      </c>
    </row>
    <row r="26" spans="2:3" x14ac:dyDescent="0.35">
      <c r="B26" s="53" t="s">
        <v>12</v>
      </c>
      <c r="C26" s="63">
        <v>10720</v>
      </c>
    </row>
    <row r="27" spans="2:3" x14ac:dyDescent="0.35">
      <c r="B27" s="53" t="s">
        <v>105</v>
      </c>
      <c r="C27" s="63">
        <v>16623.400000000001</v>
      </c>
    </row>
    <row r="28" spans="2:3" x14ac:dyDescent="0.35">
      <c r="B28" s="53" t="s">
        <v>66</v>
      </c>
      <c r="C28" s="63">
        <v>3552</v>
      </c>
    </row>
    <row r="29" spans="2:3" x14ac:dyDescent="0.35">
      <c r="B29" s="53" t="s">
        <v>95</v>
      </c>
      <c r="C29" s="63">
        <v>8055</v>
      </c>
    </row>
    <row r="30" spans="2:3" x14ac:dyDescent="0.35">
      <c r="B30" s="53" t="s">
        <v>28</v>
      </c>
      <c r="C30" s="63">
        <v>12636.25</v>
      </c>
    </row>
    <row r="31" spans="2:3" x14ac:dyDescent="0.35">
      <c r="B31" s="53" t="s">
        <v>75</v>
      </c>
      <c r="C31" s="63">
        <v>9842</v>
      </c>
    </row>
    <row r="32" spans="2:3" x14ac:dyDescent="0.35">
      <c r="B32" s="53" t="s">
        <v>41</v>
      </c>
      <c r="C32" s="63">
        <v>8100</v>
      </c>
    </row>
    <row r="33" spans="2:3" x14ac:dyDescent="0.35">
      <c r="B33" s="53" t="s">
        <v>31</v>
      </c>
      <c r="C33" s="63">
        <v>14000</v>
      </c>
    </row>
    <row r="34" spans="2:3" x14ac:dyDescent="0.35">
      <c r="B34" s="53" t="s">
        <v>9</v>
      </c>
      <c r="C34" s="63">
        <v>2972.6000000000004</v>
      </c>
    </row>
    <row r="35" spans="2:3" x14ac:dyDescent="0.35">
      <c r="B35" s="53" t="s">
        <v>52</v>
      </c>
      <c r="C35" s="63">
        <v>14611.25</v>
      </c>
    </row>
    <row r="36" spans="2:3" x14ac:dyDescent="0.35">
      <c r="B36" s="53" t="s">
        <v>16</v>
      </c>
      <c r="C36" s="63">
        <v>18900</v>
      </c>
    </row>
    <row r="37" spans="2:3" x14ac:dyDescent="0.35">
      <c r="B37" s="53" t="s">
        <v>22</v>
      </c>
      <c r="C37" s="63">
        <v>5053.33</v>
      </c>
    </row>
    <row r="38" spans="2:3" x14ac:dyDescent="0.35">
      <c r="B38" s="53" t="s">
        <v>46</v>
      </c>
      <c r="C38" s="63">
        <v>5035.9400000000005</v>
      </c>
    </row>
    <row r="39" spans="2:3" x14ac:dyDescent="0.35">
      <c r="B39" s="53" t="s">
        <v>64</v>
      </c>
      <c r="C39" s="63">
        <v>0</v>
      </c>
    </row>
    <row r="40" spans="2:3" x14ac:dyDescent="0.35">
      <c r="B40" s="53" t="s">
        <v>35</v>
      </c>
      <c r="C40" s="63">
        <v>0</v>
      </c>
    </row>
    <row r="41" spans="2:3" x14ac:dyDescent="0.35">
      <c r="B41" s="53" t="s">
        <v>62</v>
      </c>
      <c r="C41" s="63">
        <v>22500</v>
      </c>
    </row>
    <row r="42" spans="2:3" x14ac:dyDescent="0.35">
      <c r="B42" s="53" t="s">
        <v>7</v>
      </c>
      <c r="C42" s="63">
        <v>9114.2100000000009</v>
      </c>
    </row>
    <row r="43" spans="2:3" x14ac:dyDescent="0.35">
      <c r="B43" s="53" t="s">
        <v>48</v>
      </c>
      <c r="C43" s="63">
        <v>20000</v>
      </c>
    </row>
    <row r="44" spans="2:3" x14ac:dyDescent="0.35">
      <c r="B44" s="53" t="s">
        <v>103</v>
      </c>
      <c r="C44" s="63">
        <v>11484.55</v>
      </c>
    </row>
    <row r="45" spans="2:3" x14ac:dyDescent="0.35">
      <c r="B45" s="53" t="s">
        <v>107</v>
      </c>
      <c r="C45" s="63">
        <v>6428.95</v>
      </c>
    </row>
    <row r="46" spans="2:3" x14ac:dyDescent="0.35">
      <c r="B46" s="53" t="s">
        <v>81</v>
      </c>
      <c r="C46" s="63">
        <v>18795</v>
      </c>
    </row>
    <row r="47" spans="2:3" x14ac:dyDescent="0.35">
      <c r="B47" s="53" t="s">
        <v>99</v>
      </c>
      <c r="C47" s="63">
        <v>14400</v>
      </c>
    </row>
    <row r="48" spans="2:3" x14ac:dyDescent="0.35">
      <c r="B48" s="53" t="s">
        <v>93</v>
      </c>
      <c r="C48" s="63">
        <v>7272</v>
      </c>
    </row>
    <row r="49" spans="2:3" x14ac:dyDescent="0.35">
      <c r="B49" s="53" t="s">
        <v>91</v>
      </c>
      <c r="C49" s="63">
        <v>15600</v>
      </c>
    </row>
    <row r="50" spans="2:3" x14ac:dyDescent="0.35">
      <c r="B50" s="53" t="s">
        <v>14</v>
      </c>
      <c r="C50" s="63">
        <v>9398.16</v>
      </c>
    </row>
    <row r="51" spans="2:3" x14ac:dyDescent="0.35">
      <c r="B51" s="53" t="s">
        <v>144</v>
      </c>
      <c r="C51" s="63">
        <v>0</v>
      </c>
    </row>
    <row r="52" spans="2:3" x14ac:dyDescent="0.35">
      <c r="B52" s="53" t="s">
        <v>73</v>
      </c>
      <c r="C52" s="63">
        <v>14050.199999999999</v>
      </c>
    </row>
    <row r="53" spans="2:3" x14ac:dyDescent="0.35">
      <c r="B53" s="53" t="s">
        <v>20</v>
      </c>
      <c r="C53" s="63">
        <v>5370</v>
      </c>
    </row>
    <row r="54" spans="2:3" x14ac:dyDescent="0.35">
      <c r="B54" s="53" t="s">
        <v>24</v>
      </c>
      <c r="C54" s="63">
        <v>4800</v>
      </c>
    </row>
    <row r="55" spans="2:3" x14ac:dyDescent="0.35">
      <c r="B55" s="53" t="s">
        <v>151</v>
      </c>
      <c r="C55" s="63">
        <v>521717.34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Master</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Preeti Dubey</cp:lastModifiedBy>
  <dcterms:created xsi:type="dcterms:W3CDTF">2022-04-18T02:07:21Z</dcterms:created>
  <dcterms:modified xsi:type="dcterms:W3CDTF">2024-04-26T19:47:12Z</dcterms:modified>
</cp:coreProperties>
</file>