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ropbox\MASTER\CPC - Diversified Fund\Accounting\Monthly Closeout\2013\12 - December\"/>
    </mc:Choice>
  </mc:AlternateContent>
  <bookViews>
    <workbookView xWindow="0" yWindow="0" windowWidth="28800" windowHeight="12285" activeTab="2"/>
  </bookViews>
  <sheets>
    <sheet name="Historical PP" sheetId="1" r:id="rId1"/>
    <sheet name="Allocation chart" sheetId="2" r:id="rId2"/>
    <sheet name="Comparison graphs - Keith" sheetId="4" r:id="rId3"/>
  </sheets>
  <calcPr calcId="152511"/>
</workbook>
</file>

<file path=xl/calcChain.xml><?xml version="1.0" encoding="utf-8"?>
<calcChain xmlns="http://schemas.openxmlformats.org/spreadsheetml/2006/main">
  <c r="O67" i="4" l="1"/>
  <c r="Q67" i="4"/>
  <c r="R67" i="4"/>
  <c r="I67" i="4" l="1"/>
  <c r="F67" i="4"/>
  <c r="C67" i="4"/>
  <c r="O66" i="4" l="1"/>
  <c r="R66" i="4" l="1"/>
  <c r="Q66" i="4"/>
  <c r="I66" i="4"/>
  <c r="F66" i="4"/>
  <c r="C66" i="4"/>
  <c r="O65" i="4" l="1"/>
  <c r="Q65" i="4"/>
  <c r="R65" i="4"/>
  <c r="I65" i="4" l="1"/>
  <c r="F65" i="4"/>
  <c r="C65" i="4"/>
  <c r="O64" i="4" l="1"/>
  <c r="Q64" i="4"/>
  <c r="R64" i="4"/>
  <c r="I64" i="4" l="1"/>
  <c r="F64" i="4"/>
  <c r="C64" i="4"/>
  <c r="O63" i="4" l="1"/>
  <c r="Q63" i="4"/>
  <c r="R63" i="4"/>
  <c r="I63" i="4" l="1"/>
  <c r="F63" i="4"/>
  <c r="C63" i="4"/>
  <c r="O62" i="4" l="1"/>
  <c r="Q62" i="4"/>
  <c r="R62" i="4"/>
  <c r="I62" i="4" l="1"/>
  <c r="F62" i="4"/>
  <c r="C62" i="4"/>
  <c r="O61" i="4" l="1"/>
  <c r="Q61" i="4"/>
  <c r="R61" i="4"/>
  <c r="I61" i="4" l="1"/>
  <c r="F61" i="4"/>
  <c r="C61" i="4"/>
  <c r="O60" i="4" l="1"/>
  <c r="Q60" i="4"/>
  <c r="R60" i="4"/>
  <c r="F60" i="4" l="1"/>
  <c r="C60" i="4"/>
  <c r="I60" i="4"/>
  <c r="O59" i="4" l="1"/>
  <c r="Q59" i="4"/>
  <c r="R59" i="4"/>
  <c r="I59" i="4"/>
  <c r="F59" i="4"/>
  <c r="C59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" i="4"/>
  <c r="R58" i="4" l="1"/>
  <c r="Q58" i="4"/>
  <c r="O58" i="4"/>
  <c r="L58" i="4"/>
  <c r="I58" i="4"/>
  <c r="F58" i="4"/>
  <c r="R57" i="4"/>
  <c r="Q57" i="4"/>
  <c r="O57" i="4"/>
  <c r="L57" i="4"/>
  <c r="I57" i="4"/>
  <c r="F57" i="4"/>
  <c r="R56" i="4"/>
  <c r="Q56" i="4"/>
  <c r="O56" i="4"/>
  <c r="L56" i="4"/>
  <c r="I56" i="4"/>
  <c r="F56" i="4"/>
  <c r="R55" i="4"/>
  <c r="Q55" i="4"/>
  <c r="O55" i="4"/>
  <c r="L55" i="4"/>
  <c r="I55" i="4"/>
  <c r="F55" i="4"/>
  <c r="R54" i="4"/>
  <c r="Q54" i="4"/>
  <c r="O54" i="4"/>
  <c r="L54" i="4"/>
  <c r="I54" i="4"/>
  <c r="F54" i="4"/>
  <c r="R53" i="4"/>
  <c r="Q53" i="4"/>
  <c r="O53" i="4"/>
  <c r="L53" i="4"/>
  <c r="I53" i="4"/>
  <c r="F53" i="4"/>
  <c r="R52" i="4"/>
  <c r="Q52" i="4"/>
  <c r="O52" i="4"/>
  <c r="L52" i="4"/>
  <c r="I52" i="4"/>
  <c r="F52" i="4"/>
  <c r="R51" i="4"/>
  <c r="Q51" i="4"/>
  <c r="O51" i="4"/>
  <c r="L51" i="4"/>
  <c r="I51" i="4"/>
  <c r="F51" i="4"/>
  <c r="R50" i="4"/>
  <c r="Q50" i="4"/>
  <c r="O50" i="4"/>
  <c r="L50" i="4"/>
  <c r="I50" i="4"/>
  <c r="F50" i="4"/>
  <c r="R49" i="4"/>
  <c r="Q49" i="4"/>
  <c r="O49" i="4"/>
  <c r="L49" i="4"/>
  <c r="I49" i="4"/>
  <c r="F49" i="4"/>
  <c r="R48" i="4"/>
  <c r="Q48" i="4"/>
  <c r="O48" i="4"/>
  <c r="L48" i="4"/>
  <c r="I48" i="4"/>
  <c r="F48" i="4"/>
  <c r="R47" i="4"/>
  <c r="Q47" i="4"/>
  <c r="O47" i="4"/>
  <c r="L47" i="4"/>
  <c r="I47" i="4"/>
  <c r="F47" i="4"/>
  <c r="R46" i="4"/>
  <c r="Q46" i="4"/>
  <c r="O46" i="4"/>
  <c r="L46" i="4"/>
  <c r="I46" i="4"/>
  <c r="F46" i="4"/>
  <c r="R45" i="4"/>
  <c r="Q45" i="4"/>
  <c r="O45" i="4"/>
  <c r="L45" i="4"/>
  <c r="I45" i="4"/>
  <c r="F45" i="4"/>
  <c r="R44" i="4"/>
  <c r="Q44" i="4"/>
  <c r="O44" i="4"/>
  <c r="L44" i="4"/>
  <c r="I44" i="4"/>
  <c r="F44" i="4"/>
  <c r="R43" i="4"/>
  <c r="Q43" i="4"/>
  <c r="O43" i="4"/>
  <c r="L43" i="4"/>
  <c r="I43" i="4"/>
  <c r="F43" i="4"/>
  <c r="R42" i="4"/>
  <c r="Q42" i="4"/>
  <c r="O42" i="4"/>
  <c r="L42" i="4"/>
  <c r="I42" i="4"/>
  <c r="F42" i="4"/>
  <c r="R41" i="4"/>
  <c r="Q41" i="4"/>
  <c r="O41" i="4"/>
  <c r="L41" i="4"/>
  <c r="I41" i="4"/>
  <c r="F41" i="4"/>
  <c r="R40" i="4"/>
  <c r="Q40" i="4"/>
  <c r="O40" i="4"/>
  <c r="L40" i="4"/>
  <c r="I40" i="4"/>
  <c r="F40" i="4"/>
  <c r="R39" i="4"/>
  <c r="Q39" i="4"/>
  <c r="O39" i="4"/>
  <c r="L39" i="4"/>
  <c r="I39" i="4"/>
  <c r="F39" i="4"/>
  <c r="R38" i="4"/>
  <c r="Q38" i="4"/>
  <c r="O38" i="4"/>
  <c r="L38" i="4"/>
  <c r="I38" i="4"/>
  <c r="F38" i="4"/>
  <c r="R37" i="4"/>
  <c r="Q37" i="4"/>
  <c r="O37" i="4"/>
  <c r="L37" i="4"/>
  <c r="I37" i="4"/>
  <c r="F37" i="4"/>
  <c r="R36" i="4"/>
  <c r="Q36" i="4"/>
  <c r="O36" i="4"/>
  <c r="L36" i="4"/>
  <c r="I36" i="4"/>
  <c r="F36" i="4"/>
  <c r="R35" i="4"/>
  <c r="Q35" i="4"/>
  <c r="O35" i="4"/>
  <c r="L35" i="4"/>
  <c r="I35" i="4"/>
  <c r="F35" i="4"/>
  <c r="R34" i="4"/>
  <c r="Q34" i="4"/>
  <c r="O34" i="4"/>
  <c r="L34" i="4"/>
  <c r="I34" i="4"/>
  <c r="F34" i="4"/>
  <c r="R33" i="4"/>
  <c r="Q33" i="4"/>
  <c r="O33" i="4"/>
  <c r="L33" i="4"/>
  <c r="I33" i="4"/>
  <c r="F33" i="4"/>
  <c r="R32" i="4"/>
  <c r="Q32" i="4"/>
  <c r="O32" i="4"/>
  <c r="L32" i="4"/>
  <c r="I32" i="4"/>
  <c r="F32" i="4"/>
  <c r="R31" i="4"/>
  <c r="Q31" i="4"/>
  <c r="O31" i="4"/>
  <c r="L31" i="4"/>
  <c r="I31" i="4"/>
  <c r="F31" i="4"/>
  <c r="R30" i="4"/>
  <c r="Q30" i="4"/>
  <c r="O30" i="4"/>
  <c r="L30" i="4"/>
  <c r="I30" i="4"/>
  <c r="F30" i="4"/>
  <c r="R29" i="4"/>
  <c r="Q29" i="4"/>
  <c r="O29" i="4"/>
  <c r="L29" i="4"/>
  <c r="I29" i="4"/>
  <c r="F29" i="4"/>
  <c r="R28" i="4"/>
  <c r="Q28" i="4"/>
  <c r="O28" i="4"/>
  <c r="L28" i="4"/>
  <c r="I28" i="4"/>
  <c r="F28" i="4"/>
  <c r="R27" i="4"/>
  <c r="Q27" i="4"/>
  <c r="O27" i="4"/>
  <c r="L27" i="4"/>
  <c r="I27" i="4"/>
  <c r="F27" i="4"/>
  <c r="R26" i="4"/>
  <c r="Q26" i="4"/>
  <c r="O26" i="4"/>
  <c r="L26" i="4"/>
  <c r="I26" i="4"/>
  <c r="F26" i="4"/>
  <c r="R25" i="4"/>
  <c r="Q25" i="4"/>
  <c r="O25" i="4"/>
  <c r="L25" i="4"/>
  <c r="I25" i="4"/>
  <c r="F25" i="4"/>
  <c r="R24" i="4"/>
  <c r="Q24" i="4"/>
  <c r="O24" i="4"/>
  <c r="L24" i="4"/>
  <c r="I24" i="4"/>
  <c r="F24" i="4"/>
  <c r="R23" i="4"/>
  <c r="Q23" i="4"/>
  <c r="O23" i="4"/>
  <c r="L23" i="4"/>
  <c r="I23" i="4"/>
  <c r="F23" i="4"/>
  <c r="R22" i="4"/>
  <c r="Q22" i="4"/>
  <c r="O22" i="4"/>
  <c r="L22" i="4"/>
  <c r="I22" i="4"/>
  <c r="F22" i="4"/>
  <c r="R21" i="4"/>
  <c r="Q21" i="4"/>
  <c r="O21" i="4"/>
  <c r="L21" i="4"/>
  <c r="I21" i="4"/>
  <c r="F21" i="4"/>
  <c r="R20" i="4"/>
  <c r="Q20" i="4"/>
  <c r="O20" i="4"/>
  <c r="L20" i="4"/>
  <c r="I20" i="4"/>
  <c r="F20" i="4"/>
  <c r="R19" i="4"/>
  <c r="Q19" i="4"/>
  <c r="O19" i="4"/>
  <c r="L19" i="4"/>
  <c r="I19" i="4"/>
  <c r="F19" i="4"/>
  <c r="R18" i="4"/>
  <c r="Q18" i="4"/>
  <c r="O18" i="4"/>
  <c r="L18" i="4"/>
  <c r="I18" i="4"/>
  <c r="F18" i="4"/>
  <c r="R17" i="4"/>
  <c r="Q17" i="4"/>
  <c r="O17" i="4"/>
  <c r="L17" i="4"/>
  <c r="I17" i="4"/>
  <c r="F17" i="4"/>
  <c r="R16" i="4"/>
  <c r="Q16" i="4"/>
  <c r="O16" i="4"/>
  <c r="L16" i="4"/>
  <c r="I16" i="4"/>
  <c r="F16" i="4"/>
  <c r="R15" i="4"/>
  <c r="Q15" i="4"/>
  <c r="O15" i="4"/>
  <c r="L15" i="4"/>
  <c r="I15" i="4"/>
  <c r="F15" i="4"/>
  <c r="R14" i="4"/>
  <c r="Q14" i="4"/>
  <c r="O14" i="4"/>
  <c r="L14" i="4"/>
  <c r="I14" i="4"/>
  <c r="F14" i="4"/>
  <c r="R13" i="4"/>
  <c r="Q13" i="4"/>
  <c r="O13" i="4"/>
  <c r="L13" i="4"/>
  <c r="I13" i="4"/>
  <c r="F13" i="4"/>
  <c r="R12" i="4"/>
  <c r="Q12" i="4"/>
  <c r="O12" i="4"/>
  <c r="L12" i="4"/>
  <c r="I12" i="4"/>
  <c r="F12" i="4"/>
  <c r="R11" i="4"/>
  <c r="Q11" i="4"/>
  <c r="O11" i="4"/>
  <c r="L11" i="4"/>
  <c r="I11" i="4"/>
  <c r="F11" i="4"/>
  <c r="R10" i="4"/>
  <c r="Q10" i="4"/>
  <c r="O10" i="4"/>
  <c r="L10" i="4"/>
  <c r="I10" i="4"/>
  <c r="F10" i="4"/>
  <c r="R9" i="4"/>
  <c r="Q9" i="4"/>
  <c r="O9" i="4"/>
  <c r="L9" i="4"/>
  <c r="I9" i="4"/>
  <c r="F9" i="4"/>
  <c r="R8" i="4"/>
  <c r="Q8" i="4"/>
  <c r="O8" i="4"/>
  <c r="L8" i="4"/>
  <c r="I8" i="4"/>
  <c r="F8" i="4"/>
  <c r="R7" i="4"/>
  <c r="Q7" i="4"/>
  <c r="O7" i="4"/>
  <c r="L7" i="4"/>
  <c r="I7" i="4"/>
  <c r="F7" i="4"/>
  <c r="R6" i="4"/>
  <c r="Q6" i="4"/>
  <c r="O6" i="4"/>
  <c r="L6" i="4"/>
  <c r="I6" i="4"/>
  <c r="F6" i="4"/>
  <c r="R5" i="4"/>
  <c r="Q5" i="4"/>
  <c r="O5" i="4"/>
  <c r="L5" i="4"/>
  <c r="I5" i="4"/>
  <c r="F5" i="4"/>
  <c r="R4" i="4"/>
  <c r="Q4" i="4"/>
  <c r="O4" i="4"/>
  <c r="L4" i="4"/>
  <c r="I4" i="4"/>
  <c r="F4" i="4"/>
  <c r="R3" i="4"/>
  <c r="Q3" i="4"/>
  <c r="O3" i="4"/>
  <c r="L3" i="4"/>
  <c r="I3" i="4"/>
  <c r="F3" i="4"/>
  <c r="R2" i="4"/>
  <c r="Q2" i="4"/>
  <c r="O2" i="4"/>
  <c r="L2" i="4"/>
  <c r="I2" i="4"/>
  <c r="F2" i="4"/>
  <c r="E34" i="2"/>
  <c r="D32" i="2"/>
  <c r="C30" i="2"/>
  <c r="B30" i="2"/>
  <c r="F17" i="2"/>
  <c r="F15" i="2"/>
  <c r="F14" i="2"/>
  <c r="F13" i="2"/>
  <c r="F11" i="2"/>
  <c r="F10" i="2"/>
</calcChain>
</file>

<file path=xl/sharedStrings.xml><?xml version="1.0" encoding="utf-8"?>
<sst xmlns="http://schemas.openxmlformats.org/spreadsheetml/2006/main" count="129" uniqueCount="57">
  <si>
    <t>Contribution</t>
  </si>
  <si>
    <t>Income</t>
  </si>
  <si>
    <t>Balance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</si>
  <si>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</si>
  <si>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</si>
  <si>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</si>
  <si>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</si>
  <si>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</si>
  <si>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</si>
  <si>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</si>
  <si>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</si>
  <si>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</si>
  <si>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</si>
  <si>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</si>
  <si>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Loans</t>
  </si>
  <si>
    <t>status</t>
  </si>
  <si>
    <t>Browns Canyon</t>
  </si>
  <si>
    <t>c</t>
  </si>
  <si>
    <t>DeArbor</t>
  </si>
  <si>
    <t>Chicago - Able Ventures</t>
  </si>
  <si>
    <t>Salina Truck Stop</t>
  </si>
  <si>
    <t>Northpark Apartments</t>
  </si>
  <si>
    <t>m</t>
  </si>
  <si>
    <t>ICE Development Theater</t>
  </si>
  <si>
    <t>Sorroeix Home Bundle</t>
  </si>
  <si>
    <t>lo-h</t>
  </si>
  <si>
    <t>Washington Management</t>
  </si>
  <si>
    <t>lo-s</t>
  </si>
  <si>
    <t>Austin Arms</t>
  </si>
  <si>
    <t>f</t>
  </si>
  <si>
    <t>Faimai</t>
  </si>
  <si>
    <t>d</t>
  </si>
  <si>
    <t>Fountain Valley</t>
  </si>
  <si>
    <t>lo-sell</t>
  </si>
  <si>
    <t>Kane Country Cabin</t>
  </si>
  <si>
    <t>Palomino Properties</t>
  </si>
  <si>
    <t>Prince of Wales</t>
  </si>
  <si>
    <t>Yaak River</t>
  </si>
  <si>
    <t>Woodfield Green Exec. Ctr.</t>
  </si>
  <si>
    <t>Battista Holdings</t>
  </si>
  <si>
    <t>Summit Developers</t>
  </si>
  <si>
    <t>ARE Enterprises</t>
  </si>
  <si>
    <t>Lanark Ranches</t>
  </si>
  <si>
    <t>Green River Refinery</t>
  </si>
  <si>
    <t>Black Bear Resort</t>
  </si>
  <si>
    <t>Date</t>
  </si>
  <si>
    <t>S&amp;P 500</t>
  </si>
  <si>
    <t>AGG</t>
  </si>
  <si>
    <t>TIP</t>
  </si>
  <si>
    <t>TLH</t>
  </si>
  <si>
    <t>Diversified</t>
  </si>
  <si>
    <t xml:space="preserve">Diversified </t>
  </si>
  <si>
    <t>Evergreen Waterpark</t>
  </si>
  <si>
    <t>Fairmont Estates</t>
  </si>
  <si>
    <t>S&amp;P and TIP adjusted close from finance.yahoo.com</t>
  </si>
  <si>
    <t>Adjusted AGG and Diversified from Keith</t>
  </si>
  <si>
    <t>Horner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</si>
</sst>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"/>
    <numFmt numFmtId="165" formatCode="0.000000000000000%"/>
    <numFmt numFmtId="166" formatCode="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2" fillId="0" borderId="0" xfId="0" applyFont="1" applyBorder="1"/>
    <xf numFmtId="0" fontId="0" fillId="0" borderId="0" xfId="0" applyBorder="1"/>
    <xf numFmtId="10" fontId="0" fillId="0" borderId="0" xfId="2" applyNumberFormat="1" applyFont="1"/>
    <xf numFmtId="10" fontId="0" fillId="0" borderId="0" xfId="0" applyNumberFormat="1"/>
    <xf numFmtId="8" fontId="0" fillId="0" borderId="0" xfId="0" applyNumberFormat="1"/>
    <xf numFmtId="0" fontId="3" fillId="0" borderId="0" xfId="0" applyFont="1" applyFill="1" applyBorder="1" applyAlignment="1">
      <alignment horizontal="justify" vertical="top" wrapText="1"/>
    </xf>
    <xf numFmtId="6" fontId="3" fillId="0" borderId="0" xfId="0" applyNumberFormat="1" applyFont="1" applyAlignment="1">
      <alignment vertical="top" wrapText="1"/>
    </xf>
    <xf numFmtId="10" fontId="0" fillId="0" borderId="0" xfId="2" applyNumberFormat="1" applyFont="1" applyFill="1" applyBorder="1"/>
    <xf numFmtId="6" fontId="0" fillId="0" borderId="0" xfId="0" applyNumberFormat="1"/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/>
    <xf numFmtId="10" fontId="3" fillId="0" borderId="0" xfId="2" applyNumberFormat="1" applyFont="1" applyFill="1" applyAlignment="1">
      <alignment horizontal="left" vertical="top" wrapText="1" indent="1"/>
    </xf>
    <xf numFmtId="0" fontId="3" fillId="0" borderId="0" xfId="0" applyFont="1" applyFill="1" applyBorder="1" applyAlignment="1">
      <alignment vertical="top" wrapText="1"/>
    </xf>
    <xf numFmtId="6" fontId="3" fillId="0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justify" vertical="top" wrapText="1"/>
    </xf>
    <xf numFmtId="6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166" fontId="0" fillId="0" borderId="0" xfId="0" applyNumberFormat="1"/>
    <xf numFmtId="2" fontId="0" fillId="0" borderId="0" xfId="0" applyNumberFormat="1"/>
    <xf numFmtId="44" fontId="0" fillId="0" borderId="0" xfId="1" applyFont="1" applyAlignment="1">
      <alignment horizontal="center"/>
    </xf>
    <xf numFmtId="8" fontId="0" fillId="0" borderId="0" xfId="3" applyNumberFormat="1" applyFont="1"/>
    <xf numFmtId="0" fontId="0" fillId="0" borderId="0" xfId="0"/>
    <xf numFmtId="10" fontId="0" fillId="0" borderId="0" xfId="2" applyNumberFormat="1" applyFont="1"/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46"/>
    <cellStyle name="Comma 3" xfId="48"/>
    <cellStyle name="Currency" xfId="1" builtinId="4"/>
    <cellStyle name="Currency 2" xfId="49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5"/>
    <cellStyle name="Note" xfId="17" builtinId="10" customBuiltin="1"/>
    <cellStyle name="Output" xfId="12" builtinId="21" customBuiltin="1"/>
    <cellStyle name="Percent" xfId="2" builtinId="5"/>
    <cellStyle name="Percent 2" xfId="47"/>
    <cellStyle name="Percent 3" xfId="50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colors>
    <mruColors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Historical Portfolio Performance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93168245273694"/>
          <c:y val="0.1515134471827386"/>
          <c:w val="0.82776408383734634"/>
          <c:h val="0.66662712615468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'Historical PP'!$D$1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000044"/>
            </a:solidFill>
          </c:spPr>
          <c:invertIfNegative val="0"/>
          <c:cat>
            <c:strRef>
              <c:f>'Historical PP'!$A$3:$A$60</c:f>
              <c:strCache>
                <c:ptCount val="58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 09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  <c:pt idx="18">
                  <c:v>Jan 10</c:v>
                </c:pt>
                <c:pt idx="19">
                  <c:v>Feb</c:v>
                </c:pt>
                <c:pt idx="20">
                  <c:v>Mar</c:v>
                </c:pt>
                <c:pt idx="21">
                  <c:v>Apr</c:v>
                </c:pt>
                <c:pt idx="22">
                  <c:v>May</c:v>
                </c:pt>
                <c:pt idx="23">
                  <c:v>Jun</c:v>
                </c:pt>
                <c:pt idx="24">
                  <c:v>Jul</c:v>
                </c:pt>
                <c:pt idx="25">
                  <c:v>Aug</c:v>
                </c:pt>
                <c:pt idx="26">
                  <c:v>Sep</c:v>
                </c:pt>
                <c:pt idx="27">
                  <c:v>Oct</c:v>
                </c:pt>
                <c:pt idx="28">
                  <c:v>Nov</c:v>
                </c:pt>
                <c:pt idx="29">
                  <c:v>Dec</c:v>
                </c:pt>
                <c:pt idx="30">
                  <c:v>Jan 11</c:v>
                </c:pt>
                <c:pt idx="31">
                  <c:v>Feb</c:v>
                </c:pt>
                <c:pt idx="32">
                  <c:v>Mar</c:v>
                </c:pt>
                <c:pt idx="33">
                  <c:v>Apr</c:v>
                </c:pt>
                <c:pt idx="34">
                  <c:v>May</c:v>
                </c:pt>
                <c:pt idx="35">
                  <c:v>Jun</c:v>
                </c:pt>
                <c:pt idx="36">
                  <c:v>Jul</c:v>
                </c:pt>
                <c:pt idx="37">
                  <c:v>Aug</c:v>
                </c:pt>
                <c:pt idx="38">
                  <c:v>Sep</c:v>
                </c:pt>
                <c:pt idx="39">
                  <c:v>Oct</c:v>
                </c:pt>
                <c:pt idx="40">
                  <c:v>Nov</c:v>
                </c:pt>
                <c:pt idx="41">
                  <c:v>Dec</c:v>
                </c:pt>
                <c:pt idx="42">
                  <c:v>Jan 12</c:v>
                </c:pt>
                <c:pt idx="43">
                  <c:v>Feb</c:v>
                </c:pt>
                <c:pt idx="44">
                  <c:v>Mar</c:v>
                </c:pt>
                <c:pt idx="45">
                  <c:v>Apr</c:v>
                </c:pt>
                <c:pt idx="46">
                  <c:v>May</c:v>
                </c:pt>
                <c:pt idx="47">
                  <c:v>Jun</c:v>
                </c:pt>
                <c:pt idx="48">
                  <c:v>Jul</c:v>
                </c:pt>
                <c:pt idx="49">
                  <c:v>Aug</c:v>
                </c:pt>
                <c:pt idx="50">
                  <c:v>Sep</c:v>
                </c:pt>
                <c:pt idx="51">
                  <c:v>Oct</c:v>
                </c:pt>
                <c:pt idx="52">
                  <c:v>Nov</c:v>
                </c:pt>
                <c:pt idx="53">
                  <c:v>Dec</c:v>
                </c:pt>
                <c:pt idx="54">
                  <c:v>Jan 13</c:v>
                </c:pt>
                <c:pt idx="55">
                  <c:v>Feb</c:v>
                </c:pt>
                <c:pt idx="56">
                  <c:v>Mar</c:v>
                </c:pt>
                <c:pt idx="57">
                  <c:v>Apr</c:v>
                </c:pt>
              </c:strCache>
            </c:strRef>
          </c:cat>
          <c:val>
            <c:numRef>
              <c:f>'Historical PP'!$D$3:$D$60</c:f>
              <c:numCache>
                <c:formatCode>_("$"* #,##0.00_);_("$"* \(#,##0.00\);_("$"* "-"??_);_(@_)</c:formatCode>
                <c:ptCount val="58"/>
                <c:pt idx="0">
                  <c:v>100690.33</c:v>
                </c:pt>
                <c:pt idx="1">
                  <c:v>101259.94305605635</c:v>
                </c:pt>
                <c:pt idx="2">
                  <c:v>102559.80182490399</c:v>
                </c:pt>
                <c:pt idx="3">
                  <c:v>104102.52838561029</c:v>
                </c:pt>
                <c:pt idx="4">
                  <c:v>105032.13430884878</c:v>
                </c:pt>
                <c:pt idx="5">
                  <c:v>105803.68832005288</c:v>
                </c:pt>
                <c:pt idx="6">
                  <c:v>107019.07553037848</c:v>
                </c:pt>
                <c:pt idx="7">
                  <c:v>107959.93995524666</c:v>
                </c:pt>
                <c:pt idx="8">
                  <c:v>108963.61728211799</c:v>
                </c:pt>
                <c:pt idx="9">
                  <c:v>109713.81767983758</c:v>
                </c:pt>
                <c:pt idx="10">
                  <c:v>109713.81767983758</c:v>
                </c:pt>
                <c:pt idx="11">
                  <c:v>109789.31626511287</c:v>
                </c:pt>
                <c:pt idx="12">
                  <c:v>113618.69487590017</c:v>
                </c:pt>
                <c:pt idx="13">
                  <c:v>114525.82091362243</c:v>
                </c:pt>
                <c:pt idx="14">
                  <c:v>115418.13338135456</c:v>
                </c:pt>
                <c:pt idx="15">
                  <c:v>116244.66192599264</c:v>
                </c:pt>
                <c:pt idx="16">
                  <c:v>116592.82716680813</c:v>
                </c:pt>
                <c:pt idx="17">
                  <c:v>117003.99213482846</c:v>
                </c:pt>
                <c:pt idx="18">
                  <c:v>117574.83468509231</c:v>
                </c:pt>
                <c:pt idx="19">
                  <c:v>118970.44771503701</c:v>
                </c:pt>
                <c:pt idx="20">
                  <c:v>119499.99590369647</c:v>
                </c:pt>
                <c:pt idx="21">
                  <c:v>120654.85581410938</c:v>
                </c:pt>
                <c:pt idx="22">
                  <c:v>125400.98650072691</c:v>
                </c:pt>
                <c:pt idx="23">
                  <c:v>126341.19920716409</c:v>
                </c:pt>
                <c:pt idx="24">
                  <c:v>127470.78112544556</c:v>
                </c:pt>
                <c:pt idx="25">
                  <c:v>128388.74920864234</c:v>
                </c:pt>
                <c:pt idx="26">
                  <c:v>129250.658188986</c:v>
                </c:pt>
                <c:pt idx="27">
                  <c:v>130291.5137393819</c:v>
                </c:pt>
                <c:pt idx="28">
                  <c:v>131218.33916507915</c:v>
                </c:pt>
                <c:pt idx="29">
                  <c:v>132365.33507001351</c:v>
                </c:pt>
                <c:pt idx="30">
                  <c:v>133059.21070211739</c:v>
                </c:pt>
                <c:pt idx="31">
                  <c:v>134428.57958961744</c:v>
                </c:pt>
                <c:pt idx="32">
                  <c:v>135155.18286587176</c:v>
                </c:pt>
                <c:pt idx="33">
                  <c:v>136659.55803867648</c:v>
                </c:pt>
                <c:pt idx="34">
                  <c:v>137990.20190583222</c:v>
                </c:pt>
                <c:pt idx="35">
                  <c:v>139227.38065905933</c:v>
                </c:pt>
                <c:pt idx="36">
                  <c:v>140707.58003722064</c:v>
                </c:pt>
                <c:pt idx="37">
                  <c:v>141345.20347153832</c:v>
                </c:pt>
                <c:pt idx="38">
                  <c:v>142295.01143619628</c:v>
                </c:pt>
                <c:pt idx="39">
                  <c:v>143187.85215757854</c:v>
                </c:pt>
                <c:pt idx="40">
                  <c:v>144695.04032999661</c:v>
                </c:pt>
                <c:pt idx="41">
                  <c:v>145432.82442418483</c:v>
                </c:pt>
                <c:pt idx="42">
                  <c:v>146697.31629404929</c:v>
                </c:pt>
                <c:pt idx="43">
                  <c:v>148229.08749497257</c:v>
                </c:pt>
                <c:pt idx="44">
                  <c:v>149314.03177225607</c:v>
                </c:pt>
                <c:pt idx="45">
                  <c:v>150054.30834467814</c:v>
                </c:pt>
                <c:pt idx="46">
                  <c:v>151148.12547399895</c:v>
                </c:pt>
                <c:pt idx="47">
                  <c:v>152437.96311754387</c:v>
                </c:pt>
                <c:pt idx="48">
                  <c:v>153519.51808776101</c:v>
                </c:pt>
                <c:pt idx="49">
                  <c:v>154484.64156614745</c:v>
                </c:pt>
                <c:pt idx="50">
                  <c:v>155687.47443384564</c:v>
                </c:pt>
                <c:pt idx="51">
                  <c:v>156706.15314781372</c:v>
                </c:pt>
                <c:pt idx="52">
                  <c:v>158005.58314781371</c:v>
                </c:pt>
                <c:pt idx="53">
                  <c:v>159048.0431478137</c:v>
                </c:pt>
                <c:pt idx="54">
                  <c:v>160996.7539754516</c:v>
                </c:pt>
                <c:pt idx="55">
                  <c:v>162097.5</c:v>
                </c:pt>
                <c:pt idx="56">
                  <c:v>162963.10999999999</c:v>
                </c:pt>
                <c:pt idx="57">
                  <c:v>164313.39000000001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093080"/>
        <c:axId val="310052680"/>
      </c:barChart>
      <c:catAx>
        <c:axId val="32109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0052680"/>
        <c:crosses val="autoZero"/>
        <c:auto val="1"/>
        <c:lblAlgn val="ctr"/>
        <c:lblOffset val="100"/>
        <c:noMultiLvlLbl val="0"/>
      </c:catAx>
      <c:valAx>
        <c:axId val="310052680"/>
        <c:scaling>
          <c:orientation val="minMax"/>
          <c:min val="100000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321093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94610794757926"/>
          <c:y val="0.15216033775594573"/>
          <c:w val="8.0064905679893494E-2"/>
          <c:h val="4.4239551973715131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PCG Diversified Loan Portfolio Allocation</a:t>
            </a:r>
          </a:p>
        </c:rich>
      </c:tx>
      <c:layout>
        <c:manualLayout>
          <c:xMode val="edge"/>
          <c:yMode val="edge"/>
          <c:x val="1.6714213230478173E-2"/>
          <c:y val="1.8823524761828071E-2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2860754834758868E-2"/>
          <c:y val="0.18814498865364346"/>
          <c:w val="0.61528888118318448"/>
          <c:h val="0.8092731125308675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 chart'!$A$2:$A$26</c:f>
              <c:strCache>
                <c:ptCount val="25"/>
                <c:pt idx="0">
                  <c:v>Horner Mills</c:v>
                </c:pt>
                <c:pt idx="1">
                  <c:v>Fairmont Estates</c:v>
                </c:pt>
                <c:pt idx="2">
                  <c:v>Evergreen Waterpark</c:v>
                </c:pt>
                <c:pt idx="3">
                  <c:v>Browns Canyon</c:v>
                </c:pt>
                <c:pt idx="4">
                  <c:v>DeArbor</c:v>
                </c:pt>
                <c:pt idx="5">
                  <c:v>Chicago - Able Ventures</c:v>
                </c:pt>
                <c:pt idx="6">
                  <c:v>Salina Truck Stop</c:v>
                </c:pt>
                <c:pt idx="7">
                  <c:v>Northpark Apartments</c:v>
                </c:pt>
                <c:pt idx="8">
                  <c:v>ICE Development Theater</c:v>
                </c:pt>
                <c:pt idx="9">
                  <c:v>Sorroeix Home Bundle</c:v>
                </c:pt>
                <c:pt idx="10">
                  <c:v>Washington Management</c:v>
                </c:pt>
                <c:pt idx="11">
                  <c:v>Austin Arms</c:v>
                </c:pt>
                <c:pt idx="12">
                  <c:v>Faimai</c:v>
                </c:pt>
                <c:pt idx="13">
                  <c:v>Fountain Valley</c:v>
                </c:pt>
                <c:pt idx="14">
                  <c:v>Kane Country Cabin</c:v>
                </c:pt>
                <c:pt idx="15">
                  <c:v>Palomino Properties</c:v>
                </c:pt>
                <c:pt idx="16">
                  <c:v>Prince of Wales</c:v>
                </c:pt>
                <c:pt idx="17">
                  <c:v>Yaak River</c:v>
                </c:pt>
                <c:pt idx="18">
                  <c:v>Woodfield Green Exec. Ctr.</c:v>
                </c:pt>
                <c:pt idx="19">
                  <c:v>Battista Holdings</c:v>
                </c:pt>
                <c:pt idx="20">
                  <c:v>Summit Developers</c:v>
                </c:pt>
                <c:pt idx="21">
                  <c:v>ARE Enterprises</c:v>
                </c:pt>
                <c:pt idx="22">
                  <c:v>Lanark Ranches</c:v>
                </c:pt>
                <c:pt idx="23">
                  <c:v>Green River Refinery</c:v>
                </c:pt>
                <c:pt idx="24">
                  <c:v>Black Bear Resort</c:v>
                </c:pt>
              </c:strCache>
            </c:strRef>
          </c:cat>
          <c:val>
            <c:numRef>
              <c:f>'Allocation chart'!$C$2:$C$26</c:f>
              <c:numCache>
                <c:formatCode>0.00%</c:formatCode>
                <c:ptCount val="25"/>
                <c:pt idx="0">
                  <c:v>4.3499999999999997E-2</c:v>
                </c:pt>
                <c:pt idx="1">
                  <c:v>9.2600000000000002E-2</c:v>
                </c:pt>
                <c:pt idx="2">
                  <c:v>2.9600000000000001E-2</c:v>
                </c:pt>
                <c:pt idx="3">
                  <c:v>8.2799999999999999E-2</c:v>
                </c:pt>
                <c:pt idx="4">
                  <c:v>6.0299999999999999E-2</c:v>
                </c:pt>
                <c:pt idx="5">
                  <c:v>7.0999999999999994E-2</c:v>
                </c:pt>
                <c:pt idx="6">
                  <c:v>1.35E-2</c:v>
                </c:pt>
                <c:pt idx="7">
                  <c:v>8.2799999999999999E-2</c:v>
                </c:pt>
                <c:pt idx="8">
                  <c:v>4.5999999999999999E-2</c:v>
                </c:pt>
                <c:pt idx="9">
                  <c:v>2.9600000000000001E-2</c:v>
                </c:pt>
                <c:pt idx="10">
                  <c:v>8.2799999999999999E-2</c:v>
                </c:pt>
                <c:pt idx="11">
                  <c:v>8.2199999999999995E-2</c:v>
                </c:pt>
                <c:pt idx="12">
                  <c:v>4.7E-2</c:v>
                </c:pt>
                <c:pt idx="13">
                  <c:v>2.4299999999999999E-2</c:v>
                </c:pt>
                <c:pt idx="14">
                  <c:v>7.1000000000000004E-3</c:v>
                </c:pt>
                <c:pt idx="15">
                  <c:v>7.7000000000000002E-3</c:v>
                </c:pt>
                <c:pt idx="16">
                  <c:v>2.8400000000000002E-2</c:v>
                </c:pt>
                <c:pt idx="17">
                  <c:v>1.89E-2</c:v>
                </c:pt>
                <c:pt idx="18">
                  <c:v>5.91E-2</c:v>
                </c:pt>
                <c:pt idx="19">
                  <c:v>1.18E-2</c:v>
                </c:pt>
                <c:pt idx="20">
                  <c:v>4.3E-3</c:v>
                </c:pt>
                <c:pt idx="21">
                  <c:v>1.72E-2</c:v>
                </c:pt>
                <c:pt idx="22">
                  <c:v>1.09E-2</c:v>
                </c:pt>
                <c:pt idx="23">
                  <c:v>3.6900000000000002E-2</c:v>
                </c:pt>
                <c:pt idx="24">
                  <c:v>9.7999999999999997E-3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199167183977081"/>
          <c:y val="4.6636454648532534E-2"/>
          <c:w val="0.26744502908700396"/>
          <c:h val="0.9085481344804651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CPC Diversified performance vs S&amp;P 500</a:t>
            </a:r>
          </a:p>
        </c:rich>
      </c:tx>
      <c:layout>
        <c:manualLayout>
          <c:xMode val="edge"/>
          <c:yMode val="edge"/>
          <c:x val="0.12688461645474525"/>
          <c:y val="1.91570881226053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05504391456369"/>
          <c:y val="0.19480351414406533"/>
          <c:w val="0.83856097493113702"/>
          <c:h val="0.68921660834062393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graphs - Keith'!$C$1</c:f>
              <c:strCache>
                <c:ptCount val="1"/>
                <c:pt idx="0">
                  <c:v>S&amp;P 500</c:v>
                </c:pt>
              </c:strCache>
            </c:strRef>
          </c:tx>
          <c:marker>
            <c:symbol val="none"/>
          </c:marker>
          <c:cat>
            <c:numRef>
              <c:f>'Comparison graphs - Keith'!$A$3:$A$67</c:f>
              <c:numCache>
                <c:formatCode>m/yyyy</c:formatCode>
                <c:ptCount val="65"/>
                <c:pt idx="0">
                  <c:v>39661</c:v>
                </c:pt>
                <c:pt idx="1">
                  <c:v>39693</c:v>
                </c:pt>
                <c:pt idx="2">
                  <c:v>39722</c:v>
                </c:pt>
                <c:pt idx="3">
                  <c:v>39755</c:v>
                </c:pt>
                <c:pt idx="4">
                  <c:v>39783</c:v>
                </c:pt>
                <c:pt idx="5">
                  <c:v>39815</c:v>
                </c:pt>
                <c:pt idx="6">
                  <c:v>39846</c:v>
                </c:pt>
                <c:pt idx="7">
                  <c:v>39874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40028</c:v>
                </c:pt>
                <c:pt idx="13">
                  <c:v>40057</c:v>
                </c:pt>
                <c:pt idx="14">
                  <c:v>40087</c:v>
                </c:pt>
                <c:pt idx="15">
                  <c:v>40119</c:v>
                </c:pt>
                <c:pt idx="16">
                  <c:v>40148</c:v>
                </c:pt>
                <c:pt idx="17">
                  <c:v>40182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  <c:pt idx="29">
                  <c:v>40544</c:v>
                </c:pt>
                <c:pt idx="30">
                  <c:v>40575</c:v>
                </c:pt>
                <c:pt idx="31">
                  <c:v>40603</c:v>
                </c:pt>
                <c:pt idx="32">
                  <c:v>40634</c:v>
                </c:pt>
                <c:pt idx="33">
                  <c:v>40664</c:v>
                </c:pt>
                <c:pt idx="34">
                  <c:v>40705</c:v>
                </c:pt>
                <c:pt idx="35">
                  <c:v>40725</c:v>
                </c:pt>
                <c:pt idx="36">
                  <c:v>40756</c:v>
                </c:pt>
                <c:pt idx="37">
                  <c:v>40787</c:v>
                </c:pt>
                <c:pt idx="38">
                  <c:v>40817</c:v>
                </c:pt>
                <c:pt idx="39">
                  <c:v>40848</c:v>
                </c:pt>
                <c:pt idx="40">
                  <c:v>40878</c:v>
                </c:pt>
                <c:pt idx="41">
                  <c:v>40909</c:v>
                </c:pt>
                <c:pt idx="42">
                  <c:v>40940</c:v>
                </c:pt>
                <c:pt idx="43">
                  <c:v>40969</c:v>
                </c:pt>
                <c:pt idx="44">
                  <c:v>41000</c:v>
                </c:pt>
                <c:pt idx="45">
                  <c:v>41030</c:v>
                </c:pt>
                <c:pt idx="46">
                  <c:v>41072</c:v>
                </c:pt>
                <c:pt idx="47">
                  <c:v>41091</c:v>
                </c:pt>
                <c:pt idx="48">
                  <c:v>41122</c:v>
                </c:pt>
                <c:pt idx="49">
                  <c:v>41153</c:v>
                </c:pt>
                <c:pt idx="50">
                  <c:v>41194</c:v>
                </c:pt>
                <c:pt idx="51">
                  <c:v>41214</c:v>
                </c:pt>
                <c:pt idx="52">
                  <c:v>41244</c:v>
                </c:pt>
                <c:pt idx="53">
                  <c:v>41287</c:v>
                </c:pt>
                <c:pt idx="54">
                  <c:v>41306</c:v>
                </c:pt>
                <c:pt idx="55">
                  <c:v>41334</c:v>
                </c:pt>
                <c:pt idx="56">
                  <c:v>41365</c:v>
                </c:pt>
                <c:pt idx="57">
                  <c:v>41395</c:v>
                </c:pt>
                <c:pt idx="58">
                  <c:v>41426</c:v>
                </c:pt>
                <c:pt idx="59">
                  <c:v>41456</c:v>
                </c:pt>
                <c:pt idx="60">
                  <c:v>41487</c:v>
                </c:pt>
                <c:pt idx="61">
                  <c:v>41518</c:v>
                </c:pt>
                <c:pt idx="62">
                  <c:v>41548</c:v>
                </c:pt>
                <c:pt idx="63">
                  <c:v>41579</c:v>
                </c:pt>
                <c:pt idx="64">
                  <c:v>41609</c:v>
                </c:pt>
              </c:numCache>
            </c:numRef>
          </c:cat>
          <c:val>
            <c:numRef>
              <c:f>'Comparison graphs - Keith'!$C$3:$C$67</c:f>
              <c:numCache>
                <c:formatCode>0.00%</c:formatCode>
                <c:ptCount val="65"/>
                <c:pt idx="0">
                  <c:v>1.2865277074175537E-4</c:v>
                </c:pt>
                <c:pt idx="1">
                  <c:v>-8.249403059631906E-2</c:v>
                </c:pt>
                <c:pt idx="2">
                  <c:v>-0.23512256087835223</c:v>
                </c:pt>
                <c:pt idx="3">
                  <c:v>-0.29133245886118558</c:v>
                </c:pt>
                <c:pt idx="4">
                  <c:v>-0.28120548515544114</c:v>
                </c:pt>
                <c:pt idx="5">
                  <c:v>-0.3406806183281525</c:v>
                </c:pt>
                <c:pt idx="6">
                  <c:v>-0.41290863521401711</c:v>
                </c:pt>
                <c:pt idx="7">
                  <c:v>-0.36134571981141655</c:v>
                </c:pt>
                <c:pt idx="8">
                  <c:v>-0.30123782625657114</c:v>
                </c:pt>
                <c:pt idx="9">
                  <c:v>-0.26244161185751974</c:v>
                </c:pt>
                <c:pt idx="10">
                  <c:v>-0.2625286782118802</c:v>
                </c:pt>
                <c:pt idx="11">
                  <c:v>-0.20800689537357916</c:v>
                </c:pt>
                <c:pt idx="12">
                  <c:v>-0.18155963352634222</c:v>
                </c:pt>
                <c:pt idx="13">
                  <c:v>-0.15275284416068841</c:v>
                </c:pt>
                <c:pt idx="14">
                  <c:v>-0.1689127400002659</c:v>
                </c:pt>
                <c:pt idx="15">
                  <c:v>-0.1210555167925141</c:v>
                </c:pt>
                <c:pt idx="16">
                  <c:v>-0.10546729445311226</c:v>
                </c:pt>
                <c:pt idx="17">
                  <c:v>-0.13862882009318594</c:v>
                </c:pt>
                <c:pt idx="18">
                  <c:v>-0.11386556175633275</c:v>
                </c:pt>
                <c:pt idx="19">
                  <c:v>-6.1900221343677841E-2</c:v>
                </c:pt>
                <c:pt idx="20">
                  <c:v>-4.7874689586138705E-2</c:v>
                </c:pt>
                <c:pt idx="21">
                  <c:v>-0.12454914966729659</c:v>
                </c:pt>
                <c:pt idx="22">
                  <c:v>-0.17204298942415713</c:v>
                </c:pt>
                <c:pt idx="23">
                  <c:v>-0.11533795067102517</c:v>
                </c:pt>
                <c:pt idx="24">
                  <c:v>-0.15718543070206228</c:v>
                </c:pt>
                <c:pt idx="25">
                  <c:v>-8.3356050837817747E-2</c:v>
                </c:pt>
                <c:pt idx="26">
                  <c:v>-4.911103127477618E-2</c:v>
                </c:pt>
                <c:pt idx="27">
                  <c:v>-5.1258579449321842E-2</c:v>
                </c:pt>
                <c:pt idx="28">
                  <c:v>1.0484973274758232E-2</c:v>
                </c:pt>
                <c:pt idx="29">
                  <c:v>3.3547093763882437E-2</c:v>
                </c:pt>
                <c:pt idx="30">
                  <c:v>6.6288423666031743E-2</c:v>
                </c:pt>
                <c:pt idx="31">
                  <c:v>6.5427294510117931E-2</c:v>
                </c:pt>
                <c:pt idx="32">
                  <c:v>9.5644873332892455E-2</c:v>
                </c:pt>
                <c:pt idx="33">
                  <c:v>8.0694075013092809E-2</c:v>
                </c:pt>
                <c:pt idx="34">
                  <c:v>6.1191535344332366E-2</c:v>
                </c:pt>
                <c:pt idx="35">
                  <c:v>3.8188692240157543E-2</c:v>
                </c:pt>
                <c:pt idx="36">
                  <c:v>-1.45952366959551E-2</c:v>
                </c:pt>
                <c:pt idx="37">
                  <c:v>-8.6333408316469282E-2</c:v>
                </c:pt>
                <c:pt idx="38">
                  <c:v>1.2611169185467588E-2</c:v>
                </c:pt>
                <c:pt idx="39">
                  <c:v>7.2947734262092858E-3</c:v>
                </c:pt>
                <c:pt idx="40">
                  <c:v>1.6840460804389876E-2</c:v>
                </c:pt>
                <c:pt idx="41">
                  <c:v>6.1188061542044016E-2</c:v>
                </c:pt>
                <c:pt idx="42">
                  <c:v>0.10435702629672799</c:v>
                </c:pt>
                <c:pt idx="43">
                  <c:v>0.13894704986983372</c:v>
                </c:pt>
                <c:pt idx="44">
                  <c:v>0.13028149741633707</c:v>
                </c:pt>
                <c:pt idx="45">
                  <c:v>5.9303778682509294E-2</c:v>
                </c:pt>
                <c:pt idx="46">
                  <c:v>0.10169791790338015</c:v>
                </c:pt>
                <c:pt idx="47">
                  <c:v>0.11502724191527551</c:v>
                </c:pt>
                <c:pt idx="48">
                  <c:v>0.13721565631597202</c:v>
                </c:pt>
                <c:pt idx="49">
                  <c:v>0.16467224307560799</c:v>
                </c:pt>
                <c:pt idx="50">
                  <c:v>0.14132324094841081</c:v>
                </c:pt>
                <c:pt idx="51">
                  <c:v>0.14437808301501559</c:v>
                </c:pt>
                <c:pt idx="52">
                  <c:v>0.15267105572375628</c:v>
                </c:pt>
                <c:pt idx="53">
                  <c:v>0.21034514724170716</c:v>
                </c:pt>
                <c:pt idx="54">
                  <c:v>0.22441157910335663</c:v>
                </c:pt>
                <c:pt idx="55">
                  <c:v>0.26859114285067698</c:v>
                </c:pt>
                <c:pt idx="56">
                  <c:v>0.2921028</c:v>
                </c:pt>
                <c:pt idx="57">
                  <c:v>0.31911709999999993</c:v>
                </c:pt>
                <c:pt idx="58">
                  <c:v>0.29934259999999996</c:v>
                </c:pt>
                <c:pt idx="59">
                  <c:v>0.3634448999999999</c:v>
                </c:pt>
                <c:pt idx="60">
                  <c:v>0.32065100000000007</c:v>
                </c:pt>
                <c:pt idx="61">
                  <c:v>0.35961209999999993</c:v>
                </c:pt>
                <c:pt idx="62">
                  <c:v>0.42012380000000005</c:v>
                </c:pt>
                <c:pt idx="63">
                  <c:v>0.46025839999999996</c:v>
                </c:pt>
                <c:pt idx="64">
                  <c:v>0.4946122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'Comparison graphs - Keith'!$O$1</c:f>
              <c:strCache>
                <c:ptCount val="1"/>
                <c:pt idx="0">
                  <c:v>Diversified</c:v>
                </c:pt>
              </c:strCache>
            </c:strRef>
          </c:tx>
          <c:marker>
            <c:symbol val="none"/>
          </c:marker>
          <c:cat>
            <c:numRef>
              <c:f>'Comparison graphs - Keith'!$A$3:$A$67</c:f>
              <c:numCache>
                <c:formatCode>m/yyyy</c:formatCode>
                <c:ptCount val="65"/>
                <c:pt idx="0">
                  <c:v>39661</c:v>
                </c:pt>
                <c:pt idx="1">
                  <c:v>39693</c:v>
                </c:pt>
                <c:pt idx="2">
                  <c:v>39722</c:v>
                </c:pt>
                <c:pt idx="3">
                  <c:v>39755</c:v>
                </c:pt>
                <c:pt idx="4">
                  <c:v>39783</c:v>
                </c:pt>
                <c:pt idx="5">
                  <c:v>39815</c:v>
                </c:pt>
                <c:pt idx="6">
                  <c:v>39846</c:v>
                </c:pt>
                <c:pt idx="7">
                  <c:v>39874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40028</c:v>
                </c:pt>
                <c:pt idx="13">
                  <c:v>40057</c:v>
                </c:pt>
                <c:pt idx="14">
                  <c:v>40087</c:v>
                </c:pt>
                <c:pt idx="15">
                  <c:v>40119</c:v>
                </c:pt>
                <c:pt idx="16">
                  <c:v>40148</c:v>
                </c:pt>
                <c:pt idx="17">
                  <c:v>40182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  <c:pt idx="29">
                  <c:v>40544</c:v>
                </c:pt>
                <c:pt idx="30">
                  <c:v>40575</c:v>
                </c:pt>
                <c:pt idx="31">
                  <c:v>40603</c:v>
                </c:pt>
                <c:pt idx="32">
                  <c:v>40634</c:v>
                </c:pt>
                <c:pt idx="33">
                  <c:v>40664</c:v>
                </c:pt>
                <c:pt idx="34">
                  <c:v>40705</c:v>
                </c:pt>
                <c:pt idx="35">
                  <c:v>40725</c:v>
                </c:pt>
                <c:pt idx="36">
                  <c:v>40756</c:v>
                </c:pt>
                <c:pt idx="37">
                  <c:v>40787</c:v>
                </c:pt>
                <c:pt idx="38">
                  <c:v>40817</c:v>
                </c:pt>
                <c:pt idx="39">
                  <c:v>40848</c:v>
                </c:pt>
                <c:pt idx="40">
                  <c:v>40878</c:v>
                </c:pt>
                <c:pt idx="41">
                  <c:v>40909</c:v>
                </c:pt>
                <c:pt idx="42">
                  <c:v>40940</c:v>
                </c:pt>
                <c:pt idx="43">
                  <c:v>40969</c:v>
                </c:pt>
                <c:pt idx="44">
                  <c:v>41000</c:v>
                </c:pt>
                <c:pt idx="45">
                  <c:v>41030</c:v>
                </c:pt>
                <c:pt idx="46">
                  <c:v>41072</c:v>
                </c:pt>
                <c:pt idx="47">
                  <c:v>41091</c:v>
                </c:pt>
                <c:pt idx="48">
                  <c:v>41122</c:v>
                </c:pt>
                <c:pt idx="49">
                  <c:v>41153</c:v>
                </c:pt>
                <c:pt idx="50">
                  <c:v>41194</c:v>
                </c:pt>
                <c:pt idx="51">
                  <c:v>41214</c:v>
                </c:pt>
                <c:pt idx="52">
                  <c:v>41244</c:v>
                </c:pt>
                <c:pt idx="53">
                  <c:v>41287</c:v>
                </c:pt>
                <c:pt idx="54">
                  <c:v>41306</c:v>
                </c:pt>
                <c:pt idx="55">
                  <c:v>41334</c:v>
                </c:pt>
                <c:pt idx="56">
                  <c:v>41365</c:v>
                </c:pt>
                <c:pt idx="57">
                  <c:v>41395</c:v>
                </c:pt>
                <c:pt idx="58">
                  <c:v>41426</c:v>
                </c:pt>
                <c:pt idx="59">
                  <c:v>41456</c:v>
                </c:pt>
                <c:pt idx="60">
                  <c:v>41487</c:v>
                </c:pt>
                <c:pt idx="61">
                  <c:v>41518</c:v>
                </c:pt>
                <c:pt idx="62">
                  <c:v>41548</c:v>
                </c:pt>
                <c:pt idx="63">
                  <c:v>41579</c:v>
                </c:pt>
                <c:pt idx="64">
                  <c:v>41609</c:v>
                </c:pt>
              </c:numCache>
            </c:numRef>
          </c:cat>
          <c:val>
            <c:numRef>
              <c:f>'Comparison graphs - Keith'!$O$3:$O$67</c:f>
              <c:numCache>
                <c:formatCode>0.00%</c:formatCode>
                <c:ptCount val="65"/>
                <c:pt idx="0">
                  <c:v>1.2599430560563488E-2</c:v>
                </c:pt>
                <c:pt idx="1">
                  <c:v>2.5598018249039886E-2</c:v>
                </c:pt>
                <c:pt idx="2">
                  <c:v>4.1025283856102907E-2</c:v>
                </c:pt>
                <c:pt idx="3">
                  <c:v>5.0321343088487777E-2</c:v>
                </c:pt>
                <c:pt idx="4">
                  <c:v>5.8036883200528827E-2</c:v>
                </c:pt>
                <c:pt idx="5">
                  <c:v>7.0190755303784824E-2</c:v>
                </c:pt>
                <c:pt idx="6">
                  <c:v>7.9599399552466643E-2</c:v>
                </c:pt>
                <c:pt idx="7">
                  <c:v>8.963617282117993E-2</c:v>
                </c:pt>
                <c:pt idx="8">
                  <c:v>9.7138176798375789E-2</c:v>
                </c:pt>
                <c:pt idx="9">
                  <c:v>9.7138176798375789E-2</c:v>
                </c:pt>
                <c:pt idx="10">
                  <c:v>9.7893162651128657E-2</c:v>
                </c:pt>
                <c:pt idx="11">
                  <c:v>0.13618694875900167</c:v>
                </c:pt>
                <c:pt idx="12">
                  <c:v>0.14525820913622431</c:v>
                </c:pt>
                <c:pt idx="13">
                  <c:v>0.15418133381354565</c:v>
                </c:pt>
                <c:pt idx="14">
                  <c:v>0.16244661925992637</c:v>
                </c:pt>
                <c:pt idx="15">
                  <c:v>0.1659282716680813</c:v>
                </c:pt>
                <c:pt idx="16">
                  <c:v>0.17003992134828455</c:v>
                </c:pt>
                <c:pt idx="17">
                  <c:v>0.17574834685092311</c:v>
                </c:pt>
                <c:pt idx="18">
                  <c:v>0.18970447715037009</c:v>
                </c:pt>
                <c:pt idx="19">
                  <c:v>0.19499995903696471</c:v>
                </c:pt>
                <c:pt idx="20">
                  <c:v>0.20654855814109382</c:v>
                </c:pt>
                <c:pt idx="21">
                  <c:v>0.25400986500726913</c:v>
                </c:pt>
                <c:pt idx="22">
                  <c:v>0.26341199207164084</c:v>
                </c:pt>
                <c:pt idx="23">
                  <c:v>0.27470781125445559</c:v>
                </c:pt>
                <c:pt idx="24">
                  <c:v>0.28388749208642344</c:v>
                </c:pt>
                <c:pt idx="25">
                  <c:v>0.29250658188985995</c:v>
                </c:pt>
                <c:pt idx="26">
                  <c:v>0.30291513739381903</c:v>
                </c:pt>
                <c:pt idx="27">
                  <c:v>0.31218339165079145</c:v>
                </c:pt>
                <c:pt idx="28">
                  <c:v>0.32365335070013507</c:v>
                </c:pt>
                <c:pt idx="29">
                  <c:v>0.33059210702117386</c:v>
                </c:pt>
                <c:pt idx="30">
                  <c:v>0.34428579589617436</c:v>
                </c:pt>
                <c:pt idx="31">
                  <c:v>0.35155182865871759</c:v>
                </c:pt>
                <c:pt idx="32">
                  <c:v>0.36659558038676476</c:v>
                </c:pt>
                <c:pt idx="33">
                  <c:v>0.37990201905832216</c:v>
                </c:pt>
                <c:pt idx="34">
                  <c:v>0.3922738065905933</c:v>
                </c:pt>
                <c:pt idx="35">
                  <c:v>0.40707580037220642</c:v>
                </c:pt>
                <c:pt idx="36">
                  <c:v>0.41345203471538322</c:v>
                </c:pt>
                <c:pt idx="37">
                  <c:v>0.42295011436196278</c:v>
                </c:pt>
                <c:pt idx="38">
                  <c:v>0.43187852157578543</c:v>
                </c:pt>
                <c:pt idx="39">
                  <c:v>0.4469504032999661</c:v>
                </c:pt>
                <c:pt idx="40">
                  <c:v>0.45432824424184831</c:v>
                </c:pt>
                <c:pt idx="41">
                  <c:v>0.4669731629404929</c:v>
                </c:pt>
                <c:pt idx="42">
                  <c:v>0.48229087494972567</c:v>
                </c:pt>
                <c:pt idx="43">
                  <c:v>0.49314031772256073</c:v>
                </c:pt>
                <c:pt idx="44">
                  <c:v>0.50054308344678133</c:v>
                </c:pt>
                <c:pt idx="45">
                  <c:v>0.51148125473998951</c:v>
                </c:pt>
                <c:pt idx="46">
                  <c:v>0.52437963117543873</c:v>
                </c:pt>
                <c:pt idx="47">
                  <c:v>0.53519518087761009</c:v>
                </c:pt>
                <c:pt idx="48">
                  <c:v>0.5448464156614744</c:v>
                </c:pt>
                <c:pt idx="49">
                  <c:v>0.55687474433845641</c:v>
                </c:pt>
                <c:pt idx="50">
                  <c:v>0.5670615314781372</c:v>
                </c:pt>
                <c:pt idx="51">
                  <c:v>0.58005583147813999</c:v>
                </c:pt>
                <c:pt idx="52">
                  <c:v>0.59048040000000013</c:v>
                </c:pt>
                <c:pt idx="53">
                  <c:v>0.60996753975451601</c:v>
                </c:pt>
                <c:pt idx="54">
                  <c:v>0.62097500000000005</c:v>
                </c:pt>
                <c:pt idx="55">
                  <c:v>0.62963109999999989</c:v>
                </c:pt>
                <c:pt idx="56">
                  <c:v>0.64313390000000015</c:v>
                </c:pt>
                <c:pt idx="57">
                  <c:v>0.65171500000000004</c:v>
                </c:pt>
                <c:pt idx="58">
                  <c:v>0.66286899999999993</c:v>
                </c:pt>
                <c:pt idx="59">
                  <c:v>0.67625420000000014</c:v>
                </c:pt>
                <c:pt idx="60">
                  <c:v>0.68672899999999992</c:v>
                </c:pt>
                <c:pt idx="61">
                  <c:v>0.69689480000000015</c:v>
                </c:pt>
                <c:pt idx="62">
                  <c:v>0.70690809999999993</c:v>
                </c:pt>
                <c:pt idx="63">
                  <c:v>0.72429109999999985</c:v>
                </c:pt>
                <c:pt idx="64">
                  <c:v>0.7433770999999999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53464"/>
        <c:axId val="310049544"/>
      </c:lineChart>
      <c:dateAx>
        <c:axId val="310053464"/>
        <c:scaling>
          <c:orientation val="minMax"/>
          <c:min val="39661"/>
        </c:scaling>
        <c:delete val="0"/>
        <c:axPos val="b"/>
        <c:numFmt formatCode="m/yyyy" sourceLinked="1"/>
        <c:majorTickMark val="none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10049544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310049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310053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07184923439346"/>
          <c:y val="0.62687299504228633"/>
          <c:w val="0.14480709910557116"/>
          <c:h val="0.10668385478363879"/>
        </c:manualLayout>
      </c:layout>
      <c:overlay val="0"/>
    </c:legend>
    <c:plotVisOnly val="1"/>
    <c:dispBlanksAs val="gap"/>
    <c:showDLblsOverMax val="0"/>
  </c:chart>
  <c:spPr>
    <a:solidFill>
      <a:srgbClr val="FFFFE7">
        <a:alpha val="25882"/>
      </a:srgb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CPC Diversified performance vs fixed income funds</a:t>
            </a:r>
          </a:p>
        </c:rich>
      </c:tx>
      <c:layout>
        <c:manualLayout>
          <c:xMode val="edge"/>
          <c:yMode val="edge"/>
          <c:x val="0.12009340088855618"/>
          <c:y val="3.06513409961685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78174672138821"/>
          <c:y val="0.15478172986997318"/>
          <c:w val="0.83856097493113679"/>
          <c:h val="0.6892166083406237"/>
        </c:manualLayout>
      </c:layout>
      <c:lineChart>
        <c:grouping val="standard"/>
        <c:varyColors val="0"/>
        <c:ser>
          <c:idx val="1"/>
          <c:order val="0"/>
          <c:tx>
            <c:strRef>
              <c:f>'Comparison graphs - Keith'!$O$1</c:f>
              <c:strCache>
                <c:ptCount val="1"/>
                <c:pt idx="0">
                  <c:v>Diversified</c:v>
                </c:pt>
              </c:strCache>
            </c:strRef>
          </c:tx>
          <c:marker>
            <c:symbol val="none"/>
          </c:marker>
          <c:cat>
            <c:numRef>
              <c:f>'Comparison graphs - Keith'!$A$3:$A$67</c:f>
              <c:numCache>
                <c:formatCode>m/yyyy</c:formatCode>
                <c:ptCount val="65"/>
                <c:pt idx="0">
                  <c:v>39661</c:v>
                </c:pt>
                <c:pt idx="1">
                  <c:v>39693</c:v>
                </c:pt>
                <c:pt idx="2">
                  <c:v>39722</c:v>
                </c:pt>
                <c:pt idx="3">
                  <c:v>39755</c:v>
                </c:pt>
                <c:pt idx="4">
                  <c:v>39783</c:v>
                </c:pt>
                <c:pt idx="5">
                  <c:v>39815</c:v>
                </c:pt>
                <c:pt idx="6">
                  <c:v>39846</c:v>
                </c:pt>
                <c:pt idx="7">
                  <c:v>39874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40028</c:v>
                </c:pt>
                <c:pt idx="13">
                  <c:v>40057</c:v>
                </c:pt>
                <c:pt idx="14">
                  <c:v>40087</c:v>
                </c:pt>
                <c:pt idx="15">
                  <c:v>40119</c:v>
                </c:pt>
                <c:pt idx="16">
                  <c:v>40148</c:v>
                </c:pt>
                <c:pt idx="17">
                  <c:v>40182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  <c:pt idx="29">
                  <c:v>40544</c:v>
                </c:pt>
                <c:pt idx="30">
                  <c:v>40575</c:v>
                </c:pt>
                <c:pt idx="31">
                  <c:v>40603</c:v>
                </c:pt>
                <c:pt idx="32">
                  <c:v>40634</c:v>
                </c:pt>
                <c:pt idx="33">
                  <c:v>40664</c:v>
                </c:pt>
                <c:pt idx="34">
                  <c:v>40705</c:v>
                </c:pt>
                <c:pt idx="35">
                  <c:v>40725</c:v>
                </c:pt>
                <c:pt idx="36">
                  <c:v>40756</c:v>
                </c:pt>
                <c:pt idx="37">
                  <c:v>40787</c:v>
                </c:pt>
                <c:pt idx="38">
                  <c:v>40817</c:v>
                </c:pt>
                <c:pt idx="39">
                  <c:v>40848</c:v>
                </c:pt>
                <c:pt idx="40">
                  <c:v>40878</c:v>
                </c:pt>
                <c:pt idx="41">
                  <c:v>40909</c:v>
                </c:pt>
                <c:pt idx="42">
                  <c:v>40940</c:v>
                </c:pt>
                <c:pt idx="43">
                  <c:v>40969</c:v>
                </c:pt>
                <c:pt idx="44">
                  <c:v>41000</c:v>
                </c:pt>
                <c:pt idx="45">
                  <c:v>41030</c:v>
                </c:pt>
                <c:pt idx="46">
                  <c:v>41072</c:v>
                </c:pt>
                <c:pt idx="47">
                  <c:v>41091</c:v>
                </c:pt>
                <c:pt idx="48">
                  <c:v>41122</c:v>
                </c:pt>
                <c:pt idx="49">
                  <c:v>41153</c:v>
                </c:pt>
                <c:pt idx="50">
                  <c:v>41194</c:v>
                </c:pt>
                <c:pt idx="51">
                  <c:v>41214</c:v>
                </c:pt>
                <c:pt idx="52">
                  <c:v>41244</c:v>
                </c:pt>
                <c:pt idx="53">
                  <c:v>41287</c:v>
                </c:pt>
                <c:pt idx="54">
                  <c:v>41306</c:v>
                </c:pt>
                <c:pt idx="55">
                  <c:v>41334</c:v>
                </c:pt>
                <c:pt idx="56">
                  <c:v>41365</c:v>
                </c:pt>
                <c:pt idx="57">
                  <c:v>41395</c:v>
                </c:pt>
                <c:pt idx="58">
                  <c:v>41426</c:v>
                </c:pt>
                <c:pt idx="59">
                  <c:v>41456</c:v>
                </c:pt>
                <c:pt idx="60">
                  <c:v>41487</c:v>
                </c:pt>
                <c:pt idx="61">
                  <c:v>41518</c:v>
                </c:pt>
                <c:pt idx="62">
                  <c:v>41548</c:v>
                </c:pt>
                <c:pt idx="63">
                  <c:v>41579</c:v>
                </c:pt>
                <c:pt idx="64">
                  <c:v>41609</c:v>
                </c:pt>
              </c:numCache>
            </c:numRef>
          </c:cat>
          <c:val>
            <c:numRef>
              <c:f>'Comparison graphs - Keith'!$O$3:$O$67</c:f>
              <c:numCache>
                <c:formatCode>0.00%</c:formatCode>
                <c:ptCount val="65"/>
                <c:pt idx="0">
                  <c:v>1.2599430560563488E-2</c:v>
                </c:pt>
                <c:pt idx="1">
                  <c:v>2.5598018249039886E-2</c:v>
                </c:pt>
                <c:pt idx="2">
                  <c:v>4.1025283856102907E-2</c:v>
                </c:pt>
                <c:pt idx="3">
                  <c:v>5.0321343088487777E-2</c:v>
                </c:pt>
                <c:pt idx="4">
                  <c:v>5.8036883200528827E-2</c:v>
                </c:pt>
                <c:pt idx="5">
                  <c:v>7.0190755303784824E-2</c:v>
                </c:pt>
                <c:pt idx="6">
                  <c:v>7.9599399552466643E-2</c:v>
                </c:pt>
                <c:pt idx="7">
                  <c:v>8.963617282117993E-2</c:v>
                </c:pt>
                <c:pt idx="8">
                  <c:v>9.7138176798375789E-2</c:v>
                </c:pt>
                <c:pt idx="9">
                  <c:v>9.7138176798375789E-2</c:v>
                </c:pt>
                <c:pt idx="10">
                  <c:v>9.7893162651128657E-2</c:v>
                </c:pt>
                <c:pt idx="11">
                  <c:v>0.13618694875900167</c:v>
                </c:pt>
                <c:pt idx="12">
                  <c:v>0.14525820913622431</c:v>
                </c:pt>
                <c:pt idx="13">
                  <c:v>0.15418133381354565</c:v>
                </c:pt>
                <c:pt idx="14">
                  <c:v>0.16244661925992637</c:v>
                </c:pt>
                <c:pt idx="15">
                  <c:v>0.1659282716680813</c:v>
                </c:pt>
                <c:pt idx="16">
                  <c:v>0.17003992134828455</c:v>
                </c:pt>
                <c:pt idx="17">
                  <c:v>0.17574834685092311</c:v>
                </c:pt>
                <c:pt idx="18">
                  <c:v>0.18970447715037009</c:v>
                </c:pt>
                <c:pt idx="19">
                  <c:v>0.19499995903696471</c:v>
                </c:pt>
                <c:pt idx="20">
                  <c:v>0.20654855814109382</c:v>
                </c:pt>
                <c:pt idx="21">
                  <c:v>0.25400986500726913</c:v>
                </c:pt>
                <c:pt idx="22">
                  <c:v>0.26341199207164084</c:v>
                </c:pt>
                <c:pt idx="23">
                  <c:v>0.27470781125445559</c:v>
                </c:pt>
                <c:pt idx="24">
                  <c:v>0.28388749208642344</c:v>
                </c:pt>
                <c:pt idx="25">
                  <c:v>0.29250658188985995</c:v>
                </c:pt>
                <c:pt idx="26">
                  <c:v>0.30291513739381903</c:v>
                </c:pt>
                <c:pt idx="27">
                  <c:v>0.31218339165079145</c:v>
                </c:pt>
                <c:pt idx="28">
                  <c:v>0.32365335070013507</c:v>
                </c:pt>
                <c:pt idx="29">
                  <c:v>0.33059210702117386</c:v>
                </c:pt>
                <c:pt idx="30">
                  <c:v>0.34428579589617436</c:v>
                </c:pt>
                <c:pt idx="31">
                  <c:v>0.35155182865871759</c:v>
                </c:pt>
                <c:pt idx="32">
                  <c:v>0.36659558038676476</c:v>
                </c:pt>
                <c:pt idx="33">
                  <c:v>0.37990201905832216</c:v>
                </c:pt>
                <c:pt idx="34">
                  <c:v>0.3922738065905933</c:v>
                </c:pt>
                <c:pt idx="35">
                  <c:v>0.40707580037220642</c:v>
                </c:pt>
                <c:pt idx="36">
                  <c:v>0.41345203471538322</c:v>
                </c:pt>
                <c:pt idx="37">
                  <c:v>0.42295011436196278</c:v>
                </c:pt>
                <c:pt idx="38">
                  <c:v>0.43187852157578543</c:v>
                </c:pt>
                <c:pt idx="39">
                  <c:v>0.4469504032999661</c:v>
                </c:pt>
                <c:pt idx="40">
                  <c:v>0.45432824424184831</c:v>
                </c:pt>
                <c:pt idx="41">
                  <c:v>0.4669731629404929</c:v>
                </c:pt>
                <c:pt idx="42">
                  <c:v>0.48229087494972567</c:v>
                </c:pt>
                <c:pt idx="43">
                  <c:v>0.49314031772256073</c:v>
                </c:pt>
                <c:pt idx="44">
                  <c:v>0.50054308344678133</c:v>
                </c:pt>
                <c:pt idx="45">
                  <c:v>0.51148125473998951</c:v>
                </c:pt>
                <c:pt idx="46">
                  <c:v>0.52437963117543873</c:v>
                </c:pt>
                <c:pt idx="47">
                  <c:v>0.53519518087761009</c:v>
                </c:pt>
                <c:pt idx="48">
                  <c:v>0.5448464156614744</c:v>
                </c:pt>
                <c:pt idx="49">
                  <c:v>0.55687474433845641</c:v>
                </c:pt>
                <c:pt idx="50">
                  <c:v>0.5670615314781372</c:v>
                </c:pt>
                <c:pt idx="51">
                  <c:v>0.58005583147813999</c:v>
                </c:pt>
                <c:pt idx="52">
                  <c:v>0.59048040000000013</c:v>
                </c:pt>
                <c:pt idx="53">
                  <c:v>0.60996753975451601</c:v>
                </c:pt>
                <c:pt idx="54">
                  <c:v>0.62097500000000005</c:v>
                </c:pt>
                <c:pt idx="55">
                  <c:v>0.62963109999999989</c:v>
                </c:pt>
                <c:pt idx="56">
                  <c:v>0.64313390000000015</c:v>
                </c:pt>
                <c:pt idx="57">
                  <c:v>0.65171500000000004</c:v>
                </c:pt>
                <c:pt idx="58">
                  <c:v>0.66286899999999993</c:v>
                </c:pt>
                <c:pt idx="59">
                  <c:v>0.67625420000000014</c:v>
                </c:pt>
                <c:pt idx="60">
                  <c:v>0.68672899999999992</c:v>
                </c:pt>
                <c:pt idx="61">
                  <c:v>0.69689480000000015</c:v>
                </c:pt>
                <c:pt idx="62">
                  <c:v>0.70690809999999993</c:v>
                </c:pt>
                <c:pt idx="63">
                  <c:v>0.72429109999999985</c:v>
                </c:pt>
                <c:pt idx="64">
                  <c:v>0.7433770999999999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'Comparison graphs - Keith'!$F$1</c:f>
              <c:strCache>
                <c:ptCount val="1"/>
                <c:pt idx="0">
                  <c:v>AGG</c:v>
                </c:pt>
              </c:strCache>
            </c:strRef>
          </c:tx>
          <c:marker>
            <c:symbol val="none"/>
          </c:marker>
          <c:cat>
            <c:numRef>
              <c:f>'Comparison graphs - Keith'!$A$3:$A$67</c:f>
              <c:numCache>
                <c:formatCode>m/yyyy</c:formatCode>
                <c:ptCount val="65"/>
                <c:pt idx="0">
                  <c:v>39661</c:v>
                </c:pt>
                <c:pt idx="1">
                  <c:v>39693</c:v>
                </c:pt>
                <c:pt idx="2">
                  <c:v>39722</c:v>
                </c:pt>
                <c:pt idx="3">
                  <c:v>39755</c:v>
                </c:pt>
                <c:pt idx="4">
                  <c:v>39783</c:v>
                </c:pt>
                <c:pt idx="5">
                  <c:v>39815</c:v>
                </c:pt>
                <c:pt idx="6">
                  <c:v>39846</c:v>
                </c:pt>
                <c:pt idx="7">
                  <c:v>39874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40028</c:v>
                </c:pt>
                <c:pt idx="13">
                  <c:v>40057</c:v>
                </c:pt>
                <c:pt idx="14">
                  <c:v>40087</c:v>
                </c:pt>
                <c:pt idx="15">
                  <c:v>40119</c:v>
                </c:pt>
                <c:pt idx="16">
                  <c:v>40148</c:v>
                </c:pt>
                <c:pt idx="17">
                  <c:v>40182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  <c:pt idx="29">
                  <c:v>40544</c:v>
                </c:pt>
                <c:pt idx="30">
                  <c:v>40575</c:v>
                </c:pt>
                <c:pt idx="31">
                  <c:v>40603</c:v>
                </c:pt>
                <c:pt idx="32">
                  <c:v>40634</c:v>
                </c:pt>
                <c:pt idx="33">
                  <c:v>40664</c:v>
                </c:pt>
                <c:pt idx="34">
                  <c:v>40705</c:v>
                </c:pt>
                <c:pt idx="35">
                  <c:v>40725</c:v>
                </c:pt>
                <c:pt idx="36">
                  <c:v>40756</c:v>
                </c:pt>
                <c:pt idx="37">
                  <c:v>40787</c:v>
                </c:pt>
                <c:pt idx="38">
                  <c:v>40817</c:v>
                </c:pt>
                <c:pt idx="39">
                  <c:v>40848</c:v>
                </c:pt>
                <c:pt idx="40">
                  <c:v>40878</c:v>
                </c:pt>
                <c:pt idx="41">
                  <c:v>40909</c:v>
                </c:pt>
                <c:pt idx="42">
                  <c:v>40940</c:v>
                </c:pt>
                <c:pt idx="43">
                  <c:v>40969</c:v>
                </c:pt>
                <c:pt idx="44">
                  <c:v>41000</c:v>
                </c:pt>
                <c:pt idx="45">
                  <c:v>41030</c:v>
                </c:pt>
                <c:pt idx="46">
                  <c:v>41072</c:v>
                </c:pt>
                <c:pt idx="47">
                  <c:v>41091</c:v>
                </c:pt>
                <c:pt idx="48">
                  <c:v>41122</c:v>
                </c:pt>
                <c:pt idx="49">
                  <c:v>41153</c:v>
                </c:pt>
                <c:pt idx="50">
                  <c:v>41194</c:v>
                </c:pt>
                <c:pt idx="51">
                  <c:v>41214</c:v>
                </c:pt>
                <c:pt idx="52">
                  <c:v>41244</c:v>
                </c:pt>
                <c:pt idx="53">
                  <c:v>41287</c:v>
                </c:pt>
                <c:pt idx="54">
                  <c:v>41306</c:v>
                </c:pt>
                <c:pt idx="55">
                  <c:v>41334</c:v>
                </c:pt>
                <c:pt idx="56">
                  <c:v>41365</c:v>
                </c:pt>
                <c:pt idx="57">
                  <c:v>41395</c:v>
                </c:pt>
                <c:pt idx="58">
                  <c:v>41426</c:v>
                </c:pt>
                <c:pt idx="59">
                  <c:v>41456</c:v>
                </c:pt>
                <c:pt idx="60">
                  <c:v>41487</c:v>
                </c:pt>
                <c:pt idx="61">
                  <c:v>41518</c:v>
                </c:pt>
                <c:pt idx="62">
                  <c:v>41548</c:v>
                </c:pt>
                <c:pt idx="63">
                  <c:v>41579</c:v>
                </c:pt>
                <c:pt idx="64">
                  <c:v>41609</c:v>
                </c:pt>
              </c:numCache>
            </c:numRef>
          </c:cat>
          <c:val>
            <c:numRef>
              <c:f>'Comparison graphs - Keith'!$F$3:$F$67</c:f>
              <c:numCache>
                <c:formatCode>0.00%</c:formatCode>
                <c:ptCount val="65"/>
                <c:pt idx="0">
                  <c:v>1.8936600000000036E-2</c:v>
                </c:pt>
                <c:pt idx="1">
                  <c:v>1.1307000000000699E-3</c:v>
                </c:pt>
                <c:pt idx="2">
                  <c:v>-2.0298200000000068E-2</c:v>
                </c:pt>
                <c:pt idx="3">
                  <c:v>9.7755999999999763E-3</c:v>
                </c:pt>
                <c:pt idx="4">
                  <c:v>7.6852299999999957E-2</c:v>
                </c:pt>
                <c:pt idx="5">
                  <c:v>5.5550399999999937E-2</c:v>
                </c:pt>
                <c:pt idx="6">
                  <c:v>4.4504299999999927E-2</c:v>
                </c:pt>
                <c:pt idx="7">
                  <c:v>5.6009199999999981E-2</c:v>
                </c:pt>
                <c:pt idx="8">
                  <c:v>6.1568899999999996E-2</c:v>
                </c:pt>
                <c:pt idx="9">
                  <c:v>6.9167599999999954E-2</c:v>
                </c:pt>
                <c:pt idx="10">
                  <c:v>7.3997799999999989E-2</c:v>
                </c:pt>
                <c:pt idx="11">
                  <c:v>8.765839999999997E-2</c:v>
                </c:pt>
                <c:pt idx="12">
                  <c:v>0.10104119999999996</c:v>
                </c:pt>
                <c:pt idx="13">
                  <c:v>0.11417669999999998</c:v>
                </c:pt>
                <c:pt idx="14">
                  <c:v>0.11667789999999993</c:v>
                </c:pt>
                <c:pt idx="15">
                  <c:v>0.13107020000000005</c:v>
                </c:pt>
                <c:pt idx="16">
                  <c:v>0.10980089999999997</c:v>
                </c:pt>
                <c:pt idx="17">
                  <c:v>0.12555470000000002</c:v>
                </c:pt>
                <c:pt idx="18">
                  <c:v>0.12783139999999998</c:v>
                </c:pt>
                <c:pt idx="19">
                  <c:v>0.12775100000000006</c:v>
                </c:pt>
                <c:pt idx="20">
                  <c:v>0.13875179999999993</c:v>
                </c:pt>
                <c:pt idx="21">
                  <c:v>0.15116009999999994</c:v>
                </c:pt>
                <c:pt idx="22">
                  <c:v>0.17151639999999999</c:v>
                </c:pt>
                <c:pt idx="23">
                  <c:v>0.18156259999999994</c:v>
                </c:pt>
                <c:pt idx="24">
                  <c:v>0.19686100000000006</c:v>
                </c:pt>
                <c:pt idx="25">
                  <c:v>0.19697419999999999</c:v>
                </c:pt>
                <c:pt idx="26">
                  <c:v>0.19880179999999992</c:v>
                </c:pt>
                <c:pt idx="27">
                  <c:v>0.18881850000000006</c:v>
                </c:pt>
                <c:pt idx="28">
                  <c:v>0.18099820000000008</c:v>
                </c:pt>
                <c:pt idx="29">
                  <c:v>0.18004279999999998</c:v>
                </c:pt>
                <c:pt idx="30">
                  <c:v>0.18348059999999997</c:v>
                </c:pt>
                <c:pt idx="31">
                  <c:v>0.18085479999999995</c:v>
                </c:pt>
                <c:pt idx="32">
                  <c:v>0.19935850000000005</c:v>
                </c:pt>
                <c:pt idx="33">
                  <c:v>0.21423570000000006</c:v>
                </c:pt>
                <c:pt idx="34">
                  <c:v>0.20882029999999999</c:v>
                </c:pt>
                <c:pt idx="35">
                  <c:v>0.22924199999999997</c:v>
                </c:pt>
                <c:pt idx="36">
                  <c:v>0.24806339999999996</c:v>
                </c:pt>
                <c:pt idx="37">
                  <c:v>0.25764749999999997</c:v>
                </c:pt>
                <c:pt idx="38">
                  <c:v>0.25924190000000003</c:v>
                </c:pt>
                <c:pt idx="39">
                  <c:v>0.25504979999999994</c:v>
                </c:pt>
                <c:pt idx="40">
                  <c:v>0.27209420000000001</c:v>
                </c:pt>
                <c:pt idx="41">
                  <c:v>0.28129500000000002</c:v>
                </c:pt>
                <c:pt idx="42">
                  <c:v>0.28115179999999995</c:v>
                </c:pt>
                <c:pt idx="43">
                  <c:v>0.27382250000000002</c:v>
                </c:pt>
                <c:pt idx="44">
                  <c:v>0.28536330000000004</c:v>
                </c:pt>
                <c:pt idx="45">
                  <c:v>0.29922259999999995</c:v>
                </c:pt>
                <c:pt idx="46">
                  <c:v>0.29898100000000005</c:v>
                </c:pt>
                <c:pt idx="47">
                  <c:v>0.31667109999999987</c:v>
                </c:pt>
                <c:pt idx="48">
                  <c:v>0.31666869999999997</c:v>
                </c:pt>
                <c:pt idx="49">
                  <c:v>0.32021429999999995</c:v>
                </c:pt>
                <c:pt idx="50">
                  <c:v>0.31960410000000006</c:v>
                </c:pt>
                <c:pt idx="51">
                  <c:v>0.32320660000000001</c:v>
                </c:pt>
                <c:pt idx="52">
                  <c:v>0.31995709999999994</c:v>
                </c:pt>
                <c:pt idx="53">
                  <c:v>0.31175380000000003</c:v>
                </c:pt>
                <c:pt idx="54">
                  <c:v>0.31954540000000009</c:v>
                </c:pt>
                <c:pt idx="55">
                  <c:v>0.3208373000000001</c:v>
                </c:pt>
                <c:pt idx="56">
                  <c:v>0.33362679999999995</c:v>
                </c:pt>
                <c:pt idx="57">
                  <c:v>0.30694500000000002</c:v>
                </c:pt>
                <c:pt idx="58">
                  <c:v>0.28633350000000007</c:v>
                </c:pt>
                <c:pt idx="59">
                  <c:v>0.28987779999999996</c:v>
                </c:pt>
                <c:pt idx="60">
                  <c:v>0.27926740000000005</c:v>
                </c:pt>
                <c:pt idx="61">
                  <c:v>0.29362749999999999</c:v>
                </c:pt>
                <c:pt idx="62">
                  <c:v>0.30439649999999996</c:v>
                </c:pt>
                <c:pt idx="63">
                  <c:v>0.30114130000000006</c:v>
                </c:pt>
                <c:pt idx="64">
                  <c:v>0.29393270000000005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'Comparison graphs - Keith'!$I$1</c:f>
              <c:strCache>
                <c:ptCount val="1"/>
                <c:pt idx="0">
                  <c:v>TIP</c:v>
                </c:pt>
              </c:strCache>
            </c:strRef>
          </c:tx>
          <c:marker>
            <c:symbol val="none"/>
          </c:marker>
          <c:cat>
            <c:numRef>
              <c:f>'Comparison graphs - Keith'!$A$3:$A$67</c:f>
              <c:numCache>
                <c:formatCode>m/yyyy</c:formatCode>
                <c:ptCount val="65"/>
                <c:pt idx="0">
                  <c:v>39661</c:v>
                </c:pt>
                <c:pt idx="1">
                  <c:v>39693</c:v>
                </c:pt>
                <c:pt idx="2">
                  <c:v>39722</c:v>
                </c:pt>
                <c:pt idx="3">
                  <c:v>39755</c:v>
                </c:pt>
                <c:pt idx="4">
                  <c:v>39783</c:v>
                </c:pt>
                <c:pt idx="5">
                  <c:v>39815</c:v>
                </c:pt>
                <c:pt idx="6">
                  <c:v>39846</c:v>
                </c:pt>
                <c:pt idx="7">
                  <c:v>39874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40028</c:v>
                </c:pt>
                <c:pt idx="13">
                  <c:v>40057</c:v>
                </c:pt>
                <c:pt idx="14">
                  <c:v>40087</c:v>
                </c:pt>
                <c:pt idx="15">
                  <c:v>40119</c:v>
                </c:pt>
                <c:pt idx="16">
                  <c:v>40148</c:v>
                </c:pt>
                <c:pt idx="17">
                  <c:v>40182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  <c:pt idx="29">
                  <c:v>40544</c:v>
                </c:pt>
                <c:pt idx="30">
                  <c:v>40575</c:v>
                </c:pt>
                <c:pt idx="31">
                  <c:v>40603</c:v>
                </c:pt>
                <c:pt idx="32">
                  <c:v>40634</c:v>
                </c:pt>
                <c:pt idx="33">
                  <c:v>40664</c:v>
                </c:pt>
                <c:pt idx="34">
                  <c:v>40705</c:v>
                </c:pt>
                <c:pt idx="35">
                  <c:v>40725</c:v>
                </c:pt>
                <c:pt idx="36">
                  <c:v>40756</c:v>
                </c:pt>
                <c:pt idx="37">
                  <c:v>40787</c:v>
                </c:pt>
                <c:pt idx="38">
                  <c:v>40817</c:v>
                </c:pt>
                <c:pt idx="39">
                  <c:v>40848</c:v>
                </c:pt>
                <c:pt idx="40">
                  <c:v>40878</c:v>
                </c:pt>
                <c:pt idx="41">
                  <c:v>40909</c:v>
                </c:pt>
                <c:pt idx="42">
                  <c:v>40940</c:v>
                </c:pt>
                <c:pt idx="43">
                  <c:v>40969</c:v>
                </c:pt>
                <c:pt idx="44">
                  <c:v>41000</c:v>
                </c:pt>
                <c:pt idx="45">
                  <c:v>41030</c:v>
                </c:pt>
                <c:pt idx="46">
                  <c:v>41072</c:v>
                </c:pt>
                <c:pt idx="47">
                  <c:v>41091</c:v>
                </c:pt>
                <c:pt idx="48">
                  <c:v>41122</c:v>
                </c:pt>
                <c:pt idx="49">
                  <c:v>41153</c:v>
                </c:pt>
                <c:pt idx="50">
                  <c:v>41194</c:v>
                </c:pt>
                <c:pt idx="51">
                  <c:v>41214</c:v>
                </c:pt>
                <c:pt idx="52">
                  <c:v>41244</c:v>
                </c:pt>
                <c:pt idx="53">
                  <c:v>41287</c:v>
                </c:pt>
                <c:pt idx="54">
                  <c:v>41306</c:v>
                </c:pt>
                <c:pt idx="55">
                  <c:v>41334</c:v>
                </c:pt>
                <c:pt idx="56">
                  <c:v>41365</c:v>
                </c:pt>
                <c:pt idx="57">
                  <c:v>41395</c:v>
                </c:pt>
                <c:pt idx="58">
                  <c:v>41426</c:v>
                </c:pt>
                <c:pt idx="59">
                  <c:v>41456</c:v>
                </c:pt>
                <c:pt idx="60">
                  <c:v>41487</c:v>
                </c:pt>
                <c:pt idx="61">
                  <c:v>41518</c:v>
                </c:pt>
                <c:pt idx="62">
                  <c:v>41548</c:v>
                </c:pt>
                <c:pt idx="63">
                  <c:v>41579</c:v>
                </c:pt>
                <c:pt idx="64">
                  <c:v>41609</c:v>
                </c:pt>
              </c:numCache>
            </c:numRef>
          </c:cat>
          <c:val>
            <c:numRef>
              <c:f>'Comparison graphs - Keith'!$I$3:$I$67</c:f>
              <c:numCache>
                <c:formatCode>0.00%</c:formatCode>
                <c:ptCount val="65"/>
                <c:pt idx="0">
                  <c:v>8.4371213521793834E-3</c:v>
                </c:pt>
                <c:pt idx="1">
                  <c:v>-3.1797280595374469E-2</c:v>
                </c:pt>
                <c:pt idx="2">
                  <c:v>-0.11109050555646055</c:v>
                </c:pt>
                <c:pt idx="3">
                  <c:v>-0.10346781409292337</c:v>
                </c:pt>
                <c:pt idx="4">
                  <c:v>-4.571694975432343E-2</c:v>
                </c:pt>
                <c:pt idx="5">
                  <c:v>-4.6143435640473615E-2</c:v>
                </c:pt>
                <c:pt idx="6">
                  <c:v>-6.7316098494727486E-2</c:v>
                </c:pt>
                <c:pt idx="7">
                  <c:v>-1.2231957392871846E-2</c:v>
                </c:pt>
                <c:pt idx="8">
                  <c:v>-3.0032110674633586E-2</c:v>
                </c:pt>
                <c:pt idx="9">
                  <c:v>-1.0552059590785647E-2</c:v>
                </c:pt>
                <c:pt idx="10">
                  <c:v>-8.2927832195475639E-3</c:v>
                </c:pt>
                <c:pt idx="11">
                  <c:v>-7.3160188661250871E-3</c:v>
                </c:pt>
                <c:pt idx="12">
                  <c:v>5.6824414413553313E-4</c:v>
                </c:pt>
                <c:pt idx="13">
                  <c:v>1.953166625158614E-2</c:v>
                </c:pt>
                <c:pt idx="14">
                  <c:v>3.1187939221553534E-2</c:v>
                </c:pt>
                <c:pt idx="15">
                  <c:v>6.0039971492412879E-2</c:v>
                </c:pt>
                <c:pt idx="16">
                  <c:v>3.7824804959853499E-2</c:v>
                </c:pt>
                <c:pt idx="17">
                  <c:v>5.3765933362459911E-2</c:v>
                </c:pt>
                <c:pt idx="18">
                  <c:v>4.0058858377664729E-2</c:v>
                </c:pt>
                <c:pt idx="19">
                  <c:v>3.9984322210529645E-2</c:v>
                </c:pt>
                <c:pt idx="20">
                  <c:v>6.6195077945052472E-2</c:v>
                </c:pt>
                <c:pt idx="21">
                  <c:v>6.8359637461245584E-2</c:v>
                </c:pt>
                <c:pt idx="22">
                  <c:v>8.2170879047450865E-2</c:v>
                </c:pt>
                <c:pt idx="23">
                  <c:v>7.9568483361719261E-2</c:v>
                </c:pt>
                <c:pt idx="24">
                  <c:v>0.1006196854055945</c:v>
                </c:pt>
                <c:pt idx="25">
                  <c:v>0.10923208410774009</c:v>
                </c:pt>
                <c:pt idx="26">
                  <c:v>0.13666291007805995</c:v>
                </c:pt>
                <c:pt idx="27">
                  <c:v>0.11739074651112329</c:v>
                </c:pt>
                <c:pt idx="28">
                  <c:v>0.10204115719835158</c:v>
                </c:pt>
                <c:pt idx="29">
                  <c:v>0.10234309999999998</c:v>
                </c:pt>
                <c:pt idx="30">
                  <c:v>0.11019975696361974</c:v>
                </c:pt>
                <c:pt idx="31">
                  <c:v>0.12342415434813345</c:v>
                </c:pt>
                <c:pt idx="32">
                  <c:v>0.15014918928102708</c:v>
                </c:pt>
                <c:pt idx="33">
                  <c:v>0.15321189371040353</c:v>
                </c:pt>
                <c:pt idx="34">
                  <c:v>0.1619136168988049</c:v>
                </c:pt>
                <c:pt idx="35">
                  <c:v>0.20716160608672565</c:v>
                </c:pt>
                <c:pt idx="36">
                  <c:v>0.21585917218111703</c:v>
                </c:pt>
                <c:pt idx="37">
                  <c:v>0.21566271857267727</c:v>
                </c:pt>
                <c:pt idx="38">
                  <c:v>0.24077337781809416</c:v>
                </c:pt>
                <c:pt idx="39">
                  <c:v>0.24718878568563596</c:v>
                </c:pt>
                <c:pt idx="40">
                  <c:v>0.24924658652463388</c:v>
                </c:pt>
                <c:pt idx="41">
                  <c:v>0.27773335662518189</c:v>
                </c:pt>
                <c:pt idx="42">
                  <c:v>0.27042622985677156</c:v>
                </c:pt>
                <c:pt idx="43">
                  <c:v>0.26272397234514955</c:v>
                </c:pt>
                <c:pt idx="44">
                  <c:v>0.28526078266803628</c:v>
                </c:pt>
                <c:pt idx="45">
                  <c:v>0.31027517137127403</c:v>
                </c:pt>
                <c:pt idx="46">
                  <c:v>0.30153727689859094</c:v>
                </c:pt>
                <c:pt idx="47">
                  <c:v>0.32433148445665805</c:v>
                </c:pt>
                <c:pt idx="48">
                  <c:v>0.32092508500040101</c:v>
                </c:pt>
                <c:pt idx="49">
                  <c:v>0.32774679157332198</c:v>
                </c:pt>
                <c:pt idx="50">
                  <c:v>0.33600479508918418</c:v>
                </c:pt>
                <c:pt idx="51">
                  <c:v>0.34028410630423195</c:v>
                </c:pt>
                <c:pt idx="52">
                  <c:v>0.32923869273545858</c:v>
                </c:pt>
                <c:pt idx="53">
                  <c:v>0.32231189478145211</c:v>
                </c:pt>
                <c:pt idx="54">
                  <c:v>0.32492961964534595</c:v>
                </c:pt>
                <c:pt idx="55">
                  <c:v>0.3277439919598063</c:v>
                </c:pt>
                <c:pt idx="56">
                  <c:v>0.33826410000000001</c:v>
                </c:pt>
                <c:pt idx="57">
                  <c:v>0.28215020000000002</c:v>
                </c:pt>
                <c:pt idx="58">
                  <c:v>0.2330286</c:v>
                </c:pt>
                <c:pt idx="59">
                  <c:v>0.24424619999999994</c:v>
                </c:pt>
                <c:pt idx="60">
                  <c:v>0.22154009999999993</c:v>
                </c:pt>
                <c:pt idx="61">
                  <c:v>0.2429183</c:v>
                </c:pt>
                <c:pt idx="62">
                  <c:v>0.24720070000000008</c:v>
                </c:pt>
                <c:pt idx="63">
                  <c:v>0.23401100000000005</c:v>
                </c:pt>
                <c:pt idx="64">
                  <c:v>0.21610570000000007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50720"/>
        <c:axId val="310051112"/>
      </c:lineChart>
      <c:dateAx>
        <c:axId val="310050720"/>
        <c:scaling>
          <c:orientation val="minMax"/>
          <c:min val="39661"/>
        </c:scaling>
        <c:delete val="0"/>
        <c:axPos val="b"/>
        <c:numFmt formatCode="m/yyyy" sourceLinked="1"/>
        <c:majorTickMark val="none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310051112"/>
        <c:crosses val="autoZero"/>
        <c:auto val="1"/>
        <c:lblOffset val="100"/>
        <c:baseTimeUnit val="days"/>
        <c:majorUnit val="4"/>
        <c:majorTimeUnit val="months"/>
      </c:dateAx>
      <c:valAx>
        <c:axId val="31005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31005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69841227401783"/>
          <c:y val="0.62687302018282198"/>
          <c:w val="0.14459259259259266"/>
          <c:h val="0.15967256138373195"/>
        </c:manualLayout>
      </c:layout>
      <c:overlay val="0"/>
    </c:legend>
    <c:plotVisOnly val="1"/>
    <c:dispBlanksAs val="gap"/>
    <c:showDLblsOverMax val="0"/>
  </c:chart>
  <c:spPr>
    <a:solidFill>
      <a:srgbClr val="FFFFE7">
        <a:alpha val="25882"/>
      </a:srgb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16</xdr:col>
      <xdr:colOff>466725</xdr:colOff>
      <xdr:row>27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190498</xdr:rowOff>
    </xdr:from>
    <xdr:to>
      <xdr:col>21</xdr:col>
      <xdr:colOff>390525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361949</xdr:colOff>
      <xdr:row>20</xdr:row>
      <xdr:rowOff>104775</xdr:rowOff>
    </xdr:from>
    <xdr:to>
      <xdr:col>29</xdr:col>
      <xdr:colOff>276224</xdr:colOff>
      <xdr:row>43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44</xdr:row>
      <xdr:rowOff>47625</xdr:rowOff>
    </xdr:from>
    <xdr:to>
      <xdr:col>29</xdr:col>
      <xdr:colOff>342900</xdr:colOff>
      <xdr:row>66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C9" sqref="C9"/>
    </sheetView>
  </sheetViews>
  <sheetFormatPr defaultRowHeight="15" x14ac:dyDescent="0.25"/>
  <cols>
    <col min="3" max="3" width="10.5703125" style="2" bestFit="1" customWidth="1"/>
    <col min="4" max="4" width="12.5703125" style="2" bestFit="1" customWidth="1"/>
  </cols>
  <sheetData>
    <row r="1" spans="1:4" x14ac:dyDescent="0.25">
      <c r="B1" t="s">
        <v>0</v>
      </c>
      <c r="C1" s="2" t="s">
        <v>1</v>
      </c>
      <c r="D1" s="2" t="s">
        <v>2</v>
      </c>
    </row>
    <row r="2" spans="1:4" x14ac:dyDescent="0.25">
      <c r="B2">
        <v>100000</v>
      </c>
      <c r="C2" s="2">
        <v>0</v>
      </c>
      <c r="D2" s="2">
        <v>100000</v>
      </c>
    </row>
    <row r="3" spans="1:4" x14ac:dyDescent="0.25">
      <c r="A3" t="s">
        <v>13</v>
      </c>
      <c r="C3" s="2">
        <v>690.33</v>
      </c>
      <c r="D3" s="2">
        <v>100690.33</v>
      </c>
    </row>
    <row r="4" spans="1:4" x14ac:dyDescent="0.25">
      <c r="A4" t="s">
        <v>3</v>
      </c>
      <c r="C4" s="2">
        <v>569.61305605634311</v>
      </c>
      <c r="D4" s="2">
        <v>101259.94305605635</v>
      </c>
    </row>
    <row r="5" spans="1:4" x14ac:dyDescent="0.25">
      <c r="A5" t="s">
        <v>4</v>
      </c>
      <c r="C5" s="2">
        <v>1299.8587688476437</v>
      </c>
      <c r="D5" s="2">
        <v>102559.80182490399</v>
      </c>
    </row>
    <row r="6" spans="1:4" x14ac:dyDescent="0.25">
      <c r="A6" t="s">
        <v>5</v>
      </c>
      <c r="C6" s="2">
        <v>1542.7265607063032</v>
      </c>
      <c r="D6" s="2">
        <v>104102.52838561029</v>
      </c>
    </row>
    <row r="7" spans="1:4" x14ac:dyDescent="0.25">
      <c r="A7" t="s">
        <v>6</v>
      </c>
      <c r="C7" s="2">
        <v>929.60592323848482</v>
      </c>
      <c r="D7" s="2">
        <v>105032.13430884878</v>
      </c>
    </row>
    <row r="8" spans="1:4" x14ac:dyDescent="0.25">
      <c r="A8" t="s">
        <v>7</v>
      </c>
      <c r="C8" s="2">
        <v>771.55401120410033</v>
      </c>
      <c r="D8" s="2">
        <v>105803.68832005288</v>
      </c>
    </row>
    <row r="9" spans="1:4" x14ac:dyDescent="0.25">
      <c r="A9" s="3">
        <v>39822</v>
      </c>
      <c r="C9" s="2">
        <v>1215.3872103256067</v>
      </c>
      <c r="D9" s="2">
        <v>107019.07553037848</v>
      </c>
    </row>
    <row r="10" spans="1:4" x14ac:dyDescent="0.25">
      <c r="A10" t="s">
        <v>8</v>
      </c>
      <c r="C10" s="2">
        <v>940.86442486818623</v>
      </c>
      <c r="D10" s="2">
        <v>107959.93995524666</v>
      </c>
    </row>
    <row r="11" spans="1:4" x14ac:dyDescent="0.25">
      <c r="A11" t="s">
        <v>9</v>
      </c>
      <c r="C11" s="2">
        <v>1003.6773268713237</v>
      </c>
      <c r="D11" s="2">
        <v>108963.61728211799</v>
      </c>
    </row>
    <row r="12" spans="1:4" x14ac:dyDescent="0.25">
      <c r="A12" t="s">
        <v>10</v>
      </c>
      <c r="C12" s="2">
        <v>750.20039771959011</v>
      </c>
      <c r="D12" s="2">
        <v>109713.81767983758</v>
      </c>
    </row>
    <row r="13" spans="1:4" x14ac:dyDescent="0.25">
      <c r="A13" t="s">
        <v>11</v>
      </c>
      <c r="C13" s="2">
        <v>0</v>
      </c>
      <c r="D13" s="2">
        <v>109713.81767983758</v>
      </c>
    </row>
    <row r="14" spans="1:4" x14ac:dyDescent="0.25">
      <c r="A14" t="s">
        <v>12</v>
      </c>
      <c r="C14" s="2">
        <v>75.498585275294175</v>
      </c>
      <c r="D14" s="2">
        <v>109789.31626511287</v>
      </c>
    </row>
    <row r="15" spans="1:4" x14ac:dyDescent="0.25">
      <c r="A15" t="s">
        <v>13</v>
      </c>
      <c r="C15" s="2">
        <v>3829.3786107872952</v>
      </c>
      <c r="D15" s="2">
        <v>113618.69487590017</v>
      </c>
    </row>
    <row r="16" spans="1:4" x14ac:dyDescent="0.25">
      <c r="A16" t="s">
        <v>3</v>
      </c>
      <c r="C16" s="2">
        <v>907.12603772226123</v>
      </c>
      <c r="D16" s="2">
        <v>114525.82091362243</v>
      </c>
    </row>
    <row r="17" spans="1:7" x14ac:dyDescent="0.25">
      <c r="A17" t="s">
        <v>4</v>
      </c>
      <c r="C17" s="2">
        <v>892.31246773213297</v>
      </c>
      <c r="D17" s="2">
        <v>115418.13338135456</v>
      </c>
    </row>
    <row r="18" spans="1:7" x14ac:dyDescent="0.25">
      <c r="A18" t="s">
        <v>5</v>
      </c>
      <c r="C18" s="2">
        <v>826.52854463808023</v>
      </c>
      <c r="D18" s="2">
        <v>116244.66192599264</v>
      </c>
    </row>
    <row r="19" spans="1:7" x14ac:dyDescent="0.25">
      <c r="A19" t="s">
        <v>6</v>
      </c>
      <c r="C19" s="2">
        <v>348.1652408154925</v>
      </c>
      <c r="D19" s="2">
        <v>116592.82716680813</v>
      </c>
    </row>
    <row r="20" spans="1:7" x14ac:dyDescent="0.25">
      <c r="A20" t="s">
        <v>7</v>
      </c>
      <c r="C20" s="2">
        <v>411.16496802032316</v>
      </c>
      <c r="D20" s="2">
        <v>117003.99213482846</v>
      </c>
    </row>
    <row r="21" spans="1:7" x14ac:dyDescent="0.25">
      <c r="A21" s="3">
        <v>40187</v>
      </c>
      <c r="C21" s="2">
        <v>570.84255026385654</v>
      </c>
      <c r="D21" s="2">
        <v>117574.83468509231</v>
      </c>
    </row>
    <row r="22" spans="1:7" x14ac:dyDescent="0.25">
      <c r="A22" t="s">
        <v>8</v>
      </c>
      <c r="C22" s="2">
        <v>1395.6130299447002</v>
      </c>
      <c r="D22" s="2">
        <v>118970.44771503701</v>
      </c>
    </row>
    <row r="23" spans="1:7" x14ac:dyDescent="0.25">
      <c r="A23" t="s">
        <v>9</v>
      </c>
      <c r="C23" s="2">
        <v>529.54818865945765</v>
      </c>
      <c r="D23" s="2">
        <v>119499.99590369647</v>
      </c>
      <c r="G23">
        <v>1</v>
      </c>
    </row>
    <row r="24" spans="1:7" x14ac:dyDescent="0.25">
      <c r="A24" t="s">
        <v>10</v>
      </c>
      <c r="C24" s="2">
        <v>1154.859910412913</v>
      </c>
      <c r="D24" s="2">
        <v>120654.85581410938</v>
      </c>
    </row>
    <row r="25" spans="1:7" x14ac:dyDescent="0.25">
      <c r="A25" t="s">
        <v>11</v>
      </c>
      <c r="C25" s="2">
        <v>4746.1306866175282</v>
      </c>
      <c r="D25" s="2">
        <v>125400.98650072691</v>
      </c>
    </row>
    <row r="26" spans="1:7" x14ac:dyDescent="0.25">
      <c r="A26" t="s">
        <v>12</v>
      </c>
      <c r="C26" s="2">
        <v>940.21270643717514</v>
      </c>
      <c r="D26" s="2">
        <v>126341.19920716409</v>
      </c>
    </row>
    <row r="27" spans="1:7" x14ac:dyDescent="0.25">
      <c r="A27" t="s">
        <v>13</v>
      </c>
      <c r="C27" s="2">
        <v>1129.5819182814721</v>
      </c>
      <c r="D27" s="2">
        <v>127470.78112544556</v>
      </c>
    </row>
    <row r="28" spans="1:7" x14ac:dyDescent="0.25">
      <c r="A28" t="s">
        <v>3</v>
      </c>
      <c r="C28" s="2">
        <v>917.96808319678371</v>
      </c>
      <c r="D28" s="2">
        <v>128388.74920864234</v>
      </c>
    </row>
    <row r="29" spans="1:7" x14ac:dyDescent="0.25">
      <c r="A29" t="s">
        <v>4</v>
      </c>
      <c r="C29" s="2">
        <v>861.90898034364841</v>
      </c>
      <c r="D29" s="2">
        <v>129250.658188986</v>
      </c>
    </row>
    <row r="30" spans="1:7" x14ac:dyDescent="0.25">
      <c r="A30" t="s">
        <v>5</v>
      </c>
      <c r="C30" s="2">
        <v>1040.8555503959042</v>
      </c>
      <c r="D30" s="2">
        <v>130291.5137393819</v>
      </c>
    </row>
    <row r="31" spans="1:7" x14ac:dyDescent="0.25">
      <c r="A31" t="s">
        <v>6</v>
      </c>
      <c r="C31" s="2">
        <v>926.82542569724956</v>
      </c>
      <c r="D31" s="2">
        <v>131218.33916507915</v>
      </c>
    </row>
    <row r="32" spans="1:7" x14ac:dyDescent="0.25">
      <c r="A32" t="s">
        <v>7</v>
      </c>
      <c r="C32" s="2">
        <v>1146.9959049343522</v>
      </c>
      <c r="D32" s="2">
        <v>132365.33507001351</v>
      </c>
    </row>
    <row r="33" spans="1:4" x14ac:dyDescent="0.25">
      <c r="A33" s="3">
        <v>40552</v>
      </c>
      <c r="C33" s="2">
        <v>693.87563210389442</v>
      </c>
      <c r="D33" s="2">
        <v>133059.21070211739</v>
      </c>
    </row>
    <row r="34" spans="1:4" x14ac:dyDescent="0.25">
      <c r="A34" t="s">
        <v>8</v>
      </c>
      <c r="C34" s="2">
        <v>1369.3688875000385</v>
      </c>
      <c r="D34" s="2">
        <v>134428.57958961744</v>
      </c>
    </row>
    <row r="35" spans="1:4" x14ac:dyDescent="0.25">
      <c r="A35" t="s">
        <v>9</v>
      </c>
      <c r="C35" s="2">
        <v>726.60327625433104</v>
      </c>
      <c r="D35" s="2">
        <v>135155.18286587176</v>
      </c>
    </row>
    <row r="36" spans="1:4" x14ac:dyDescent="0.25">
      <c r="A36" t="s">
        <v>10</v>
      </c>
      <c r="C36" s="2">
        <v>1504.3751728047303</v>
      </c>
      <c r="D36" s="2">
        <v>136659.55803867648</v>
      </c>
    </row>
    <row r="37" spans="1:4" x14ac:dyDescent="0.25">
      <c r="A37" t="s">
        <v>11</v>
      </c>
      <c r="C37" s="2">
        <v>1330.6438671557401</v>
      </c>
      <c r="D37" s="2">
        <v>137990.20190583222</v>
      </c>
    </row>
    <row r="38" spans="1:4" x14ac:dyDescent="0.25">
      <c r="A38" t="s">
        <v>12</v>
      </c>
      <c r="C38" s="2">
        <v>1237.1787532271198</v>
      </c>
      <c r="D38" s="2">
        <v>139227.38065905933</v>
      </c>
    </row>
    <row r="39" spans="1:4" x14ac:dyDescent="0.25">
      <c r="A39" t="s">
        <v>13</v>
      </c>
      <c r="C39" s="2">
        <v>1480.1993781613057</v>
      </c>
      <c r="D39" s="2">
        <v>140707.58003722064</v>
      </c>
    </row>
    <row r="40" spans="1:4" x14ac:dyDescent="0.25">
      <c r="A40" t="s">
        <v>3</v>
      </c>
      <c r="C40" s="2">
        <v>637.62343431766715</v>
      </c>
      <c r="D40" s="2">
        <v>141345.20347153832</v>
      </c>
    </row>
    <row r="41" spans="1:4" x14ac:dyDescent="0.25">
      <c r="A41" t="s">
        <v>4</v>
      </c>
      <c r="C41" s="2">
        <v>949.8079646579564</v>
      </c>
      <c r="D41" s="2">
        <v>142295.01143619628</v>
      </c>
    </row>
    <row r="42" spans="1:4" x14ac:dyDescent="0.25">
      <c r="A42" t="s">
        <v>5</v>
      </c>
      <c r="C42" s="2">
        <v>892.84072138227123</v>
      </c>
      <c r="D42" s="2">
        <v>143187.85215757854</v>
      </c>
    </row>
    <row r="43" spans="1:4" x14ac:dyDescent="0.25">
      <c r="A43" t="s">
        <v>6</v>
      </c>
      <c r="C43" s="2">
        <v>1507.1881724180639</v>
      </c>
      <c r="D43" s="2">
        <v>144695.04032999661</v>
      </c>
    </row>
    <row r="44" spans="1:4" x14ac:dyDescent="0.25">
      <c r="A44" t="s">
        <v>7</v>
      </c>
      <c r="C44" s="2">
        <v>737.78409418821639</v>
      </c>
      <c r="D44" s="2">
        <v>145432.82442418483</v>
      </c>
    </row>
    <row r="45" spans="1:4" x14ac:dyDescent="0.25">
      <c r="A45" s="3">
        <v>40917</v>
      </c>
      <c r="C45" s="2">
        <v>1264.4918698644713</v>
      </c>
      <c r="D45" s="2">
        <v>146697.31629404929</v>
      </c>
    </row>
    <row r="46" spans="1:4" x14ac:dyDescent="0.25">
      <c r="A46" t="s">
        <v>8</v>
      </c>
      <c r="C46" s="2">
        <v>1531.7712009232871</v>
      </c>
      <c r="D46" s="2">
        <v>148229.08749497257</v>
      </c>
    </row>
    <row r="47" spans="1:4" x14ac:dyDescent="0.25">
      <c r="A47" t="s">
        <v>9</v>
      </c>
      <c r="C47" s="2">
        <v>1084.9442772835148</v>
      </c>
      <c r="D47" s="2">
        <v>149314.03177225607</v>
      </c>
    </row>
    <row r="48" spans="1:4" x14ac:dyDescent="0.25">
      <c r="A48" t="s">
        <v>10</v>
      </c>
      <c r="C48" s="2">
        <v>740.27657242207988</v>
      </c>
      <c r="D48" s="2">
        <v>150054.30834467814</v>
      </c>
    </row>
    <row r="49" spans="1:4" x14ac:dyDescent="0.25">
      <c r="A49" t="s">
        <v>11</v>
      </c>
      <c r="C49" s="2">
        <v>1093.8171293208227</v>
      </c>
      <c r="D49" s="2">
        <v>151148.12547399895</v>
      </c>
    </row>
    <row r="50" spans="1:4" x14ac:dyDescent="0.25">
      <c r="A50" t="s">
        <v>12</v>
      </c>
      <c r="C50" s="2">
        <v>1289.8376435449175</v>
      </c>
      <c r="D50" s="2">
        <v>152437.96311754387</v>
      </c>
    </row>
    <row r="51" spans="1:4" x14ac:dyDescent="0.25">
      <c r="A51" t="s">
        <v>13</v>
      </c>
      <c r="C51" s="2">
        <v>1081.5549702171297</v>
      </c>
      <c r="D51" s="2">
        <v>153519.51808776101</v>
      </c>
    </row>
    <row r="52" spans="1:4" x14ac:dyDescent="0.25">
      <c r="A52" t="s">
        <v>3</v>
      </c>
      <c r="C52" s="2">
        <v>965.12347838642268</v>
      </c>
      <c r="D52" s="2">
        <v>154484.64156614745</v>
      </c>
    </row>
    <row r="53" spans="1:4" x14ac:dyDescent="0.25">
      <c r="A53" t="s">
        <v>4</v>
      </c>
      <c r="C53" s="2">
        <v>1202.8328676981805</v>
      </c>
      <c r="D53" s="2">
        <v>155687.47443384564</v>
      </c>
    </row>
    <row r="54" spans="1:4" x14ac:dyDescent="0.25">
      <c r="A54" t="s">
        <v>5</v>
      </c>
      <c r="C54" s="2">
        <v>1018.6787139680953</v>
      </c>
      <c r="D54" s="2">
        <v>156706.15314781372</v>
      </c>
    </row>
    <row r="55" spans="1:4" x14ac:dyDescent="0.25">
      <c r="A55" t="s">
        <v>6</v>
      </c>
      <c r="C55" s="2">
        <v>1299.43</v>
      </c>
      <c r="D55" s="2">
        <v>158005.58314781371</v>
      </c>
    </row>
    <row r="56" spans="1:4" x14ac:dyDescent="0.25">
      <c r="A56" t="s">
        <v>7</v>
      </c>
      <c r="C56" s="2">
        <v>1042.46</v>
      </c>
      <c r="D56" s="2">
        <v>159048.0431478137</v>
      </c>
    </row>
    <row r="57" spans="1:4" x14ac:dyDescent="0.25">
      <c r="A57" s="3">
        <v>41287</v>
      </c>
      <c r="C57" s="2">
        <v>1948.7108276379004</v>
      </c>
      <c r="D57" s="2">
        <v>160996.7539754516</v>
      </c>
    </row>
    <row r="58" spans="1:4" x14ac:dyDescent="0.25">
      <c r="A58" t="s">
        <v>8</v>
      </c>
      <c r="C58" s="2">
        <v>1100.75</v>
      </c>
      <c r="D58" s="2">
        <v>162097.5</v>
      </c>
    </row>
    <row r="59" spans="1:4" x14ac:dyDescent="0.25">
      <c r="A59" t="s">
        <v>9</v>
      </c>
      <c r="C59" s="2">
        <v>865.6</v>
      </c>
      <c r="D59" s="2">
        <v>162963.10999999999</v>
      </c>
    </row>
    <row r="60" spans="1:4" x14ac:dyDescent="0.25">
      <c r="A60" t="s">
        <v>10</v>
      </c>
      <c r="C60" s="2">
        <v>1350.28</v>
      </c>
      <c r="D60" s="2">
        <v>164313.39000000001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34" sqref="E34"/>
    </sheetView>
  </sheetViews>
  <sheetFormatPr defaultRowHeight="15" x14ac:dyDescent="0.25"/>
  <cols>
    <col min="1" max="1" width="26.42578125" customWidth="1"/>
    <col min="2" max="2" width="3.7109375" bestFit="1" customWidth="1"/>
    <col min="4" max="4" width="13.85546875" customWidth="1"/>
    <col min="6" max="6" width="13.28515625" customWidth="1"/>
  </cols>
  <sheetData>
    <row r="1" spans="1:6" ht="15.75" thickBot="1" x14ac:dyDescent="0.3">
      <c r="A1" s="4" t="s">
        <v>14</v>
      </c>
      <c r="B1" s="5"/>
      <c r="C1" s="6"/>
      <c r="D1" t="s">
        <v>15</v>
      </c>
    </row>
    <row r="2" spans="1:6" s="29" customFormat="1" x14ac:dyDescent="0.25">
      <c r="A2" s="7" t="s">
        <v>56</v>
      </c>
      <c r="B2" s="8"/>
      <c r="C2" s="19">
        <v>4.3499999999999997E-2</v>
      </c>
      <c r="D2" s="29" t="s">
        <v>17</v>
      </c>
    </row>
    <row r="3" spans="1:6" x14ac:dyDescent="0.25">
      <c r="A3" s="7" t="s">
        <v>53</v>
      </c>
      <c r="B3" s="8"/>
      <c r="C3" s="19">
        <v>9.2600000000000002E-2</v>
      </c>
      <c r="D3" t="s">
        <v>17</v>
      </c>
    </row>
    <row r="4" spans="1:6" x14ac:dyDescent="0.25">
      <c r="A4" s="7" t="s">
        <v>52</v>
      </c>
      <c r="B4" s="8"/>
      <c r="C4" s="19">
        <v>2.9600000000000001E-2</v>
      </c>
      <c r="D4" t="s">
        <v>17</v>
      </c>
    </row>
    <row r="5" spans="1:6" x14ac:dyDescent="0.25">
      <c r="A5" s="17" t="s">
        <v>16</v>
      </c>
      <c r="B5" s="18"/>
      <c r="C5" s="19">
        <v>8.2799999999999999E-2</v>
      </c>
      <c r="D5" t="s">
        <v>17</v>
      </c>
    </row>
    <row r="6" spans="1:6" x14ac:dyDescent="0.25">
      <c r="A6" s="17" t="s">
        <v>18</v>
      </c>
      <c r="B6" s="18"/>
      <c r="C6" s="19">
        <v>6.0299999999999999E-2</v>
      </c>
      <c r="D6" t="s">
        <v>17</v>
      </c>
    </row>
    <row r="7" spans="1:6" x14ac:dyDescent="0.25">
      <c r="A7" s="17" t="s">
        <v>19</v>
      </c>
      <c r="B7" s="18"/>
      <c r="C7" s="19">
        <v>7.0999999999999994E-2</v>
      </c>
      <c r="D7" t="s">
        <v>17</v>
      </c>
    </row>
    <row r="8" spans="1:6" x14ac:dyDescent="0.25">
      <c r="A8" s="17" t="s">
        <v>20</v>
      </c>
      <c r="B8" s="18"/>
      <c r="C8" s="19">
        <v>1.35E-2</v>
      </c>
      <c r="D8" t="s">
        <v>31</v>
      </c>
    </row>
    <row r="9" spans="1:6" x14ac:dyDescent="0.25">
      <c r="A9" s="17" t="s">
        <v>21</v>
      </c>
      <c r="B9" s="18"/>
      <c r="C9" s="19">
        <v>8.2799999999999999E-2</v>
      </c>
      <c r="D9" t="s">
        <v>22</v>
      </c>
    </row>
    <row r="10" spans="1:6" x14ac:dyDescent="0.25">
      <c r="A10" s="17" t="s">
        <v>23</v>
      </c>
      <c r="B10" s="18"/>
      <c r="C10" s="19">
        <v>4.5999999999999999E-2</v>
      </c>
      <c r="D10" t="s">
        <v>17</v>
      </c>
      <c r="E10" s="9" t="s">
        <v>17</v>
      </c>
      <c r="F10" s="10">
        <f>SUM(C2:C7, C10:C12,C16, C19)</f>
        <v>0.56420000000000003</v>
      </c>
    </row>
    <row r="11" spans="1:6" x14ac:dyDescent="0.25">
      <c r="A11" s="17" t="s">
        <v>24</v>
      </c>
      <c r="B11" s="17"/>
      <c r="C11" s="19">
        <v>2.9600000000000001E-2</v>
      </c>
      <c r="D11" t="s">
        <v>17</v>
      </c>
      <c r="E11" s="9" t="s">
        <v>22</v>
      </c>
      <c r="F11" s="10">
        <f>C13+C14+C9</f>
        <v>0.21199999999999997</v>
      </c>
    </row>
    <row r="12" spans="1:6" x14ac:dyDescent="0.25">
      <c r="A12" s="17" t="s">
        <v>26</v>
      </c>
      <c r="B12" s="17"/>
      <c r="C12" s="19">
        <v>8.2799999999999999E-2</v>
      </c>
      <c r="D12" t="s">
        <v>17</v>
      </c>
      <c r="E12" s="9" t="s">
        <v>25</v>
      </c>
      <c r="F12" s="10">
        <v>0</v>
      </c>
    </row>
    <row r="13" spans="1:6" x14ac:dyDescent="0.25">
      <c r="A13" s="17" t="s">
        <v>28</v>
      </c>
      <c r="B13" s="18"/>
      <c r="C13" s="19">
        <v>8.2199999999999995E-2</v>
      </c>
      <c r="D13" t="s">
        <v>22</v>
      </c>
      <c r="E13" s="9" t="s">
        <v>27</v>
      </c>
      <c r="F13" s="10">
        <f>SUM(C15, C21:C23,C25:C26)</f>
        <v>0.1043</v>
      </c>
    </row>
    <row r="14" spans="1:6" x14ac:dyDescent="0.25">
      <c r="A14" s="17" t="s">
        <v>30</v>
      </c>
      <c r="B14" s="18"/>
      <c r="C14" s="19">
        <v>4.7E-2</v>
      </c>
      <c r="D14" t="s">
        <v>22</v>
      </c>
      <c r="E14" s="9" t="s">
        <v>29</v>
      </c>
      <c r="F14" s="10">
        <f>SUM(C17, C20,C24)</f>
        <v>7.7699999999999991E-2</v>
      </c>
    </row>
    <row r="15" spans="1:6" x14ac:dyDescent="0.25">
      <c r="A15" s="17" t="s">
        <v>32</v>
      </c>
      <c r="B15" s="18"/>
      <c r="C15" s="19">
        <v>2.4299999999999999E-2</v>
      </c>
      <c r="D15" t="s">
        <v>33</v>
      </c>
      <c r="E15" s="9" t="s">
        <v>31</v>
      </c>
      <c r="F15" s="10">
        <f>C18+C8</f>
        <v>4.19E-2</v>
      </c>
    </row>
    <row r="16" spans="1:6" x14ac:dyDescent="0.25">
      <c r="A16" s="17" t="s">
        <v>34</v>
      </c>
      <c r="B16" s="18"/>
      <c r="C16" s="19">
        <v>7.1000000000000004E-3</v>
      </c>
      <c r="D16" t="s">
        <v>17</v>
      </c>
      <c r="E16" s="9"/>
      <c r="F16" s="10"/>
    </row>
    <row r="17" spans="1:6" x14ac:dyDescent="0.25">
      <c r="A17" s="17" t="s">
        <v>35</v>
      </c>
      <c r="B17" s="18"/>
      <c r="C17" s="19">
        <v>7.7000000000000002E-3</v>
      </c>
      <c r="D17" t="s">
        <v>29</v>
      </c>
      <c r="E17" s="9"/>
      <c r="F17" s="10">
        <f>SUM(F10:F16)</f>
        <v>1.0001</v>
      </c>
    </row>
    <row r="18" spans="1:6" x14ac:dyDescent="0.25">
      <c r="A18" s="20" t="s">
        <v>36</v>
      </c>
      <c r="B18" s="18"/>
      <c r="C18" s="19">
        <v>2.8400000000000002E-2</v>
      </c>
      <c r="D18" t="s">
        <v>31</v>
      </c>
      <c r="E18" s="9"/>
    </row>
    <row r="19" spans="1:6" x14ac:dyDescent="0.25">
      <c r="A19" s="20" t="s">
        <v>37</v>
      </c>
      <c r="B19" s="18"/>
      <c r="C19" s="19">
        <v>1.89E-2</v>
      </c>
      <c r="D19" t="s">
        <v>17</v>
      </c>
      <c r="E19" s="9"/>
    </row>
    <row r="20" spans="1:6" x14ac:dyDescent="0.25">
      <c r="A20" s="20" t="s">
        <v>38</v>
      </c>
      <c r="B20" s="18"/>
      <c r="C20" s="19">
        <v>5.91E-2</v>
      </c>
      <c r="D20" t="s">
        <v>29</v>
      </c>
      <c r="E20" s="9"/>
    </row>
    <row r="21" spans="1:6" x14ac:dyDescent="0.25">
      <c r="A21" s="20" t="s">
        <v>39</v>
      </c>
      <c r="B21" s="21"/>
      <c r="C21" s="19">
        <v>1.18E-2</v>
      </c>
      <c r="D21" t="s">
        <v>33</v>
      </c>
      <c r="E21" s="9"/>
    </row>
    <row r="22" spans="1:6" x14ac:dyDescent="0.25">
      <c r="A22" s="20" t="s">
        <v>40</v>
      </c>
      <c r="B22" s="21"/>
      <c r="C22" s="19">
        <v>4.3E-3</v>
      </c>
      <c r="D22" t="s">
        <v>33</v>
      </c>
      <c r="E22" s="9"/>
    </row>
    <row r="23" spans="1:6" x14ac:dyDescent="0.25">
      <c r="A23" s="20" t="s">
        <v>41</v>
      </c>
      <c r="B23" s="21"/>
      <c r="C23" s="19">
        <v>1.72E-2</v>
      </c>
      <c r="D23" t="s">
        <v>33</v>
      </c>
      <c r="E23" s="9"/>
    </row>
    <row r="24" spans="1:6" x14ac:dyDescent="0.25">
      <c r="A24" s="22" t="s">
        <v>42</v>
      </c>
      <c r="B24" s="23"/>
      <c r="C24" s="19">
        <v>1.09E-2</v>
      </c>
      <c r="D24" t="s">
        <v>29</v>
      </c>
      <c r="E24" s="9"/>
    </row>
    <row r="25" spans="1:6" x14ac:dyDescent="0.25">
      <c r="A25" s="22" t="s">
        <v>43</v>
      </c>
      <c r="B25" s="23"/>
      <c r="C25" s="19">
        <v>3.6900000000000002E-2</v>
      </c>
      <c r="D25" t="s">
        <v>33</v>
      </c>
      <c r="E25" s="9"/>
    </row>
    <row r="26" spans="1:6" x14ac:dyDescent="0.25">
      <c r="A26" s="24" t="s">
        <v>44</v>
      </c>
      <c r="B26" s="23"/>
      <c r="C26" s="19">
        <v>9.7999999999999997E-3</v>
      </c>
      <c r="D26" t="s">
        <v>33</v>
      </c>
      <c r="E26" s="9"/>
    </row>
    <row r="27" spans="1:6" x14ac:dyDescent="0.25">
      <c r="A27" s="12"/>
      <c r="B27" s="13"/>
      <c r="C27" s="14"/>
      <c r="E27" s="9"/>
    </row>
    <row r="28" spans="1:6" x14ac:dyDescent="0.25">
      <c r="B28" s="15"/>
      <c r="C28" s="10"/>
      <c r="E28" s="9"/>
      <c r="F28" s="11"/>
    </row>
    <row r="29" spans="1:6" x14ac:dyDescent="0.25">
      <c r="C29" s="10"/>
      <c r="E29" s="9"/>
      <c r="F29" s="11"/>
    </row>
    <row r="30" spans="1:6" x14ac:dyDescent="0.25">
      <c r="B30" s="15">
        <f>SUM(B21:B27)</f>
        <v>0</v>
      </c>
      <c r="C30" s="10">
        <f>SUM(C2:C26)</f>
        <v>1.0001</v>
      </c>
      <c r="E30" s="9"/>
      <c r="F30" s="16"/>
    </row>
    <row r="31" spans="1:6" x14ac:dyDescent="0.25">
      <c r="C31" s="10"/>
    </row>
    <row r="32" spans="1:6" x14ac:dyDescent="0.25">
      <c r="C32" s="10"/>
      <c r="D32">
        <f>SUM(D12:D31)</f>
        <v>0</v>
      </c>
      <c r="F32" s="11"/>
    </row>
    <row r="33" spans="5:6" x14ac:dyDescent="0.25">
      <c r="F33" s="11"/>
    </row>
    <row r="34" spans="5:6" x14ac:dyDescent="0.25">
      <c r="E34" s="10">
        <f>SUM(E14:E33)</f>
        <v>0</v>
      </c>
      <c r="F34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4" sqref="J64"/>
    </sheetView>
  </sheetViews>
  <sheetFormatPr defaultRowHeight="15" x14ac:dyDescent="0.25"/>
  <cols>
    <col min="1" max="1" width="12.28515625" style="29" customWidth="1"/>
    <col min="2" max="2" width="11.5703125" style="29" bestFit="1" customWidth="1"/>
    <col min="3" max="3" width="9.140625" style="29"/>
    <col min="4" max="4" width="2.85546875" style="29" customWidth="1"/>
    <col min="5" max="6" width="9.140625" style="29"/>
    <col min="7" max="7" width="2.42578125" style="29" customWidth="1"/>
    <col min="8" max="8" width="11.5703125" style="29" bestFit="1" customWidth="1"/>
    <col min="9" max="9" width="9.140625" style="29"/>
    <col min="10" max="10" width="2.140625" style="29" customWidth="1"/>
    <col min="11" max="12" width="9.140625" style="29"/>
    <col min="13" max="13" width="2.42578125" style="29" customWidth="1"/>
    <col min="14" max="14" width="13.28515625" style="2" bestFit="1" customWidth="1"/>
    <col min="15" max="15" width="9.140625" style="29"/>
    <col min="16" max="16" width="2.85546875" style="29" customWidth="1"/>
    <col min="17" max="17" width="12.5703125" style="2" bestFit="1" customWidth="1"/>
    <col min="18" max="16384" width="9.140625" style="29"/>
  </cols>
  <sheetData>
    <row r="1" spans="1:21" x14ac:dyDescent="0.25">
      <c r="A1" s="1" t="s">
        <v>45</v>
      </c>
      <c r="B1" s="1" t="s">
        <v>46</v>
      </c>
      <c r="C1" s="1" t="s">
        <v>46</v>
      </c>
      <c r="D1" s="1"/>
      <c r="E1" s="1" t="s">
        <v>47</v>
      </c>
      <c r="F1" s="1" t="s">
        <v>47</v>
      </c>
      <c r="G1" s="1"/>
      <c r="H1" s="1" t="s">
        <v>48</v>
      </c>
      <c r="I1" s="1" t="s">
        <v>48</v>
      </c>
      <c r="J1" s="1"/>
      <c r="K1" s="1" t="s">
        <v>49</v>
      </c>
      <c r="L1" s="1" t="s">
        <v>49</v>
      </c>
      <c r="M1" s="1"/>
      <c r="N1" s="27" t="s">
        <v>50</v>
      </c>
      <c r="O1" s="1" t="s">
        <v>50</v>
      </c>
      <c r="P1" s="1"/>
      <c r="Q1" s="27" t="s">
        <v>51</v>
      </c>
      <c r="R1" s="1" t="s">
        <v>50</v>
      </c>
    </row>
    <row r="2" spans="1:21" x14ac:dyDescent="0.25">
      <c r="A2" s="25">
        <v>39630</v>
      </c>
      <c r="B2" s="29">
        <v>98740.89</v>
      </c>
      <c r="C2" s="30">
        <f t="shared" ref="C2:C67" si="0">SUM(B2-100000)/100000</f>
        <v>-1.2591100000000006E-2</v>
      </c>
      <c r="D2" s="30"/>
      <c r="E2" s="29">
        <v>101135.98</v>
      </c>
      <c r="F2" s="30">
        <f t="shared" ref="F2:F67" si="1">SUM(E2-100000)/100000</f>
        <v>1.135979999999996E-2</v>
      </c>
      <c r="G2" s="30"/>
      <c r="H2" s="29">
        <v>100054.16</v>
      </c>
      <c r="I2" s="30">
        <f t="shared" ref="I2:I67" si="2">SUM(H2-100000)/100000</f>
        <v>5.4160000000003496E-4</v>
      </c>
      <c r="J2" s="30"/>
      <c r="K2" s="29">
        <v>98.12</v>
      </c>
      <c r="L2" s="30">
        <f>SUM(K2-K2)/K2</f>
        <v>0</v>
      </c>
      <c r="M2" s="30"/>
      <c r="N2" s="2">
        <v>100690.33</v>
      </c>
      <c r="O2" s="30">
        <f t="shared" ref="O2:O55" si="3">SUM(N2-100000)/100000</f>
        <v>6.9033000000000176E-3</v>
      </c>
      <c r="P2" s="30"/>
      <c r="Q2" s="2">
        <f t="shared" ref="Q2:Q53" si="4">N2*0.01</f>
        <v>1006.9033000000001</v>
      </c>
      <c r="R2" s="26">
        <f t="shared" ref="R2:R53" si="5">N2*0.001</f>
        <v>100.69033</v>
      </c>
      <c r="U2" s="29" t="s">
        <v>54</v>
      </c>
    </row>
    <row r="3" spans="1:21" x14ac:dyDescent="0.25">
      <c r="A3" s="25">
        <v>39661</v>
      </c>
      <c r="B3" s="26">
        <v>100012.86527707418</v>
      </c>
      <c r="C3" s="30">
        <f t="shared" si="0"/>
        <v>1.2865277074175537E-4</v>
      </c>
      <c r="D3" s="30"/>
      <c r="E3" s="29">
        <v>101893.66</v>
      </c>
      <c r="F3" s="30">
        <f t="shared" si="1"/>
        <v>1.8936600000000036E-2</v>
      </c>
      <c r="G3" s="30"/>
      <c r="H3" s="26">
        <v>100843.71213521794</v>
      </c>
      <c r="I3" s="30">
        <f t="shared" si="2"/>
        <v>8.4371213521793834E-3</v>
      </c>
      <c r="J3" s="30"/>
      <c r="K3" s="29">
        <v>99.94</v>
      </c>
      <c r="L3" s="30">
        <f t="shared" ref="L3:L58" si="6">SUM(K3-$K$2)/$K$2</f>
        <v>1.8548715858132829E-2</v>
      </c>
      <c r="M3" s="30"/>
      <c r="N3" s="2">
        <v>101259.94305605635</v>
      </c>
      <c r="O3" s="30">
        <f t="shared" si="3"/>
        <v>1.2599430560563488E-2</v>
      </c>
      <c r="P3" s="30"/>
      <c r="Q3" s="2">
        <f t="shared" si="4"/>
        <v>1012.5994305605635</v>
      </c>
      <c r="R3" s="26">
        <f t="shared" si="5"/>
        <v>101.25994305605636</v>
      </c>
      <c r="U3" s="29" t="s">
        <v>55</v>
      </c>
    </row>
    <row r="4" spans="1:21" x14ac:dyDescent="0.25">
      <c r="A4" s="25">
        <v>39693</v>
      </c>
      <c r="B4" s="26">
        <v>91750.596940368094</v>
      </c>
      <c r="C4" s="30">
        <f t="shared" si="0"/>
        <v>-8.249403059631906E-2</v>
      </c>
      <c r="D4" s="30"/>
      <c r="E4" s="29">
        <v>100113.07</v>
      </c>
      <c r="F4" s="30">
        <f t="shared" si="1"/>
        <v>1.1307000000000699E-3</v>
      </c>
      <c r="G4" s="30"/>
      <c r="H4" s="26">
        <v>96820.271940462553</v>
      </c>
      <c r="I4" s="30">
        <f t="shared" si="2"/>
        <v>-3.1797280595374469E-2</v>
      </c>
      <c r="J4" s="30"/>
      <c r="K4" s="29">
        <v>99.84</v>
      </c>
      <c r="L4" s="30">
        <f t="shared" si="6"/>
        <v>1.7529555646147561E-2</v>
      </c>
      <c r="M4" s="30"/>
      <c r="N4" s="2">
        <v>102559.80182490399</v>
      </c>
      <c r="O4" s="30">
        <f t="shared" si="3"/>
        <v>2.5598018249039886E-2</v>
      </c>
      <c r="P4" s="30"/>
      <c r="Q4" s="2">
        <f t="shared" si="4"/>
        <v>1025.5980182490398</v>
      </c>
      <c r="R4" s="26">
        <f t="shared" si="5"/>
        <v>102.55980182490399</v>
      </c>
    </row>
    <row r="5" spans="1:21" x14ac:dyDescent="0.25">
      <c r="A5" s="25">
        <v>39722</v>
      </c>
      <c r="B5" s="26">
        <v>76487.743912164777</v>
      </c>
      <c r="C5" s="30">
        <f t="shared" si="0"/>
        <v>-0.23512256087835223</v>
      </c>
      <c r="D5" s="30"/>
      <c r="E5" s="29">
        <v>97970.18</v>
      </c>
      <c r="F5" s="30">
        <f t="shared" si="1"/>
        <v>-2.0298200000000068E-2</v>
      </c>
      <c r="G5" s="30"/>
      <c r="H5" s="26">
        <v>88890.949444353944</v>
      </c>
      <c r="I5" s="30">
        <f t="shared" si="2"/>
        <v>-0.11109050555646055</v>
      </c>
      <c r="J5" s="30"/>
      <c r="K5" s="29">
        <v>96</v>
      </c>
      <c r="L5" s="30">
        <f t="shared" si="6"/>
        <v>-2.1606196494088917E-2</v>
      </c>
      <c r="M5" s="30"/>
      <c r="N5" s="2">
        <v>104102.52838561029</v>
      </c>
      <c r="O5" s="30">
        <f t="shared" si="3"/>
        <v>4.1025283856102907E-2</v>
      </c>
      <c r="P5" s="30"/>
      <c r="Q5" s="2">
        <f t="shared" si="4"/>
        <v>1041.025283856103</v>
      </c>
      <c r="R5" s="26">
        <f t="shared" si="5"/>
        <v>104.1025283856103</v>
      </c>
    </row>
    <row r="6" spans="1:21" x14ac:dyDescent="0.25">
      <c r="A6" s="25">
        <v>39755</v>
      </c>
      <c r="B6" s="26">
        <v>70866.754113881441</v>
      </c>
      <c r="C6" s="30">
        <f t="shared" si="0"/>
        <v>-0.29133245886118558</v>
      </c>
      <c r="D6" s="30"/>
      <c r="E6" s="29">
        <v>100977.56</v>
      </c>
      <c r="F6" s="30">
        <f t="shared" si="1"/>
        <v>9.7755999999999763E-3</v>
      </c>
      <c r="G6" s="30"/>
      <c r="H6" s="26">
        <v>89653.218590707664</v>
      </c>
      <c r="I6" s="30">
        <f t="shared" si="2"/>
        <v>-0.10346781409292337</v>
      </c>
      <c r="J6" s="30"/>
      <c r="K6" s="29">
        <v>107.28</v>
      </c>
      <c r="L6" s="30">
        <f t="shared" si="6"/>
        <v>9.3355075417855649E-2</v>
      </c>
      <c r="M6" s="30"/>
      <c r="N6" s="2">
        <v>105032.13430884878</v>
      </c>
      <c r="O6" s="30">
        <f t="shared" si="3"/>
        <v>5.0321343088487777E-2</v>
      </c>
      <c r="P6" s="30"/>
      <c r="Q6" s="2">
        <f t="shared" si="4"/>
        <v>1050.3213430884878</v>
      </c>
      <c r="R6" s="26">
        <f t="shared" si="5"/>
        <v>105.03213430884878</v>
      </c>
    </row>
    <row r="7" spans="1:21" x14ac:dyDescent="0.25">
      <c r="A7" s="25">
        <v>39783</v>
      </c>
      <c r="B7" s="26">
        <v>71879.451484455887</v>
      </c>
      <c r="C7" s="30">
        <f t="shared" si="0"/>
        <v>-0.28120548515544114</v>
      </c>
      <c r="D7" s="30"/>
      <c r="E7" s="29">
        <v>107685.23</v>
      </c>
      <c r="F7" s="30">
        <f t="shared" si="1"/>
        <v>7.6852299999999957E-2</v>
      </c>
      <c r="G7" s="30"/>
      <c r="H7" s="26">
        <v>95428.305024567657</v>
      </c>
      <c r="I7" s="30">
        <f t="shared" si="2"/>
        <v>-4.571694975432343E-2</v>
      </c>
      <c r="J7" s="30"/>
      <c r="K7" s="29">
        <v>115.41</v>
      </c>
      <c r="L7" s="30">
        <f t="shared" si="6"/>
        <v>0.17621280065226244</v>
      </c>
      <c r="M7" s="30"/>
      <c r="N7" s="2">
        <v>105803.68832005288</v>
      </c>
      <c r="O7" s="30">
        <f t="shared" si="3"/>
        <v>5.8036883200528827E-2</v>
      </c>
      <c r="P7" s="30"/>
      <c r="Q7" s="2">
        <f t="shared" si="4"/>
        <v>1058.0368832005288</v>
      </c>
      <c r="R7" s="26">
        <f t="shared" si="5"/>
        <v>105.80368832005288</v>
      </c>
    </row>
    <row r="8" spans="1:21" x14ac:dyDescent="0.25">
      <c r="A8" s="25">
        <v>39815</v>
      </c>
      <c r="B8" s="26">
        <v>65931.938167184751</v>
      </c>
      <c r="C8" s="30">
        <f t="shared" si="0"/>
        <v>-0.3406806183281525</v>
      </c>
      <c r="D8" s="30"/>
      <c r="E8" s="29">
        <v>105555.04</v>
      </c>
      <c r="F8" s="30">
        <f t="shared" si="1"/>
        <v>5.5550399999999937E-2</v>
      </c>
      <c r="G8" s="30"/>
      <c r="H8" s="26">
        <v>95385.656435952638</v>
      </c>
      <c r="I8" s="30">
        <f t="shared" si="2"/>
        <v>-4.6143435640473615E-2</v>
      </c>
      <c r="J8" s="30"/>
      <c r="K8" s="29">
        <v>107.51</v>
      </c>
      <c r="L8" s="30">
        <f t="shared" si="6"/>
        <v>9.5699143905421932E-2</v>
      </c>
      <c r="M8" s="30"/>
      <c r="N8" s="2">
        <v>107019.07553037848</v>
      </c>
      <c r="O8" s="30">
        <f t="shared" si="3"/>
        <v>7.0190755303784824E-2</v>
      </c>
      <c r="P8" s="30"/>
      <c r="Q8" s="2">
        <f t="shared" si="4"/>
        <v>1070.190755303785</v>
      </c>
      <c r="R8" s="26">
        <f t="shared" si="5"/>
        <v>107.01907553037849</v>
      </c>
    </row>
    <row r="9" spans="1:21" x14ac:dyDescent="0.25">
      <c r="A9" s="25">
        <v>39846</v>
      </c>
      <c r="B9" s="26">
        <v>58709.136478598288</v>
      </c>
      <c r="C9" s="30">
        <f t="shared" si="0"/>
        <v>-0.41290863521401711</v>
      </c>
      <c r="D9" s="30"/>
      <c r="E9" s="29">
        <v>104450.43</v>
      </c>
      <c r="F9" s="30">
        <f t="shared" si="1"/>
        <v>4.4504299999999927E-2</v>
      </c>
      <c r="G9" s="30"/>
      <c r="H9" s="26">
        <v>93268.390150527252</v>
      </c>
      <c r="I9" s="30">
        <f t="shared" si="2"/>
        <v>-6.7316098494727486E-2</v>
      </c>
      <c r="J9" s="30"/>
      <c r="K9" s="29">
        <v>106.72</v>
      </c>
      <c r="L9" s="30">
        <f t="shared" si="6"/>
        <v>8.7647778230737813E-2</v>
      </c>
      <c r="M9" s="30"/>
      <c r="N9" s="2">
        <v>107959.93995524666</v>
      </c>
      <c r="O9" s="30">
        <f t="shared" si="3"/>
        <v>7.9599399552466643E-2</v>
      </c>
      <c r="P9" s="30"/>
      <c r="Q9" s="2">
        <f t="shared" si="4"/>
        <v>1079.5993995524666</v>
      </c>
      <c r="R9" s="26">
        <f t="shared" si="5"/>
        <v>107.95993995524667</v>
      </c>
    </row>
    <row r="10" spans="1:21" x14ac:dyDescent="0.25">
      <c r="A10" s="25">
        <v>39874</v>
      </c>
      <c r="B10" s="26">
        <v>63865.428018858343</v>
      </c>
      <c r="C10" s="30">
        <f t="shared" si="0"/>
        <v>-0.36134571981141655</v>
      </c>
      <c r="D10" s="30"/>
      <c r="E10" s="29">
        <v>105600.92</v>
      </c>
      <c r="F10" s="30">
        <f t="shared" si="1"/>
        <v>5.6009199999999981E-2</v>
      </c>
      <c r="G10" s="30"/>
      <c r="H10" s="26">
        <v>98776.804260712815</v>
      </c>
      <c r="I10" s="30">
        <f t="shared" si="2"/>
        <v>-1.2231957392871846E-2</v>
      </c>
      <c r="J10" s="30"/>
      <c r="K10" s="29">
        <v>111.97</v>
      </c>
      <c r="L10" s="30">
        <f t="shared" si="6"/>
        <v>0.14115368935996733</v>
      </c>
      <c r="M10" s="30"/>
      <c r="N10" s="2">
        <v>108963.61728211799</v>
      </c>
      <c r="O10" s="30">
        <f t="shared" si="3"/>
        <v>8.963617282117993E-2</v>
      </c>
      <c r="P10" s="30"/>
      <c r="Q10" s="2">
        <f t="shared" si="4"/>
        <v>1089.63617282118</v>
      </c>
      <c r="R10" s="26">
        <f t="shared" si="5"/>
        <v>108.96361728211799</v>
      </c>
    </row>
    <row r="11" spans="1:21" x14ac:dyDescent="0.25">
      <c r="A11" s="25">
        <v>39904</v>
      </c>
      <c r="B11" s="26">
        <v>69876.217374342887</v>
      </c>
      <c r="C11" s="30">
        <f t="shared" si="0"/>
        <v>-0.30123782625657114</v>
      </c>
      <c r="D11" s="30"/>
      <c r="E11" s="29">
        <v>106156.89</v>
      </c>
      <c r="F11" s="30">
        <f t="shared" si="1"/>
        <v>6.1568899999999996E-2</v>
      </c>
      <c r="G11" s="30"/>
      <c r="H11" s="26">
        <v>96996.788932536641</v>
      </c>
      <c r="I11" s="30">
        <f t="shared" si="2"/>
        <v>-3.0032110674633586E-2</v>
      </c>
      <c r="J11" s="30"/>
      <c r="K11" s="29">
        <v>106.91</v>
      </c>
      <c r="L11" s="30">
        <f t="shared" si="6"/>
        <v>8.9584182633509896E-2</v>
      </c>
      <c r="M11" s="30"/>
      <c r="N11" s="2">
        <v>109713.81767983758</v>
      </c>
      <c r="O11" s="30">
        <f t="shared" si="3"/>
        <v>9.7138176798375789E-2</v>
      </c>
      <c r="P11" s="30"/>
      <c r="Q11" s="2">
        <f t="shared" si="4"/>
        <v>1097.1381767983758</v>
      </c>
      <c r="R11" s="26">
        <f t="shared" si="5"/>
        <v>109.71381767983758</v>
      </c>
    </row>
    <row r="12" spans="1:21" x14ac:dyDescent="0.25">
      <c r="A12" s="25">
        <v>39934</v>
      </c>
      <c r="B12" s="26">
        <v>73755.838814248025</v>
      </c>
      <c r="C12" s="30">
        <f t="shared" si="0"/>
        <v>-0.26244161185751974</v>
      </c>
      <c r="D12" s="30"/>
      <c r="E12" s="29">
        <v>106916.76</v>
      </c>
      <c r="F12" s="30">
        <f t="shared" si="1"/>
        <v>6.9167599999999954E-2</v>
      </c>
      <c r="G12" s="30"/>
      <c r="H12" s="26">
        <v>98944.794040921435</v>
      </c>
      <c r="I12" s="30">
        <f t="shared" si="2"/>
        <v>-1.0552059590785647E-2</v>
      </c>
      <c r="J12" s="30"/>
      <c r="K12" s="29">
        <v>104.49</v>
      </c>
      <c r="L12" s="30">
        <f t="shared" si="6"/>
        <v>6.4920505503465037E-2</v>
      </c>
      <c r="M12" s="30"/>
      <c r="N12" s="2">
        <v>109713.81767983758</v>
      </c>
      <c r="O12" s="30">
        <f t="shared" si="3"/>
        <v>9.7138176798375789E-2</v>
      </c>
      <c r="P12" s="30"/>
      <c r="Q12" s="2">
        <f t="shared" si="4"/>
        <v>1097.1381767983758</v>
      </c>
      <c r="R12" s="26">
        <f t="shared" si="5"/>
        <v>109.71381767983758</v>
      </c>
    </row>
    <row r="13" spans="1:21" x14ac:dyDescent="0.25">
      <c r="A13" s="25">
        <v>39965</v>
      </c>
      <c r="B13" s="26">
        <v>73747.132178811982</v>
      </c>
      <c r="C13" s="30">
        <f t="shared" si="0"/>
        <v>-0.2625286782118802</v>
      </c>
      <c r="D13" s="30"/>
      <c r="E13" s="29">
        <v>107399.78</v>
      </c>
      <c r="F13" s="30">
        <f t="shared" si="1"/>
        <v>7.3997799999999989E-2</v>
      </c>
      <c r="G13" s="30"/>
      <c r="H13" s="26">
        <v>99170.721678045244</v>
      </c>
      <c r="I13" s="30">
        <f t="shared" si="2"/>
        <v>-8.2927832195475639E-3</v>
      </c>
      <c r="J13" s="30"/>
      <c r="K13" s="29">
        <v>104.98</v>
      </c>
      <c r="L13" s="30">
        <f t="shared" si="6"/>
        <v>6.9914390542193228E-2</v>
      </c>
      <c r="M13" s="30"/>
      <c r="N13" s="2">
        <v>109789.31626511287</v>
      </c>
      <c r="O13" s="30">
        <f t="shared" si="3"/>
        <v>9.7893162651128657E-2</v>
      </c>
      <c r="P13" s="30"/>
      <c r="Q13" s="2">
        <f t="shared" si="4"/>
        <v>1097.8931626511287</v>
      </c>
      <c r="R13" s="26">
        <f t="shared" si="5"/>
        <v>109.78931626511287</v>
      </c>
    </row>
    <row r="14" spans="1:21" x14ac:dyDescent="0.25">
      <c r="A14" s="25">
        <v>39995</v>
      </c>
      <c r="B14" s="26">
        <v>79199.310462642083</v>
      </c>
      <c r="C14" s="30">
        <f t="shared" si="0"/>
        <v>-0.20800689537357916</v>
      </c>
      <c r="D14" s="30"/>
      <c r="E14" s="29">
        <v>108765.84</v>
      </c>
      <c r="F14" s="30">
        <f t="shared" si="1"/>
        <v>8.765839999999997E-2</v>
      </c>
      <c r="G14" s="30"/>
      <c r="H14" s="26">
        <v>99268.398113387491</v>
      </c>
      <c r="I14" s="30">
        <f t="shared" si="2"/>
        <v>-7.3160188661250871E-3</v>
      </c>
      <c r="J14" s="30"/>
      <c r="K14" s="29">
        <v>105.64</v>
      </c>
      <c r="L14" s="30">
        <f t="shared" si="6"/>
        <v>7.6640847941296331E-2</v>
      </c>
      <c r="M14" s="30"/>
      <c r="N14" s="2">
        <v>113618.69487590017</v>
      </c>
      <c r="O14" s="30">
        <f t="shared" si="3"/>
        <v>0.13618694875900167</v>
      </c>
      <c r="P14" s="30"/>
      <c r="Q14" s="2">
        <f t="shared" si="4"/>
        <v>1136.1869487590018</v>
      </c>
      <c r="R14" s="26">
        <f t="shared" si="5"/>
        <v>113.61869487590018</v>
      </c>
    </row>
    <row r="15" spans="1:21" x14ac:dyDescent="0.25">
      <c r="A15" s="25">
        <v>40028</v>
      </c>
      <c r="B15" s="26">
        <v>81844.036647365778</v>
      </c>
      <c r="C15" s="30">
        <f t="shared" si="0"/>
        <v>-0.18155963352634222</v>
      </c>
      <c r="D15" s="30"/>
      <c r="E15" s="29">
        <v>110104.12</v>
      </c>
      <c r="F15" s="30">
        <f t="shared" si="1"/>
        <v>0.10104119999999996</v>
      </c>
      <c r="G15" s="30"/>
      <c r="H15" s="26">
        <v>100056.82441441355</v>
      </c>
      <c r="I15" s="30">
        <f t="shared" si="2"/>
        <v>5.6824414413553313E-4</v>
      </c>
      <c r="J15" s="30"/>
      <c r="K15" s="29">
        <v>107.11</v>
      </c>
      <c r="L15" s="30">
        <f t="shared" si="6"/>
        <v>9.1622503057480584E-2</v>
      </c>
      <c r="M15" s="30"/>
      <c r="N15" s="2">
        <v>114525.82091362243</v>
      </c>
      <c r="O15" s="30">
        <f t="shared" si="3"/>
        <v>0.14525820913622431</v>
      </c>
      <c r="P15" s="30"/>
      <c r="Q15" s="2">
        <f t="shared" si="4"/>
        <v>1145.2582091362244</v>
      </c>
      <c r="R15" s="26">
        <f t="shared" si="5"/>
        <v>114.52582091362244</v>
      </c>
    </row>
    <row r="16" spans="1:21" x14ac:dyDescent="0.25">
      <c r="A16" s="25">
        <v>40057</v>
      </c>
      <c r="B16" s="26">
        <v>84724.71558393116</v>
      </c>
      <c r="C16" s="30">
        <f t="shared" si="0"/>
        <v>-0.15275284416068841</v>
      </c>
      <c r="D16" s="30"/>
      <c r="E16" s="29">
        <v>111417.67</v>
      </c>
      <c r="F16" s="30">
        <f t="shared" si="1"/>
        <v>0.11417669999999998</v>
      </c>
      <c r="G16" s="30"/>
      <c r="H16" s="26">
        <v>101953.16662515861</v>
      </c>
      <c r="I16" s="30">
        <f t="shared" si="2"/>
        <v>1.953166625158614E-2</v>
      </c>
      <c r="J16" s="30"/>
      <c r="K16" s="29">
        <v>108.55</v>
      </c>
      <c r="L16" s="30">
        <f t="shared" si="6"/>
        <v>0.10629841011006923</v>
      </c>
      <c r="M16" s="30"/>
      <c r="N16" s="2">
        <v>115418.13338135456</v>
      </c>
      <c r="O16" s="30">
        <f t="shared" si="3"/>
        <v>0.15418133381354565</v>
      </c>
      <c r="P16" s="30"/>
      <c r="Q16" s="2">
        <f t="shared" si="4"/>
        <v>1154.1813338135457</v>
      </c>
      <c r="R16" s="26">
        <f t="shared" si="5"/>
        <v>115.41813338135456</v>
      </c>
    </row>
    <row r="17" spans="1:18" x14ac:dyDescent="0.25">
      <c r="A17" s="25">
        <v>40087</v>
      </c>
      <c r="B17" s="26">
        <v>83108.725999973409</v>
      </c>
      <c r="C17" s="30">
        <f t="shared" si="0"/>
        <v>-0.1689127400002659</v>
      </c>
      <c r="D17" s="30"/>
      <c r="E17" s="29">
        <v>111667.79</v>
      </c>
      <c r="F17" s="30">
        <f t="shared" si="1"/>
        <v>0.11667789999999993</v>
      </c>
      <c r="G17" s="30"/>
      <c r="H17" s="26">
        <v>103118.79392215535</v>
      </c>
      <c r="I17" s="30">
        <f t="shared" si="2"/>
        <v>3.1187939221553534E-2</v>
      </c>
      <c r="J17" s="30"/>
      <c r="K17" s="29">
        <v>107.63</v>
      </c>
      <c r="L17" s="30">
        <f t="shared" si="6"/>
        <v>9.6922136159804217E-2</v>
      </c>
      <c r="M17" s="30"/>
      <c r="N17" s="2">
        <v>116244.66192599264</v>
      </c>
      <c r="O17" s="30">
        <f t="shared" si="3"/>
        <v>0.16244661925992637</v>
      </c>
      <c r="P17" s="30"/>
      <c r="Q17" s="2">
        <f t="shared" si="4"/>
        <v>1162.4466192599264</v>
      </c>
      <c r="R17" s="26">
        <f t="shared" si="5"/>
        <v>116.24466192599265</v>
      </c>
    </row>
    <row r="18" spans="1:18" x14ac:dyDescent="0.25">
      <c r="A18" s="25">
        <v>40119</v>
      </c>
      <c r="B18" s="26">
        <v>87894.44832074859</v>
      </c>
      <c r="C18" s="30">
        <f t="shared" si="0"/>
        <v>-0.1210555167925141</v>
      </c>
      <c r="D18" s="30"/>
      <c r="E18" s="29">
        <v>113107.02</v>
      </c>
      <c r="F18" s="30">
        <f t="shared" si="1"/>
        <v>0.13107020000000005</v>
      </c>
      <c r="G18" s="30"/>
      <c r="H18" s="26">
        <v>106003.99714924129</v>
      </c>
      <c r="I18" s="30">
        <f t="shared" si="2"/>
        <v>6.0039971492412879E-2</v>
      </c>
      <c r="J18" s="30"/>
      <c r="K18" s="29">
        <v>110.2</v>
      </c>
      <c r="L18" s="30">
        <f t="shared" si="6"/>
        <v>0.12311455360782712</v>
      </c>
      <c r="M18" s="30"/>
      <c r="N18" s="2">
        <v>116592.82716680813</v>
      </c>
      <c r="O18" s="30">
        <f t="shared" si="3"/>
        <v>0.1659282716680813</v>
      </c>
      <c r="P18" s="30"/>
      <c r="Q18" s="2">
        <f t="shared" si="4"/>
        <v>1165.9282716680814</v>
      </c>
      <c r="R18" s="26">
        <f t="shared" si="5"/>
        <v>116.59282716680814</v>
      </c>
    </row>
    <row r="19" spans="1:18" x14ac:dyDescent="0.25">
      <c r="A19" s="25">
        <v>40148</v>
      </c>
      <c r="B19" s="26">
        <v>89453.270554688774</v>
      </c>
      <c r="C19" s="30">
        <f t="shared" si="0"/>
        <v>-0.10546729445311226</v>
      </c>
      <c r="D19" s="30"/>
      <c r="E19" s="29">
        <v>110980.09</v>
      </c>
      <c r="F19" s="30">
        <f t="shared" si="1"/>
        <v>0.10980089999999997</v>
      </c>
      <c r="G19" s="30"/>
      <c r="H19" s="26">
        <v>103782.48049598535</v>
      </c>
      <c r="I19" s="30">
        <f t="shared" si="2"/>
        <v>3.7824804959853499E-2</v>
      </c>
      <c r="J19" s="30"/>
      <c r="K19" s="29">
        <v>104.21</v>
      </c>
      <c r="L19" s="30">
        <f t="shared" si="6"/>
        <v>6.2066856909906126E-2</v>
      </c>
      <c r="M19" s="30"/>
      <c r="N19" s="2">
        <v>117003.99213482846</v>
      </c>
      <c r="O19" s="30">
        <f t="shared" si="3"/>
        <v>0.17003992134828455</v>
      </c>
      <c r="P19" s="30"/>
      <c r="Q19" s="2">
        <f t="shared" si="4"/>
        <v>1170.0399213482847</v>
      </c>
      <c r="R19" s="26">
        <f t="shared" si="5"/>
        <v>117.00399213482845</v>
      </c>
    </row>
    <row r="20" spans="1:18" x14ac:dyDescent="0.25">
      <c r="A20" s="25">
        <v>40182</v>
      </c>
      <c r="B20" s="26">
        <v>86137.117990681407</v>
      </c>
      <c r="C20" s="30">
        <f t="shared" si="0"/>
        <v>-0.13862882009318594</v>
      </c>
      <c r="D20" s="30"/>
      <c r="E20" s="29">
        <v>112555.47</v>
      </c>
      <c r="F20" s="30">
        <f t="shared" si="1"/>
        <v>0.12555470000000002</v>
      </c>
      <c r="G20" s="30"/>
      <c r="H20" s="26">
        <v>105376.59333624599</v>
      </c>
      <c r="I20" s="30">
        <f t="shared" si="2"/>
        <v>5.3765933362459911E-2</v>
      </c>
      <c r="J20" s="30"/>
      <c r="K20" s="29">
        <v>107.16</v>
      </c>
      <c r="L20" s="30">
        <f t="shared" si="6"/>
        <v>9.2132083163473211E-2</v>
      </c>
      <c r="M20" s="30"/>
      <c r="N20" s="2">
        <v>117574.83468509231</v>
      </c>
      <c r="O20" s="30">
        <f t="shared" si="3"/>
        <v>0.17574834685092311</v>
      </c>
      <c r="P20" s="30"/>
      <c r="Q20" s="2">
        <f t="shared" si="4"/>
        <v>1175.7483468509231</v>
      </c>
      <c r="R20" s="26">
        <f t="shared" si="5"/>
        <v>117.57483468509231</v>
      </c>
    </row>
    <row r="21" spans="1:18" x14ac:dyDescent="0.25">
      <c r="A21" s="25">
        <v>40210</v>
      </c>
      <c r="B21" s="26">
        <v>88613.443824366725</v>
      </c>
      <c r="C21" s="30">
        <f t="shared" si="0"/>
        <v>-0.11386556175633275</v>
      </c>
      <c r="D21" s="30"/>
      <c r="E21" s="29">
        <v>112783.14</v>
      </c>
      <c r="F21" s="30">
        <f t="shared" si="1"/>
        <v>0.12783139999999998</v>
      </c>
      <c r="G21" s="30"/>
      <c r="H21" s="26">
        <v>104005.88583776647</v>
      </c>
      <c r="I21" s="30">
        <f t="shared" si="2"/>
        <v>4.0058858377664729E-2</v>
      </c>
      <c r="J21" s="30"/>
      <c r="K21" s="29">
        <v>107.28</v>
      </c>
      <c r="L21" s="30">
        <f t="shared" si="6"/>
        <v>9.3355075417855649E-2</v>
      </c>
      <c r="M21" s="30"/>
      <c r="N21" s="2">
        <v>118970.44771503701</v>
      </c>
      <c r="O21" s="30">
        <f t="shared" si="3"/>
        <v>0.18970447715037009</v>
      </c>
      <c r="P21" s="30"/>
      <c r="Q21" s="2">
        <f t="shared" si="4"/>
        <v>1189.7044771503702</v>
      </c>
      <c r="R21" s="26">
        <f t="shared" si="5"/>
        <v>118.97044771503701</v>
      </c>
    </row>
    <row r="22" spans="1:18" x14ac:dyDescent="0.25">
      <c r="A22" s="25">
        <v>40238</v>
      </c>
      <c r="B22" s="26">
        <v>93809.977865632216</v>
      </c>
      <c r="C22" s="30">
        <f t="shared" si="0"/>
        <v>-6.1900221343677841E-2</v>
      </c>
      <c r="D22" s="30"/>
      <c r="E22" s="29">
        <v>112775.1</v>
      </c>
      <c r="F22" s="30">
        <f t="shared" si="1"/>
        <v>0.12775100000000006</v>
      </c>
      <c r="G22" s="30"/>
      <c r="H22" s="26">
        <v>103998.43222105296</v>
      </c>
      <c r="I22" s="30">
        <f t="shared" si="2"/>
        <v>3.9984322210529645E-2</v>
      </c>
      <c r="J22" s="30"/>
      <c r="K22" s="29">
        <v>106.06</v>
      </c>
      <c r="L22" s="30">
        <f t="shared" si="6"/>
        <v>8.092132083163471E-2</v>
      </c>
      <c r="M22" s="30"/>
      <c r="N22" s="2">
        <v>119499.99590369647</v>
      </c>
      <c r="O22" s="30">
        <f t="shared" si="3"/>
        <v>0.19499995903696471</v>
      </c>
      <c r="P22" s="30"/>
      <c r="Q22" s="2">
        <f t="shared" si="4"/>
        <v>1194.9999590369648</v>
      </c>
      <c r="R22" s="26">
        <f t="shared" si="5"/>
        <v>119.49999590369647</v>
      </c>
    </row>
    <row r="23" spans="1:18" x14ac:dyDescent="0.25">
      <c r="A23" s="25">
        <v>40269</v>
      </c>
      <c r="B23" s="26">
        <v>95212.53104138613</v>
      </c>
      <c r="C23" s="30">
        <f t="shared" si="0"/>
        <v>-4.7874689586138705E-2</v>
      </c>
      <c r="D23" s="30"/>
      <c r="E23" s="29">
        <v>113875.18</v>
      </c>
      <c r="F23" s="30">
        <f t="shared" si="1"/>
        <v>0.13875179999999993</v>
      </c>
      <c r="G23" s="30"/>
      <c r="H23" s="26">
        <v>106619.50779450525</v>
      </c>
      <c r="I23" s="30">
        <f t="shared" si="2"/>
        <v>6.6195077945052472E-2</v>
      </c>
      <c r="J23" s="30"/>
      <c r="K23" s="29">
        <v>108.48</v>
      </c>
      <c r="L23" s="30">
        <f t="shared" si="6"/>
        <v>0.10558499796167957</v>
      </c>
      <c r="M23" s="30"/>
      <c r="N23" s="2">
        <v>120654.85581410938</v>
      </c>
      <c r="O23" s="30">
        <f t="shared" si="3"/>
        <v>0.20654855814109382</v>
      </c>
      <c r="P23" s="30"/>
      <c r="Q23" s="2">
        <f t="shared" si="4"/>
        <v>1206.5485581410937</v>
      </c>
      <c r="R23" s="26">
        <f t="shared" si="5"/>
        <v>120.65485581410938</v>
      </c>
    </row>
    <row r="24" spans="1:18" x14ac:dyDescent="0.25">
      <c r="A24" s="25">
        <v>40299</v>
      </c>
      <c r="B24" s="26">
        <v>87545.085033270341</v>
      </c>
      <c r="C24" s="30">
        <f t="shared" si="0"/>
        <v>-0.12454914966729659</v>
      </c>
      <c r="E24" s="29">
        <v>115116.01</v>
      </c>
      <c r="F24" s="30">
        <f t="shared" si="1"/>
        <v>0.15116009999999994</v>
      </c>
      <c r="H24" s="26">
        <v>106835.96374612456</v>
      </c>
      <c r="I24" s="30">
        <f t="shared" si="2"/>
        <v>6.8359637461245584E-2</v>
      </c>
      <c r="K24" s="29">
        <v>112.02</v>
      </c>
      <c r="L24" s="30">
        <f t="shared" si="6"/>
        <v>0.14166326946595995</v>
      </c>
      <c r="N24" s="2">
        <v>125400.98650072691</v>
      </c>
      <c r="O24" s="30">
        <f t="shared" si="3"/>
        <v>0.25400986500726913</v>
      </c>
      <c r="Q24" s="2">
        <f t="shared" si="4"/>
        <v>1254.0098650072691</v>
      </c>
      <c r="R24" s="26">
        <f t="shared" si="5"/>
        <v>125.40098650072692</v>
      </c>
    </row>
    <row r="25" spans="1:18" x14ac:dyDescent="0.25">
      <c r="A25" s="25">
        <v>40330</v>
      </c>
      <c r="B25" s="26">
        <v>82795.701057584287</v>
      </c>
      <c r="C25" s="30">
        <f t="shared" si="0"/>
        <v>-0.17204298942415713</v>
      </c>
      <c r="E25" s="29">
        <v>117151.64</v>
      </c>
      <c r="F25" s="30">
        <f t="shared" si="1"/>
        <v>0.17151639999999999</v>
      </c>
      <c r="H25" s="26">
        <v>108217.08790474509</v>
      </c>
      <c r="I25" s="30">
        <f t="shared" si="2"/>
        <v>8.2170879047450865E-2</v>
      </c>
      <c r="K25" s="29">
        <v>116.48</v>
      </c>
      <c r="L25" s="30">
        <f t="shared" si="6"/>
        <v>0.1871178149205055</v>
      </c>
      <c r="N25" s="2">
        <v>126341.19920716409</v>
      </c>
      <c r="O25" s="30">
        <f t="shared" si="3"/>
        <v>0.26341199207164084</v>
      </c>
      <c r="Q25" s="2">
        <f t="shared" si="4"/>
        <v>1263.411992071641</v>
      </c>
      <c r="R25" s="26">
        <f t="shared" si="5"/>
        <v>126.34119920716408</v>
      </c>
    </row>
    <row r="26" spans="1:18" x14ac:dyDescent="0.25">
      <c r="A26" s="25">
        <v>40360</v>
      </c>
      <c r="B26" s="26">
        <v>88466.204932897483</v>
      </c>
      <c r="C26" s="30">
        <f t="shared" si="0"/>
        <v>-0.11533795067102517</v>
      </c>
      <c r="E26" s="29">
        <v>118156.26</v>
      </c>
      <c r="F26" s="30">
        <f t="shared" si="1"/>
        <v>0.18156259999999994</v>
      </c>
      <c r="H26" s="26">
        <v>107956.84833617193</v>
      </c>
      <c r="I26" s="30">
        <f t="shared" si="2"/>
        <v>7.9568483361719261E-2</v>
      </c>
      <c r="K26" s="29">
        <v>116.92</v>
      </c>
      <c r="L26" s="30">
        <f t="shared" si="6"/>
        <v>0.19160211985324088</v>
      </c>
      <c r="N26" s="2">
        <v>127470.78112544556</v>
      </c>
      <c r="O26" s="30">
        <f t="shared" si="3"/>
        <v>0.27470781125445559</v>
      </c>
      <c r="Q26" s="2">
        <f t="shared" si="4"/>
        <v>1274.7078112544557</v>
      </c>
      <c r="R26" s="26">
        <f t="shared" si="5"/>
        <v>127.47078112544555</v>
      </c>
    </row>
    <row r="27" spans="1:18" x14ac:dyDescent="0.25">
      <c r="A27" s="25">
        <v>40391</v>
      </c>
      <c r="B27" s="26">
        <v>84281.456929793771</v>
      </c>
      <c r="C27" s="30">
        <f t="shared" si="0"/>
        <v>-0.15718543070206228</v>
      </c>
      <c r="E27" s="29">
        <v>119686.1</v>
      </c>
      <c r="F27" s="30">
        <f t="shared" si="1"/>
        <v>0.19686100000000006</v>
      </c>
      <c r="H27" s="26">
        <v>110061.96854055945</v>
      </c>
      <c r="I27" s="30">
        <f t="shared" si="2"/>
        <v>0.1006196854055945</v>
      </c>
      <c r="K27" s="29">
        <v>123.27</v>
      </c>
      <c r="L27" s="30">
        <f t="shared" si="6"/>
        <v>0.2563187933143089</v>
      </c>
      <c r="N27" s="2">
        <v>128388.74920864234</v>
      </c>
      <c r="O27" s="30">
        <f t="shared" si="3"/>
        <v>0.28388749208642344</v>
      </c>
      <c r="Q27" s="2">
        <f t="shared" si="4"/>
        <v>1283.8874920864234</v>
      </c>
      <c r="R27" s="26">
        <f t="shared" si="5"/>
        <v>128.38874920864234</v>
      </c>
    </row>
    <row r="28" spans="1:18" x14ac:dyDescent="0.25">
      <c r="A28" s="25">
        <v>40422</v>
      </c>
      <c r="B28" s="26">
        <v>91664.394916218225</v>
      </c>
      <c r="C28" s="30">
        <f t="shared" si="0"/>
        <v>-8.3356050837817747E-2</v>
      </c>
      <c r="E28" s="29">
        <v>119697.42</v>
      </c>
      <c r="F28" s="30">
        <f t="shared" si="1"/>
        <v>0.19697419999999999</v>
      </c>
      <c r="H28" s="26">
        <v>110923.20841077401</v>
      </c>
      <c r="I28" s="30">
        <f t="shared" si="2"/>
        <v>0.10923208410774009</v>
      </c>
      <c r="K28" s="29">
        <v>121.85</v>
      </c>
      <c r="L28" s="30">
        <f t="shared" si="6"/>
        <v>0.2418467183041173</v>
      </c>
      <c r="N28" s="2">
        <v>129250.658188986</v>
      </c>
      <c r="O28" s="30">
        <f t="shared" si="3"/>
        <v>0.29250658188985995</v>
      </c>
      <c r="Q28" s="2">
        <f t="shared" si="4"/>
        <v>1292.5065818898599</v>
      </c>
      <c r="R28" s="26">
        <f t="shared" si="5"/>
        <v>129.25065818898599</v>
      </c>
    </row>
    <row r="29" spans="1:18" x14ac:dyDescent="0.25">
      <c r="A29" s="25">
        <v>40452</v>
      </c>
      <c r="B29" s="26">
        <v>95088.896872522382</v>
      </c>
      <c r="C29" s="30">
        <f t="shared" si="0"/>
        <v>-4.911103127477618E-2</v>
      </c>
      <c r="E29" s="29">
        <v>119880.18</v>
      </c>
      <c r="F29" s="30">
        <f t="shared" si="1"/>
        <v>0.19880179999999992</v>
      </c>
      <c r="H29" s="26">
        <v>113666.29100780599</v>
      </c>
      <c r="I29" s="30">
        <f t="shared" si="2"/>
        <v>0.13666291007805995</v>
      </c>
      <c r="K29" s="29">
        <v>119.56</v>
      </c>
      <c r="L29" s="30">
        <f t="shared" si="6"/>
        <v>0.21850794944965346</v>
      </c>
      <c r="N29" s="2">
        <v>130291.5137393819</v>
      </c>
      <c r="O29" s="30">
        <f t="shared" si="3"/>
        <v>0.30291513739381903</v>
      </c>
      <c r="Q29" s="2">
        <f t="shared" si="4"/>
        <v>1302.9151373938191</v>
      </c>
      <c r="R29" s="26">
        <f t="shared" si="5"/>
        <v>130.29151373938191</v>
      </c>
    </row>
    <row r="30" spans="1:18" x14ac:dyDescent="0.25">
      <c r="A30" s="25">
        <v>40483</v>
      </c>
      <c r="B30" s="26">
        <v>94874.142055067816</v>
      </c>
      <c r="C30" s="30">
        <f t="shared" si="0"/>
        <v>-5.1258579449321842E-2</v>
      </c>
      <c r="E30" s="29">
        <v>118881.85</v>
      </c>
      <c r="F30" s="30">
        <f t="shared" si="1"/>
        <v>0.18881850000000006</v>
      </c>
      <c r="H30" s="26">
        <v>111739.07465111233</v>
      </c>
      <c r="I30" s="30">
        <f t="shared" si="2"/>
        <v>0.11739074651112329</v>
      </c>
      <c r="K30" s="29">
        <v>117.6</v>
      </c>
      <c r="L30" s="30">
        <f t="shared" si="6"/>
        <v>0.19853240929474103</v>
      </c>
      <c r="N30" s="2">
        <v>131218.33916507915</v>
      </c>
      <c r="O30" s="30">
        <f t="shared" si="3"/>
        <v>0.31218339165079145</v>
      </c>
      <c r="Q30" s="2">
        <f t="shared" si="4"/>
        <v>1312.1833916507915</v>
      </c>
      <c r="R30" s="26">
        <f t="shared" si="5"/>
        <v>131.21833916507916</v>
      </c>
    </row>
    <row r="31" spans="1:18" x14ac:dyDescent="0.25">
      <c r="A31" s="25">
        <v>40513</v>
      </c>
      <c r="B31" s="26">
        <v>101048.49732747582</v>
      </c>
      <c r="C31" s="30">
        <f t="shared" si="0"/>
        <v>1.0484973274758232E-2</v>
      </c>
      <c r="E31" s="29">
        <v>118099.82</v>
      </c>
      <c r="F31" s="30">
        <f t="shared" si="1"/>
        <v>0.18099820000000008</v>
      </c>
      <c r="H31" s="26">
        <v>110204.11571983516</v>
      </c>
      <c r="I31" s="30">
        <f t="shared" si="2"/>
        <v>0.10204115719835158</v>
      </c>
      <c r="K31" s="29">
        <v>112.7</v>
      </c>
      <c r="L31" s="30">
        <f t="shared" si="6"/>
        <v>0.14859355890746023</v>
      </c>
      <c r="N31" s="2">
        <v>132365.33507001351</v>
      </c>
      <c r="O31" s="30">
        <f t="shared" si="3"/>
        <v>0.32365335070013507</v>
      </c>
      <c r="Q31" s="2">
        <f t="shared" si="4"/>
        <v>1323.653350700135</v>
      </c>
      <c r="R31" s="26">
        <f t="shared" si="5"/>
        <v>132.36533507001351</v>
      </c>
    </row>
    <row r="32" spans="1:18" x14ac:dyDescent="0.25">
      <c r="A32" s="25">
        <v>40544</v>
      </c>
      <c r="B32" s="26">
        <v>103354.70937638824</v>
      </c>
      <c r="C32" s="30">
        <f t="shared" si="0"/>
        <v>3.3547093763882437E-2</v>
      </c>
      <c r="E32" s="29">
        <v>118004.28</v>
      </c>
      <c r="F32" s="30">
        <f t="shared" si="1"/>
        <v>0.18004279999999998</v>
      </c>
      <c r="H32" s="29">
        <v>110234.31</v>
      </c>
      <c r="I32" s="30">
        <f t="shared" si="2"/>
        <v>0.10234309999999998</v>
      </c>
      <c r="K32" s="29">
        <v>111.48</v>
      </c>
      <c r="L32" s="30">
        <f t="shared" si="6"/>
        <v>0.13615980432123928</v>
      </c>
      <c r="N32" s="2">
        <v>133059.21070211739</v>
      </c>
      <c r="O32" s="30">
        <f t="shared" si="3"/>
        <v>0.33059210702117386</v>
      </c>
      <c r="Q32" s="2">
        <f t="shared" si="4"/>
        <v>1330.5921070211739</v>
      </c>
      <c r="R32" s="26">
        <f t="shared" si="5"/>
        <v>133.05921070211738</v>
      </c>
    </row>
    <row r="33" spans="1:18" x14ac:dyDescent="0.25">
      <c r="A33" s="25">
        <v>40575</v>
      </c>
      <c r="B33" s="26">
        <v>106628.84236660317</v>
      </c>
      <c r="C33" s="30">
        <f t="shared" si="0"/>
        <v>6.6288423666031743E-2</v>
      </c>
      <c r="E33" s="29">
        <v>118348.06</v>
      </c>
      <c r="F33" s="30">
        <f t="shared" si="1"/>
        <v>0.18348059999999997</v>
      </c>
      <c r="H33" s="26">
        <v>111019.97569636197</v>
      </c>
      <c r="I33" s="30">
        <f t="shared" si="2"/>
        <v>0.11019975696361974</v>
      </c>
      <c r="K33" s="29">
        <v>111.69</v>
      </c>
      <c r="L33" s="30">
        <f t="shared" si="6"/>
        <v>0.13830004076640839</v>
      </c>
      <c r="N33" s="2">
        <v>134428.57958961744</v>
      </c>
      <c r="O33" s="30">
        <f t="shared" si="3"/>
        <v>0.34428579589617436</v>
      </c>
      <c r="Q33" s="2">
        <f t="shared" si="4"/>
        <v>1344.2857958961745</v>
      </c>
      <c r="R33" s="26">
        <f t="shared" si="5"/>
        <v>134.42857958961744</v>
      </c>
    </row>
    <row r="34" spans="1:18" x14ac:dyDescent="0.25">
      <c r="A34" s="25">
        <v>40603</v>
      </c>
      <c r="B34" s="26">
        <v>106542.72945101179</v>
      </c>
      <c r="C34" s="30">
        <f t="shared" si="0"/>
        <v>6.5427294510117931E-2</v>
      </c>
      <c r="D34" s="30"/>
      <c r="E34" s="29">
        <v>118085.48</v>
      </c>
      <c r="F34" s="30">
        <f t="shared" si="1"/>
        <v>0.18085479999999995</v>
      </c>
      <c r="G34" s="30"/>
      <c r="H34" s="26">
        <v>112342.41543481335</v>
      </c>
      <c r="I34" s="30">
        <f t="shared" si="2"/>
        <v>0.12342415434813345</v>
      </c>
      <c r="J34" s="30"/>
      <c r="K34" s="29">
        <v>111.46</v>
      </c>
      <c r="L34" s="30">
        <f t="shared" si="6"/>
        <v>0.13595597227884212</v>
      </c>
      <c r="M34" s="30"/>
      <c r="N34" s="2">
        <v>135155.18286587176</v>
      </c>
      <c r="O34" s="30">
        <f t="shared" si="3"/>
        <v>0.35155182865871759</v>
      </c>
      <c r="P34" s="30"/>
      <c r="Q34" s="2">
        <f t="shared" si="4"/>
        <v>1351.5518286587176</v>
      </c>
      <c r="R34" s="26">
        <f t="shared" si="5"/>
        <v>135.15518286587175</v>
      </c>
    </row>
    <row r="35" spans="1:18" x14ac:dyDescent="0.25">
      <c r="A35" s="25">
        <v>40634</v>
      </c>
      <c r="B35" s="26">
        <v>109564.48733328925</v>
      </c>
      <c r="C35" s="30">
        <f t="shared" si="0"/>
        <v>9.5644873332892455E-2</v>
      </c>
      <c r="D35" s="30"/>
      <c r="E35" s="29">
        <v>119935.85</v>
      </c>
      <c r="F35" s="30">
        <f t="shared" si="1"/>
        <v>0.19935850000000005</v>
      </c>
      <c r="G35" s="30"/>
      <c r="H35" s="26">
        <v>115014.91892810271</v>
      </c>
      <c r="I35" s="30">
        <f t="shared" si="2"/>
        <v>0.15014918928102708</v>
      </c>
      <c r="J35" s="30"/>
      <c r="K35" s="29">
        <v>113.61</v>
      </c>
      <c r="L35" s="30">
        <f t="shared" si="6"/>
        <v>0.15786791683652665</v>
      </c>
      <c r="M35" s="30"/>
      <c r="N35" s="2">
        <v>136659.55803867648</v>
      </c>
      <c r="O35" s="30">
        <f t="shared" si="3"/>
        <v>0.36659558038676476</v>
      </c>
      <c r="P35" s="30"/>
      <c r="Q35" s="2">
        <f t="shared" si="4"/>
        <v>1366.5955803867648</v>
      </c>
      <c r="R35" s="26">
        <f t="shared" si="5"/>
        <v>136.65955803867649</v>
      </c>
    </row>
    <row r="36" spans="1:18" x14ac:dyDescent="0.25">
      <c r="A36" s="25">
        <v>40664</v>
      </c>
      <c r="B36" s="26">
        <v>108069.40750130928</v>
      </c>
      <c r="C36" s="30">
        <f t="shared" si="0"/>
        <v>8.0694075013092809E-2</v>
      </c>
      <c r="D36" s="30"/>
      <c r="E36" s="29">
        <v>121423.57</v>
      </c>
      <c r="F36" s="30">
        <f t="shared" si="1"/>
        <v>0.21423570000000006</v>
      </c>
      <c r="G36" s="30"/>
      <c r="H36" s="26">
        <v>115321.18937104035</v>
      </c>
      <c r="I36" s="30">
        <f t="shared" si="2"/>
        <v>0.15321189371040353</v>
      </c>
      <c r="J36" s="30"/>
      <c r="K36" s="29">
        <v>116.18</v>
      </c>
      <c r="L36" s="30">
        <f t="shared" si="6"/>
        <v>0.18406033428454954</v>
      </c>
      <c r="M36" s="30"/>
      <c r="N36" s="2">
        <v>137990.20190583222</v>
      </c>
      <c r="O36" s="30">
        <f t="shared" si="3"/>
        <v>0.37990201905832216</v>
      </c>
      <c r="P36" s="30"/>
      <c r="Q36" s="2">
        <f t="shared" si="4"/>
        <v>1379.9020190583221</v>
      </c>
      <c r="R36" s="26">
        <f t="shared" si="5"/>
        <v>137.99020190583221</v>
      </c>
    </row>
    <row r="37" spans="1:18" x14ac:dyDescent="0.25">
      <c r="A37" s="25">
        <v>40705</v>
      </c>
      <c r="B37" s="26">
        <v>106119.15353443324</v>
      </c>
      <c r="C37" s="30">
        <f t="shared" si="0"/>
        <v>6.1191535344332366E-2</v>
      </c>
      <c r="D37" s="30"/>
      <c r="E37" s="29">
        <v>120882.03</v>
      </c>
      <c r="F37" s="30">
        <f t="shared" si="1"/>
        <v>0.20882029999999999</v>
      </c>
      <c r="G37" s="30"/>
      <c r="H37" s="26">
        <v>116191.36168988049</v>
      </c>
      <c r="I37" s="30">
        <f t="shared" si="2"/>
        <v>0.1619136168988049</v>
      </c>
      <c r="J37" s="30"/>
      <c r="K37" s="29">
        <v>114.58</v>
      </c>
      <c r="L37" s="30">
        <f t="shared" si="6"/>
        <v>0.16775377089278429</v>
      </c>
      <c r="M37" s="30"/>
      <c r="N37" s="2">
        <v>139227.38065905933</v>
      </c>
      <c r="O37" s="30">
        <f t="shared" si="3"/>
        <v>0.3922738065905933</v>
      </c>
      <c r="P37" s="30"/>
      <c r="Q37" s="2">
        <f t="shared" si="4"/>
        <v>1392.2738065905933</v>
      </c>
      <c r="R37" s="26">
        <f t="shared" si="5"/>
        <v>139.22738065905932</v>
      </c>
    </row>
    <row r="38" spans="1:18" x14ac:dyDescent="0.25">
      <c r="A38" s="25">
        <v>40725</v>
      </c>
      <c r="B38" s="26">
        <v>103818.86922401575</v>
      </c>
      <c r="C38" s="30">
        <f t="shared" si="0"/>
        <v>3.8188692240157543E-2</v>
      </c>
      <c r="D38" s="30"/>
      <c r="E38" s="29">
        <v>122924.2</v>
      </c>
      <c r="F38" s="30">
        <f t="shared" si="1"/>
        <v>0.22924199999999997</v>
      </c>
      <c r="G38" s="30"/>
      <c r="H38" s="26">
        <v>120716.16060867257</v>
      </c>
      <c r="I38" s="30">
        <f t="shared" si="2"/>
        <v>0.20716160608672565</v>
      </c>
      <c r="J38" s="30"/>
      <c r="K38" s="29">
        <v>118.76</v>
      </c>
      <c r="L38" s="30">
        <f t="shared" si="6"/>
        <v>0.2103546677537709</v>
      </c>
      <c r="M38" s="30"/>
      <c r="N38" s="2">
        <v>140707.58003722064</v>
      </c>
      <c r="O38" s="30">
        <f t="shared" si="3"/>
        <v>0.40707580037220642</v>
      </c>
      <c r="P38" s="30"/>
      <c r="Q38" s="2">
        <f t="shared" si="4"/>
        <v>1407.0758003722065</v>
      </c>
      <c r="R38" s="26">
        <f t="shared" si="5"/>
        <v>140.70758003722065</v>
      </c>
    </row>
    <row r="39" spans="1:18" x14ac:dyDescent="0.25">
      <c r="A39" s="25">
        <v>40756</v>
      </c>
      <c r="B39" s="26">
        <v>98540.47633040449</v>
      </c>
      <c r="C39" s="30">
        <f t="shared" si="0"/>
        <v>-1.45952366959551E-2</v>
      </c>
      <c r="D39" s="30"/>
      <c r="E39" s="29">
        <v>124806.34</v>
      </c>
      <c r="F39" s="30">
        <f t="shared" si="1"/>
        <v>0.24806339999999996</v>
      </c>
      <c r="G39" s="30"/>
      <c r="H39" s="26">
        <v>121585.9172181117</v>
      </c>
      <c r="I39" s="30">
        <f t="shared" si="2"/>
        <v>0.21585917218111703</v>
      </c>
      <c r="J39" s="30"/>
      <c r="K39" s="29">
        <v>126.15</v>
      </c>
      <c r="L39" s="30">
        <f t="shared" si="6"/>
        <v>0.28567060741948636</v>
      </c>
      <c r="M39" s="30"/>
      <c r="N39" s="2">
        <v>141345.20347153832</v>
      </c>
      <c r="O39" s="30">
        <f t="shared" si="3"/>
        <v>0.41345203471538322</v>
      </c>
      <c r="P39" s="30"/>
      <c r="Q39" s="2">
        <f t="shared" si="4"/>
        <v>1413.4520347153832</v>
      </c>
      <c r="R39" s="26">
        <f t="shared" si="5"/>
        <v>141.34520347153833</v>
      </c>
    </row>
    <row r="40" spans="1:18" x14ac:dyDescent="0.25">
      <c r="A40" s="25">
        <v>40787</v>
      </c>
      <c r="B40" s="26">
        <v>91366.659168353071</v>
      </c>
      <c r="C40" s="30">
        <f t="shared" si="0"/>
        <v>-8.6333408316469282E-2</v>
      </c>
      <c r="D40" s="30"/>
      <c r="E40" s="29">
        <v>125764.75</v>
      </c>
      <c r="F40" s="30">
        <f t="shared" si="1"/>
        <v>0.25764749999999997</v>
      </c>
      <c r="G40" s="30"/>
      <c r="H40" s="26">
        <v>121566.27185726773</v>
      </c>
      <c r="I40" s="30">
        <f t="shared" si="2"/>
        <v>0.21566271857267727</v>
      </c>
      <c r="J40" s="30"/>
      <c r="K40" s="29">
        <v>132.19</v>
      </c>
      <c r="L40" s="30">
        <f t="shared" si="6"/>
        <v>0.34722788422339984</v>
      </c>
      <c r="M40" s="30"/>
      <c r="N40" s="2">
        <v>142295.01143619628</v>
      </c>
      <c r="O40" s="30">
        <f t="shared" si="3"/>
        <v>0.42295011436196278</v>
      </c>
      <c r="P40" s="30"/>
      <c r="Q40" s="2">
        <f t="shared" si="4"/>
        <v>1422.9501143619627</v>
      </c>
      <c r="R40" s="26">
        <f t="shared" si="5"/>
        <v>142.29501143619629</v>
      </c>
    </row>
    <row r="41" spans="1:18" x14ac:dyDescent="0.25">
      <c r="A41" s="25">
        <v>40817</v>
      </c>
      <c r="B41" s="26">
        <v>101261.11691854676</v>
      </c>
      <c r="C41" s="30">
        <f t="shared" si="0"/>
        <v>1.2611169185467588E-2</v>
      </c>
      <c r="D41" s="30"/>
      <c r="E41" s="29">
        <v>125924.19</v>
      </c>
      <c r="F41" s="30">
        <f t="shared" si="1"/>
        <v>0.25924190000000003</v>
      </c>
      <c r="G41" s="30"/>
      <c r="H41" s="26">
        <v>124077.33778180942</v>
      </c>
      <c r="I41" s="30">
        <f t="shared" si="2"/>
        <v>0.24077337781809416</v>
      </c>
      <c r="J41" s="30"/>
      <c r="K41" s="29">
        <v>129.21</v>
      </c>
      <c r="L41" s="30">
        <f t="shared" si="6"/>
        <v>0.31685690990623727</v>
      </c>
      <c r="M41" s="30"/>
      <c r="N41" s="2">
        <v>143187.85215757854</v>
      </c>
      <c r="O41" s="30">
        <f t="shared" si="3"/>
        <v>0.43187852157578543</v>
      </c>
      <c r="P41" s="30"/>
      <c r="Q41" s="2">
        <f t="shared" si="4"/>
        <v>1431.8785215757855</v>
      </c>
      <c r="R41" s="26">
        <f t="shared" si="5"/>
        <v>143.18785215757853</v>
      </c>
    </row>
    <row r="42" spans="1:18" x14ac:dyDescent="0.25">
      <c r="A42" s="25">
        <v>40848</v>
      </c>
      <c r="B42" s="26">
        <v>100729.47734262093</v>
      </c>
      <c r="C42" s="30">
        <f t="shared" si="0"/>
        <v>7.2947734262092858E-3</v>
      </c>
      <c r="D42" s="30"/>
      <c r="E42" s="29">
        <v>125504.98</v>
      </c>
      <c r="F42" s="30">
        <f t="shared" si="1"/>
        <v>0.25504979999999994</v>
      </c>
      <c r="G42" s="30"/>
      <c r="H42" s="26">
        <v>124718.8785685636</v>
      </c>
      <c r="I42" s="30">
        <f t="shared" si="2"/>
        <v>0.24718878568563596</v>
      </c>
      <c r="J42" s="30"/>
      <c r="K42" s="29">
        <v>130.38</v>
      </c>
      <c r="L42" s="30">
        <f t="shared" si="6"/>
        <v>0.32878108438646547</v>
      </c>
      <c r="M42" s="30"/>
      <c r="N42" s="2">
        <v>144695.04032999661</v>
      </c>
      <c r="O42" s="30">
        <f t="shared" si="3"/>
        <v>0.4469504032999661</v>
      </c>
      <c r="P42" s="30"/>
      <c r="Q42" s="2">
        <f t="shared" si="4"/>
        <v>1446.9504032999662</v>
      </c>
      <c r="R42" s="26">
        <f t="shared" si="5"/>
        <v>144.69504032999663</v>
      </c>
    </row>
    <row r="43" spans="1:18" x14ac:dyDescent="0.25">
      <c r="A43" s="25">
        <v>40878</v>
      </c>
      <c r="B43" s="26">
        <v>101684.04608043899</v>
      </c>
      <c r="C43" s="30">
        <f t="shared" si="0"/>
        <v>1.6840460804389876E-2</v>
      </c>
      <c r="D43" s="30"/>
      <c r="E43" s="29">
        <v>127209.42</v>
      </c>
      <c r="F43" s="30">
        <f t="shared" si="1"/>
        <v>0.27209420000000001</v>
      </c>
      <c r="G43" s="30"/>
      <c r="H43" s="26">
        <v>124924.65865246339</v>
      </c>
      <c r="I43" s="30">
        <f t="shared" si="2"/>
        <v>0.24924658652463388</v>
      </c>
      <c r="J43" s="30"/>
      <c r="K43" s="29">
        <v>132.93</v>
      </c>
      <c r="L43" s="30">
        <f t="shared" si="6"/>
        <v>0.35476966979209135</v>
      </c>
      <c r="M43" s="30"/>
      <c r="N43" s="2">
        <v>145432.82442418483</v>
      </c>
      <c r="O43" s="30">
        <f t="shared" si="3"/>
        <v>0.45432824424184831</v>
      </c>
      <c r="P43" s="30"/>
      <c r="Q43" s="2">
        <f t="shared" si="4"/>
        <v>1454.3282442418483</v>
      </c>
      <c r="R43" s="26">
        <f t="shared" si="5"/>
        <v>145.43282442418484</v>
      </c>
    </row>
    <row r="44" spans="1:18" x14ac:dyDescent="0.25">
      <c r="A44" s="25">
        <v>40909</v>
      </c>
      <c r="B44" s="26">
        <v>106118.8061542044</v>
      </c>
      <c r="C44" s="30">
        <f t="shared" si="0"/>
        <v>6.1188061542044016E-2</v>
      </c>
      <c r="D44" s="30"/>
      <c r="E44" s="29">
        <v>128129.5</v>
      </c>
      <c r="F44" s="30">
        <f t="shared" si="1"/>
        <v>0.28129500000000002</v>
      </c>
      <c r="G44" s="30"/>
      <c r="H44" s="26">
        <v>127773.33566251819</v>
      </c>
      <c r="I44" s="30">
        <f t="shared" si="2"/>
        <v>0.27773335662518189</v>
      </c>
      <c r="J44" s="30"/>
      <c r="K44" s="29">
        <v>133.69</v>
      </c>
      <c r="L44" s="30">
        <f t="shared" si="6"/>
        <v>0.36251528740317968</v>
      </c>
      <c r="M44" s="30"/>
      <c r="N44" s="2">
        <v>146697.31629404929</v>
      </c>
      <c r="O44" s="30">
        <f t="shared" si="3"/>
        <v>0.4669731629404929</v>
      </c>
      <c r="P44" s="30"/>
      <c r="Q44" s="2">
        <f t="shared" si="4"/>
        <v>1466.973162940493</v>
      </c>
      <c r="R44" s="26">
        <f t="shared" si="5"/>
        <v>146.6973162940493</v>
      </c>
    </row>
    <row r="45" spans="1:18" x14ac:dyDescent="0.25">
      <c r="A45" s="25">
        <v>40940</v>
      </c>
      <c r="B45" s="26">
        <v>110435.7026296728</v>
      </c>
      <c r="C45" s="30">
        <f t="shared" si="0"/>
        <v>0.10435702629672799</v>
      </c>
      <c r="D45" s="30"/>
      <c r="E45" s="29">
        <v>128115.18</v>
      </c>
      <c r="F45" s="30">
        <f t="shared" si="1"/>
        <v>0.28115179999999995</v>
      </c>
      <c r="G45" s="30"/>
      <c r="H45" s="26">
        <v>127042.62298567715</v>
      </c>
      <c r="I45" s="30">
        <f t="shared" si="2"/>
        <v>0.27042622985677156</v>
      </c>
      <c r="J45" s="30"/>
      <c r="K45" s="29">
        <v>131.19</v>
      </c>
      <c r="L45" s="30">
        <f t="shared" si="6"/>
        <v>0.33703628210354658</v>
      </c>
      <c r="M45" s="30"/>
      <c r="N45" s="2">
        <v>148229.08749497257</v>
      </c>
      <c r="O45" s="30">
        <f t="shared" si="3"/>
        <v>0.48229087494972567</v>
      </c>
      <c r="P45" s="30"/>
      <c r="Q45" s="2">
        <f t="shared" si="4"/>
        <v>1482.2908749497258</v>
      </c>
      <c r="R45" s="26">
        <f t="shared" si="5"/>
        <v>148.22908749497256</v>
      </c>
    </row>
    <row r="46" spans="1:18" x14ac:dyDescent="0.25">
      <c r="A46" s="25">
        <v>40969</v>
      </c>
      <c r="B46" s="26">
        <v>113894.70498698337</v>
      </c>
      <c r="C46" s="30">
        <f t="shared" si="0"/>
        <v>0.13894704986983372</v>
      </c>
      <c r="D46" s="30"/>
      <c r="E46" s="29">
        <v>127382.25</v>
      </c>
      <c r="F46" s="30">
        <f t="shared" si="1"/>
        <v>0.27382250000000002</v>
      </c>
      <c r="G46" s="30"/>
      <c r="H46" s="26">
        <v>126272.39723451495</v>
      </c>
      <c r="I46" s="30">
        <f t="shared" si="2"/>
        <v>0.26272397234514955</v>
      </c>
      <c r="J46" s="30"/>
      <c r="K46" s="29">
        <v>127.48</v>
      </c>
      <c r="L46" s="30">
        <f t="shared" si="6"/>
        <v>0.29922543823889114</v>
      </c>
      <c r="M46" s="30"/>
      <c r="N46" s="2">
        <v>149314.03177225607</v>
      </c>
      <c r="O46" s="30">
        <f t="shared" si="3"/>
        <v>0.49314031772256073</v>
      </c>
      <c r="P46" s="30"/>
      <c r="Q46" s="2">
        <f t="shared" si="4"/>
        <v>1493.1403177225607</v>
      </c>
      <c r="R46" s="26">
        <f t="shared" si="5"/>
        <v>149.31403177225607</v>
      </c>
    </row>
    <row r="47" spans="1:18" x14ac:dyDescent="0.25">
      <c r="A47" s="25">
        <v>41000</v>
      </c>
      <c r="B47" s="26">
        <v>113028.14974163371</v>
      </c>
      <c r="C47" s="30">
        <f t="shared" si="0"/>
        <v>0.13028149741633707</v>
      </c>
      <c r="D47" s="30"/>
      <c r="E47" s="29">
        <v>128536.33</v>
      </c>
      <c r="F47" s="30">
        <f t="shared" si="1"/>
        <v>0.28536330000000004</v>
      </c>
      <c r="G47" s="30"/>
      <c r="H47" s="26">
        <v>128526.07826680363</v>
      </c>
      <c r="I47" s="30">
        <f t="shared" si="2"/>
        <v>0.28526078266803628</v>
      </c>
      <c r="J47" s="30"/>
      <c r="K47" s="29">
        <v>132.03</v>
      </c>
      <c r="L47" s="30">
        <f t="shared" si="6"/>
        <v>0.34559722788422337</v>
      </c>
      <c r="M47" s="30"/>
      <c r="N47" s="2">
        <v>150054.30834467814</v>
      </c>
      <c r="O47" s="30">
        <f t="shared" si="3"/>
        <v>0.50054308344678133</v>
      </c>
      <c r="P47" s="30"/>
      <c r="Q47" s="2">
        <f t="shared" si="4"/>
        <v>1500.5430834467813</v>
      </c>
      <c r="R47" s="26">
        <f t="shared" si="5"/>
        <v>150.05430834467813</v>
      </c>
    </row>
    <row r="48" spans="1:18" x14ac:dyDescent="0.25">
      <c r="A48" s="25">
        <v>41030</v>
      </c>
      <c r="B48" s="26">
        <v>105930.37786825093</v>
      </c>
      <c r="C48" s="30">
        <f t="shared" si="0"/>
        <v>5.9303778682509294E-2</v>
      </c>
      <c r="D48" s="30"/>
      <c r="E48" s="29">
        <v>129922.26</v>
      </c>
      <c r="F48" s="30">
        <f t="shared" si="1"/>
        <v>0.29922259999999995</v>
      </c>
      <c r="G48" s="30"/>
      <c r="H48" s="26">
        <v>131027.5171371274</v>
      </c>
      <c r="I48" s="30">
        <f t="shared" si="2"/>
        <v>0.31027517137127403</v>
      </c>
      <c r="J48" s="30"/>
      <c r="K48" s="29">
        <v>138.25</v>
      </c>
      <c r="L48" s="30">
        <f t="shared" si="6"/>
        <v>0.40898899306971048</v>
      </c>
      <c r="M48" s="30"/>
      <c r="N48" s="2">
        <v>151148.12547399895</v>
      </c>
      <c r="O48" s="30">
        <f t="shared" si="3"/>
        <v>0.51148125473998951</v>
      </c>
      <c r="P48" s="30"/>
      <c r="Q48" s="2">
        <f t="shared" si="4"/>
        <v>1511.4812547399895</v>
      </c>
      <c r="R48" s="26">
        <f t="shared" si="5"/>
        <v>151.14812547399896</v>
      </c>
    </row>
    <row r="49" spans="1:18" x14ac:dyDescent="0.25">
      <c r="A49" s="25">
        <v>41072</v>
      </c>
      <c r="B49" s="26">
        <v>110169.79179033801</v>
      </c>
      <c r="C49" s="30">
        <f t="shared" si="0"/>
        <v>0.10169791790338015</v>
      </c>
      <c r="D49" s="30"/>
      <c r="E49" s="29">
        <v>129898.1</v>
      </c>
      <c r="F49" s="30">
        <f t="shared" si="1"/>
        <v>0.29898100000000005</v>
      </c>
      <c r="G49" s="30"/>
      <c r="H49" s="26">
        <v>130153.72768985909</v>
      </c>
      <c r="I49" s="30">
        <f t="shared" si="2"/>
        <v>0.30153727689859094</v>
      </c>
      <c r="J49" s="30"/>
      <c r="K49" s="29">
        <v>136.38999999999999</v>
      </c>
      <c r="L49" s="30">
        <f t="shared" si="6"/>
        <v>0.39003261312678333</v>
      </c>
      <c r="M49" s="30"/>
      <c r="N49" s="2">
        <v>152437.96311754387</v>
      </c>
      <c r="O49" s="30">
        <f t="shared" si="3"/>
        <v>0.52437963117543873</v>
      </c>
      <c r="P49" s="30"/>
      <c r="Q49" s="2">
        <f t="shared" si="4"/>
        <v>1524.3796311754388</v>
      </c>
      <c r="R49" s="26">
        <f t="shared" si="5"/>
        <v>152.43796311754386</v>
      </c>
    </row>
    <row r="50" spans="1:18" x14ac:dyDescent="0.25">
      <c r="A50" s="25">
        <v>41091</v>
      </c>
      <c r="B50" s="26">
        <v>111502.72419152755</v>
      </c>
      <c r="C50" s="30">
        <f t="shared" si="0"/>
        <v>0.11502724191527551</v>
      </c>
      <c r="D50" s="30"/>
      <c r="E50" s="29">
        <v>131667.10999999999</v>
      </c>
      <c r="F50" s="30">
        <f t="shared" si="1"/>
        <v>0.31667109999999987</v>
      </c>
      <c r="G50" s="30"/>
      <c r="H50" s="26">
        <v>132433.14844566581</v>
      </c>
      <c r="I50" s="30">
        <f t="shared" si="2"/>
        <v>0.32433148445665805</v>
      </c>
      <c r="J50" s="30"/>
      <c r="K50" s="29">
        <v>138.72999999999999</v>
      </c>
      <c r="L50" s="30">
        <f t="shared" si="6"/>
        <v>0.41388096208723996</v>
      </c>
      <c r="M50" s="30"/>
      <c r="N50" s="2">
        <v>153519.51808776101</v>
      </c>
      <c r="O50" s="30">
        <f t="shared" si="3"/>
        <v>0.53519518087761009</v>
      </c>
      <c r="P50" s="30"/>
      <c r="Q50" s="2">
        <f t="shared" si="4"/>
        <v>1535.1951808776103</v>
      </c>
      <c r="R50" s="26">
        <f t="shared" si="5"/>
        <v>153.51951808776101</v>
      </c>
    </row>
    <row r="51" spans="1:18" x14ac:dyDescent="0.25">
      <c r="A51" s="25">
        <v>41122</v>
      </c>
      <c r="B51" s="26">
        <v>113721.5656315972</v>
      </c>
      <c r="C51" s="30">
        <f t="shared" si="0"/>
        <v>0.13721565631597202</v>
      </c>
      <c r="D51" s="30"/>
      <c r="E51" s="29">
        <v>131666.87</v>
      </c>
      <c r="F51" s="30">
        <f t="shared" si="1"/>
        <v>0.31666869999999997</v>
      </c>
      <c r="G51" s="30"/>
      <c r="H51" s="26">
        <v>132092.5085000401</v>
      </c>
      <c r="I51" s="30">
        <f t="shared" si="2"/>
        <v>0.32092508500040101</v>
      </c>
      <c r="J51" s="30"/>
      <c r="K51" s="29">
        <v>138.35</v>
      </c>
      <c r="L51" s="30">
        <f t="shared" si="6"/>
        <v>0.41000815328169576</v>
      </c>
      <c r="M51" s="30"/>
      <c r="N51" s="2">
        <v>154484.64156614745</v>
      </c>
      <c r="O51" s="30">
        <f t="shared" si="3"/>
        <v>0.5448464156614744</v>
      </c>
      <c r="P51" s="30"/>
      <c r="Q51" s="2">
        <f t="shared" si="4"/>
        <v>1544.8464156614746</v>
      </c>
      <c r="R51" s="26">
        <f t="shared" si="5"/>
        <v>154.48464156614745</v>
      </c>
    </row>
    <row r="52" spans="1:18" x14ac:dyDescent="0.25">
      <c r="A52" s="25">
        <v>41153</v>
      </c>
      <c r="B52" s="26">
        <v>116467.2243075608</v>
      </c>
      <c r="C52" s="30">
        <f t="shared" si="0"/>
        <v>0.16467224307560799</v>
      </c>
      <c r="D52" s="30"/>
      <c r="E52" s="29">
        <v>132021.43</v>
      </c>
      <c r="F52" s="30">
        <f t="shared" si="1"/>
        <v>0.32021429999999995</v>
      </c>
      <c r="G52" s="30"/>
      <c r="H52" s="26">
        <v>132774.6791573322</v>
      </c>
      <c r="I52" s="30">
        <f t="shared" si="2"/>
        <v>0.32774679157332198</v>
      </c>
      <c r="J52" s="30"/>
      <c r="K52" s="29">
        <v>136.51</v>
      </c>
      <c r="L52" s="30">
        <f t="shared" si="6"/>
        <v>0.39125560538116577</v>
      </c>
      <c r="M52" s="30"/>
      <c r="N52" s="2">
        <v>155687.47443384564</v>
      </c>
      <c r="O52" s="30">
        <f t="shared" si="3"/>
        <v>0.55687474433845641</v>
      </c>
      <c r="P52" s="30"/>
      <c r="Q52" s="2">
        <f t="shared" si="4"/>
        <v>1556.8747443384564</v>
      </c>
      <c r="R52" s="26">
        <f t="shared" si="5"/>
        <v>155.68747443384564</v>
      </c>
    </row>
    <row r="53" spans="1:18" x14ac:dyDescent="0.25">
      <c r="A53" s="25">
        <v>41194</v>
      </c>
      <c r="B53" s="26">
        <v>114132.32409484108</v>
      </c>
      <c r="C53" s="30">
        <f t="shared" si="0"/>
        <v>0.14132324094841081</v>
      </c>
      <c r="D53" s="30"/>
      <c r="E53" s="29">
        <v>131960.41</v>
      </c>
      <c r="F53" s="30">
        <f t="shared" si="1"/>
        <v>0.31960410000000006</v>
      </c>
      <c r="G53" s="30"/>
      <c r="H53" s="26">
        <v>133600.47950891842</v>
      </c>
      <c r="I53" s="30">
        <f t="shared" si="2"/>
        <v>0.33600479508918418</v>
      </c>
      <c r="J53" s="30"/>
      <c r="K53" s="29">
        <v>136.07</v>
      </c>
      <c r="L53" s="30">
        <f t="shared" si="6"/>
        <v>0.38677130044843033</v>
      </c>
      <c r="M53" s="30"/>
      <c r="N53" s="2">
        <v>156706.15314781372</v>
      </c>
      <c r="O53" s="30">
        <f t="shared" si="3"/>
        <v>0.5670615314781372</v>
      </c>
      <c r="P53" s="30"/>
      <c r="Q53" s="2">
        <f t="shared" si="4"/>
        <v>1567.0615314781371</v>
      </c>
      <c r="R53" s="26">
        <f t="shared" si="5"/>
        <v>156.70615314781372</v>
      </c>
    </row>
    <row r="54" spans="1:18" x14ac:dyDescent="0.25">
      <c r="A54" s="25">
        <v>41214</v>
      </c>
      <c r="B54" s="26">
        <v>114437.80830150156</v>
      </c>
      <c r="C54" s="30">
        <f t="shared" si="0"/>
        <v>0.14437808301501559</v>
      </c>
      <c r="D54" s="30"/>
      <c r="E54" s="29">
        <v>132320.66</v>
      </c>
      <c r="F54" s="30">
        <f t="shared" si="1"/>
        <v>0.32320660000000001</v>
      </c>
      <c r="G54" s="30"/>
      <c r="H54" s="26">
        <v>134028.4106304232</v>
      </c>
      <c r="I54" s="30">
        <f t="shared" si="2"/>
        <v>0.34028410630423195</v>
      </c>
      <c r="J54" s="30"/>
      <c r="K54" s="29">
        <v>137.65</v>
      </c>
      <c r="L54" s="30">
        <f t="shared" si="6"/>
        <v>0.40287403179779863</v>
      </c>
      <c r="M54" s="30"/>
      <c r="N54" s="2">
        <v>158005.583147814</v>
      </c>
      <c r="O54" s="30">
        <f t="shared" si="3"/>
        <v>0.58005583147813999</v>
      </c>
      <c r="P54" s="30"/>
      <c r="Q54" s="2">
        <f t="shared" ref="Q54:Q67" si="7">N54*0.01</f>
        <v>1580.0558314781401</v>
      </c>
      <c r="R54" s="26">
        <f t="shared" ref="R54:R67" si="8">N54*0.001</f>
        <v>158.00558314781401</v>
      </c>
    </row>
    <row r="55" spans="1:18" x14ac:dyDescent="0.25">
      <c r="A55" s="25">
        <v>41244</v>
      </c>
      <c r="B55" s="26">
        <v>115267.10557237563</v>
      </c>
      <c r="C55" s="30">
        <f t="shared" si="0"/>
        <v>0.15267105572375628</v>
      </c>
      <c r="D55" s="30"/>
      <c r="E55" s="29">
        <v>131995.71</v>
      </c>
      <c r="F55" s="30">
        <f t="shared" si="1"/>
        <v>0.31995709999999994</v>
      </c>
      <c r="G55" s="30"/>
      <c r="H55" s="26">
        <v>132923.86927354586</v>
      </c>
      <c r="I55" s="30">
        <f t="shared" si="2"/>
        <v>0.32923869273545858</v>
      </c>
      <c r="J55" s="30"/>
      <c r="K55" s="29">
        <v>134.86000000000001</v>
      </c>
      <c r="L55" s="30">
        <f t="shared" si="6"/>
        <v>0.37443946188340815</v>
      </c>
      <c r="M55" s="30"/>
      <c r="N55" s="2">
        <v>159048.04</v>
      </c>
      <c r="O55" s="30">
        <f t="shared" si="3"/>
        <v>0.59048040000000013</v>
      </c>
      <c r="P55" s="30"/>
      <c r="Q55" s="2">
        <f t="shared" si="7"/>
        <v>1590.4804000000001</v>
      </c>
      <c r="R55" s="26">
        <f t="shared" si="8"/>
        <v>159.04804000000001</v>
      </c>
    </row>
    <row r="56" spans="1:18" x14ac:dyDescent="0.25">
      <c r="A56" s="25">
        <v>41287</v>
      </c>
      <c r="B56" s="26">
        <v>121034.51472417072</v>
      </c>
      <c r="C56" s="30">
        <f t="shared" si="0"/>
        <v>0.21034514724170716</v>
      </c>
      <c r="D56" s="30"/>
      <c r="E56" s="29">
        <v>131175.38</v>
      </c>
      <c r="F56" s="30">
        <f t="shared" si="1"/>
        <v>0.31175380000000003</v>
      </c>
      <c r="G56" s="30"/>
      <c r="H56" s="26">
        <v>132231.18947814521</v>
      </c>
      <c r="I56" s="30">
        <f t="shared" si="2"/>
        <v>0.32231189478145211</v>
      </c>
      <c r="J56" s="30"/>
      <c r="K56" s="29">
        <v>131.53</v>
      </c>
      <c r="L56" s="30">
        <f t="shared" si="6"/>
        <v>0.34050142682429674</v>
      </c>
      <c r="M56" s="30"/>
      <c r="N56" s="2">
        <v>160996.7539754516</v>
      </c>
      <c r="O56" s="30">
        <f t="shared" ref="O56:O67" si="9">SUM(N56-100000)/100000</f>
        <v>0.60996753975451601</v>
      </c>
      <c r="P56" s="30"/>
      <c r="Q56" s="2">
        <f t="shared" si="7"/>
        <v>1609.9675397545161</v>
      </c>
      <c r="R56" s="26">
        <f t="shared" si="8"/>
        <v>160.99675397545161</v>
      </c>
    </row>
    <row r="57" spans="1:18" x14ac:dyDescent="0.25">
      <c r="A57" s="25">
        <v>41306</v>
      </c>
      <c r="B57" s="26">
        <v>122441.15791033566</v>
      </c>
      <c r="C57" s="30">
        <f t="shared" si="0"/>
        <v>0.22441157910335663</v>
      </c>
      <c r="E57" s="29">
        <v>131954.54</v>
      </c>
      <c r="F57" s="30">
        <f t="shared" si="1"/>
        <v>0.31954540000000009</v>
      </c>
      <c r="H57" s="26">
        <v>132492.9619645346</v>
      </c>
      <c r="I57" s="30">
        <f t="shared" si="2"/>
        <v>0.32492961964534595</v>
      </c>
      <c r="K57" s="29">
        <v>133.25</v>
      </c>
      <c r="L57" s="30">
        <f t="shared" si="6"/>
        <v>0.35803098247044429</v>
      </c>
      <c r="N57" s="28">
        <v>162097.5</v>
      </c>
      <c r="O57" s="30">
        <f t="shared" si="9"/>
        <v>0.62097500000000005</v>
      </c>
      <c r="Q57" s="2">
        <f t="shared" si="7"/>
        <v>1620.9750000000001</v>
      </c>
      <c r="R57" s="26">
        <f t="shared" si="8"/>
        <v>162.0975</v>
      </c>
    </row>
    <row r="58" spans="1:18" x14ac:dyDescent="0.25">
      <c r="A58" s="25">
        <v>41334</v>
      </c>
      <c r="B58" s="26">
        <v>126859.1142850677</v>
      </c>
      <c r="C58" s="30">
        <f t="shared" si="0"/>
        <v>0.26859114285067698</v>
      </c>
      <c r="E58" s="29">
        <v>132083.73000000001</v>
      </c>
      <c r="F58" s="30">
        <f t="shared" si="1"/>
        <v>0.3208373000000001</v>
      </c>
      <c r="H58" s="26">
        <v>132774.39919598063</v>
      </c>
      <c r="I58" s="30">
        <f t="shared" si="2"/>
        <v>0.3277439919598063</v>
      </c>
      <c r="K58" s="29">
        <v>133.5</v>
      </c>
      <c r="L58" s="30">
        <f t="shared" si="6"/>
        <v>0.36057888300040758</v>
      </c>
      <c r="N58" s="2">
        <v>162963.10999999999</v>
      </c>
      <c r="O58" s="30">
        <f t="shared" si="9"/>
        <v>0.62963109999999989</v>
      </c>
      <c r="Q58" s="2">
        <f t="shared" si="7"/>
        <v>1629.6310999999998</v>
      </c>
      <c r="R58" s="26">
        <f t="shared" si="8"/>
        <v>162.96311</v>
      </c>
    </row>
    <row r="59" spans="1:18" x14ac:dyDescent="0.25">
      <c r="A59" s="25">
        <v>41365</v>
      </c>
      <c r="B59" s="26">
        <v>129210.28</v>
      </c>
      <c r="C59" s="30">
        <f t="shared" si="0"/>
        <v>0.2921028</v>
      </c>
      <c r="E59" s="29">
        <v>133362.68</v>
      </c>
      <c r="F59" s="30">
        <f t="shared" si="1"/>
        <v>0.33362679999999995</v>
      </c>
      <c r="H59" s="26">
        <v>133826.41</v>
      </c>
      <c r="I59" s="30">
        <f t="shared" si="2"/>
        <v>0.33826410000000001</v>
      </c>
      <c r="N59" s="2">
        <v>164313.39000000001</v>
      </c>
      <c r="O59" s="30">
        <f t="shared" si="9"/>
        <v>0.64313390000000015</v>
      </c>
      <c r="Q59" s="2">
        <f t="shared" si="7"/>
        <v>1643.1339000000003</v>
      </c>
      <c r="R59" s="26">
        <f t="shared" si="8"/>
        <v>164.31339000000003</v>
      </c>
    </row>
    <row r="60" spans="1:18" x14ac:dyDescent="0.25">
      <c r="A60" s="25">
        <v>41395</v>
      </c>
      <c r="B60" s="26">
        <v>131911.71</v>
      </c>
      <c r="C60" s="30">
        <f t="shared" si="0"/>
        <v>0.31911709999999993</v>
      </c>
      <c r="E60" s="29">
        <v>130694.5</v>
      </c>
      <c r="F60" s="30">
        <f t="shared" si="1"/>
        <v>0.30694500000000002</v>
      </c>
      <c r="H60" s="26">
        <v>128215.02</v>
      </c>
      <c r="I60" s="30">
        <f t="shared" si="2"/>
        <v>0.28215020000000002</v>
      </c>
      <c r="N60" s="2">
        <v>165171.5</v>
      </c>
      <c r="O60" s="30">
        <f t="shared" si="9"/>
        <v>0.65171500000000004</v>
      </c>
      <c r="Q60" s="2">
        <f t="shared" si="7"/>
        <v>1651.7150000000001</v>
      </c>
      <c r="R60" s="26">
        <f t="shared" si="8"/>
        <v>165.17150000000001</v>
      </c>
    </row>
    <row r="61" spans="1:18" x14ac:dyDescent="0.25">
      <c r="A61" s="25">
        <v>41426</v>
      </c>
      <c r="B61" s="26">
        <v>129934.26</v>
      </c>
      <c r="C61" s="30">
        <f t="shared" si="0"/>
        <v>0.29934259999999996</v>
      </c>
      <c r="E61" s="29">
        <v>128633.35</v>
      </c>
      <c r="F61" s="30">
        <f t="shared" si="1"/>
        <v>0.28633350000000007</v>
      </c>
      <c r="H61" s="26">
        <v>123302.86</v>
      </c>
      <c r="I61" s="30">
        <f t="shared" si="2"/>
        <v>0.2330286</v>
      </c>
      <c r="N61" s="2">
        <v>166286.9</v>
      </c>
      <c r="O61" s="30">
        <f t="shared" si="9"/>
        <v>0.66286899999999993</v>
      </c>
      <c r="Q61" s="2">
        <f t="shared" si="7"/>
        <v>1662.8689999999999</v>
      </c>
      <c r="R61" s="26">
        <f t="shared" si="8"/>
        <v>166.2869</v>
      </c>
    </row>
    <row r="62" spans="1:18" x14ac:dyDescent="0.25">
      <c r="A62" s="25">
        <v>41456</v>
      </c>
      <c r="B62" s="26">
        <v>136344.49</v>
      </c>
      <c r="C62" s="30">
        <f t="shared" si="0"/>
        <v>0.3634448999999999</v>
      </c>
      <c r="E62" s="29">
        <v>128987.78</v>
      </c>
      <c r="F62" s="30">
        <f t="shared" si="1"/>
        <v>0.28987779999999996</v>
      </c>
      <c r="H62" s="26">
        <v>124424.62</v>
      </c>
      <c r="I62" s="30">
        <f t="shared" si="2"/>
        <v>0.24424619999999994</v>
      </c>
      <c r="N62" s="2">
        <v>167625.42000000001</v>
      </c>
      <c r="O62" s="30">
        <f t="shared" si="9"/>
        <v>0.67625420000000014</v>
      </c>
      <c r="Q62" s="2">
        <f t="shared" si="7"/>
        <v>1676.2542000000001</v>
      </c>
      <c r="R62" s="26">
        <f t="shared" si="8"/>
        <v>167.62542000000002</v>
      </c>
    </row>
    <row r="63" spans="1:18" x14ac:dyDescent="0.25">
      <c r="A63" s="25">
        <v>41487</v>
      </c>
      <c r="B63" s="26">
        <v>132065.1</v>
      </c>
      <c r="C63" s="30">
        <f t="shared" si="0"/>
        <v>0.32065100000000007</v>
      </c>
      <c r="E63" s="29">
        <v>127926.74</v>
      </c>
      <c r="F63" s="30">
        <f t="shared" si="1"/>
        <v>0.27926740000000005</v>
      </c>
      <c r="H63" s="26">
        <v>122154.01</v>
      </c>
      <c r="I63" s="30">
        <f t="shared" si="2"/>
        <v>0.22154009999999993</v>
      </c>
      <c r="N63" s="2">
        <v>168672.9</v>
      </c>
      <c r="O63" s="30">
        <f t="shared" si="9"/>
        <v>0.68672899999999992</v>
      </c>
      <c r="Q63" s="2">
        <f t="shared" si="7"/>
        <v>1686.729</v>
      </c>
      <c r="R63" s="26">
        <f t="shared" si="8"/>
        <v>168.6729</v>
      </c>
    </row>
    <row r="64" spans="1:18" x14ac:dyDescent="0.25">
      <c r="A64" s="25">
        <v>41518</v>
      </c>
      <c r="B64" s="26">
        <v>135961.21</v>
      </c>
      <c r="C64" s="30">
        <f t="shared" si="0"/>
        <v>0.35961209999999993</v>
      </c>
      <c r="E64" s="29">
        <v>129362.75</v>
      </c>
      <c r="F64" s="30">
        <f t="shared" si="1"/>
        <v>0.29362749999999999</v>
      </c>
      <c r="H64" s="26">
        <v>124291.83</v>
      </c>
      <c r="I64" s="30">
        <f t="shared" si="2"/>
        <v>0.2429183</v>
      </c>
      <c r="N64" s="2">
        <v>169689.48</v>
      </c>
      <c r="O64" s="30">
        <f t="shared" si="9"/>
        <v>0.69689480000000015</v>
      </c>
      <c r="Q64" s="2">
        <f t="shared" si="7"/>
        <v>1696.8948</v>
      </c>
      <c r="R64" s="26">
        <f t="shared" si="8"/>
        <v>169.68948</v>
      </c>
    </row>
    <row r="65" spans="1:18" x14ac:dyDescent="0.25">
      <c r="A65" s="25">
        <v>41548</v>
      </c>
      <c r="B65" s="26">
        <v>142012.38</v>
      </c>
      <c r="C65" s="30">
        <f t="shared" si="0"/>
        <v>0.42012380000000005</v>
      </c>
      <c r="E65" s="29">
        <v>130439.65</v>
      </c>
      <c r="F65" s="30">
        <f t="shared" si="1"/>
        <v>0.30439649999999996</v>
      </c>
      <c r="H65" s="26">
        <v>124720.07</v>
      </c>
      <c r="I65" s="30">
        <f t="shared" si="2"/>
        <v>0.24720070000000008</v>
      </c>
      <c r="N65" s="2">
        <v>170690.81</v>
      </c>
      <c r="O65" s="30">
        <f t="shared" si="9"/>
        <v>0.70690809999999993</v>
      </c>
      <c r="Q65" s="2">
        <f t="shared" si="7"/>
        <v>1706.9081000000001</v>
      </c>
      <c r="R65" s="26">
        <f t="shared" si="8"/>
        <v>170.69081</v>
      </c>
    </row>
    <row r="66" spans="1:18" x14ac:dyDescent="0.25">
      <c r="A66" s="25">
        <v>41579</v>
      </c>
      <c r="B66" s="26">
        <v>146025.84</v>
      </c>
      <c r="C66" s="30">
        <f t="shared" si="0"/>
        <v>0.46025839999999996</v>
      </c>
      <c r="E66" s="29">
        <v>130114.13</v>
      </c>
      <c r="F66" s="30">
        <f t="shared" si="1"/>
        <v>0.30114130000000006</v>
      </c>
      <c r="H66" s="26">
        <v>123401.1</v>
      </c>
      <c r="I66" s="30">
        <f t="shared" si="2"/>
        <v>0.23401100000000005</v>
      </c>
      <c r="N66" s="2">
        <v>172429.11</v>
      </c>
      <c r="O66" s="30">
        <f t="shared" si="9"/>
        <v>0.72429109999999985</v>
      </c>
      <c r="Q66" s="2">
        <f t="shared" si="7"/>
        <v>1724.2910999999999</v>
      </c>
      <c r="R66" s="26">
        <f t="shared" si="8"/>
        <v>172.42910999999998</v>
      </c>
    </row>
    <row r="67" spans="1:18" x14ac:dyDescent="0.25">
      <c r="A67" s="25">
        <v>41609</v>
      </c>
      <c r="B67" s="26">
        <v>149461.22</v>
      </c>
      <c r="C67" s="30">
        <f t="shared" si="0"/>
        <v>0.4946122</v>
      </c>
      <c r="E67" s="29">
        <v>129393.27</v>
      </c>
      <c r="F67" s="30">
        <f t="shared" si="1"/>
        <v>0.29393270000000005</v>
      </c>
      <c r="H67" s="26">
        <v>121610.57</v>
      </c>
      <c r="I67" s="30">
        <f t="shared" si="2"/>
        <v>0.21610570000000007</v>
      </c>
      <c r="N67" s="2">
        <v>174337.71</v>
      </c>
      <c r="O67" s="30">
        <f t="shared" si="9"/>
        <v>0.7433770999999999</v>
      </c>
      <c r="Q67" s="2">
        <f t="shared" si="7"/>
        <v>1743.3770999999999</v>
      </c>
      <c r="R67" s="26">
        <f t="shared" si="8"/>
        <v>174.33770999999999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PP</vt:lpstr>
      <vt:lpstr>Allocation chart</vt:lpstr>
      <vt:lpstr>Comparison graphs - Keith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ACSmyth</dc:creator>
  <cp:lastModifiedBy>Keith</cp:lastModifiedBy>
  <dcterms:created xsi:type="dcterms:W3CDTF">2013-02-06T19:28:37Z</dcterms:created>
  <dcterms:modified xsi:type="dcterms:W3CDTF">2014-01-03T17:22:03Z</dcterms:modified>
</cp:coreProperties>
</file>