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21012" windowHeight="8712" activeTab="2"/>
  </bookViews>
  <sheets>
    <sheet name="Sheet1" sheetId="1" r:id="rId1"/>
    <sheet name="Sheet2" sheetId="2" r:id="rId2"/>
    <sheet name="Sheet3" sheetId="3" r:id="rId3"/>
    <sheet name="Q1" sheetId="11" r:id="rId4"/>
    <sheet name="Q2" sheetId="12" r:id="rId5"/>
    <sheet name="Sheet13" sheetId="15" r:id="rId6"/>
    <sheet name="Sheet5" sheetId="17" r:id="rId7"/>
    <sheet name="Sheet6" sheetId="18" r:id="rId8"/>
  </sheets>
  <definedNames>
    <definedName name="_xlnm._FilterDatabase" localSheetId="1" hidden="1">Sheet2!$F$1:$F$30</definedName>
    <definedName name="_xlnm._FilterDatabase" localSheetId="2" hidden="1">Sheet3!$L$1:$L$7</definedName>
  </definedNames>
  <calcPr calcId="124519"/>
</workbook>
</file>

<file path=xl/calcChain.xml><?xml version="1.0" encoding="utf-8"?>
<calcChain xmlns="http://schemas.openxmlformats.org/spreadsheetml/2006/main">
  <c r="G16" i="3"/>
  <c r="M18" i="18"/>
  <c r="M17"/>
  <c r="M16"/>
  <c r="F14"/>
  <c r="F2"/>
  <c r="E2"/>
  <c r="F11"/>
  <c r="E11"/>
  <c r="P16" i="12"/>
  <c r="M5"/>
  <c r="L5"/>
  <c r="J6"/>
  <c r="K12"/>
  <c r="H15" i="17"/>
  <c r="J24" i="3"/>
  <c r="J26" i="15"/>
  <c r="J27"/>
  <c r="J25"/>
  <c r="I17" i="12"/>
  <c r="C2" i="15"/>
  <c r="D2"/>
  <c r="E2"/>
  <c r="F2"/>
  <c r="G2"/>
  <c r="H2"/>
  <c r="C3"/>
  <c r="C4" s="1"/>
  <c r="D3"/>
  <c r="D4" s="1"/>
  <c r="E3"/>
  <c r="E4" s="1"/>
  <c r="F3"/>
  <c r="F4" s="1"/>
  <c r="G3"/>
  <c r="G4" s="1"/>
  <c r="H3"/>
  <c r="H4" s="1"/>
  <c r="C5"/>
  <c r="D5"/>
  <c r="E5"/>
  <c r="F5"/>
  <c r="G5"/>
  <c r="H5"/>
  <c r="C6"/>
  <c r="D6"/>
  <c r="E6"/>
  <c r="F6"/>
  <c r="G6"/>
  <c r="H6"/>
  <c r="C8"/>
  <c r="D8"/>
  <c r="E8"/>
  <c r="F8"/>
  <c r="G8"/>
  <c r="H8"/>
  <c r="C9"/>
  <c r="D9"/>
  <c r="E9"/>
  <c r="F9"/>
  <c r="G9"/>
  <c r="H9"/>
  <c r="C11"/>
  <c r="D11"/>
  <c r="E11"/>
  <c r="F11"/>
  <c r="G11"/>
  <c r="H11"/>
  <c r="C12"/>
  <c r="D12"/>
  <c r="E12"/>
  <c r="F12"/>
  <c r="G12"/>
  <c r="H12"/>
  <c r="C14"/>
  <c r="D14"/>
  <c r="E14"/>
  <c r="F14"/>
  <c r="G14"/>
  <c r="H14"/>
  <c r="C15"/>
  <c r="D15"/>
  <c r="E15"/>
  <c r="F15"/>
  <c r="G15"/>
  <c r="H15"/>
  <c r="L17" i="3"/>
  <c r="I30" i="2"/>
  <c r="R19" i="3"/>
  <c r="P19"/>
  <c r="R14"/>
  <c r="T5"/>
  <c r="T4"/>
  <c r="S2"/>
  <c r="R2"/>
  <c r="Q2"/>
  <c r="P2"/>
  <c r="H12"/>
  <c r="G12"/>
  <c r="E12"/>
  <c r="D12"/>
  <c r="K5"/>
  <c r="L5" s="1"/>
  <c r="K6"/>
  <c r="L6" s="1"/>
  <c r="J3"/>
  <c r="K3" s="1"/>
  <c r="L3" s="1"/>
  <c r="J4"/>
  <c r="K4" s="1"/>
  <c r="L4" s="1"/>
  <c r="J5"/>
  <c r="J6"/>
  <c r="J2"/>
  <c r="K2" s="1"/>
  <c r="L2" s="1"/>
  <c r="I3"/>
  <c r="I4"/>
  <c r="I5"/>
  <c r="I6"/>
  <c r="I2"/>
  <c r="H3"/>
  <c r="H4"/>
  <c r="H5"/>
  <c r="H6"/>
  <c r="H2"/>
  <c r="K15" i="2"/>
  <c r="K16"/>
  <c r="K17"/>
  <c r="K18"/>
  <c r="K19"/>
  <c r="K14"/>
  <c r="J25"/>
  <c r="K8"/>
  <c r="K6"/>
  <c r="J6"/>
  <c r="J10"/>
  <c r="I10"/>
  <c r="L15"/>
  <c r="L16"/>
  <c r="L17"/>
  <c r="L18"/>
  <c r="L19"/>
  <c r="L14"/>
  <c r="J22"/>
  <c r="C16" i="15" l="1"/>
  <c r="C10"/>
  <c r="D13"/>
  <c r="E7"/>
  <c r="E16"/>
  <c r="F13"/>
  <c r="G13"/>
  <c r="H7"/>
  <c r="H13"/>
  <c r="D16"/>
  <c r="E13"/>
  <c r="F16"/>
  <c r="G10"/>
  <c r="H10"/>
  <c r="D7"/>
  <c r="G7"/>
  <c r="C7"/>
  <c r="F7"/>
  <c r="H16"/>
  <c r="G16"/>
  <c r="C13"/>
  <c r="D10"/>
  <c r="E10"/>
  <c r="F10"/>
  <c r="J7" i="3"/>
  <c r="K7" s="1"/>
</calcChain>
</file>

<file path=xl/sharedStrings.xml><?xml version="1.0" encoding="utf-8"?>
<sst xmlns="http://schemas.openxmlformats.org/spreadsheetml/2006/main" count="429" uniqueCount="171">
  <si>
    <t>G54881</t>
  </si>
  <si>
    <t>JAHANGIR HOSSAIN</t>
  </si>
  <si>
    <t>ABDUL HAQUE BISWAS</t>
  </si>
  <si>
    <t>OFFICER (CASH)</t>
  </si>
  <si>
    <t>23-03-2024</t>
  </si>
  <si>
    <t>P.O. JHENAIDAH, JHENAIDAH</t>
  </si>
  <si>
    <t>G54882</t>
  </si>
  <si>
    <t>MD. ARIFUL ISLAM</t>
  </si>
  <si>
    <t>MD.JALAL UDDIN</t>
  </si>
  <si>
    <t>31-03-2024</t>
  </si>
  <si>
    <t>P.O. HABIGONJ, HOBIGANJ</t>
  </si>
  <si>
    <t>G54883</t>
  </si>
  <si>
    <t>SANJOY MRIDHA</t>
  </si>
  <si>
    <t>SANTOSH KUMAR MRIDHA</t>
  </si>
  <si>
    <t>25-03-2024</t>
  </si>
  <si>
    <t>P.O. BARISHAL-EAST, BARISHAL</t>
  </si>
  <si>
    <t>G54884</t>
  </si>
  <si>
    <t>MD. KHAIRUL BASHAR BIPLOB</t>
  </si>
  <si>
    <t>MD. JABED ALI</t>
  </si>
  <si>
    <t>G54885</t>
  </si>
  <si>
    <t>ANISUR RAHMAN</t>
  </si>
  <si>
    <t>ABDUL HALIM</t>
  </si>
  <si>
    <t>P.O. NOAKHALI, NOAKHALI</t>
  </si>
  <si>
    <t>G54886</t>
  </si>
  <si>
    <t>SOURAV ADHIKARY</t>
  </si>
  <si>
    <t>RABINDRA NATH ADHIKARY</t>
  </si>
  <si>
    <t>01-04-2024</t>
  </si>
  <si>
    <t>P.O. GOPALGONJ, GOPALGONJ</t>
  </si>
  <si>
    <t>G54887</t>
  </si>
  <si>
    <t>NASIR</t>
  </si>
  <si>
    <t>MD MAZID MIAH</t>
  </si>
  <si>
    <t>P.O. GHATAIL-TANGAIL, TANGAIL</t>
  </si>
  <si>
    <t>G54888</t>
  </si>
  <si>
    <t>NAJMUL HOSSEN</t>
  </si>
  <si>
    <t>JALAL UDDIN</t>
  </si>
  <si>
    <t>24-03-2024</t>
  </si>
  <si>
    <t>P.O. RAJBARI, RAJBARI</t>
  </si>
  <si>
    <t>G54889</t>
  </si>
  <si>
    <t>MST. ANOWARA KHATUN</t>
  </si>
  <si>
    <t>MD ABDUS SALAM</t>
  </si>
  <si>
    <t>27-03-2024</t>
  </si>
  <si>
    <t>P.O. NARAYANGONJ, NARAYANGONJ</t>
  </si>
  <si>
    <t>G54890</t>
  </si>
  <si>
    <t>MD. NURNABI ISLAM</t>
  </si>
  <si>
    <t>MD. ABDUL GAFFAR</t>
  </si>
  <si>
    <t>P.O. BORUGA- SOUTH, BOGURA</t>
  </si>
  <si>
    <t>MD. ZAHIDUL ISLAM</t>
  </si>
  <si>
    <t>MD. LAL MIA</t>
  </si>
  <si>
    <t>SENIOR OFFICER</t>
  </si>
  <si>
    <t>16-01-2024</t>
  </si>
  <si>
    <t>MD. NAHID HASAN</t>
  </si>
  <si>
    <t>MD. ABDUS SATTER</t>
  </si>
  <si>
    <t>ABDULLAH AL MAMUN</t>
  </si>
  <si>
    <t>A. MAZID SARDER</t>
  </si>
  <si>
    <t>OFFICER</t>
  </si>
  <si>
    <t>22-08-2023</t>
  </si>
  <si>
    <t>USUF ALI</t>
  </si>
  <si>
    <t>MD. ABDUL MATIN</t>
  </si>
  <si>
    <t>MST. MAHBUBA AKTER</t>
  </si>
  <si>
    <t>MD. ABDUL MANNAN</t>
  </si>
  <si>
    <t>19-03-2024</t>
  </si>
  <si>
    <t>MD. RAHAT KHAN</t>
  </si>
  <si>
    <t xml:space="preserve">MD. MOZAMMEL HOSSAIN KHAN </t>
  </si>
  <si>
    <t>ROMAN MIAH</t>
  </si>
  <si>
    <t>ABDUL MUTALIB</t>
  </si>
  <si>
    <t>NAZMUN NAHAR MOUSUMI</t>
  </si>
  <si>
    <t>MD. ABUL KALAM AZAD</t>
  </si>
  <si>
    <t>20-03-2024</t>
  </si>
  <si>
    <t>SHAHIDA AFRIN MOU</t>
  </si>
  <si>
    <t>MD. SOLUYMAN MIAH</t>
  </si>
  <si>
    <t>18-03-2024</t>
  </si>
  <si>
    <t>MD. FARABI SARKAR</t>
  </si>
  <si>
    <t>MD. ABUL KALAM SARKAR</t>
  </si>
  <si>
    <t>MD. SAHIDUL ISLAM RAZU</t>
  </si>
  <si>
    <t>MD. ABDUL KADER BHUIYAN</t>
  </si>
  <si>
    <t>SUNATRA RANI GOOP</t>
  </si>
  <si>
    <t>DULAL CHANDRA GOOP</t>
  </si>
  <si>
    <t>MD. MAHMUDUR RAHMAN</t>
  </si>
  <si>
    <t>MD. ABIDUR RAHMAN</t>
  </si>
  <si>
    <t>SAROTHI SARKER</t>
  </si>
  <si>
    <t>SUDHIR SARKER</t>
  </si>
  <si>
    <t>28-12-2023</t>
  </si>
  <si>
    <t>SALMA AKTER</t>
  </si>
  <si>
    <t>MD. JAMAL UDDIN</t>
  </si>
  <si>
    <t>MD. MAHABUR ALAM</t>
  </si>
  <si>
    <t>MD. ABUL KASHEM</t>
  </si>
  <si>
    <t>24-10-2022</t>
  </si>
  <si>
    <t>Index</t>
  </si>
  <si>
    <t>Employee Name</t>
  </si>
  <si>
    <t>Fathers Name</t>
  </si>
  <si>
    <t>Designation</t>
  </si>
  <si>
    <t>Joinging Date</t>
  </si>
  <si>
    <t>Principle Office</t>
  </si>
  <si>
    <t>Name</t>
  </si>
  <si>
    <t>Marks</t>
  </si>
  <si>
    <t>Pritom</t>
  </si>
  <si>
    <t>Kamal</t>
  </si>
  <si>
    <t>Salam</t>
  </si>
  <si>
    <t>Rafiq</t>
  </si>
  <si>
    <t>GPA</t>
  </si>
  <si>
    <t>Point</t>
  </si>
  <si>
    <t>SL</t>
  </si>
  <si>
    <t>Dept</t>
  </si>
  <si>
    <t>ENG</t>
  </si>
  <si>
    <t>BAN</t>
  </si>
  <si>
    <t>HIS</t>
  </si>
  <si>
    <t>PHY</t>
  </si>
  <si>
    <t>01</t>
  </si>
  <si>
    <t>02</t>
  </si>
  <si>
    <t>03</t>
  </si>
  <si>
    <t>04</t>
  </si>
  <si>
    <t>05</t>
  </si>
  <si>
    <t>Joy</t>
  </si>
  <si>
    <t>Mushi</t>
  </si>
  <si>
    <t>CSE</t>
  </si>
  <si>
    <t>ICT</t>
  </si>
  <si>
    <t>TEX</t>
  </si>
  <si>
    <t>Total</t>
  </si>
  <si>
    <t>Minus</t>
  </si>
  <si>
    <t>Mul</t>
  </si>
  <si>
    <t>%</t>
  </si>
  <si>
    <t>Fail</t>
  </si>
  <si>
    <t>)</t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</si>
  <si>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</si>
  <si>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A</t>
    </r>
    <r>
      <rPr>
        <vertAlign val="superscript"/>
        <sz val="11"/>
        <color theme="1"/>
        <rFont val="Calibri"/>
        <family val="2"/>
        <scheme val="minor"/>
      </rPr>
      <t>2</t>
    </r>
  </si>
  <si>
    <t>Bangla</t>
  </si>
  <si>
    <t>English</t>
  </si>
  <si>
    <t>Physics</t>
  </si>
  <si>
    <t>Mobin Uddin</t>
  </si>
  <si>
    <t>Jan</t>
  </si>
  <si>
    <t>Feb</t>
  </si>
  <si>
    <t>Mar</t>
  </si>
  <si>
    <t>Apr</t>
  </si>
  <si>
    <t>May</t>
  </si>
  <si>
    <t>Jun</t>
  </si>
  <si>
    <t>Mobin</t>
  </si>
  <si>
    <t>Kayes</t>
  </si>
  <si>
    <t>Ahidul</t>
  </si>
  <si>
    <t>Mondal</t>
  </si>
  <si>
    <t>Sakib</t>
  </si>
  <si>
    <t>Jamal</t>
  </si>
  <si>
    <t>kamal</t>
  </si>
  <si>
    <t>Ctrl+ G</t>
  </si>
  <si>
    <t>DOB</t>
  </si>
  <si>
    <t>05-12-1987</t>
  </si>
  <si>
    <t>10-05-1988</t>
  </si>
  <si>
    <t>05-01-1990</t>
  </si>
  <si>
    <t>Mushfiq</t>
  </si>
  <si>
    <t>Text</t>
  </si>
  <si>
    <t>Number</t>
  </si>
  <si>
    <t>Account No</t>
  </si>
  <si>
    <t>0002601020924</t>
  </si>
  <si>
    <t>0002601020925</t>
  </si>
  <si>
    <t>0002601020936</t>
  </si>
  <si>
    <t>0002601020927</t>
  </si>
  <si>
    <t>0002601020928</t>
  </si>
  <si>
    <t>0002601020929</t>
  </si>
  <si>
    <t>0002601020930</t>
  </si>
  <si>
    <t>Ahidul Sarker</t>
  </si>
  <si>
    <t>Bibhuti Barai</t>
  </si>
  <si>
    <t>Saifur Rahman</t>
  </si>
  <si>
    <t>Billal Hossen</t>
  </si>
  <si>
    <t>Buddho Banik</t>
  </si>
  <si>
    <t>Pritom Mondal</t>
  </si>
  <si>
    <t>Imrul Kayes</t>
  </si>
  <si>
    <t>Q1</t>
  </si>
  <si>
    <t>Q2</t>
  </si>
  <si>
    <t>Q3</t>
  </si>
  <si>
    <t>Arshad</t>
  </si>
  <si>
    <t>Year</t>
  </si>
  <si>
    <t>05-10-1990</t>
  </si>
</sst>
</file>

<file path=xl/styles.xml><?xml version="1.0" encoding="utf-8"?>
<styleSheet xmlns="http://schemas.openxmlformats.org/spreadsheetml/2006/main">
  <numFmts count="2">
    <numFmt numFmtId="164" formatCode="[$-F800]dddd\,\ mmmm\ dd\,\ yyyy"/>
    <numFmt numFmtId="172" formatCode="[$-409]d\-mmm\-yyyy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/>
    </xf>
    <xf numFmtId="14" fontId="0" fillId="0" borderId="1" xfId="0" quotePrefix="1" applyNumberFormat="1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0" fillId="0" borderId="2" xfId="0" applyFill="1" applyBorder="1" applyAlignment="1">
      <alignment horizontal="left"/>
    </xf>
    <xf numFmtId="0" fontId="0" fillId="0" borderId="1" xfId="0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right"/>
    </xf>
    <xf numFmtId="0" fontId="0" fillId="0" borderId="0" xfId="0" applyAlignment="1">
      <alignment horizontal="center" vertical="center"/>
    </xf>
    <xf numFmtId="22" fontId="0" fillId="0" borderId="0" xfId="0" applyNumberFormat="1"/>
    <xf numFmtId="164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0" fontId="4" fillId="0" borderId="0" xfId="0" applyFont="1"/>
    <xf numFmtId="14" fontId="0" fillId="0" borderId="0" xfId="0" applyNumberForma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1" fontId="0" fillId="0" borderId="0" xfId="0" applyNumberFormat="1"/>
    <xf numFmtId="0" fontId="0" fillId="0" borderId="1" xfId="0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4" fontId="0" fillId="0" borderId="0" xfId="0" quotePrefix="1" applyNumberFormat="1"/>
    <xf numFmtId="172" fontId="0" fillId="0" borderId="0" xfId="0" quotePrefix="1" applyNumberFormat="1"/>
    <xf numFmtId="0" fontId="0" fillId="2" borderId="1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C7" sqref="C7"/>
    </sheetView>
  </sheetViews>
  <sheetFormatPr defaultRowHeight="14.4"/>
  <cols>
    <col min="1" max="1" width="7.21875" bestFit="1" customWidth="1"/>
    <col min="2" max="2" width="26" bestFit="1" customWidth="1"/>
    <col min="3" max="3" width="28.88671875" bestFit="1" customWidth="1"/>
    <col min="4" max="4" width="14.6640625" bestFit="1" customWidth="1"/>
    <col min="5" max="5" width="10.33203125" bestFit="1" customWidth="1"/>
    <col min="6" max="6" width="31.66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6</v>
      </c>
      <c r="B2" s="1" t="s">
        <v>7</v>
      </c>
      <c r="C2" s="1" t="s">
        <v>8</v>
      </c>
      <c r="D2" s="1" t="s">
        <v>3</v>
      </c>
      <c r="E2" s="1" t="s">
        <v>9</v>
      </c>
      <c r="F2" s="1" t="s">
        <v>10</v>
      </c>
    </row>
    <row r="3" spans="1:6">
      <c r="A3" s="1" t="s">
        <v>11</v>
      </c>
      <c r="B3" s="1" t="s">
        <v>12</v>
      </c>
      <c r="C3" s="1" t="s">
        <v>13</v>
      </c>
      <c r="D3" s="1" t="s">
        <v>3</v>
      </c>
      <c r="E3" s="1" t="s">
        <v>14</v>
      </c>
      <c r="F3" s="1" t="s">
        <v>15</v>
      </c>
    </row>
    <row r="4" spans="1:6">
      <c r="A4" s="1" t="s">
        <v>16</v>
      </c>
      <c r="B4" s="1" t="s">
        <v>17</v>
      </c>
      <c r="C4" s="1" t="s">
        <v>18</v>
      </c>
      <c r="D4" s="1" t="s">
        <v>3</v>
      </c>
      <c r="E4" s="1" t="s">
        <v>9</v>
      </c>
      <c r="F4" s="1" t="s">
        <v>10</v>
      </c>
    </row>
    <row r="5" spans="1:6">
      <c r="A5" s="1" t="s">
        <v>19</v>
      </c>
      <c r="B5" s="1" t="s">
        <v>20</v>
      </c>
      <c r="C5" s="1" t="s">
        <v>21</v>
      </c>
      <c r="D5" s="1" t="s">
        <v>3</v>
      </c>
      <c r="E5" s="2" t="s">
        <v>26</v>
      </c>
      <c r="F5" s="1" t="s">
        <v>22</v>
      </c>
    </row>
    <row r="6" spans="1:6">
      <c r="A6" s="1" t="s">
        <v>23</v>
      </c>
      <c r="B6" s="1" t="s">
        <v>24</v>
      </c>
      <c r="C6" s="1" t="s">
        <v>25</v>
      </c>
      <c r="D6" s="1" t="s">
        <v>3</v>
      </c>
      <c r="E6" s="1" t="s">
        <v>14</v>
      </c>
      <c r="F6" s="1" t="s">
        <v>27</v>
      </c>
    </row>
    <row r="7" spans="1:6">
      <c r="A7" s="1" t="s">
        <v>28</v>
      </c>
      <c r="B7" s="1" t="s">
        <v>29</v>
      </c>
      <c r="C7" s="1" t="s">
        <v>30</v>
      </c>
      <c r="D7" s="1" t="s">
        <v>3</v>
      </c>
      <c r="E7" s="1" t="s">
        <v>9</v>
      </c>
      <c r="F7" s="1" t="s">
        <v>31</v>
      </c>
    </row>
    <row r="8" spans="1:6">
      <c r="A8" s="1" t="s">
        <v>32</v>
      </c>
      <c r="B8" s="1" t="s">
        <v>33</v>
      </c>
      <c r="C8" s="1" t="s">
        <v>34</v>
      </c>
      <c r="D8" s="1" t="s">
        <v>3</v>
      </c>
      <c r="E8" s="1" t="s">
        <v>35</v>
      </c>
      <c r="F8" s="1" t="s">
        <v>36</v>
      </c>
    </row>
    <row r="9" spans="1:6">
      <c r="A9" s="1" t="s">
        <v>37</v>
      </c>
      <c r="B9" s="1" t="s">
        <v>38</v>
      </c>
      <c r="C9" s="1" t="s">
        <v>39</v>
      </c>
      <c r="D9" s="1" t="s">
        <v>3</v>
      </c>
      <c r="E9" s="1" t="s">
        <v>40</v>
      </c>
      <c r="F9" s="1" t="s">
        <v>41</v>
      </c>
    </row>
    <row r="10" spans="1:6">
      <c r="A10" s="1" t="s">
        <v>42</v>
      </c>
      <c r="B10" s="1" t="s">
        <v>43</v>
      </c>
      <c r="C10" s="1" t="s">
        <v>44</v>
      </c>
      <c r="D10" s="1" t="s">
        <v>3</v>
      </c>
      <c r="E10" s="1" t="s">
        <v>9</v>
      </c>
      <c r="F10" s="1" t="s">
        <v>45</v>
      </c>
    </row>
    <row r="11" spans="1:6">
      <c r="A11" s="1"/>
      <c r="B11" s="1" t="s">
        <v>46</v>
      </c>
      <c r="C11" s="1" t="s">
        <v>47</v>
      </c>
      <c r="D11" s="1" t="s">
        <v>48</v>
      </c>
      <c r="E11" s="1" t="s">
        <v>49</v>
      </c>
      <c r="F11" s="1"/>
    </row>
    <row r="12" spans="1:6">
      <c r="A12" s="1"/>
      <c r="B12" s="1" t="s">
        <v>50</v>
      </c>
      <c r="C12" s="1" t="s">
        <v>51</v>
      </c>
      <c r="D12" s="1" t="s">
        <v>3</v>
      </c>
      <c r="E12" s="3" t="s">
        <v>26</v>
      </c>
      <c r="F12" s="1"/>
    </row>
    <row r="13" spans="1:6">
      <c r="A13" s="1"/>
      <c r="B13" s="1" t="s">
        <v>52</v>
      </c>
      <c r="C13" s="1" t="s">
        <v>53</v>
      </c>
      <c r="D13" s="1" t="s">
        <v>54</v>
      </c>
      <c r="E13" s="1" t="s">
        <v>55</v>
      </c>
      <c r="F13" s="1"/>
    </row>
    <row r="14" spans="1:6">
      <c r="A14" s="1"/>
      <c r="B14" s="1" t="s">
        <v>56</v>
      </c>
      <c r="C14" s="1" t="s">
        <v>57</v>
      </c>
      <c r="D14" s="1" t="s">
        <v>3</v>
      </c>
      <c r="E14" s="1" t="s">
        <v>40</v>
      </c>
      <c r="F14" s="1"/>
    </row>
    <row r="15" spans="1:6">
      <c r="A15" s="1"/>
      <c r="B15" s="1" t="s">
        <v>58</v>
      </c>
      <c r="C15" s="1" t="s">
        <v>59</v>
      </c>
      <c r="D15" s="1" t="s">
        <v>3</v>
      </c>
      <c r="E15" s="1" t="s">
        <v>60</v>
      </c>
      <c r="F15" s="1"/>
    </row>
    <row r="16" spans="1:6">
      <c r="A16" s="1"/>
      <c r="B16" s="1" t="s">
        <v>61</v>
      </c>
      <c r="C16" s="1" t="s">
        <v>62</v>
      </c>
      <c r="D16" s="1" t="s">
        <v>3</v>
      </c>
      <c r="E16" s="1" t="s">
        <v>9</v>
      </c>
      <c r="F16" s="1"/>
    </row>
    <row r="17" spans="1:6">
      <c r="A17" s="1"/>
      <c r="B17" s="1" t="s">
        <v>63</v>
      </c>
      <c r="C17" s="1" t="s">
        <v>64</v>
      </c>
      <c r="D17" s="1" t="s">
        <v>3</v>
      </c>
      <c r="E17" s="1" t="s">
        <v>35</v>
      </c>
      <c r="F17" s="1"/>
    </row>
    <row r="18" spans="1:6">
      <c r="A18" s="1"/>
      <c r="B18" s="1" t="s">
        <v>65</v>
      </c>
      <c r="C18" s="1" t="s">
        <v>66</v>
      </c>
      <c r="D18" s="1" t="s">
        <v>3</v>
      </c>
      <c r="E18" s="1" t="s">
        <v>67</v>
      </c>
      <c r="F18" s="1"/>
    </row>
    <row r="19" spans="1:6">
      <c r="A19" s="1"/>
      <c r="B19" s="1" t="s">
        <v>68</v>
      </c>
      <c r="C19" s="1" t="s">
        <v>69</v>
      </c>
      <c r="D19" s="1" t="s">
        <v>3</v>
      </c>
      <c r="E19" s="1" t="s">
        <v>70</v>
      </c>
      <c r="F19" s="1"/>
    </row>
    <row r="20" spans="1:6">
      <c r="A20" s="1"/>
      <c r="B20" s="1" t="s">
        <v>71</v>
      </c>
      <c r="C20" s="1" t="s">
        <v>72</v>
      </c>
      <c r="D20" s="1" t="s">
        <v>3</v>
      </c>
      <c r="E20" s="1" t="s">
        <v>9</v>
      </c>
      <c r="F20" s="1"/>
    </row>
    <row r="21" spans="1:6">
      <c r="A21" s="1"/>
      <c r="B21" s="1" t="s">
        <v>73</v>
      </c>
      <c r="C21" s="1" t="s">
        <v>74</v>
      </c>
      <c r="D21" s="1" t="s">
        <v>3</v>
      </c>
      <c r="E21" s="1" t="s">
        <v>35</v>
      </c>
      <c r="F21" s="1"/>
    </row>
    <row r="22" spans="1:6">
      <c r="A22" s="1"/>
      <c r="B22" s="1" t="s">
        <v>75</v>
      </c>
      <c r="C22" s="1" t="s">
        <v>76</v>
      </c>
      <c r="D22" s="1" t="s">
        <v>3</v>
      </c>
      <c r="E22" s="1" t="s">
        <v>9</v>
      </c>
      <c r="F22" s="1"/>
    </row>
    <row r="23" spans="1:6">
      <c r="A23" s="1"/>
      <c r="B23" s="1" t="s">
        <v>77</v>
      </c>
      <c r="C23" s="1" t="s">
        <v>78</v>
      </c>
      <c r="D23" s="1" t="s">
        <v>3</v>
      </c>
      <c r="E23" s="1" t="s">
        <v>35</v>
      </c>
      <c r="F23" s="1"/>
    </row>
    <row r="24" spans="1:6">
      <c r="A24" s="1"/>
      <c r="B24" s="1" t="s">
        <v>79</v>
      </c>
      <c r="C24" s="1" t="s">
        <v>80</v>
      </c>
      <c r="D24" s="1" t="s">
        <v>3</v>
      </c>
      <c r="E24" s="1" t="s">
        <v>81</v>
      </c>
      <c r="F24" s="1"/>
    </row>
    <row r="25" spans="1:6">
      <c r="A25" s="1"/>
      <c r="B25" s="1" t="s">
        <v>82</v>
      </c>
      <c r="C25" s="1" t="s">
        <v>83</v>
      </c>
      <c r="D25" s="1" t="s">
        <v>3</v>
      </c>
      <c r="E25" s="1" t="s">
        <v>14</v>
      </c>
      <c r="F25" s="1"/>
    </row>
    <row r="26" spans="1:6">
      <c r="A26" s="1"/>
      <c r="B26" s="1" t="s">
        <v>84</v>
      </c>
      <c r="C26" s="1" t="s">
        <v>85</v>
      </c>
      <c r="D26" s="1" t="s">
        <v>48</v>
      </c>
      <c r="E26" s="1" t="s">
        <v>86</v>
      </c>
      <c r="F2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4"/>
  <sheetViews>
    <sheetView workbookViewId="0">
      <pane ySplit="1" topLeftCell="A10" activePane="bottomLeft" state="frozen"/>
      <selection pane="bottomLeft" sqref="A1:F27"/>
    </sheetView>
  </sheetViews>
  <sheetFormatPr defaultRowHeight="14.4" outlineLevelCol="1"/>
  <cols>
    <col min="1" max="1" width="7.21875" bestFit="1" customWidth="1"/>
    <col min="2" max="2" width="26" bestFit="1" customWidth="1"/>
    <col min="3" max="3" width="31.21875" customWidth="1"/>
    <col min="4" max="4" width="14.6640625" customWidth="1" outlineLevel="1"/>
    <col min="5" max="5" width="12.21875" bestFit="1" customWidth="1"/>
    <col min="6" max="6" width="31.6640625" customWidth="1" outlineLevel="1"/>
    <col min="7" max="7" width="6.109375" bestFit="1" customWidth="1"/>
    <col min="8" max="8" width="10.6640625" customWidth="1"/>
    <col min="9" max="9" width="13.6640625" bestFit="1" customWidth="1"/>
    <col min="10" max="10" width="21.5546875" bestFit="1" customWidth="1"/>
    <col min="11" max="11" width="17.33203125" bestFit="1" customWidth="1"/>
  </cols>
  <sheetData>
    <row r="1" spans="1:12">
      <c r="A1" s="4" t="s">
        <v>87</v>
      </c>
      <c r="B1" s="4" t="s">
        <v>88</v>
      </c>
      <c r="C1" s="4" t="s">
        <v>89</v>
      </c>
      <c r="D1" s="4" t="s">
        <v>90</v>
      </c>
      <c r="E1" s="4" t="s">
        <v>91</v>
      </c>
      <c r="F1" s="4" t="s">
        <v>92</v>
      </c>
    </row>
    <row r="2" spans="1:1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12">
      <c r="A3" s="1" t="s">
        <v>6</v>
      </c>
      <c r="B3" s="1" t="s">
        <v>7</v>
      </c>
      <c r="C3" s="1" t="s">
        <v>8</v>
      </c>
      <c r="D3" s="1" t="s">
        <v>3</v>
      </c>
      <c r="E3" s="1" t="s">
        <v>9</v>
      </c>
      <c r="F3" s="1" t="s">
        <v>10</v>
      </c>
    </row>
    <row r="4" spans="1:12">
      <c r="A4" s="1" t="s">
        <v>11</v>
      </c>
      <c r="B4" s="1" t="s">
        <v>12</v>
      </c>
      <c r="C4" s="1" t="s">
        <v>13</v>
      </c>
      <c r="D4" s="1" t="s">
        <v>3</v>
      </c>
      <c r="E4" s="1" t="s">
        <v>14</v>
      </c>
      <c r="F4" s="1" t="s">
        <v>15</v>
      </c>
    </row>
    <row r="5" spans="1:12">
      <c r="A5" s="1" t="s">
        <v>16</v>
      </c>
      <c r="B5" s="1" t="s">
        <v>17</v>
      </c>
      <c r="C5" s="1" t="s">
        <v>18</v>
      </c>
      <c r="D5" s="1" t="s">
        <v>3</v>
      </c>
      <c r="E5" s="1" t="s">
        <v>9</v>
      </c>
      <c r="F5" s="1" t="s">
        <v>10</v>
      </c>
      <c r="J5" t="s">
        <v>6</v>
      </c>
      <c r="K5" t="s">
        <v>1</v>
      </c>
    </row>
    <row r="6" spans="1:12">
      <c r="A6" s="1" t="s">
        <v>19</v>
      </c>
      <c r="B6" s="1" t="s">
        <v>20</v>
      </c>
      <c r="C6" s="1" t="s">
        <v>21</v>
      </c>
      <c r="D6" s="1" t="s">
        <v>3</v>
      </c>
      <c r="E6" s="2" t="s">
        <v>26</v>
      </c>
      <c r="F6" s="1" t="s">
        <v>22</v>
      </c>
      <c r="J6" t="str">
        <f>VLOOKUP(J5,A2:C11,3,TRUE)</f>
        <v>MD.JALAL UDDIN</v>
      </c>
      <c r="K6" t="str">
        <f>VLOOKUP(K5,A2:D11,4,TRUE)</f>
        <v>OFFICER (CASH)</v>
      </c>
    </row>
    <row r="7" spans="1:12">
      <c r="A7" s="1" t="s">
        <v>23</v>
      </c>
      <c r="B7" s="1" t="s">
        <v>24</v>
      </c>
      <c r="C7" s="1" t="s">
        <v>25</v>
      </c>
      <c r="D7" s="1" t="s">
        <v>3</v>
      </c>
      <c r="E7" s="1" t="s">
        <v>14</v>
      </c>
      <c r="F7" s="1" t="s">
        <v>27</v>
      </c>
      <c r="H7" s="5"/>
      <c r="I7" s="5"/>
      <c r="K7" t="s">
        <v>6</v>
      </c>
    </row>
    <row r="8" spans="1:12">
      <c r="A8" s="1" t="s">
        <v>28</v>
      </c>
      <c r="B8" s="1" t="s">
        <v>29</v>
      </c>
      <c r="C8" s="1" t="s">
        <v>30</v>
      </c>
      <c r="D8" s="1" t="s">
        <v>3</v>
      </c>
      <c r="E8" s="1" t="s">
        <v>9</v>
      </c>
      <c r="F8" s="1" t="s">
        <v>31</v>
      </c>
      <c r="K8" t="str">
        <f>VLOOKUP(K7,A2:D11,2,TRUE)</f>
        <v>MD. ARIFUL ISLAM</v>
      </c>
    </row>
    <row r="9" spans="1:12">
      <c r="A9" s="1" t="s">
        <v>32</v>
      </c>
      <c r="B9" s="1" t="s">
        <v>33</v>
      </c>
      <c r="C9" s="1" t="s">
        <v>34</v>
      </c>
      <c r="D9" s="1" t="s">
        <v>3</v>
      </c>
      <c r="E9" s="1" t="s">
        <v>35</v>
      </c>
      <c r="F9" s="1" t="s">
        <v>36</v>
      </c>
      <c r="J9" s="12"/>
    </row>
    <row r="10" spans="1:12">
      <c r="A10" s="1" t="s">
        <v>37</v>
      </c>
      <c r="B10" s="1" t="s">
        <v>38</v>
      </c>
      <c r="C10" s="1" t="s">
        <v>39</v>
      </c>
      <c r="D10" s="1" t="s">
        <v>3</v>
      </c>
      <c r="E10" s="1" t="s">
        <v>40</v>
      </c>
      <c r="F10" s="1" t="s">
        <v>41</v>
      </c>
      <c r="I10" s="10">
        <f ca="1">NOW()</f>
        <v>45426.64661087963</v>
      </c>
      <c r="J10" s="11">
        <f ca="1">TODAY()</f>
        <v>45426</v>
      </c>
    </row>
    <row r="11" spans="1:12">
      <c r="A11" s="1" t="s">
        <v>42</v>
      </c>
      <c r="B11" s="1" t="s">
        <v>43</v>
      </c>
      <c r="C11" s="1" t="s">
        <v>44</v>
      </c>
      <c r="D11" s="1" t="s">
        <v>3</v>
      </c>
      <c r="E11" s="1" t="s">
        <v>9</v>
      </c>
      <c r="F11" s="1" t="s">
        <v>45</v>
      </c>
    </row>
    <row r="12" spans="1:12">
      <c r="A12" s="1"/>
      <c r="B12" s="1" t="s">
        <v>46</v>
      </c>
      <c r="C12" s="1" t="s">
        <v>47</v>
      </c>
      <c r="D12" s="1" t="s">
        <v>48</v>
      </c>
      <c r="E12" s="1" t="s">
        <v>49</v>
      </c>
      <c r="F12" s="1"/>
    </row>
    <row r="13" spans="1:12">
      <c r="A13" s="1"/>
      <c r="B13" s="1" t="s">
        <v>50</v>
      </c>
      <c r="C13" s="1" t="s">
        <v>51</v>
      </c>
      <c r="D13" s="1" t="s">
        <v>3</v>
      </c>
      <c r="E13" s="3" t="s">
        <v>26</v>
      </c>
      <c r="F13" s="1"/>
      <c r="I13" s="6" t="s">
        <v>93</v>
      </c>
      <c r="J13" s="6" t="s">
        <v>94</v>
      </c>
      <c r="K13" s="9" t="s">
        <v>99</v>
      </c>
      <c r="L13" s="9" t="s">
        <v>100</v>
      </c>
    </row>
    <row r="14" spans="1:12">
      <c r="A14" s="1"/>
      <c r="B14" s="1" t="s">
        <v>52</v>
      </c>
      <c r="C14" s="1" t="s">
        <v>53</v>
      </c>
      <c r="D14" s="1" t="s">
        <v>54</v>
      </c>
      <c r="E14" s="1" t="s">
        <v>55</v>
      </c>
      <c r="F14" s="1"/>
      <c r="H14" s="5"/>
      <c r="I14" s="7" t="s">
        <v>95</v>
      </c>
      <c r="J14" s="8">
        <v>85</v>
      </c>
      <c r="K14" s="9" t="str">
        <f>IF(J14&gt;=80,"A+",IF(J14&gt;=70,"A",IF(J14&gt;=60,"A-",IF(J14&lt;=39,"F"))))</f>
        <v>A+</v>
      </c>
      <c r="L14" s="9">
        <f>IF(J14&gt;=80,4,IF(J14&gt;=70,3.5,IF(J14&gt;=60,3)))</f>
        <v>4</v>
      </c>
    </row>
    <row r="15" spans="1:12">
      <c r="A15" s="1"/>
      <c r="B15" s="1" t="s">
        <v>56</v>
      </c>
      <c r="C15" s="1" t="s">
        <v>57</v>
      </c>
      <c r="D15" s="1" t="s">
        <v>3</v>
      </c>
      <c r="E15" s="1" t="s">
        <v>40</v>
      </c>
      <c r="F15" s="1"/>
      <c r="I15" s="6" t="s">
        <v>96</v>
      </c>
      <c r="J15" s="6">
        <v>70</v>
      </c>
      <c r="K15" s="9" t="str">
        <f t="shared" ref="K15:K19" si="0">IF(J15&gt;=80,"A+",IF(J15&gt;=70,"A",IF(J15&gt;=60,"A-",IF(J15&lt;=39,"F"))))</f>
        <v>A</v>
      </c>
      <c r="L15" s="9">
        <f t="shared" ref="L15:L19" si="1">IF(J15&gt;=80,4,IF(J15&gt;=70,3.5,IF(J15&gt;=60,3)))</f>
        <v>3.5</v>
      </c>
    </row>
    <row r="16" spans="1:12">
      <c r="A16" s="1"/>
      <c r="B16" s="1" t="s">
        <v>58</v>
      </c>
      <c r="C16" s="1" t="s">
        <v>59</v>
      </c>
      <c r="D16" s="1" t="s">
        <v>3</v>
      </c>
      <c r="E16" s="1" t="s">
        <v>60</v>
      </c>
      <c r="F16" s="1"/>
      <c r="I16" s="6" t="s">
        <v>97</v>
      </c>
      <c r="J16" s="6">
        <v>60</v>
      </c>
      <c r="K16" s="9" t="str">
        <f t="shared" si="0"/>
        <v>A-</v>
      </c>
      <c r="L16" s="9">
        <f t="shared" si="1"/>
        <v>3</v>
      </c>
    </row>
    <row r="17" spans="1:12">
      <c r="A17" s="1"/>
      <c r="B17" s="1" t="s">
        <v>61</v>
      </c>
      <c r="C17" s="1" t="s">
        <v>62</v>
      </c>
      <c r="D17" s="1" t="s">
        <v>3</v>
      </c>
      <c r="E17" s="1" t="s">
        <v>9</v>
      </c>
      <c r="F17" s="1"/>
      <c r="I17" s="6" t="s">
        <v>95</v>
      </c>
      <c r="J17" s="6">
        <v>35</v>
      </c>
      <c r="K17" s="9" t="str">
        <f t="shared" si="0"/>
        <v>F</v>
      </c>
      <c r="L17" s="9" t="b">
        <f t="shared" si="1"/>
        <v>0</v>
      </c>
    </row>
    <row r="18" spans="1:12">
      <c r="A18" s="1"/>
      <c r="B18" s="1" t="s">
        <v>63</v>
      </c>
      <c r="C18" s="1" t="s">
        <v>64</v>
      </c>
      <c r="D18" s="1" t="s">
        <v>3</v>
      </c>
      <c r="E18" s="1" t="s">
        <v>35</v>
      </c>
      <c r="F18" s="1"/>
      <c r="I18" s="6" t="s">
        <v>98</v>
      </c>
      <c r="J18" s="6">
        <v>80</v>
      </c>
      <c r="K18" s="9" t="str">
        <f t="shared" si="0"/>
        <v>A+</v>
      </c>
      <c r="L18" s="9">
        <f t="shared" si="1"/>
        <v>4</v>
      </c>
    </row>
    <row r="19" spans="1:12">
      <c r="A19" s="1"/>
      <c r="B19" s="1" t="s">
        <v>65</v>
      </c>
      <c r="C19" s="1" t="s">
        <v>66</v>
      </c>
      <c r="D19" s="1" t="s">
        <v>3</v>
      </c>
      <c r="E19" s="1" t="s">
        <v>67</v>
      </c>
      <c r="F19" s="1"/>
      <c r="I19" s="6" t="s">
        <v>96</v>
      </c>
      <c r="J19" s="6">
        <v>60</v>
      </c>
      <c r="K19" s="9" t="str">
        <f t="shared" si="0"/>
        <v>A-</v>
      </c>
      <c r="L19" s="9">
        <f t="shared" si="1"/>
        <v>3</v>
      </c>
    </row>
    <row r="20" spans="1:12">
      <c r="A20" s="1"/>
      <c r="B20" s="1" t="s">
        <v>68</v>
      </c>
      <c r="C20" s="1" t="s">
        <v>69</v>
      </c>
      <c r="D20" s="1" t="s">
        <v>3</v>
      </c>
      <c r="E20" s="1" t="s">
        <v>70</v>
      </c>
      <c r="F20" s="1"/>
    </row>
    <row r="21" spans="1:12">
      <c r="A21" s="1"/>
      <c r="B21" s="1" t="s">
        <v>71</v>
      </c>
      <c r="C21" s="1" t="s">
        <v>72</v>
      </c>
      <c r="D21" s="1" t="s">
        <v>3</v>
      </c>
      <c r="E21" s="1" t="s">
        <v>9</v>
      </c>
      <c r="F21" s="1"/>
      <c r="I21" t="s">
        <v>95</v>
      </c>
      <c r="J21" t="s">
        <v>94</v>
      </c>
    </row>
    <row r="22" spans="1:12">
      <c r="A22" s="1"/>
      <c r="B22" s="1" t="s">
        <v>73</v>
      </c>
      <c r="C22" s="1" t="s">
        <v>74</v>
      </c>
      <c r="D22" s="1" t="s">
        <v>3</v>
      </c>
      <c r="E22" s="1" t="s">
        <v>35</v>
      </c>
      <c r="F22" s="1"/>
      <c r="I22" t="s">
        <v>95</v>
      </c>
      <c r="J22">
        <f>SUMIF(I14:I19,I22,J14:J19)</f>
        <v>120</v>
      </c>
    </row>
    <row r="23" spans="1:12">
      <c r="A23" s="1"/>
      <c r="B23" s="1" t="s">
        <v>75</v>
      </c>
      <c r="C23" s="1" t="s">
        <v>76</v>
      </c>
      <c r="D23" s="1" t="s">
        <v>3</v>
      </c>
      <c r="E23" s="1" t="s">
        <v>9</v>
      </c>
      <c r="F23" s="1"/>
    </row>
    <row r="24" spans="1:12">
      <c r="A24" s="1"/>
      <c r="B24" s="1" t="s">
        <v>77</v>
      </c>
      <c r="C24" s="1" t="s">
        <v>78</v>
      </c>
      <c r="D24" s="1" t="s">
        <v>3</v>
      </c>
      <c r="E24" s="1" t="s">
        <v>35</v>
      </c>
      <c r="F24" s="1"/>
    </row>
    <row r="25" spans="1:12">
      <c r="A25" s="1"/>
      <c r="B25" s="1" t="s">
        <v>79</v>
      </c>
      <c r="C25" s="1" t="s">
        <v>80</v>
      </c>
      <c r="D25" s="1" t="s">
        <v>3</v>
      </c>
      <c r="E25" s="1" t="s">
        <v>81</v>
      </c>
      <c r="F25" s="1"/>
      <c r="I25" t="s">
        <v>95</v>
      </c>
      <c r="J25">
        <f>COUNTIF(I14:I19,I25)</f>
        <v>2</v>
      </c>
    </row>
    <row r="26" spans="1:12">
      <c r="A26" s="1"/>
      <c r="B26" s="1" t="s">
        <v>82</v>
      </c>
      <c r="C26" s="1" t="s">
        <v>83</v>
      </c>
      <c r="D26" s="1" t="s">
        <v>3</v>
      </c>
      <c r="E26" s="1" t="s">
        <v>14</v>
      </c>
      <c r="F26" s="1"/>
    </row>
    <row r="27" spans="1:12">
      <c r="A27" s="1"/>
      <c r="B27" s="1" t="s">
        <v>84</v>
      </c>
      <c r="C27" s="1" t="s">
        <v>85</v>
      </c>
      <c r="D27" s="1" t="s">
        <v>48</v>
      </c>
      <c r="E27" s="1" t="s">
        <v>86</v>
      </c>
      <c r="F27" s="1"/>
      <c r="J27">
        <v>5000</v>
      </c>
    </row>
    <row r="29" spans="1:12">
      <c r="I29" t="s">
        <v>43</v>
      </c>
    </row>
    <row r="30" spans="1:12">
      <c r="I30" t="str">
        <f>VLOOKUP(I29,A9:C16,3,TRUE)</f>
        <v>MD. ABDUL GAFFAR</v>
      </c>
    </row>
    <row r="31" spans="1:12" ht="16.8">
      <c r="D31" s="15" t="s">
        <v>95</v>
      </c>
      <c r="E31" t="s">
        <v>124</v>
      </c>
      <c r="F31" t="s">
        <v>123</v>
      </c>
    </row>
    <row r="32" spans="1:12">
      <c r="F32" s="16">
        <v>45570</v>
      </c>
    </row>
    <row r="34" spans="8:8">
      <c r="H34" s="14"/>
    </row>
  </sheetData>
  <conditionalFormatting sqref="G20">
    <cfRule type="cellIs" dxfId="0" priority="2" operator="greaterThan">
      <formula>100</formula>
    </cfRule>
  </conditionalFormatting>
  <dataValidations disablePrompts="1" count="1">
    <dataValidation type="list" allowBlank="1" showInputMessage="1" showErrorMessage="1" sqref="I22">
      <formula1>$I$14:$I$19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24"/>
  <sheetViews>
    <sheetView tabSelected="1" workbookViewId="0">
      <selection activeCell="M11" sqref="M11"/>
    </sheetView>
  </sheetViews>
  <sheetFormatPr defaultRowHeight="14.4"/>
  <cols>
    <col min="8" max="8" width="10.6640625" bestFit="1" customWidth="1"/>
    <col min="10" max="10" width="10.21875" bestFit="1" customWidth="1"/>
  </cols>
  <sheetData>
    <row r="1" spans="1:21">
      <c r="A1" s="26" t="s">
        <v>101</v>
      </c>
      <c r="B1" s="26" t="s">
        <v>93</v>
      </c>
      <c r="C1" s="26" t="s">
        <v>102</v>
      </c>
      <c r="D1" s="26" t="s">
        <v>103</v>
      </c>
      <c r="E1" s="26" t="s">
        <v>104</v>
      </c>
      <c r="F1" s="26" t="s">
        <v>105</v>
      </c>
      <c r="G1" s="26" t="s">
        <v>106</v>
      </c>
      <c r="H1" s="26" t="s">
        <v>117</v>
      </c>
      <c r="I1" s="26" t="s">
        <v>118</v>
      </c>
      <c r="J1" s="26" t="s">
        <v>119</v>
      </c>
      <c r="K1" s="26" t="s">
        <v>120</v>
      </c>
      <c r="L1" s="26" t="s">
        <v>121</v>
      </c>
      <c r="M1" s="26"/>
      <c r="N1" s="26"/>
      <c r="O1" s="26"/>
    </row>
    <row r="2" spans="1:21">
      <c r="A2" s="27" t="s">
        <v>107</v>
      </c>
      <c r="B2" s="28" t="s">
        <v>95</v>
      </c>
      <c r="C2" s="28" t="s">
        <v>114</v>
      </c>
      <c r="D2" s="28">
        <v>75</v>
      </c>
      <c r="E2" s="28">
        <v>80</v>
      </c>
      <c r="F2" s="28">
        <v>75</v>
      </c>
      <c r="G2" s="28">
        <v>80</v>
      </c>
      <c r="H2" s="28">
        <f>SUM(D2:G2)</f>
        <v>310</v>
      </c>
      <c r="I2" s="28">
        <f>G2-F2</f>
        <v>5</v>
      </c>
      <c r="J2" s="28">
        <f>G2*F2</f>
        <v>6000</v>
      </c>
      <c r="K2" s="28">
        <f>J2%</f>
        <v>60</v>
      </c>
      <c r="L2" s="28" t="str">
        <f>IF(K2&gt;=40,"Pass","Fail")</f>
        <v>Pass</v>
      </c>
      <c r="M2" s="28"/>
      <c r="N2" s="28"/>
      <c r="O2" s="28"/>
      <c r="P2">
        <f>+MAX(D2:H2)</f>
        <v>310</v>
      </c>
      <c r="Q2">
        <f>MIN(D2:J2)</f>
        <v>5</v>
      </c>
      <c r="R2">
        <f>AVERAGE(D2:H2)</f>
        <v>124</v>
      </c>
      <c r="S2">
        <f>SUM(D2:H2)</f>
        <v>620</v>
      </c>
    </row>
    <row r="3" spans="1:21">
      <c r="A3" s="27" t="s">
        <v>108</v>
      </c>
      <c r="B3" s="28" t="s">
        <v>97</v>
      </c>
      <c r="C3" s="28" t="s">
        <v>115</v>
      </c>
      <c r="D3" s="28">
        <v>65</v>
      </c>
      <c r="E3" s="28">
        <v>85</v>
      </c>
      <c r="F3" s="28">
        <v>55</v>
      </c>
      <c r="G3" s="28">
        <v>55</v>
      </c>
      <c r="H3" s="28">
        <f t="shared" ref="H3:H6" si="0">SUM(D3:G3)</f>
        <v>260</v>
      </c>
      <c r="I3" s="28">
        <f t="shared" ref="I3:I6" si="1">G3-F3</f>
        <v>0</v>
      </c>
      <c r="J3" s="28">
        <f t="shared" ref="J3:J6" si="2">G3*F3</f>
        <v>3025</v>
      </c>
      <c r="K3" s="28">
        <f t="shared" ref="K3:K7" si="3">J3%</f>
        <v>30.25</v>
      </c>
      <c r="L3" s="28" t="str">
        <f t="shared" ref="L3:L6" si="4">IF(K3&gt;=40,"Pass","Fail")</f>
        <v>Fail</v>
      </c>
      <c r="M3" s="28"/>
      <c r="N3" s="28"/>
      <c r="O3" s="28"/>
    </row>
    <row r="4" spans="1:21">
      <c r="A4" s="27" t="s">
        <v>109</v>
      </c>
      <c r="B4" s="28" t="s">
        <v>96</v>
      </c>
      <c r="C4" s="28" t="s">
        <v>116</v>
      </c>
      <c r="D4" s="28">
        <v>60</v>
      </c>
      <c r="E4" s="28">
        <v>65</v>
      </c>
      <c r="F4" s="28">
        <v>60</v>
      </c>
      <c r="G4" s="28">
        <v>65</v>
      </c>
      <c r="H4" s="28">
        <f t="shared" si="0"/>
        <v>250</v>
      </c>
      <c r="I4" s="28">
        <f t="shared" si="1"/>
        <v>5</v>
      </c>
      <c r="J4" s="28">
        <f t="shared" si="2"/>
        <v>3900</v>
      </c>
      <c r="K4" s="28">
        <f t="shared" si="3"/>
        <v>39</v>
      </c>
      <c r="L4" s="28" t="str">
        <f t="shared" si="4"/>
        <v>Fail</v>
      </c>
      <c r="M4" s="28"/>
      <c r="N4" s="28"/>
      <c r="O4" s="28"/>
      <c r="T4">
        <f>COUNT(E2:H2)</f>
        <v>4</v>
      </c>
    </row>
    <row r="5" spans="1:21">
      <c r="A5" s="27" t="s">
        <v>110</v>
      </c>
      <c r="B5" s="28" t="s">
        <v>112</v>
      </c>
      <c r="C5" s="28" t="s">
        <v>114</v>
      </c>
      <c r="D5" s="28">
        <v>55</v>
      </c>
      <c r="E5" s="28">
        <v>60</v>
      </c>
      <c r="F5" s="28">
        <v>65</v>
      </c>
      <c r="G5" s="28">
        <v>60</v>
      </c>
      <c r="H5" s="28">
        <f t="shared" si="0"/>
        <v>240</v>
      </c>
      <c r="I5" s="28">
        <f t="shared" si="1"/>
        <v>-5</v>
      </c>
      <c r="J5" s="28">
        <f t="shared" si="2"/>
        <v>3900</v>
      </c>
      <c r="K5" s="28">
        <f t="shared" si="3"/>
        <v>39</v>
      </c>
      <c r="L5" s="28" t="str">
        <f t="shared" si="4"/>
        <v>Fail</v>
      </c>
      <c r="M5" s="28"/>
      <c r="N5" s="28"/>
      <c r="O5" s="28"/>
      <c r="T5">
        <f>COUNTIF(D2:H5,T7)</f>
        <v>4</v>
      </c>
    </row>
    <row r="6" spans="1:21">
      <c r="A6" s="27" t="s">
        <v>111</v>
      </c>
      <c r="B6" s="28" t="s">
        <v>113</v>
      </c>
      <c r="C6" s="28" t="s">
        <v>115</v>
      </c>
      <c r="D6" s="28">
        <v>65</v>
      </c>
      <c r="E6" s="28">
        <v>60</v>
      </c>
      <c r="F6" s="28">
        <v>55</v>
      </c>
      <c r="G6" s="28">
        <v>60</v>
      </c>
      <c r="H6" s="28">
        <f t="shared" si="0"/>
        <v>240</v>
      </c>
      <c r="I6" s="28">
        <f t="shared" si="1"/>
        <v>5</v>
      </c>
      <c r="J6" s="28">
        <f t="shared" si="2"/>
        <v>3300</v>
      </c>
      <c r="K6" s="28">
        <f t="shared" si="3"/>
        <v>33</v>
      </c>
      <c r="L6" s="28" t="str">
        <f t="shared" si="4"/>
        <v>Fail</v>
      </c>
      <c r="M6" s="28"/>
      <c r="N6" s="28"/>
      <c r="O6" s="28"/>
    </row>
    <row r="7" spans="1:21">
      <c r="A7" s="28"/>
      <c r="B7" s="28"/>
      <c r="C7" s="28"/>
      <c r="D7" s="28"/>
      <c r="E7" s="28"/>
      <c r="F7" s="28"/>
      <c r="G7" s="28"/>
      <c r="H7" s="28"/>
      <c r="I7" s="28"/>
      <c r="J7" s="29">
        <f>SUM(J2:J6)</f>
        <v>20125</v>
      </c>
      <c r="K7" s="30">
        <f t="shared" si="3"/>
        <v>201.25</v>
      </c>
      <c r="L7" s="28"/>
      <c r="M7" s="28"/>
      <c r="N7" s="28"/>
      <c r="O7" s="28"/>
      <c r="T7">
        <v>65</v>
      </c>
    </row>
    <row r="11" spans="1:21">
      <c r="G11" t="s">
        <v>113</v>
      </c>
      <c r="H11" t="s">
        <v>115</v>
      </c>
    </row>
    <row r="12" spans="1:21">
      <c r="D12">
        <f>COUNTBLANK(A2:G7)</f>
        <v>7</v>
      </c>
      <c r="E12">
        <f>COUNT(F2,F3,F4,F5,F6)</f>
        <v>5</v>
      </c>
      <c r="G12" t="str">
        <f>VLOOKUP(G11,A2:D6,3,TRUE)</f>
        <v>ICT</v>
      </c>
      <c r="H12">
        <f>COUNTIF(A2:C6,H11)</f>
        <v>2</v>
      </c>
    </row>
    <row r="13" spans="1:21">
      <c r="R13" s="13" t="s">
        <v>109</v>
      </c>
    </row>
    <row r="14" spans="1:21">
      <c r="R14" t="str">
        <f>VLOOKUP(R13,A2:J6,3,TRUE)</f>
        <v>TEX</v>
      </c>
    </row>
    <row r="15" spans="1:21">
      <c r="G15" s="13" t="s">
        <v>110</v>
      </c>
    </row>
    <row r="16" spans="1:21">
      <c r="G16">
        <f>VLOOKUP(G15,A2:H6,4,FALSE)</f>
        <v>55</v>
      </c>
      <c r="L16">
        <v>60</v>
      </c>
      <c r="U16" t="s">
        <v>122</v>
      </c>
    </row>
    <row r="17" spans="3:18">
      <c r="L17">
        <f>COUNTIF(A2:D6,L16)</f>
        <v>1</v>
      </c>
    </row>
    <row r="19" spans="3:18">
      <c r="P19">
        <f>Sheet2!J27</f>
        <v>5000</v>
      </c>
      <c r="R19" t="str">
        <f>CONCATENATE(B2," ",C2)</f>
        <v>Pritom CSE</v>
      </c>
    </row>
    <row r="21" spans="3:18">
      <c r="K21" t="s">
        <v>95</v>
      </c>
      <c r="M21">
        <v>65</v>
      </c>
    </row>
    <row r="22" spans="3:18">
      <c r="C22" t="s">
        <v>125</v>
      </c>
      <c r="D22" t="s">
        <v>126</v>
      </c>
      <c r="E22" t="s">
        <v>127</v>
      </c>
    </row>
    <row r="23" spans="3:18">
      <c r="C23">
        <v>20</v>
      </c>
      <c r="D23">
        <v>30</v>
      </c>
      <c r="E23">
        <v>40</v>
      </c>
      <c r="H23" t="s">
        <v>147</v>
      </c>
      <c r="I23" t="s">
        <v>112</v>
      </c>
    </row>
    <row r="24" spans="3:18">
      <c r="J24" t="str">
        <f>CONCATENATE(H23," ",I23)</f>
        <v>Mushfiq Joy</v>
      </c>
    </row>
  </sheetData>
  <dataValidations count="2">
    <dataValidation type="list" allowBlank="1" showInputMessage="1" showErrorMessage="1" sqref="K21">
      <formula1>$B$2:$B$6</formula1>
    </dataValidation>
    <dataValidation type="list" allowBlank="1" showInputMessage="1" showErrorMessage="1" sqref="M21">
      <formula1>D2:D6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6"/>
  <sheetViews>
    <sheetView workbookViewId="0"/>
  </sheetViews>
  <sheetFormatPr defaultRowHeight="14.4"/>
  <sheetData>
    <row r="1" spans="1:7">
      <c r="A1" s="18" t="s">
        <v>93</v>
      </c>
      <c r="B1" s="18" t="s">
        <v>129</v>
      </c>
      <c r="C1" s="18" t="s">
        <v>130</v>
      </c>
      <c r="D1" s="18" t="s">
        <v>131</v>
      </c>
      <c r="E1" s="18" t="s">
        <v>132</v>
      </c>
      <c r="F1" s="18" t="s">
        <v>133</v>
      </c>
      <c r="G1" s="18" t="s">
        <v>134</v>
      </c>
    </row>
    <row r="2" spans="1:7">
      <c r="A2" s="17" t="s">
        <v>95</v>
      </c>
      <c r="B2" s="17">
        <v>100</v>
      </c>
      <c r="C2" s="17">
        <v>200</v>
      </c>
      <c r="D2" s="17">
        <v>300</v>
      </c>
      <c r="E2" s="17">
        <v>400</v>
      </c>
      <c r="F2" s="17">
        <v>500</v>
      </c>
      <c r="G2" s="17">
        <v>600</v>
      </c>
    </row>
    <row r="3" spans="1:7">
      <c r="A3" s="17" t="s">
        <v>112</v>
      </c>
      <c r="B3" s="17">
        <v>200</v>
      </c>
      <c r="C3" s="17">
        <v>300</v>
      </c>
      <c r="D3" s="17">
        <v>400</v>
      </c>
      <c r="E3" s="17">
        <v>500</v>
      </c>
      <c r="F3" s="17">
        <v>600</v>
      </c>
      <c r="G3" s="17">
        <v>700</v>
      </c>
    </row>
    <row r="4" spans="1:7">
      <c r="A4" s="17" t="s">
        <v>135</v>
      </c>
      <c r="B4" s="17">
        <v>300</v>
      </c>
      <c r="C4" s="17">
        <v>400</v>
      </c>
      <c r="D4" s="17">
        <v>500</v>
      </c>
      <c r="E4" s="17">
        <v>600</v>
      </c>
      <c r="F4" s="17">
        <v>700</v>
      </c>
      <c r="G4" s="17">
        <v>800</v>
      </c>
    </row>
    <row r="5" spans="1:7">
      <c r="A5" s="17" t="s">
        <v>136</v>
      </c>
      <c r="B5" s="17">
        <v>400</v>
      </c>
      <c r="C5" s="17">
        <v>500</v>
      </c>
      <c r="D5" s="17">
        <v>600</v>
      </c>
      <c r="E5" s="17">
        <v>700</v>
      </c>
      <c r="F5" s="17">
        <v>800</v>
      </c>
      <c r="G5" s="17">
        <v>900</v>
      </c>
    </row>
    <row r="6" spans="1:7">
      <c r="A6" s="17" t="s">
        <v>137</v>
      </c>
      <c r="B6" s="17">
        <v>500</v>
      </c>
      <c r="C6" s="17">
        <v>600</v>
      </c>
      <c r="D6" s="17">
        <v>700</v>
      </c>
      <c r="E6" s="17">
        <v>800</v>
      </c>
      <c r="F6" s="17">
        <v>900</v>
      </c>
      <c r="G6" s="17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7"/>
  <sheetViews>
    <sheetView workbookViewId="0">
      <selection activeCell="P19" sqref="P19"/>
    </sheetView>
  </sheetViews>
  <sheetFormatPr defaultRowHeight="14.4"/>
  <sheetData>
    <row r="1" spans="1:16">
      <c r="A1" s="18" t="s">
        <v>93</v>
      </c>
      <c r="B1" s="18" t="s">
        <v>129</v>
      </c>
      <c r="C1" s="18" t="s">
        <v>130</v>
      </c>
      <c r="D1" s="18" t="s">
        <v>131</v>
      </c>
      <c r="E1" s="18" t="s">
        <v>132</v>
      </c>
      <c r="F1" s="18" t="s">
        <v>133</v>
      </c>
      <c r="G1" s="18" t="s">
        <v>134</v>
      </c>
    </row>
    <row r="2" spans="1:16">
      <c r="A2" s="17" t="s">
        <v>95</v>
      </c>
      <c r="B2" s="17">
        <v>200</v>
      </c>
      <c r="C2" s="17">
        <v>200</v>
      </c>
      <c r="D2" s="17">
        <v>300</v>
      </c>
      <c r="E2" s="17">
        <v>400</v>
      </c>
      <c r="F2" s="17">
        <v>500</v>
      </c>
      <c r="G2" s="17">
        <v>400</v>
      </c>
    </row>
    <row r="3" spans="1:16">
      <c r="A3" s="17" t="s">
        <v>112</v>
      </c>
      <c r="B3" s="17">
        <v>200</v>
      </c>
      <c r="C3" s="17">
        <v>800</v>
      </c>
      <c r="D3" s="17">
        <v>400</v>
      </c>
      <c r="E3" s="17">
        <v>300</v>
      </c>
      <c r="F3" s="17">
        <v>300</v>
      </c>
      <c r="G3" s="17">
        <v>600</v>
      </c>
    </row>
    <row r="4" spans="1:16">
      <c r="A4" s="17" t="s">
        <v>135</v>
      </c>
      <c r="B4" s="17">
        <v>300</v>
      </c>
      <c r="C4" s="17">
        <v>400</v>
      </c>
      <c r="D4" s="17">
        <v>600</v>
      </c>
      <c r="E4" s="17">
        <v>200</v>
      </c>
      <c r="F4" s="17">
        <v>200</v>
      </c>
      <c r="G4" s="17">
        <v>800</v>
      </c>
      <c r="M4">
        <v>800</v>
      </c>
    </row>
    <row r="5" spans="1:16">
      <c r="A5" s="17" t="s">
        <v>136</v>
      </c>
      <c r="B5" s="17">
        <v>400</v>
      </c>
      <c r="C5" s="17">
        <v>500</v>
      </c>
      <c r="D5" s="17">
        <v>200</v>
      </c>
      <c r="E5" s="17">
        <v>700</v>
      </c>
      <c r="F5" s="17">
        <v>800</v>
      </c>
      <c r="G5" s="17">
        <v>900</v>
      </c>
      <c r="J5" t="s">
        <v>136</v>
      </c>
      <c r="L5">
        <f>COUNT(B2,C2,D2)</f>
        <v>3</v>
      </c>
      <c r="M5">
        <f>COUNTIF(B2:C6,M4)</f>
        <v>1</v>
      </c>
    </row>
    <row r="6" spans="1:16">
      <c r="A6" s="17" t="s">
        <v>137</v>
      </c>
      <c r="B6" s="17">
        <v>500</v>
      </c>
      <c r="C6" s="17">
        <v>200</v>
      </c>
      <c r="D6" s="17">
        <v>300</v>
      </c>
      <c r="E6" s="17">
        <v>400</v>
      </c>
      <c r="F6" s="17">
        <v>500</v>
      </c>
      <c r="G6" s="17">
        <v>200</v>
      </c>
      <c r="J6">
        <f>VLOOKUP(J5,A1:G6,3,FALSE)</f>
        <v>500</v>
      </c>
    </row>
    <row r="11" spans="1:16">
      <c r="K11" t="s">
        <v>112</v>
      </c>
    </row>
    <row r="12" spans="1:16">
      <c r="K12">
        <f>VLOOKUP(K11,A1:G6,7,FALSE)</f>
        <v>600</v>
      </c>
    </row>
    <row r="16" spans="1:16">
      <c r="I16" t="s">
        <v>112</v>
      </c>
      <c r="P16">
        <f>SUM(B2:G2)</f>
        <v>2000</v>
      </c>
    </row>
    <row r="17" spans="9:9">
      <c r="I17">
        <f>COUNTIF(A2:A6,I16)</f>
        <v>1</v>
      </c>
    </row>
  </sheetData>
  <dataValidations count="1">
    <dataValidation type="list" allowBlank="1" showInputMessage="1" showErrorMessage="1" sqref="H11 K11 J5">
      <formula1>$A$2:$A$6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34"/>
  <sheetViews>
    <sheetView workbookViewId="0">
      <selection activeCell="B4" sqref="B4:C13"/>
    </sheetView>
  </sheetViews>
  <sheetFormatPr defaultRowHeight="14.4" outlineLevelRow="1"/>
  <cols>
    <col min="1" max="1" width="2.21875" customWidth="1"/>
    <col min="2" max="2" width="6.6640625" customWidth="1"/>
    <col min="8" max="8" width="8.88671875" customWidth="1"/>
    <col min="9" max="9" width="14.6640625" bestFit="1" customWidth="1"/>
    <col min="10" max="10" width="9.5546875" bestFit="1" customWidth="1"/>
    <col min="11" max="11" width="13.21875" bestFit="1" customWidth="1"/>
  </cols>
  <sheetData>
    <row r="1" spans="1:14"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</row>
    <row r="2" spans="1:14" hidden="1" outlineLevel="1">
      <c r="B2" t="s">
        <v>128</v>
      </c>
      <c r="C2">
        <f>'Q1'!$B$2</f>
        <v>100</v>
      </c>
      <c r="D2">
        <f>'Q1'!$C$2</f>
        <v>200</v>
      </c>
      <c r="E2">
        <f>'Q1'!$D$2</f>
        <v>300</v>
      </c>
      <c r="F2">
        <f>'Q1'!$E$2</f>
        <v>400</v>
      </c>
      <c r="G2">
        <f>'Q1'!$F$2</f>
        <v>500</v>
      </c>
      <c r="H2">
        <f>'Q1'!$G$2</f>
        <v>600</v>
      </c>
    </row>
    <row r="3" spans="1:14" hidden="1" outlineLevel="1">
      <c r="B3" t="s">
        <v>128</v>
      </c>
      <c r="C3">
        <f>'Q2'!$B$2</f>
        <v>200</v>
      </c>
      <c r="D3">
        <f>'Q2'!$C$2</f>
        <v>200</v>
      </c>
      <c r="E3">
        <f>'Q2'!$D$2</f>
        <v>300</v>
      </c>
      <c r="F3">
        <f>'Q2'!$E$2</f>
        <v>400</v>
      </c>
      <c r="G3">
        <f>'Q2'!$F$2</f>
        <v>500</v>
      </c>
      <c r="H3">
        <f>'Q2'!$G$2</f>
        <v>400</v>
      </c>
    </row>
    <row r="4" spans="1:14" collapsed="1">
      <c r="A4" t="s">
        <v>95</v>
      </c>
      <c r="C4">
        <f t="shared" ref="C4:H4" si="0">MAX(C2:C3)</f>
        <v>200</v>
      </c>
      <c r="D4">
        <f t="shared" si="0"/>
        <v>200</v>
      </c>
      <c r="E4">
        <f t="shared" si="0"/>
        <v>300</v>
      </c>
      <c r="F4">
        <f t="shared" si="0"/>
        <v>400</v>
      </c>
      <c r="G4">
        <f t="shared" si="0"/>
        <v>500</v>
      </c>
      <c r="H4">
        <f t="shared" si="0"/>
        <v>600</v>
      </c>
    </row>
    <row r="5" spans="1:14" hidden="1" outlineLevel="1">
      <c r="B5" t="s">
        <v>128</v>
      </c>
      <c r="C5">
        <f>'Q1'!$B$3</f>
        <v>200</v>
      </c>
      <c r="D5">
        <f>'Q1'!$C$3</f>
        <v>300</v>
      </c>
      <c r="E5">
        <f>'Q1'!$D$3</f>
        <v>400</v>
      </c>
      <c r="F5">
        <f>'Q1'!$E$3</f>
        <v>500</v>
      </c>
      <c r="G5">
        <f>'Q1'!$F$3</f>
        <v>600</v>
      </c>
      <c r="H5">
        <f>'Q1'!$G$3</f>
        <v>700</v>
      </c>
    </row>
    <row r="6" spans="1:14" hidden="1" outlineLevel="1">
      <c r="B6" t="s">
        <v>128</v>
      </c>
      <c r="C6">
        <f>'Q2'!$B$3</f>
        <v>200</v>
      </c>
      <c r="D6">
        <f>'Q2'!$C$3</f>
        <v>800</v>
      </c>
      <c r="E6">
        <f>'Q2'!$D$3</f>
        <v>400</v>
      </c>
      <c r="F6">
        <f>'Q2'!$E$3</f>
        <v>300</v>
      </c>
      <c r="G6">
        <f>'Q2'!$F$3</f>
        <v>300</v>
      </c>
      <c r="H6">
        <f>'Q2'!$G$3</f>
        <v>600</v>
      </c>
    </row>
    <row r="7" spans="1:14" collapsed="1">
      <c r="A7" t="s">
        <v>112</v>
      </c>
      <c r="C7">
        <f t="shared" ref="C7:H7" si="1">MAX(C5:C6)</f>
        <v>200</v>
      </c>
      <c r="D7">
        <f t="shared" si="1"/>
        <v>800</v>
      </c>
      <c r="E7">
        <f t="shared" si="1"/>
        <v>400</v>
      </c>
      <c r="F7">
        <f t="shared" si="1"/>
        <v>500</v>
      </c>
      <c r="G7">
        <f t="shared" si="1"/>
        <v>600</v>
      </c>
      <c r="H7">
        <f t="shared" si="1"/>
        <v>700</v>
      </c>
    </row>
    <row r="8" spans="1:14" hidden="1" outlineLevel="1">
      <c r="B8" t="s">
        <v>128</v>
      </c>
      <c r="C8">
        <f>'Q1'!$B$4</f>
        <v>300</v>
      </c>
      <c r="D8">
        <f>'Q1'!$C$4</f>
        <v>400</v>
      </c>
      <c r="E8">
        <f>'Q1'!$D$4</f>
        <v>500</v>
      </c>
      <c r="F8">
        <f>'Q1'!$E$4</f>
        <v>600</v>
      </c>
      <c r="G8">
        <f>'Q1'!$F$4</f>
        <v>700</v>
      </c>
      <c r="H8">
        <f>'Q1'!$G$4</f>
        <v>800</v>
      </c>
    </row>
    <row r="9" spans="1:14" hidden="1" outlineLevel="1">
      <c r="B9" t="s">
        <v>128</v>
      </c>
      <c r="C9">
        <f>'Q2'!$B$4</f>
        <v>300</v>
      </c>
      <c r="D9">
        <f>'Q2'!$C$4</f>
        <v>400</v>
      </c>
      <c r="E9">
        <f>'Q2'!$D$4</f>
        <v>600</v>
      </c>
      <c r="F9">
        <f>'Q2'!$E$4</f>
        <v>200</v>
      </c>
      <c r="G9">
        <f>'Q2'!$F$4</f>
        <v>200</v>
      </c>
      <c r="H9">
        <f>'Q2'!$G$4</f>
        <v>800</v>
      </c>
    </row>
    <row r="10" spans="1:14" collapsed="1">
      <c r="A10" t="s">
        <v>135</v>
      </c>
      <c r="C10">
        <f t="shared" ref="C10:H10" si="2">MAX(C8:C9)</f>
        <v>300</v>
      </c>
      <c r="D10">
        <f t="shared" si="2"/>
        <v>400</v>
      </c>
      <c r="E10">
        <f t="shared" si="2"/>
        <v>600</v>
      </c>
      <c r="F10">
        <f t="shared" si="2"/>
        <v>600</v>
      </c>
      <c r="G10">
        <f t="shared" si="2"/>
        <v>700</v>
      </c>
      <c r="H10">
        <f t="shared" si="2"/>
        <v>800</v>
      </c>
    </row>
    <row r="11" spans="1:14" hidden="1" outlineLevel="1">
      <c r="B11" t="s">
        <v>128</v>
      </c>
      <c r="C11">
        <f>'Q1'!$B$5</f>
        <v>400</v>
      </c>
      <c r="D11">
        <f>'Q1'!$C$5</f>
        <v>500</v>
      </c>
      <c r="E11">
        <f>'Q1'!$D$5</f>
        <v>600</v>
      </c>
      <c r="F11">
        <f>'Q1'!$E$5</f>
        <v>700</v>
      </c>
      <c r="G11">
        <f>'Q1'!$F$5</f>
        <v>800</v>
      </c>
      <c r="H11">
        <f>'Q1'!$G$5</f>
        <v>900</v>
      </c>
    </row>
    <row r="12" spans="1:14" hidden="1" outlineLevel="1">
      <c r="B12" t="s">
        <v>128</v>
      </c>
      <c r="C12">
        <f>'Q2'!$B$5</f>
        <v>400</v>
      </c>
      <c r="D12">
        <f>'Q2'!$C$5</f>
        <v>500</v>
      </c>
      <c r="E12">
        <f>'Q2'!$D$5</f>
        <v>200</v>
      </c>
      <c r="F12">
        <f>'Q2'!$E$5</f>
        <v>700</v>
      </c>
      <c r="G12">
        <f>'Q2'!$F$5</f>
        <v>800</v>
      </c>
      <c r="H12">
        <f>'Q2'!$G$5</f>
        <v>900</v>
      </c>
    </row>
    <row r="13" spans="1:14" collapsed="1">
      <c r="A13" t="s">
        <v>136</v>
      </c>
      <c r="C13">
        <f t="shared" ref="C13:H13" si="3">MAX(C11:C12)</f>
        <v>400</v>
      </c>
      <c r="D13">
        <f t="shared" si="3"/>
        <v>500</v>
      </c>
      <c r="E13">
        <f t="shared" si="3"/>
        <v>600</v>
      </c>
      <c r="F13">
        <f t="shared" si="3"/>
        <v>700</v>
      </c>
      <c r="G13">
        <f t="shared" si="3"/>
        <v>800</v>
      </c>
      <c r="H13">
        <f t="shared" si="3"/>
        <v>900</v>
      </c>
      <c r="M13" t="s">
        <v>148</v>
      </c>
      <c r="N13" t="s">
        <v>149</v>
      </c>
    </row>
    <row r="14" spans="1:14" hidden="1" outlineLevel="1">
      <c r="B14" t="s">
        <v>128</v>
      </c>
      <c r="C14">
        <f>'Q1'!$B$6</f>
        <v>500</v>
      </c>
      <c r="D14">
        <f>'Q1'!$C$6</f>
        <v>600</v>
      </c>
      <c r="E14">
        <f>'Q1'!$D$6</f>
        <v>700</v>
      </c>
      <c r="F14">
        <f>'Q1'!$E$6</f>
        <v>800</v>
      </c>
      <c r="G14">
        <f>'Q1'!$F$6</f>
        <v>900</v>
      </c>
      <c r="H14">
        <f>'Q1'!$G$6</f>
        <v>100</v>
      </c>
    </row>
    <row r="15" spans="1:14" hidden="1" outlineLevel="1">
      <c r="B15" t="s">
        <v>128</v>
      </c>
      <c r="C15">
        <f>'Q2'!$B$6</f>
        <v>500</v>
      </c>
      <c r="D15">
        <f>'Q2'!$C$6</f>
        <v>200</v>
      </c>
      <c r="E15">
        <f>'Q2'!$D$6</f>
        <v>300</v>
      </c>
      <c r="F15">
        <f>'Q2'!$E$6</f>
        <v>400</v>
      </c>
      <c r="G15">
        <f>'Q2'!$F$6</f>
        <v>500</v>
      </c>
      <c r="H15">
        <f>'Q2'!$G$6</f>
        <v>200</v>
      </c>
    </row>
    <row r="16" spans="1:14" collapsed="1">
      <c r="A16" t="s">
        <v>137</v>
      </c>
      <c r="C16">
        <f t="shared" ref="C16:H16" si="4">MAX(C14:C15)</f>
        <v>500</v>
      </c>
      <c r="D16">
        <f t="shared" si="4"/>
        <v>600</v>
      </c>
      <c r="E16">
        <f t="shared" si="4"/>
        <v>700</v>
      </c>
      <c r="F16">
        <f t="shared" si="4"/>
        <v>800</v>
      </c>
      <c r="G16">
        <f t="shared" si="4"/>
        <v>900</v>
      </c>
      <c r="H16">
        <f t="shared" si="4"/>
        <v>200</v>
      </c>
      <c r="M16" s="6" t="s">
        <v>95</v>
      </c>
      <c r="N16" s="6">
        <v>123</v>
      </c>
    </row>
    <row r="17" spans="8:19">
      <c r="M17" s="6" t="s">
        <v>138</v>
      </c>
      <c r="N17" s="6">
        <v>256</v>
      </c>
    </row>
    <row r="18" spans="8:19">
      <c r="M18" s="6" t="s">
        <v>139</v>
      </c>
      <c r="N18" s="6">
        <v>324</v>
      </c>
    </row>
    <row r="19" spans="8:19">
      <c r="M19" s="6" t="s">
        <v>140</v>
      </c>
      <c r="N19" s="6">
        <v>256</v>
      </c>
    </row>
    <row r="20" spans="8:19">
      <c r="M20" s="6" t="s">
        <v>141</v>
      </c>
      <c r="N20" s="6">
        <v>589</v>
      </c>
    </row>
    <row r="21" spans="8:19">
      <c r="N21" s="6">
        <v>546</v>
      </c>
    </row>
    <row r="23" spans="8:19">
      <c r="L23" s="6" t="s">
        <v>95</v>
      </c>
    </row>
    <row r="24" spans="8:19">
      <c r="H24" t="s">
        <v>93</v>
      </c>
      <c r="I24" t="s">
        <v>143</v>
      </c>
      <c r="L24" s="6" t="s">
        <v>138</v>
      </c>
    </row>
    <row r="25" spans="8:19">
      <c r="H25" t="s">
        <v>95</v>
      </c>
      <c r="I25" s="13" t="s">
        <v>144</v>
      </c>
      <c r="J25" s="20">
        <f ca="1">YEARFRAC(I25,TODAY())</f>
        <v>37.005555555555553</v>
      </c>
      <c r="L25" s="6">
        <v>123</v>
      </c>
      <c r="P25" t="s">
        <v>95</v>
      </c>
      <c r="R25" s="6">
        <v>123</v>
      </c>
      <c r="S25" s="6" t="s">
        <v>95</v>
      </c>
    </row>
    <row r="26" spans="8:19">
      <c r="H26" t="s">
        <v>112</v>
      </c>
      <c r="I26" s="13" t="s">
        <v>145</v>
      </c>
      <c r="J26" s="20">
        <f t="shared" ref="J26:J27" ca="1" si="5">YEARFRAC(I26,TODAY())</f>
        <v>35.608333333333334</v>
      </c>
      <c r="L26" s="6" t="s">
        <v>139</v>
      </c>
      <c r="N26">
        <v>256</v>
      </c>
      <c r="P26" t="s">
        <v>138</v>
      </c>
      <c r="R26" s="6">
        <v>256</v>
      </c>
      <c r="S26" s="6" t="s">
        <v>138</v>
      </c>
    </row>
    <row r="27" spans="8:19">
      <c r="H27" t="s">
        <v>136</v>
      </c>
      <c r="I27" s="13" t="s">
        <v>146</v>
      </c>
      <c r="J27" s="20">
        <f t="shared" ca="1" si="5"/>
        <v>34.036111111111111</v>
      </c>
      <c r="L27" s="6">
        <v>256</v>
      </c>
      <c r="N27">
        <v>324</v>
      </c>
      <c r="P27" t="s">
        <v>139</v>
      </c>
      <c r="R27" s="6">
        <v>324</v>
      </c>
      <c r="S27" s="6" t="s">
        <v>139</v>
      </c>
    </row>
    <row r="28" spans="8:19">
      <c r="L28" s="6">
        <v>324</v>
      </c>
      <c r="N28">
        <v>256</v>
      </c>
      <c r="P28" t="s">
        <v>140</v>
      </c>
      <c r="R28" s="6">
        <v>256</v>
      </c>
      <c r="S28" s="6" t="s">
        <v>140</v>
      </c>
    </row>
    <row r="29" spans="8:19">
      <c r="L29" s="6" t="s">
        <v>140</v>
      </c>
      <c r="N29">
        <v>589</v>
      </c>
      <c r="P29" t="s">
        <v>141</v>
      </c>
      <c r="R29" s="6">
        <v>589</v>
      </c>
      <c r="S29" s="6" t="s">
        <v>141</v>
      </c>
    </row>
    <row r="30" spans="8:19">
      <c r="L30" s="6">
        <v>256</v>
      </c>
      <c r="N30">
        <v>546</v>
      </c>
      <c r="R30" s="6">
        <v>546</v>
      </c>
    </row>
    <row r="31" spans="8:19">
      <c r="L31" s="6">
        <v>589</v>
      </c>
    </row>
    <row r="32" spans="8:19">
      <c r="I32" s="10"/>
      <c r="L32" s="6">
        <v>546</v>
      </c>
    </row>
    <row r="33" spans="12:14">
      <c r="L33" s="6" t="s">
        <v>141</v>
      </c>
    </row>
    <row r="34" spans="12:14">
      <c r="N34" s="19" t="s">
        <v>142</v>
      </c>
    </row>
  </sheetData>
  <dataConsolidate function="max" leftLabels="1" topLabels="1" link="1">
    <dataRefs count="2">
      <dataRef ref="A1:G6" sheet="Q1"/>
      <dataRef ref="A1:G6" sheet="Q2"/>
    </dataRefs>
  </dataConsolid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H14" sqref="H14"/>
    </sheetView>
  </sheetViews>
  <sheetFormatPr defaultRowHeight="14.4"/>
  <cols>
    <col min="1" max="1" width="14.109375" bestFit="1" customWidth="1"/>
    <col min="2" max="2" width="12.77734375" bestFit="1" customWidth="1"/>
    <col min="8" max="8" width="14.109375" bestFit="1" customWidth="1"/>
  </cols>
  <sheetData>
    <row r="1" spans="1:8">
      <c r="A1" s="23" t="s">
        <v>150</v>
      </c>
      <c r="B1" s="23" t="s">
        <v>93</v>
      </c>
      <c r="C1" s="23" t="s">
        <v>129</v>
      </c>
      <c r="D1" s="23" t="s">
        <v>130</v>
      </c>
      <c r="E1" s="23" t="s">
        <v>131</v>
      </c>
    </row>
    <row r="2" spans="1:8">
      <c r="A2" s="22" t="s">
        <v>151</v>
      </c>
      <c r="B2" s="21" t="s">
        <v>163</v>
      </c>
      <c r="C2" s="21">
        <v>50000</v>
      </c>
      <c r="D2" s="21">
        <v>11000</v>
      </c>
      <c r="E2" s="21">
        <v>123000</v>
      </c>
    </row>
    <row r="3" spans="1:8">
      <c r="A3" s="22" t="s">
        <v>152</v>
      </c>
      <c r="B3" s="21" t="s">
        <v>164</v>
      </c>
      <c r="C3" s="21">
        <v>60000</v>
      </c>
      <c r="D3" s="21">
        <v>22000</v>
      </c>
      <c r="E3" s="21">
        <v>124000</v>
      </c>
    </row>
    <row r="4" spans="1:8">
      <c r="A4" s="22" t="s">
        <v>153</v>
      </c>
      <c r="B4" s="21" t="s">
        <v>158</v>
      </c>
      <c r="C4" s="21">
        <v>30000</v>
      </c>
      <c r="D4" s="21">
        <v>33000</v>
      </c>
      <c r="E4" s="21">
        <v>125000</v>
      </c>
    </row>
    <row r="5" spans="1:8">
      <c r="A5" s="22" t="s">
        <v>154</v>
      </c>
      <c r="B5" s="21" t="s">
        <v>159</v>
      </c>
      <c r="C5" s="21">
        <v>40000</v>
      </c>
      <c r="D5" s="21">
        <v>44000</v>
      </c>
      <c r="E5" s="21">
        <v>126000</v>
      </c>
    </row>
    <row r="6" spans="1:8">
      <c r="A6" s="22" t="s">
        <v>155</v>
      </c>
      <c r="B6" s="21" t="s">
        <v>160</v>
      </c>
      <c r="C6" s="21">
        <v>90000</v>
      </c>
      <c r="D6" s="21">
        <v>55000</v>
      </c>
      <c r="E6" s="21">
        <v>127000</v>
      </c>
    </row>
    <row r="7" spans="1:8">
      <c r="A7" s="22" t="s">
        <v>156</v>
      </c>
      <c r="B7" s="21" t="s">
        <v>161</v>
      </c>
      <c r="C7" s="21">
        <v>60000</v>
      </c>
      <c r="D7" s="21">
        <v>66000</v>
      </c>
      <c r="E7" s="21">
        <v>128000</v>
      </c>
    </row>
    <row r="8" spans="1:8">
      <c r="A8" s="22" t="s">
        <v>157</v>
      </c>
      <c r="B8" s="21" t="s">
        <v>162</v>
      </c>
      <c r="C8" s="21">
        <v>50000</v>
      </c>
      <c r="D8" s="21">
        <v>88000</v>
      </c>
      <c r="E8" s="21">
        <v>129000</v>
      </c>
    </row>
    <row r="14" spans="1:8">
      <c r="H14" t="s">
        <v>156</v>
      </c>
    </row>
    <row r="15" spans="1:8">
      <c r="H15">
        <f>VLOOKUP(H14,A1:E8,3,FALSE)</f>
        <v>60000</v>
      </c>
    </row>
  </sheetData>
  <dataValidations count="1">
    <dataValidation type="list" allowBlank="1" showInputMessage="1" showErrorMessage="1" sqref="H14">
      <formula1>$A$2:$A$8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8"/>
  <sheetViews>
    <sheetView workbookViewId="0">
      <selection activeCell="G8" sqref="G8"/>
    </sheetView>
  </sheetViews>
  <sheetFormatPr defaultRowHeight="14.4"/>
  <cols>
    <col min="12" max="12" width="10.5546875" bestFit="1" customWidth="1"/>
    <col min="13" max="13" width="9.5546875" bestFit="1" customWidth="1"/>
  </cols>
  <sheetData>
    <row r="1" spans="1:13">
      <c r="A1" t="s">
        <v>93</v>
      </c>
      <c r="B1" t="s">
        <v>165</v>
      </c>
      <c r="C1" t="s">
        <v>166</v>
      </c>
      <c r="D1" t="s">
        <v>167</v>
      </c>
      <c r="F1">
        <v>5000</v>
      </c>
    </row>
    <row r="2" spans="1:13">
      <c r="A2" t="s">
        <v>95</v>
      </c>
      <c r="B2">
        <v>1000</v>
      </c>
      <c r="C2">
        <v>2000</v>
      </c>
      <c r="D2">
        <v>4000</v>
      </c>
      <c r="E2">
        <f>COUNT(C2)</f>
        <v>1</v>
      </c>
      <c r="F2">
        <f>COUNTIF(B2:D4,F1)</f>
        <v>2</v>
      </c>
    </row>
    <row r="3" spans="1:13">
      <c r="A3" t="s">
        <v>136</v>
      </c>
      <c r="B3">
        <v>3000</v>
      </c>
      <c r="C3">
        <v>4000</v>
      </c>
      <c r="D3">
        <v>5000</v>
      </c>
    </row>
    <row r="4" spans="1:13">
      <c r="A4" t="s">
        <v>112</v>
      </c>
      <c r="B4">
        <v>4000</v>
      </c>
      <c r="C4">
        <v>5000</v>
      </c>
      <c r="D4">
        <v>6000</v>
      </c>
    </row>
    <row r="10" spans="1:13">
      <c r="E10" t="s">
        <v>95</v>
      </c>
      <c r="F10">
        <v>3000</v>
      </c>
    </row>
    <row r="11" spans="1:13">
      <c r="E11">
        <f>SUMIF(A2:A4,E10,D2:D4)</f>
        <v>4000</v>
      </c>
      <c r="F11">
        <f>COUNTIF(A2:D4,F10)</f>
        <v>1</v>
      </c>
    </row>
    <row r="13" spans="1:13">
      <c r="F13" t="s">
        <v>95</v>
      </c>
    </row>
    <row r="14" spans="1:13">
      <c r="F14">
        <f>SUMIF(A2:A4,F13,B2:B4)</f>
        <v>1000</v>
      </c>
    </row>
    <row r="15" spans="1:13">
      <c r="K15" t="s">
        <v>93</v>
      </c>
      <c r="L15" t="s">
        <v>143</v>
      </c>
      <c r="M15" t="s">
        <v>169</v>
      </c>
    </row>
    <row r="16" spans="1:13">
      <c r="K16" t="s">
        <v>95</v>
      </c>
      <c r="L16" s="25" t="s">
        <v>144</v>
      </c>
      <c r="M16" s="20">
        <f ca="1">YEARFRAC(L16,TODAY())</f>
        <v>37.005555555555553</v>
      </c>
    </row>
    <row r="17" spans="11:13">
      <c r="K17" t="s">
        <v>112</v>
      </c>
      <c r="L17" s="24" t="s">
        <v>170</v>
      </c>
      <c r="M17" s="20">
        <f t="shared" ref="M17:M18" ca="1" si="0">YEARFRAC(L17,TODAY())</f>
        <v>34.011111111111113</v>
      </c>
    </row>
    <row r="18" spans="11:13">
      <c r="K18" t="s">
        <v>168</v>
      </c>
      <c r="L18" s="24">
        <v>33189</v>
      </c>
      <c r="M18" s="20">
        <f ca="1">YEARFRAC(L18,TODAY())</f>
        <v>33.505555555555553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Q1</vt:lpstr>
      <vt:lpstr>Q2</vt:lpstr>
      <vt:lpstr>Sheet13</vt:lpstr>
      <vt:lpstr>Sheet5</vt:lpstr>
      <vt:lpstr>Sheet6</vt:lpstr>
    </vt:vector>
  </TitlesOfParts>
  <Company>HP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Inc.</dc:creator>
  <cp:lastModifiedBy>HP Inc.</cp:lastModifiedBy>
  <dcterms:created xsi:type="dcterms:W3CDTF">2024-05-06T09:30:05Z</dcterms:created>
  <dcterms:modified xsi:type="dcterms:W3CDTF">2024-05-14T11:03:17Z</dcterms:modified>
</cp:coreProperties>
</file>