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4380" yWindow="0" windowWidth="18975" windowHeight="4950" activeTab="4"/>
  </bookViews>
  <sheets>
    <sheet name="(low)#bin=4 first bin from 2.74" sheetId="1" r:id="rId1"/>
    <sheet name="(low)#bin=4 first bin from -inf" sheetId="3" r:id="rId2"/>
    <sheet name="(low)#bin =6" sheetId="4" r:id="rId3"/>
    <sheet name="(high)#bin=6" sheetId="5" r:id="rId4"/>
    <sheet name="(high)#bin=1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6" i="6"/>
  <c r="L12" i="6"/>
  <c r="L13" i="6"/>
  <c r="L14" i="6"/>
  <c r="L15" i="6"/>
  <c r="L16" i="6"/>
  <c r="L17" i="6"/>
  <c r="L7" i="6"/>
  <c r="L8" i="6"/>
  <c r="L9" i="6"/>
  <c r="L10" i="6"/>
  <c r="L11" i="6"/>
  <c r="K7" i="6"/>
  <c r="K8" i="6"/>
  <c r="K9" i="6"/>
  <c r="K10" i="6"/>
  <c r="K11" i="6"/>
  <c r="K12" i="6"/>
  <c r="K13" i="6"/>
  <c r="K14" i="6"/>
  <c r="K15" i="6"/>
  <c r="K16" i="6"/>
  <c r="K17" i="6"/>
  <c r="K6" i="6"/>
  <c r="J12" i="6"/>
  <c r="J13" i="6"/>
  <c r="J14" i="6"/>
  <c r="J15" i="6"/>
  <c r="J16" i="6"/>
  <c r="J17" i="6"/>
  <c r="I12" i="6"/>
  <c r="I13" i="6"/>
  <c r="I14" i="6"/>
  <c r="I15" i="6"/>
  <c r="I16" i="6"/>
  <c r="I17" i="6"/>
  <c r="H12" i="6"/>
  <c r="H13" i="6"/>
  <c r="H14" i="6"/>
  <c r="H15" i="6"/>
  <c r="H16" i="6"/>
  <c r="H17" i="6"/>
  <c r="H18" i="6"/>
  <c r="I18" i="6" s="1"/>
  <c r="J18" i="6" s="1"/>
  <c r="K18" i="6" s="1"/>
  <c r="L18" i="6" s="1"/>
  <c r="M18" i="6" s="1"/>
  <c r="H19" i="6"/>
  <c r="H7" i="6"/>
  <c r="H8" i="6"/>
  <c r="H9" i="6"/>
  <c r="H10" i="6"/>
  <c r="H11" i="6"/>
  <c r="G16" i="6"/>
  <c r="G12" i="6"/>
  <c r="G13" i="6"/>
  <c r="G14" i="6"/>
  <c r="G15" i="6"/>
  <c r="G17" i="6"/>
  <c r="G18" i="6"/>
  <c r="G19" i="6"/>
  <c r="F7" i="6"/>
  <c r="F8" i="6"/>
  <c r="F9" i="6"/>
  <c r="F10" i="6"/>
  <c r="F11" i="6"/>
  <c r="F12" i="6"/>
  <c r="F13" i="6"/>
  <c r="F14" i="6"/>
  <c r="F15" i="6"/>
  <c r="F17" i="6"/>
  <c r="F19" i="6"/>
  <c r="F6" i="6"/>
  <c r="G6" i="6" s="1"/>
  <c r="H6" i="6" s="1"/>
  <c r="I6" i="6" s="1"/>
  <c r="J6" i="6" s="1"/>
  <c r="M26" i="6"/>
  <c r="G11" i="6"/>
  <c r="G10" i="6"/>
  <c r="I10" i="6" s="1"/>
  <c r="J10" i="6" s="1"/>
  <c r="G9" i="6"/>
  <c r="G8" i="6"/>
  <c r="G7" i="6"/>
  <c r="J6" i="5"/>
  <c r="G6" i="5"/>
  <c r="I19" i="6" l="1"/>
  <c r="J19" i="6" s="1"/>
  <c r="K19" i="6" s="1"/>
  <c r="L19" i="6" s="1"/>
  <c r="M19" i="6" s="1"/>
  <c r="M25" i="6" s="1"/>
  <c r="L6" i="6"/>
  <c r="I8" i="6"/>
  <c r="J8" i="6" s="1"/>
  <c r="I9" i="6"/>
  <c r="J9" i="6" s="1"/>
  <c r="I7" i="6"/>
  <c r="J7" i="6" s="1"/>
  <c r="I11" i="6"/>
  <c r="J11" i="6" s="1"/>
  <c r="H6" i="5"/>
  <c r="M14" i="5"/>
  <c r="G11" i="5"/>
  <c r="H11" i="5" s="1"/>
  <c r="G10" i="5"/>
  <c r="H10" i="5" s="1"/>
  <c r="G9" i="5"/>
  <c r="H9" i="5" s="1"/>
  <c r="G8" i="5"/>
  <c r="H8" i="5" s="1"/>
  <c r="G7" i="5"/>
  <c r="H7" i="5" s="1"/>
  <c r="I6" i="5"/>
  <c r="K6" i="5" s="1"/>
  <c r="L6" i="5" s="1"/>
  <c r="M6" i="5" s="1"/>
  <c r="M14" i="4"/>
  <c r="M13" i="4"/>
  <c r="M11" i="4"/>
  <c r="M7" i="4"/>
  <c r="M8" i="4"/>
  <c r="M9" i="4"/>
  <c r="M10" i="4"/>
  <c r="M6" i="4"/>
  <c r="L10" i="4"/>
  <c r="L11" i="4"/>
  <c r="L7" i="4"/>
  <c r="L8" i="4"/>
  <c r="L9" i="4"/>
  <c r="L6" i="4"/>
  <c r="K10" i="4"/>
  <c r="K11" i="4"/>
  <c r="J10" i="4"/>
  <c r="J11" i="4"/>
  <c r="I10" i="4"/>
  <c r="I11" i="4"/>
  <c r="K7" i="4"/>
  <c r="K8" i="4"/>
  <c r="K9" i="4"/>
  <c r="K6" i="4"/>
  <c r="K6" i="3"/>
  <c r="H6" i="4"/>
  <c r="G6" i="4"/>
  <c r="G11" i="4"/>
  <c r="H11" i="4" s="1"/>
  <c r="G10" i="4"/>
  <c r="H10" i="4" s="1"/>
  <c r="G9" i="4"/>
  <c r="H9" i="4" s="1"/>
  <c r="G8" i="4"/>
  <c r="H8" i="4" s="1"/>
  <c r="G7" i="4"/>
  <c r="H7" i="4" s="1"/>
  <c r="I6" i="4"/>
  <c r="J6" i="4" s="1"/>
  <c r="G6" i="3"/>
  <c r="I8" i="5" l="1"/>
  <c r="J8" i="5" s="1"/>
  <c r="K8" i="5" s="1"/>
  <c r="L8" i="5" s="1"/>
  <c r="M8" i="5" s="1"/>
  <c r="I10" i="5"/>
  <c r="J10" i="5" s="1"/>
  <c r="K10" i="5" s="1"/>
  <c r="L10" i="5" s="1"/>
  <c r="M10" i="5" s="1"/>
  <c r="I11" i="5"/>
  <c r="J11" i="5" s="1"/>
  <c r="K11" i="5" s="1"/>
  <c r="L11" i="5" s="1"/>
  <c r="M11" i="5" s="1"/>
  <c r="I7" i="5"/>
  <c r="J7" i="5" s="1"/>
  <c r="K7" i="5" s="1"/>
  <c r="L7" i="5" s="1"/>
  <c r="M7" i="5" s="1"/>
  <c r="I9" i="5"/>
  <c r="J9" i="5" s="1"/>
  <c r="K9" i="5" s="1"/>
  <c r="L9" i="5" s="1"/>
  <c r="M9" i="5" s="1"/>
  <c r="I9" i="4"/>
  <c r="J9" i="4" s="1"/>
  <c r="I7" i="4"/>
  <c r="J7" i="4" s="1"/>
  <c r="I8" i="4"/>
  <c r="J8" i="4" s="1"/>
  <c r="J8" i="1"/>
  <c r="J7" i="1"/>
  <c r="M13" i="5" l="1"/>
  <c r="I7" i="1"/>
  <c r="H6" i="1"/>
  <c r="G6" i="1"/>
  <c r="L13" i="3"/>
  <c r="G9" i="3"/>
  <c r="H9" i="3" s="1"/>
  <c r="I9" i="3" s="1"/>
  <c r="J9" i="3" s="1"/>
  <c r="K9" i="3" s="1"/>
  <c r="L9" i="3" s="1"/>
  <c r="M9" i="3" s="1"/>
  <c r="G8" i="3"/>
  <c r="H8" i="3" s="1"/>
  <c r="I8" i="3" s="1"/>
  <c r="J8" i="3" s="1"/>
  <c r="K8" i="3" s="1"/>
  <c r="L8" i="3" s="1"/>
  <c r="M8" i="3" s="1"/>
  <c r="G7" i="3"/>
  <c r="H7" i="3" s="1"/>
  <c r="H6" i="3"/>
  <c r="I6" i="3" s="1"/>
  <c r="J6" i="3" s="1"/>
  <c r="L6" i="3" s="1"/>
  <c r="M6" i="3" s="1"/>
  <c r="L14" i="1"/>
  <c r="M8" i="1"/>
  <c r="M9" i="1"/>
  <c r="M10" i="1"/>
  <c r="L8" i="1"/>
  <c r="L9" i="1"/>
  <c r="L10" i="1"/>
  <c r="K8" i="1"/>
  <c r="K9" i="1"/>
  <c r="K10" i="1"/>
  <c r="I10" i="1"/>
  <c r="G9" i="1"/>
  <c r="I7" i="3" l="1"/>
  <c r="J7" i="3" s="1"/>
  <c r="K7" i="3" s="1"/>
  <c r="L7" i="3" s="1"/>
  <c r="M7" i="3" s="1"/>
  <c r="M10" i="3" s="1"/>
  <c r="L12" i="3" s="1"/>
  <c r="K7" i="1"/>
  <c r="L7" i="1" s="1"/>
  <c r="M7" i="1" s="1"/>
  <c r="M11" i="1" s="1"/>
  <c r="L13" i="1" s="1"/>
  <c r="G8" i="1" l="1"/>
  <c r="H8" i="1" s="1"/>
  <c r="I8" i="1" s="1"/>
  <c r="H9" i="1"/>
  <c r="G10" i="1"/>
  <c r="H10" i="1" s="1"/>
  <c r="J10" i="1" s="1"/>
  <c r="G7" i="1"/>
  <c r="H7" i="1" s="1"/>
  <c r="I9" i="1" l="1"/>
  <c r="J9" i="1" s="1"/>
</calcChain>
</file>

<file path=xl/sharedStrings.xml><?xml version="1.0" encoding="utf-8"?>
<sst xmlns="http://schemas.openxmlformats.org/spreadsheetml/2006/main" count="128" uniqueCount="67">
  <si>
    <t>mean</t>
    <phoneticPr fontId="1" type="noConversion"/>
  </si>
  <si>
    <t>std</t>
    <phoneticPr fontId="1" type="noConversion"/>
  </si>
  <si>
    <t xml:space="preserve">(-inf, 3.3]    </t>
    <phoneticPr fontId="1" type="noConversion"/>
  </si>
  <si>
    <t xml:space="preserve">(3.3, 3.38]    </t>
    <phoneticPr fontId="1" type="noConversion"/>
  </si>
  <si>
    <t xml:space="preserve">(3.38, 3.5]    </t>
    <phoneticPr fontId="1" type="noConversion"/>
  </si>
  <si>
    <t xml:space="preserve">(3.5, 3.9]     </t>
    <phoneticPr fontId="1" type="noConversion"/>
  </si>
  <si>
    <t>z</t>
    <phoneticPr fontId="1" type="noConversion"/>
  </si>
  <si>
    <t>phi</t>
    <phoneticPr fontId="1" type="noConversion"/>
  </si>
  <si>
    <t>exoected frequeics</t>
    <phoneticPr fontId="1" type="noConversion"/>
  </si>
  <si>
    <t>#</t>
    <phoneticPr fontId="1" type="noConversion"/>
  </si>
  <si>
    <t>count</t>
    <phoneticPr fontId="1" type="noConversion"/>
  </si>
  <si>
    <t>upper bound</t>
    <phoneticPr fontId="1" type="noConversion"/>
  </si>
  <si>
    <t>differnce in probability</t>
    <phoneticPr fontId="1" type="noConversion"/>
  </si>
  <si>
    <t>obersed-expected frequencies</t>
    <phoneticPr fontId="1" type="noConversion"/>
  </si>
  <si>
    <t>(obersed-expected frequencies)^2</t>
    <phoneticPr fontId="1" type="noConversion"/>
  </si>
  <si>
    <t>(obersed-expected frequencies)^2/obsered</t>
    <phoneticPr fontId="1" type="noConversion"/>
  </si>
  <si>
    <t>test statistic</t>
    <phoneticPr fontId="1" type="noConversion"/>
  </si>
  <si>
    <t>degree of freddom</t>
    <phoneticPr fontId="1" type="noConversion"/>
  </si>
  <si>
    <t>p-value</t>
    <phoneticPr fontId="1" type="noConversion"/>
  </si>
  <si>
    <t>from 0.1 to 0.05</t>
    <phoneticPr fontId="1" type="noConversion"/>
  </si>
  <si>
    <t xml:space="preserve">[2.74 3.3]    </t>
    <phoneticPr fontId="1" type="noConversion"/>
  </si>
  <si>
    <t xml:space="preserve">(-inf, 3.267]    </t>
    <phoneticPr fontId="1" type="noConversion"/>
  </si>
  <si>
    <t xml:space="preserve">(3.267, 3.32]     </t>
    <phoneticPr fontId="1" type="noConversion"/>
  </si>
  <si>
    <t xml:space="preserve">(3.32, 3.38]     </t>
    <phoneticPr fontId="1" type="noConversion"/>
  </si>
  <si>
    <t xml:space="preserve">(3.38, 3.43]      </t>
    <phoneticPr fontId="1" type="noConversion"/>
  </si>
  <si>
    <t xml:space="preserve">(3.43, 3.537]     </t>
    <phoneticPr fontId="1" type="noConversion"/>
  </si>
  <si>
    <t xml:space="preserve">(3.537, 3.9]    </t>
    <phoneticPr fontId="1" type="noConversion"/>
  </si>
  <si>
    <t>(obersed-expected frequencies)^2/obsered</t>
    <phoneticPr fontId="1" type="noConversion"/>
  </si>
  <si>
    <t>sum</t>
    <phoneticPr fontId="1" type="noConversion"/>
  </si>
  <si>
    <t>df</t>
    <phoneticPr fontId="1" type="noConversion"/>
  </si>
  <si>
    <t>p-valu</t>
    <phoneticPr fontId="1" type="noConversion"/>
  </si>
  <si>
    <t xml:space="preserve">(-inf, 3.15]    </t>
    <phoneticPr fontId="1" type="noConversion"/>
  </si>
  <si>
    <t xml:space="preserve">(3.15, 3.23]    </t>
    <phoneticPr fontId="1" type="noConversion"/>
  </si>
  <si>
    <t xml:space="preserve">(3.23, 3.27]   </t>
    <phoneticPr fontId="1" type="noConversion"/>
  </si>
  <si>
    <t xml:space="preserve">(3.27, 3.34]    </t>
    <phoneticPr fontId="1" type="noConversion"/>
  </si>
  <si>
    <t xml:space="preserve">(3.34, 3.41]    </t>
    <phoneticPr fontId="1" type="noConversion"/>
  </si>
  <si>
    <t xml:space="preserve">(3.41, 3.78]   </t>
    <phoneticPr fontId="1" type="noConversion"/>
  </si>
  <si>
    <t>0.2 to 0.1</t>
    <phoneticPr fontId="1" type="noConversion"/>
  </si>
  <si>
    <t>(-inf,</t>
  </si>
  <si>
    <t>(3.07,</t>
  </si>
  <si>
    <t>3.15]</t>
  </si>
  <si>
    <t>(3.15,</t>
  </si>
  <si>
    <t>3.18]</t>
  </si>
  <si>
    <t>(3.18,</t>
  </si>
  <si>
    <t>3.21]</t>
  </si>
  <si>
    <t>(3.21,</t>
  </si>
  <si>
    <t>3.23]</t>
  </si>
  <si>
    <t>(3.23,</t>
  </si>
  <si>
    <t>3.26]</t>
  </si>
  <si>
    <t>(3.26,</t>
  </si>
  <si>
    <t>3.27]</t>
  </si>
  <si>
    <t>(3.27,</t>
  </si>
  <si>
    <t>3.31]</t>
  </si>
  <si>
    <t>(3.31,</t>
  </si>
  <si>
    <t>3.33]</t>
  </si>
  <si>
    <t>(3.33,</t>
  </si>
  <si>
    <t>3.36]</t>
  </si>
  <si>
    <t>(3.36,</t>
  </si>
  <si>
    <t>3.4]</t>
  </si>
  <si>
    <t>(3.4,</t>
  </si>
  <si>
    <t>3.42]</t>
  </si>
  <si>
    <t>(3.42,</t>
  </si>
  <si>
    <t>3.531]</t>
  </si>
  <si>
    <t>(3.531,</t>
  </si>
  <si>
    <t>3.78]</t>
  </si>
  <si>
    <t>3.07]</t>
    <phoneticPr fontId="1" type="noConversion"/>
  </si>
  <si>
    <t>less than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</si>
</sst>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876300</xdr:colOff>
      <xdr:row>16</xdr:row>
      <xdr:rowOff>114300</xdr:rowOff>
    </xdr:from>
    <xdr:to>
      <xdr:col>13</xdr:col>
      <xdr:colOff>420055</xdr:colOff>
      <xdr:row>52</xdr:row>
      <xdr:rowOff>29472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886075"/>
          <a:ext cx="6839905" cy="643027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857250</xdr:colOff>
      <xdr:row>16</xdr:row>
      <xdr:rowOff>114300</xdr:rowOff>
    </xdr:from>
    <xdr:to>
      <xdr:col>14</xdr:col>
      <xdr:colOff>162942</xdr:colOff>
      <xdr:row>48</xdr:row>
      <xdr:rowOff>86529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6850" y="2886075"/>
          <a:ext cx="7287642" cy="5763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876300</xdr:colOff>
      <xdr:row>15</xdr:row>
      <xdr:rowOff>114300</xdr:rowOff>
    </xdr:from>
    <xdr:to>
      <xdr:col>11</xdr:col>
      <xdr:colOff>315280</xdr:colOff>
      <xdr:row>51</xdr:row>
      <xdr:rowOff>29472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886075"/>
          <a:ext cx="6839905" cy="643027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857250</xdr:colOff>
      <xdr:row>15</xdr:row>
      <xdr:rowOff>114300</xdr:rowOff>
    </xdr:from>
    <xdr:to>
      <xdr:col>11</xdr:col>
      <xdr:colOff>743967</xdr:colOff>
      <xdr:row>47</xdr:row>
      <xdr:rowOff>86529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6850" y="2886075"/>
          <a:ext cx="7287642" cy="5763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workbookViewId="0">
      <selection activeCell="C28" sqref="C28"/>
    </sheetView>
  </sheetViews>
  <sheetFormatPr defaultRowHeight="14.25"/>
  <cols>
    <col min="3" max="3" width="22" bestFit="1" customWidth="1"/>
    <col min="6" max="6" width="12.5" bestFit="1" customWidth="1"/>
    <col min="9" max="9" width="20.625" bestFit="1" customWidth="1"/>
    <col min="10" max="10" width="17.625" bestFit="1" customWidth="1"/>
  </cols>
  <sheetData>
    <row r="1" spans="1:13" ht="15">
      <c r="A1" t="s">
        <v>0</v>
      </c>
      <c r="B1" s="1">
        <v>3.3841269999999999</v>
      </c>
    </row>
    <row r="2" spans="1:13" ht="15">
      <c r="A2" t="s">
        <v>1</v>
      </c>
      <c r="B2" s="1">
        <v>0.17510000000000001</v>
      </c>
    </row>
    <row r="3" spans="1:13">
      <c r="A3" t="s">
        <v>9</v>
      </c>
      <c r="B3">
        <v>63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15</v>
      </c>
    </row>
    <row r="6" spans="1:13">
      <c r="D6">
        <v>0</v>
      </c>
      <c r="F6">
        <v>2.74</v>
      </c>
      <c r="G6">
        <f>(F6-$B$1)/$B$2</f>
        <v>-3.6786236436322084</v>
      </c>
      <c r="H6">
        <f>_xlfn.NORM.S.DIST(G6,TRUE)</f>
        <v>1.172480014910622E-4</v>
      </c>
    </row>
    <row r="7" spans="1:13" ht="15">
      <c r="C7" s="1" t="s">
        <v>20</v>
      </c>
      <c r="D7">
        <v>17</v>
      </c>
      <c r="F7">
        <v>3.3</v>
      </c>
      <c r="G7">
        <f>(F7-$B$1)/$B$2</f>
        <v>-0.48045117075956628</v>
      </c>
      <c r="H7">
        <f>_xlfn.NORM.S.DIST(G7,TRUE)</f>
        <v>0.31545330800837962</v>
      </c>
      <c r="I7">
        <f>H7-H6</f>
        <v>0.31533606000688857</v>
      </c>
      <c r="J7">
        <f>I7*$B$3</f>
        <v>19.86617178043398</v>
      </c>
      <c r="K7">
        <f>D7-J7</f>
        <v>-2.8661717804339801</v>
      </c>
      <c r="L7">
        <f>K7^2</f>
        <v>8.2149406749560914</v>
      </c>
      <c r="M7">
        <f>L7/D7</f>
        <v>0.48323180440918184</v>
      </c>
    </row>
    <row r="8" spans="1:13" ht="15">
      <c r="C8" s="1" t="s">
        <v>3</v>
      </c>
      <c r="D8">
        <v>19</v>
      </c>
      <c r="F8">
        <v>3.38</v>
      </c>
      <c r="G8">
        <f>(F8-$B$1)/$B$2</f>
        <v>-2.3569388920616743E-2</v>
      </c>
      <c r="H8">
        <f t="shared" ref="H8:H10" si="0">_xlfn.NORM.S.DIST(G8,TRUE)</f>
        <v>0.49059804473397695</v>
      </c>
      <c r="I8">
        <f>H8-H7</f>
        <v>0.17514473672559733</v>
      </c>
      <c r="J8">
        <f>I8*$B$3</f>
        <v>11.034118413712632</v>
      </c>
      <c r="K8">
        <f t="shared" ref="K8:K10" si="1">D8-J8</f>
        <v>7.9658815862873684</v>
      </c>
      <c r="L8">
        <f t="shared" ref="L8:L10" si="2">K8^2</f>
        <v>63.455269446752162</v>
      </c>
      <c r="M8">
        <f t="shared" ref="M8:M10" si="3">L8/D8</f>
        <v>3.3397510235132715</v>
      </c>
    </row>
    <row r="9" spans="1:13" ht="15">
      <c r="C9" s="1" t="s">
        <v>4</v>
      </c>
      <c r="D9">
        <v>13</v>
      </c>
      <c r="F9">
        <v>3.5</v>
      </c>
      <c r="G9">
        <f>(F9-$B$1)/$B$2</f>
        <v>0.66175328383780763</v>
      </c>
      <c r="H9">
        <f t="shared" si="0"/>
        <v>0.74593532499638882</v>
      </c>
      <c r="I9">
        <f t="shared" ref="I9" si="4">H9-H8</f>
        <v>0.25533728026241187</v>
      </c>
      <c r="J9">
        <f>I9*$B$3</f>
        <v>16.086248656531946</v>
      </c>
      <c r="K9">
        <f t="shared" si="1"/>
        <v>-3.0862486565319465</v>
      </c>
      <c r="L9">
        <f t="shared" si="2"/>
        <v>9.5249307699452448</v>
      </c>
      <c r="M9">
        <f t="shared" si="3"/>
        <v>0.73268698230348039</v>
      </c>
    </row>
    <row r="10" spans="1:13" ht="15">
      <c r="C10" s="1" t="s">
        <v>5</v>
      </c>
      <c r="D10">
        <v>14</v>
      </c>
      <c r="F10">
        <v>3.9</v>
      </c>
      <c r="G10">
        <f>(F10-$B$1)/$B$2</f>
        <v>2.9461621930325528</v>
      </c>
      <c r="H10">
        <f t="shared" si="0"/>
        <v>0.9983912817920233</v>
      </c>
      <c r="I10">
        <f>H10-H9</f>
        <v>0.25245595679563448</v>
      </c>
      <c r="J10">
        <f>I10*$B$3</f>
        <v>15.904725278124973</v>
      </c>
      <c r="K10">
        <f t="shared" si="1"/>
        <v>-1.9047252781249728</v>
      </c>
      <c r="L10">
        <f t="shared" si="2"/>
        <v>3.6279783851282552</v>
      </c>
      <c r="M10">
        <f t="shared" si="3"/>
        <v>0.2591413132234468</v>
      </c>
    </row>
    <row r="11" spans="1:13">
      <c r="M11">
        <f>SUM(M7:M10)</f>
        <v>4.8148111234493802</v>
      </c>
    </row>
    <row r="13" spans="1:13">
      <c r="K13" t="s">
        <v>16</v>
      </c>
      <c r="L13">
        <f>M11</f>
        <v>4.8148111234493802</v>
      </c>
    </row>
    <row r="14" spans="1:13">
      <c r="K14" t="s">
        <v>17</v>
      </c>
      <c r="L14">
        <f>4-2-1</f>
        <v>1</v>
      </c>
    </row>
    <row r="15" spans="1:13">
      <c r="K15" t="s">
        <v>18</v>
      </c>
      <c r="L15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5" workbookViewId="0">
      <selection activeCell="C27" sqref="C27"/>
    </sheetView>
  </sheetViews>
  <sheetFormatPr defaultRowHeight="14.25"/>
  <cols>
    <col min="3" max="3" width="22" bestFit="1" customWidth="1"/>
    <col min="6" max="6" width="12.5" bestFit="1" customWidth="1"/>
    <col min="9" max="9" width="20.625" bestFit="1" customWidth="1"/>
    <col min="10" max="10" width="17.625" bestFit="1" customWidth="1"/>
    <col min="11" max="11" width="28.375" bestFit="1" customWidth="1"/>
    <col min="12" max="12" width="32" bestFit="1" customWidth="1"/>
  </cols>
  <sheetData>
    <row r="1" spans="1:13" ht="15">
      <c r="A1" t="s">
        <v>0</v>
      </c>
      <c r="B1" s="1">
        <v>3.3841269999999999</v>
      </c>
    </row>
    <row r="2" spans="1:13" ht="15">
      <c r="A2" t="s">
        <v>1</v>
      </c>
      <c r="B2" s="1">
        <v>0.17510000000000001</v>
      </c>
    </row>
    <row r="3" spans="1:13">
      <c r="A3" t="s">
        <v>9</v>
      </c>
      <c r="B3">
        <v>63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15</v>
      </c>
    </row>
    <row r="6" spans="1:13" ht="15">
      <c r="C6" s="1" t="s">
        <v>2</v>
      </c>
      <c r="D6">
        <v>17</v>
      </c>
      <c r="F6">
        <v>3.3</v>
      </c>
      <c r="G6">
        <f>(F6-$B$1)/$B$2</f>
        <v>-0.48045117075956628</v>
      </c>
      <c r="H6">
        <f>_xlfn.NORM.S.DIST(G6,TRUE)</f>
        <v>0.31545330800837962</v>
      </c>
      <c r="I6">
        <f>H6</f>
        <v>0.31545330800837962</v>
      </c>
      <c r="J6">
        <f>I6*$B$3</f>
        <v>19.873558404527916</v>
      </c>
      <c r="K6">
        <f>D6-J6</f>
        <v>-2.8735584045279161</v>
      </c>
      <c r="L6">
        <f>K6^2</f>
        <v>8.2573379042330224</v>
      </c>
      <c r="M6">
        <f>L6/D6</f>
        <v>0.48572575907253074</v>
      </c>
    </row>
    <row r="7" spans="1:13" ht="15">
      <c r="C7" s="1" t="s">
        <v>3</v>
      </c>
      <c r="D7">
        <v>19</v>
      </c>
      <c r="F7">
        <v>3.38</v>
      </c>
      <c r="G7">
        <f>(F7-$B$1)/$B$2</f>
        <v>-2.3569388920616743E-2</v>
      </c>
      <c r="H7">
        <f t="shared" ref="H7:H9" si="0">_xlfn.NORM.S.DIST(G7,TRUE)</f>
        <v>0.49059804473397695</v>
      </c>
      <c r="I7">
        <f>H7-H6</f>
        <v>0.17514473672559733</v>
      </c>
      <c r="J7">
        <f>I7*$B$3</f>
        <v>11.034118413712632</v>
      </c>
      <c r="K7">
        <f t="shared" ref="K7:K9" si="1">D7-J7</f>
        <v>7.9658815862873684</v>
      </c>
      <c r="L7">
        <f t="shared" ref="L7:L9" si="2">K7^2</f>
        <v>63.455269446752162</v>
      </c>
      <c r="M7">
        <f t="shared" ref="M7:M9" si="3">L7/D7</f>
        <v>3.3397510235132715</v>
      </c>
    </row>
    <row r="8" spans="1:13" ht="15">
      <c r="C8" s="1" t="s">
        <v>4</v>
      </c>
      <c r="D8">
        <v>13</v>
      </c>
      <c r="F8">
        <v>3.5</v>
      </c>
      <c r="G8">
        <f>(F8-$B$1)/$B$2</f>
        <v>0.66175328383780763</v>
      </c>
      <c r="H8">
        <f t="shared" si="0"/>
        <v>0.74593532499638882</v>
      </c>
      <c r="I8">
        <f t="shared" ref="I8" si="4">H8-H7</f>
        <v>0.25533728026241187</v>
      </c>
      <c r="J8">
        <f>I8*$B$3</f>
        <v>16.086248656531946</v>
      </c>
      <c r="K8">
        <f t="shared" si="1"/>
        <v>-3.0862486565319465</v>
      </c>
      <c r="L8">
        <f t="shared" si="2"/>
        <v>9.5249307699452448</v>
      </c>
      <c r="M8">
        <f t="shared" si="3"/>
        <v>0.73268698230348039</v>
      </c>
    </row>
    <row r="9" spans="1:13" ht="15">
      <c r="C9" s="1" t="s">
        <v>5</v>
      </c>
      <c r="D9">
        <v>14</v>
      </c>
      <c r="F9">
        <v>3.9</v>
      </c>
      <c r="G9">
        <f>(F9-$B$1)/$B$2</f>
        <v>2.9461621930325528</v>
      </c>
      <c r="H9">
        <f t="shared" si="0"/>
        <v>0.9983912817920233</v>
      </c>
      <c r="I9">
        <f>H9-H8</f>
        <v>0.25245595679563448</v>
      </c>
      <c r="J9">
        <f>I9*$B$3</f>
        <v>15.904725278124973</v>
      </c>
      <c r="K9">
        <f t="shared" si="1"/>
        <v>-1.9047252781249728</v>
      </c>
      <c r="L9">
        <f t="shared" si="2"/>
        <v>3.6279783851282552</v>
      </c>
      <c r="M9">
        <f t="shared" si="3"/>
        <v>0.2591413132234468</v>
      </c>
    </row>
    <row r="10" spans="1:13">
      <c r="M10">
        <f>SUM(M6:M9)</f>
        <v>4.8173050781127289</v>
      </c>
    </row>
    <row r="12" spans="1:13">
      <c r="K12" t="s">
        <v>16</v>
      </c>
      <c r="L12">
        <f>M10</f>
        <v>4.8173050781127289</v>
      </c>
    </row>
    <row r="13" spans="1:13">
      <c r="K13" t="s">
        <v>17</v>
      </c>
      <c r="L13">
        <f>4-2-1</f>
        <v>1</v>
      </c>
    </row>
    <row r="14" spans="1:13">
      <c r="K14" t="s">
        <v>18</v>
      </c>
      <c r="L14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5"/>
    </sheetView>
  </sheetViews>
  <sheetFormatPr defaultRowHeight="14.25"/>
  <cols>
    <col min="3" max="3" width="24.5" bestFit="1" customWidth="1"/>
    <col min="9" max="9" width="20.625" bestFit="1" customWidth="1"/>
    <col min="10" max="10" width="17.625" bestFit="1" customWidth="1"/>
    <col min="11" max="11" width="28.375" bestFit="1" customWidth="1"/>
    <col min="12" max="12" width="32" bestFit="1" customWidth="1"/>
  </cols>
  <sheetData>
    <row r="1" spans="1:13" ht="15">
      <c r="A1" t="s">
        <v>0</v>
      </c>
      <c r="B1" s="1">
        <v>3.3841269999999999</v>
      </c>
    </row>
    <row r="2" spans="1:13" ht="15">
      <c r="A2" t="s">
        <v>1</v>
      </c>
      <c r="B2" s="1">
        <v>0.17510000000000001</v>
      </c>
    </row>
    <row r="3" spans="1:13">
      <c r="A3" t="s">
        <v>9</v>
      </c>
      <c r="B3">
        <v>63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27</v>
      </c>
    </row>
    <row r="6" spans="1:13" ht="15">
      <c r="C6" s="1" t="s">
        <v>21</v>
      </c>
      <c r="D6">
        <v>11</v>
      </c>
      <c r="F6">
        <v>3.2669999999999999</v>
      </c>
      <c r="G6">
        <f t="shared" ref="G6:G11" si="0">(F6-$B$1)/$B$2</f>
        <v>-0.6689149057681324</v>
      </c>
      <c r="H6">
        <f>_xlfn.NORM.S.DIST(G6,TRUE)</f>
        <v>0.25177488061063646</v>
      </c>
      <c r="I6">
        <f>H6</f>
        <v>0.25177488061063646</v>
      </c>
      <c r="J6">
        <f>I6*$B$3</f>
        <v>15.861817478470098</v>
      </c>
      <c r="K6">
        <f>D6-J6</f>
        <v>-4.8618174784700976</v>
      </c>
      <c r="L6">
        <f>K6^2</f>
        <v>23.637269193957337</v>
      </c>
      <c r="M6">
        <f>L6/D6</f>
        <v>2.1488426539961214</v>
      </c>
    </row>
    <row r="7" spans="1:13" ht="15">
      <c r="C7" s="1" t="s">
        <v>22</v>
      </c>
      <c r="D7">
        <v>9</v>
      </c>
      <c r="F7">
        <v>3.32</v>
      </c>
      <c r="G7">
        <f t="shared" si="0"/>
        <v>-0.36623072529982892</v>
      </c>
      <c r="H7">
        <f t="shared" ref="H7:H11" si="1">_xlfn.NORM.S.DIST(G7,TRUE)</f>
        <v>0.35709645847759752</v>
      </c>
      <c r="I7">
        <f>H7-H6</f>
        <v>0.10532157786696106</v>
      </c>
      <c r="J7">
        <f>I7*$B$3</f>
        <v>6.6352594056185463</v>
      </c>
      <c r="K7">
        <f t="shared" ref="K7:K11" si="2">D7-J7</f>
        <v>2.3647405943814537</v>
      </c>
      <c r="L7">
        <f t="shared" ref="L7:L11" si="3">K7^2</f>
        <v>5.5919980787155508</v>
      </c>
      <c r="M7">
        <f t="shared" ref="M7:M10" si="4">L7/D7</f>
        <v>0.62133311985728346</v>
      </c>
    </row>
    <row r="8" spans="1:13" ht="15">
      <c r="C8" s="1" t="s">
        <v>23</v>
      </c>
      <c r="D8">
        <v>16</v>
      </c>
      <c r="F8">
        <v>3.38</v>
      </c>
      <c r="G8">
        <f t="shared" si="0"/>
        <v>-2.3569388920616743E-2</v>
      </c>
      <c r="H8">
        <f t="shared" si="1"/>
        <v>0.49059804473397695</v>
      </c>
      <c r="I8">
        <f t="shared" ref="I8" si="5">H8-H7</f>
        <v>0.13350158625637942</v>
      </c>
      <c r="J8">
        <f>I8*$B$3</f>
        <v>8.4105999341519038</v>
      </c>
      <c r="K8">
        <f t="shared" si="2"/>
        <v>7.5894000658480962</v>
      </c>
      <c r="L8">
        <f t="shared" si="3"/>
        <v>57.59899335949509</v>
      </c>
      <c r="M8">
        <f t="shared" si="4"/>
        <v>3.5999370849684431</v>
      </c>
    </row>
    <row r="9" spans="1:13" ht="15">
      <c r="C9" s="1" t="s">
        <v>24</v>
      </c>
      <c r="D9">
        <v>7</v>
      </c>
      <c r="F9">
        <v>3.43</v>
      </c>
      <c r="G9">
        <f t="shared" si="0"/>
        <v>0.26198172472872799</v>
      </c>
      <c r="H9">
        <f t="shared" si="1"/>
        <v>0.60333223409878478</v>
      </c>
      <c r="I9">
        <f>H9-H8</f>
        <v>0.11273418936480784</v>
      </c>
      <c r="J9">
        <f>I9*$B$3</f>
        <v>7.1022539299828935</v>
      </c>
      <c r="K9">
        <f t="shared" si="2"/>
        <v>-0.10225392998289351</v>
      </c>
      <c r="L9">
        <f t="shared" si="3"/>
        <v>1.0455866196946488E-2</v>
      </c>
      <c r="M9">
        <f t="shared" si="4"/>
        <v>1.4936951709923554E-3</v>
      </c>
    </row>
    <row r="10" spans="1:13" ht="15">
      <c r="C10" s="1" t="s">
        <v>25</v>
      </c>
      <c r="D10">
        <v>9</v>
      </c>
      <c r="F10">
        <v>3.5369999999999999</v>
      </c>
      <c r="G10">
        <f t="shared" si="0"/>
        <v>0.87306110793832115</v>
      </c>
      <c r="H10">
        <f t="shared" si="1"/>
        <v>0.80868511450112213</v>
      </c>
      <c r="I10">
        <f t="shared" ref="I10:I11" si="6">H10-H9</f>
        <v>0.20535288040233735</v>
      </c>
      <c r="J10">
        <f t="shared" ref="J10:J11" si="7">I10*$B$3</f>
        <v>12.937231465347253</v>
      </c>
      <c r="K10">
        <f t="shared" si="2"/>
        <v>-3.9372314653472529</v>
      </c>
      <c r="L10">
        <f>K10^2</f>
        <v>15.501791611720476</v>
      </c>
      <c r="M10">
        <f t="shared" si="4"/>
        <v>1.722421290191164</v>
      </c>
    </row>
    <row r="11" spans="1:13" ht="15">
      <c r="C11" s="1" t="s">
        <v>26</v>
      </c>
      <c r="D11">
        <v>11</v>
      </c>
      <c r="F11">
        <v>3.9</v>
      </c>
      <c r="G11">
        <f t="shared" si="0"/>
        <v>2.9461621930325528</v>
      </c>
      <c r="H11">
        <f t="shared" si="1"/>
        <v>0.9983912817920233</v>
      </c>
      <c r="I11">
        <f t="shared" si="6"/>
        <v>0.18970616729090117</v>
      </c>
      <c r="J11">
        <f t="shared" si="7"/>
        <v>11.951488539326775</v>
      </c>
      <c r="K11">
        <f t="shared" si="2"/>
        <v>-0.95148853932677468</v>
      </c>
      <c r="L11">
        <f t="shared" si="3"/>
        <v>0.90533044047019928</v>
      </c>
      <c r="M11">
        <f>L11/D11</f>
        <v>8.2302767315472661E-2</v>
      </c>
    </row>
    <row r="13" spans="1:13">
      <c r="L13" t="s">
        <v>28</v>
      </c>
      <c r="M13">
        <f>SUM(M6:M11)</f>
        <v>8.1763306114994769</v>
      </c>
    </row>
    <row r="14" spans="1:13">
      <c r="L14" t="s">
        <v>29</v>
      </c>
      <c r="M14">
        <f>6-2-1</f>
        <v>3</v>
      </c>
    </row>
    <row r="15" spans="1:13">
      <c r="L15" t="s">
        <v>30</v>
      </c>
      <c r="M15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5"/>
    </sheetView>
  </sheetViews>
  <sheetFormatPr defaultRowHeight="14.25"/>
  <cols>
    <col min="3" max="3" width="23.25" bestFit="1" customWidth="1"/>
    <col min="7" max="7" width="13.875" bestFit="1" customWidth="1"/>
    <col min="9" max="9" width="20.625" bestFit="1" customWidth="1"/>
    <col min="12" max="12" width="32" bestFit="1" customWidth="1"/>
  </cols>
  <sheetData>
    <row r="1" spans="1:13" ht="15">
      <c r="A1" t="s">
        <v>0</v>
      </c>
      <c r="B1" s="1">
        <v>3.288802</v>
      </c>
    </row>
    <row r="2" spans="1:13" ht="15">
      <c r="A2" t="s">
        <v>1</v>
      </c>
      <c r="B2" s="1">
        <v>0.154478</v>
      </c>
    </row>
    <row r="3" spans="1:13" ht="15">
      <c r="A3" t="s">
        <v>9</v>
      </c>
      <c r="B3" s="1">
        <v>217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27</v>
      </c>
    </row>
    <row r="6" spans="1:13" ht="15">
      <c r="C6" s="1" t="s">
        <v>31</v>
      </c>
      <c r="D6">
        <v>39</v>
      </c>
      <c r="F6">
        <v>3.15</v>
      </c>
      <c r="G6">
        <f>(F6-$B$1)/$B$2</f>
        <v>-0.89852276699594824</v>
      </c>
      <c r="H6">
        <f>_xlfn.NORM.S.DIST(G6,TRUE)</f>
        <v>0.18445345652766645</v>
      </c>
      <c r="I6">
        <f>H6</f>
        <v>0.18445345652766645</v>
      </c>
      <c r="J6">
        <f>I6*$B$3</f>
        <v>40.026400066503619</v>
      </c>
      <c r="K6">
        <f>D6-J6</f>
        <v>-1.0264000665036193</v>
      </c>
      <c r="L6">
        <f>K6^2</f>
        <v>1.0534970965186341</v>
      </c>
      <c r="M6">
        <f>L6/D6</f>
        <v>2.7012746064580363E-2</v>
      </c>
    </row>
    <row r="7" spans="1:13" ht="15">
      <c r="C7" s="1" t="s">
        <v>32</v>
      </c>
      <c r="D7">
        <v>42</v>
      </c>
      <c r="F7">
        <v>3.23</v>
      </c>
      <c r="G7">
        <f t="shared" ref="G6:G11" si="0">(F7-$B$1)/$B$2</f>
        <v>-0.38064967179792603</v>
      </c>
      <c r="H7">
        <f t="shared" ref="H7:H11" si="1">_xlfn.NORM.S.DIST(G7,TRUE)</f>
        <v>0.35173160914653379</v>
      </c>
      <c r="I7">
        <f>H7-H6</f>
        <v>0.16727815261886733</v>
      </c>
      <c r="J7">
        <f>I7*$B$3</f>
        <v>36.299359118294213</v>
      </c>
      <c r="K7">
        <f t="shared" ref="K7:K11" si="2">D7-J7</f>
        <v>5.7006408817057874</v>
      </c>
      <c r="L7">
        <f t="shared" ref="L7:L11" si="3">K7^2</f>
        <v>32.497306462175338</v>
      </c>
      <c r="M7">
        <f t="shared" ref="M7:M10" si="4">L7/D7</f>
        <v>0.77374539195655567</v>
      </c>
    </row>
    <row r="8" spans="1:13" ht="15">
      <c r="C8" s="1" t="s">
        <v>33</v>
      </c>
      <c r="D8">
        <v>28</v>
      </c>
      <c r="F8">
        <v>3.27</v>
      </c>
      <c r="G8">
        <f t="shared" si="0"/>
        <v>-0.12171312419891496</v>
      </c>
      <c r="H8">
        <f t="shared" si="1"/>
        <v>0.45156310945578615</v>
      </c>
      <c r="I8">
        <f t="shared" ref="I8" si="5">H8-H7</f>
        <v>9.9831500309252363E-2</v>
      </c>
      <c r="J8">
        <f>I8*$B$3</f>
        <v>21.663435567107761</v>
      </c>
      <c r="K8">
        <f t="shared" si="2"/>
        <v>6.3365644328922386</v>
      </c>
      <c r="L8">
        <f t="shared" si="3"/>
        <v>40.152048812194934</v>
      </c>
      <c r="M8">
        <f t="shared" si="4"/>
        <v>1.4340017432926762</v>
      </c>
    </row>
    <row r="9" spans="1:13" ht="15">
      <c r="C9" s="1" t="s">
        <v>34</v>
      </c>
      <c r="D9">
        <v>37</v>
      </c>
      <c r="F9">
        <v>3.34</v>
      </c>
      <c r="G9">
        <f t="shared" si="0"/>
        <v>0.331425834099353</v>
      </c>
      <c r="H9">
        <f t="shared" si="1"/>
        <v>0.62983857313389802</v>
      </c>
      <c r="I9">
        <f>H9-H8</f>
        <v>0.17827546367811187</v>
      </c>
      <c r="J9">
        <f>I9*$B$3</f>
        <v>38.685775618150274</v>
      </c>
      <c r="K9">
        <f t="shared" si="2"/>
        <v>-1.6857756181502737</v>
      </c>
      <c r="L9">
        <f t="shared" si="3"/>
        <v>2.8418394347499372</v>
      </c>
      <c r="M9">
        <f t="shared" si="4"/>
        <v>7.6806471209457758E-2</v>
      </c>
    </row>
    <row r="10" spans="1:13" ht="15">
      <c r="C10" s="1" t="s">
        <v>35</v>
      </c>
      <c r="D10">
        <v>36</v>
      </c>
      <c r="F10">
        <v>3.41</v>
      </c>
      <c r="G10">
        <f t="shared" si="0"/>
        <v>0.78456479239762389</v>
      </c>
      <c r="H10">
        <f t="shared" si="1"/>
        <v>0.78364561027264246</v>
      </c>
      <c r="I10">
        <f t="shared" ref="I10:I11" si="6">H10-H9</f>
        <v>0.15380703713874444</v>
      </c>
      <c r="J10">
        <f t="shared" ref="J10:J11" si="7">I10*$B$3</f>
        <v>33.376127059107546</v>
      </c>
      <c r="K10">
        <f t="shared" si="2"/>
        <v>2.6238729408924542</v>
      </c>
      <c r="L10">
        <f>K10^2</f>
        <v>6.8847092099476166</v>
      </c>
      <c r="M10">
        <f t="shared" si="4"/>
        <v>0.19124192249854491</v>
      </c>
    </row>
    <row r="11" spans="1:13" ht="15">
      <c r="C11" s="1" t="s">
        <v>36</v>
      </c>
      <c r="D11">
        <v>35</v>
      </c>
      <c r="F11">
        <v>3.78</v>
      </c>
      <c r="G11">
        <f t="shared" si="0"/>
        <v>3.179727857688472</v>
      </c>
      <c r="H11">
        <f t="shared" si="1"/>
        <v>0.9992629328846856</v>
      </c>
      <c r="I11">
        <f t="shared" si="6"/>
        <v>0.21561732261204314</v>
      </c>
      <c r="J11">
        <f t="shared" si="7"/>
        <v>46.788959006813364</v>
      </c>
      <c r="K11">
        <f t="shared" si="2"/>
        <v>-11.788959006813364</v>
      </c>
      <c r="L11">
        <f t="shared" si="3"/>
        <v>138.97955446432596</v>
      </c>
      <c r="M11">
        <f>L11/D11</f>
        <v>3.9708444132664558</v>
      </c>
    </row>
    <row r="13" spans="1:13">
      <c r="L13" t="s">
        <v>28</v>
      </c>
      <c r="M13">
        <f>SUM(M6:M11)</f>
        <v>6.4736526882882703</v>
      </c>
    </row>
    <row r="14" spans="1:13">
      <c r="L14" t="s">
        <v>29</v>
      </c>
      <c r="M14">
        <f>6-2-1</f>
        <v>3</v>
      </c>
    </row>
    <row r="15" spans="1:13">
      <c r="L15" t="s">
        <v>30</v>
      </c>
      <c r="M15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21" sqref="G21"/>
    </sheetView>
  </sheetViews>
  <sheetFormatPr defaultRowHeight="14.25"/>
  <cols>
    <col min="3" max="3" width="20.75" bestFit="1" customWidth="1"/>
    <col min="13" max="13" width="40.375" bestFit="1" customWidth="1"/>
  </cols>
  <sheetData>
    <row r="1" spans="1:13" ht="15">
      <c r="A1" t="s">
        <v>0</v>
      </c>
      <c r="B1" s="1">
        <v>3.288802</v>
      </c>
    </row>
    <row r="2" spans="1:13" ht="15">
      <c r="A2" t="s">
        <v>1</v>
      </c>
      <c r="B2" s="1">
        <v>0.154478</v>
      </c>
    </row>
    <row r="3" spans="1:13" ht="15">
      <c r="A3" t="s">
        <v>9</v>
      </c>
      <c r="B3" s="1">
        <v>217</v>
      </c>
    </row>
    <row r="5" spans="1:13">
      <c r="D5" t="s">
        <v>10</v>
      </c>
      <c r="F5" t="s">
        <v>11</v>
      </c>
      <c r="G5" t="s">
        <v>6</v>
      </c>
      <c r="H5" t="s">
        <v>7</v>
      </c>
      <c r="I5" t="s">
        <v>12</v>
      </c>
      <c r="J5" t="s">
        <v>8</v>
      </c>
      <c r="K5" t="s">
        <v>13</v>
      </c>
      <c r="L5" t="s">
        <v>14</v>
      </c>
      <c r="M5" t="s">
        <v>27</v>
      </c>
    </row>
    <row r="6" spans="1:13" ht="15">
      <c r="B6" s="1" t="s">
        <v>38</v>
      </c>
      <c r="C6" t="s">
        <v>65</v>
      </c>
      <c r="D6">
        <v>19</v>
      </c>
      <c r="F6" t="str">
        <f>LEFT(C6,4)</f>
        <v>3.07</v>
      </c>
      <c r="G6">
        <f>(F6-$B$1)/$B$2</f>
        <v>-1.4163958621939703</v>
      </c>
      <c r="H6">
        <f>_xlfn.NORM.S.DIST(G6,TRUE)</f>
        <v>7.832981736753275E-2</v>
      </c>
      <c r="I6">
        <f>H6</f>
        <v>7.832981736753275E-2</v>
      </c>
      <c r="J6">
        <f>I6*$B$3</f>
        <v>16.997570368754605</v>
      </c>
      <c r="K6">
        <f>D6-J6</f>
        <v>2.0024296312453949</v>
      </c>
      <c r="L6">
        <f>K6^2</f>
        <v>4.0097244280895676</v>
      </c>
      <c r="M6">
        <f>L6/D6</f>
        <v>0.21103812779418776</v>
      </c>
    </row>
    <row r="7" spans="1:13" ht="15">
      <c r="B7" s="1" t="s">
        <v>39</v>
      </c>
      <c r="C7" t="s">
        <v>40</v>
      </c>
      <c r="D7">
        <v>20</v>
      </c>
      <c r="F7" t="str">
        <f t="shared" ref="F7:F19" si="0">LEFT(C7,4)</f>
        <v>3.15</v>
      </c>
      <c r="G7">
        <f t="shared" ref="G7:G19" si="1">(F7-$B$1)/$B$2</f>
        <v>-0.89852276699594824</v>
      </c>
      <c r="H7">
        <f t="shared" ref="H7:H19" si="2">_xlfn.NORM.S.DIST(G7,TRUE)</f>
        <v>0.18445345652766645</v>
      </c>
      <c r="I7">
        <f>H7-H6</f>
        <v>0.1061236391601337</v>
      </c>
      <c r="J7">
        <f>I7*$B$3</f>
        <v>23.028829697749014</v>
      </c>
      <c r="K7">
        <f t="shared" ref="K7:K19" si="3">D7-J7</f>
        <v>-3.0288296977490141</v>
      </c>
      <c r="L7">
        <f t="shared" ref="L7:L19" si="4">K7^2</f>
        <v>9.1738093379663841</v>
      </c>
      <c r="M7">
        <f t="shared" ref="M7:M19" si="5">L7/D7</f>
        <v>0.45869046689831922</v>
      </c>
    </row>
    <row r="8" spans="1:13" ht="15">
      <c r="B8" s="1" t="s">
        <v>41</v>
      </c>
      <c r="C8" t="s">
        <v>42</v>
      </c>
      <c r="D8">
        <v>10</v>
      </c>
      <c r="F8" t="str">
        <f t="shared" si="0"/>
        <v>3.18</v>
      </c>
      <c r="G8">
        <f t="shared" si="1"/>
        <v>-0.70432035629668843</v>
      </c>
      <c r="H8">
        <f t="shared" si="2"/>
        <v>0.24061664603745564</v>
      </c>
      <c r="I8">
        <f t="shared" ref="I8" si="6">H8-H7</f>
        <v>5.6163189509789185E-2</v>
      </c>
      <c r="J8">
        <f>I8*$B$3</f>
        <v>12.187412123624254</v>
      </c>
      <c r="K8">
        <f t="shared" si="3"/>
        <v>-2.1874121236242541</v>
      </c>
      <c r="L8">
        <f t="shared" si="4"/>
        <v>4.7847717985783689</v>
      </c>
      <c r="M8">
        <f t="shared" si="5"/>
        <v>0.47847717985783689</v>
      </c>
    </row>
    <row r="9" spans="1:13" ht="15">
      <c r="B9" s="1" t="s">
        <v>43</v>
      </c>
      <c r="C9" t="s">
        <v>44</v>
      </c>
      <c r="D9">
        <v>17</v>
      </c>
      <c r="F9" t="str">
        <f t="shared" si="0"/>
        <v>3.21</v>
      </c>
      <c r="G9">
        <f t="shared" si="1"/>
        <v>-0.51011794559743162</v>
      </c>
      <c r="H9">
        <f t="shared" si="2"/>
        <v>0.3049844167553013</v>
      </c>
      <c r="I9">
        <f>H9-H8</f>
        <v>6.4367770717845663E-2</v>
      </c>
      <c r="J9">
        <f>I9*$B$3</f>
        <v>13.967806245772509</v>
      </c>
      <c r="K9">
        <f t="shared" si="3"/>
        <v>3.0321937542274906</v>
      </c>
      <c r="L9">
        <f t="shared" si="4"/>
        <v>9.1941989631762038</v>
      </c>
      <c r="M9">
        <f t="shared" si="5"/>
        <v>0.54083523312801196</v>
      </c>
    </row>
    <row r="10" spans="1:13" ht="15">
      <c r="B10" s="1" t="s">
        <v>45</v>
      </c>
      <c r="C10" t="s">
        <v>46</v>
      </c>
      <c r="D10">
        <v>15</v>
      </c>
      <c r="F10" t="str">
        <f t="shared" si="0"/>
        <v>3.23</v>
      </c>
      <c r="G10">
        <f t="shared" si="1"/>
        <v>-0.38064967179792603</v>
      </c>
      <c r="H10">
        <f t="shared" si="2"/>
        <v>0.35173160914653379</v>
      </c>
      <c r="I10">
        <f t="shared" ref="I10:I19" si="7">H10-H9</f>
        <v>4.6747192391232484E-2</v>
      </c>
      <c r="J10">
        <f t="shared" ref="J10:J19" si="8">I10*$B$3</f>
        <v>10.144140748897449</v>
      </c>
      <c r="K10">
        <f t="shared" si="3"/>
        <v>4.8558592511025509</v>
      </c>
      <c r="L10">
        <f t="shared" si="4"/>
        <v>23.579369066518225</v>
      </c>
      <c r="M10">
        <f t="shared" si="5"/>
        <v>1.5719579377678816</v>
      </c>
    </row>
    <row r="11" spans="1:13" ht="15">
      <c r="B11" s="1" t="s">
        <v>47</v>
      </c>
      <c r="C11" t="s">
        <v>48</v>
      </c>
      <c r="D11">
        <v>20</v>
      </c>
      <c r="F11" t="str">
        <f t="shared" si="0"/>
        <v>3.26</v>
      </c>
      <c r="G11">
        <f t="shared" si="1"/>
        <v>-0.18644726109866916</v>
      </c>
      <c r="H11">
        <f t="shared" si="2"/>
        <v>0.42604701656568611</v>
      </c>
      <c r="I11">
        <f t="shared" si="7"/>
        <v>7.4315407419152324E-2</v>
      </c>
      <c r="J11">
        <f t="shared" si="8"/>
        <v>16.126443409956053</v>
      </c>
      <c r="K11">
        <f t="shared" si="3"/>
        <v>3.8735565900439468</v>
      </c>
      <c r="L11">
        <f t="shared" si="4"/>
        <v>15.004440656272889</v>
      </c>
      <c r="M11">
        <f t="shared" si="5"/>
        <v>0.75022203281364441</v>
      </c>
    </row>
    <row r="12" spans="1:13" ht="15">
      <c r="B12" s="1" t="s">
        <v>49</v>
      </c>
      <c r="C12" t="s">
        <v>50</v>
      </c>
      <c r="D12">
        <v>8</v>
      </c>
      <c r="F12" t="str">
        <f t="shared" si="0"/>
        <v>3.27</v>
      </c>
      <c r="G12">
        <f t="shared" si="1"/>
        <v>-0.12171312419891496</v>
      </c>
      <c r="H12">
        <f t="shared" si="2"/>
        <v>0.45156310945578615</v>
      </c>
      <c r="I12">
        <f t="shared" si="7"/>
        <v>2.5516092890100039E-2</v>
      </c>
      <c r="J12">
        <f t="shared" si="8"/>
        <v>5.5369921571517082</v>
      </c>
      <c r="K12">
        <f t="shared" si="3"/>
        <v>2.4630078428482918</v>
      </c>
      <c r="L12">
        <f t="shared" si="4"/>
        <v>6.0664076339321955</v>
      </c>
      <c r="M12">
        <f t="shared" si="5"/>
        <v>0.75830095424152444</v>
      </c>
    </row>
    <row r="13" spans="1:13" ht="15">
      <c r="B13" s="1" t="s">
        <v>51</v>
      </c>
      <c r="C13" t="s">
        <v>52</v>
      </c>
      <c r="D13">
        <v>19</v>
      </c>
      <c r="F13" t="str">
        <f t="shared" si="0"/>
        <v>3.31</v>
      </c>
      <c r="G13">
        <f t="shared" si="1"/>
        <v>0.13722342340009613</v>
      </c>
      <c r="H13">
        <f t="shared" si="2"/>
        <v>0.55457290157651462</v>
      </c>
      <c r="I13">
        <f t="shared" si="7"/>
        <v>0.10300979212072847</v>
      </c>
      <c r="J13">
        <f t="shared" si="8"/>
        <v>22.353124890198078</v>
      </c>
      <c r="K13">
        <f t="shared" si="3"/>
        <v>-3.3531248901980781</v>
      </c>
      <c r="L13">
        <f t="shared" si="4"/>
        <v>11.243446529265874</v>
      </c>
      <c r="M13">
        <f t="shared" si="5"/>
        <v>0.59176034364557228</v>
      </c>
    </row>
    <row r="14" spans="1:13" ht="15">
      <c r="B14" s="1" t="s">
        <v>53</v>
      </c>
      <c r="C14" t="s">
        <v>54</v>
      </c>
      <c r="D14">
        <v>12</v>
      </c>
      <c r="F14" t="str">
        <f t="shared" si="0"/>
        <v>3.33</v>
      </c>
      <c r="G14">
        <f t="shared" si="1"/>
        <v>0.26669169719960167</v>
      </c>
      <c r="H14">
        <f t="shared" si="2"/>
        <v>0.60514672643106637</v>
      </c>
      <c r="I14">
        <f t="shared" si="7"/>
        <v>5.0573824854551752E-2</v>
      </c>
      <c r="J14">
        <f t="shared" si="8"/>
        <v>10.974519993437731</v>
      </c>
      <c r="K14">
        <f t="shared" si="3"/>
        <v>1.0254800065622689</v>
      </c>
      <c r="L14">
        <f t="shared" si="4"/>
        <v>1.051609243858951</v>
      </c>
      <c r="M14">
        <f t="shared" si="5"/>
        <v>8.7634103654912587E-2</v>
      </c>
    </row>
    <row r="15" spans="1:13" ht="15">
      <c r="B15" s="1" t="s">
        <v>55</v>
      </c>
      <c r="C15" t="s">
        <v>56</v>
      </c>
      <c r="D15">
        <v>13</v>
      </c>
      <c r="F15" t="str">
        <f t="shared" si="0"/>
        <v>3.36</v>
      </c>
      <c r="G15">
        <f t="shared" si="1"/>
        <v>0.46089410789885854</v>
      </c>
      <c r="H15">
        <f t="shared" si="2"/>
        <v>0.67756271037131865</v>
      </c>
      <c r="I15">
        <f t="shared" si="7"/>
        <v>7.2415983940252282E-2</v>
      </c>
      <c r="J15">
        <f t="shared" si="8"/>
        <v>15.714268515034746</v>
      </c>
      <c r="K15">
        <f t="shared" si="3"/>
        <v>-2.7142685150347461</v>
      </c>
      <c r="L15">
        <f t="shared" si="4"/>
        <v>7.3672535717089254</v>
      </c>
      <c r="M15">
        <f t="shared" si="5"/>
        <v>0.56671181320837882</v>
      </c>
    </row>
    <row r="16" spans="1:13" ht="15">
      <c r="B16" s="1" t="s">
        <v>57</v>
      </c>
      <c r="C16" s="1" t="s">
        <v>58</v>
      </c>
      <c r="D16">
        <v>16</v>
      </c>
      <c r="F16">
        <v>3.4</v>
      </c>
      <c r="G16">
        <f>(F16-$B$1)/$B$2</f>
        <v>0.71983065549786962</v>
      </c>
      <c r="H16">
        <f t="shared" si="2"/>
        <v>0.76418536612420207</v>
      </c>
      <c r="I16">
        <f t="shared" si="7"/>
        <v>8.6622655752883415E-2</v>
      </c>
      <c r="J16">
        <f t="shared" si="8"/>
        <v>18.797116298375702</v>
      </c>
      <c r="K16">
        <f t="shared" si="3"/>
        <v>-2.7971162983757019</v>
      </c>
      <c r="L16">
        <f t="shared" si="4"/>
        <v>7.8238595866389886</v>
      </c>
      <c r="M16">
        <f t="shared" si="5"/>
        <v>0.48899122416493679</v>
      </c>
    </row>
    <row r="17" spans="2:13" ht="15">
      <c r="B17" s="1" t="s">
        <v>59</v>
      </c>
      <c r="C17" s="1" t="s">
        <v>60</v>
      </c>
      <c r="D17">
        <v>18</v>
      </c>
      <c r="F17" t="str">
        <f t="shared" si="0"/>
        <v>3.42</v>
      </c>
      <c r="G17">
        <f t="shared" si="1"/>
        <v>0.84929892929737516</v>
      </c>
      <c r="H17">
        <f t="shared" si="2"/>
        <v>0.80214251175472095</v>
      </c>
      <c r="I17">
        <f t="shared" si="7"/>
        <v>3.7957145630518885E-2</v>
      </c>
      <c r="J17">
        <f t="shared" si="8"/>
        <v>8.2367006018225979</v>
      </c>
      <c r="K17">
        <f t="shared" si="3"/>
        <v>9.7632993981774021</v>
      </c>
      <c r="L17">
        <f t="shared" si="4"/>
        <v>95.322015138451221</v>
      </c>
      <c r="M17">
        <f t="shared" si="5"/>
        <v>5.2956675076917348</v>
      </c>
    </row>
    <row r="18" spans="2:13" ht="15">
      <c r="B18" s="1" t="s">
        <v>61</v>
      </c>
      <c r="C18" s="1" t="s">
        <v>62</v>
      </c>
      <c r="D18">
        <v>14</v>
      </c>
      <c r="F18">
        <v>3.5310000000000001</v>
      </c>
      <c r="G18">
        <f t="shared" si="1"/>
        <v>1.5678478488846317</v>
      </c>
      <c r="H18">
        <f t="shared" si="2"/>
        <v>0.94154167748004247</v>
      </c>
      <c r="I18">
        <f t="shared" si="7"/>
        <v>0.13939916572532152</v>
      </c>
      <c r="J18">
        <f t="shared" si="8"/>
        <v>30.24961896239477</v>
      </c>
      <c r="K18">
        <f t="shared" si="3"/>
        <v>-16.24961896239477</v>
      </c>
      <c r="L18">
        <f t="shared" si="4"/>
        <v>264.05011642301969</v>
      </c>
      <c r="M18">
        <f t="shared" si="5"/>
        <v>18.860722601644262</v>
      </c>
    </row>
    <row r="19" spans="2:13" ht="15">
      <c r="B19" s="1" t="s">
        <v>63</v>
      </c>
      <c r="C19" s="1" t="s">
        <v>64</v>
      </c>
      <c r="D19">
        <v>16</v>
      </c>
      <c r="F19" t="str">
        <f t="shared" si="0"/>
        <v>3.78</v>
      </c>
      <c r="G19">
        <f t="shared" si="1"/>
        <v>3.179727857688472</v>
      </c>
      <c r="H19">
        <f t="shared" si="2"/>
        <v>0.9992629328846856</v>
      </c>
      <c r="I19">
        <f t="shared" si="7"/>
        <v>5.7721255404643124E-2</v>
      </c>
      <c r="J19">
        <f t="shared" si="8"/>
        <v>12.525512422807559</v>
      </c>
      <c r="K19">
        <f t="shared" si="3"/>
        <v>3.4744875771924413</v>
      </c>
      <c r="L19">
        <f t="shared" si="4"/>
        <v>12.072063924064601</v>
      </c>
      <c r="M19">
        <f t="shared" si="5"/>
        <v>0.75450399525403755</v>
      </c>
    </row>
    <row r="20" spans="2:13" ht="15">
      <c r="D20" s="1"/>
    </row>
    <row r="25" spans="2:13">
      <c r="L25" t="s">
        <v>28</v>
      </c>
      <c r="M25">
        <f>SUM(M6:M19)</f>
        <v>31.415513521765241</v>
      </c>
    </row>
    <row r="26" spans="2:13">
      <c r="L26" t="s">
        <v>29</v>
      </c>
      <c r="M26">
        <f>6-2-1</f>
        <v>3</v>
      </c>
    </row>
    <row r="27" spans="2:13">
      <c r="L27" t="s">
        <v>30</v>
      </c>
      <c r="M27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(low)#bin=4 first bin from 2.74</vt:lpstr>
      <vt:lpstr>(low)#bin=4 first bin from -inf</vt:lpstr>
      <vt:lpstr>(low)#bin =6</vt:lpstr>
      <vt:lpstr>(high)#bin=6</vt:lpstr>
      <vt:lpstr>(high)#bin=14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2020-11-20T20:45:33Z</dcterms:created>
  <dcterms:modified xsi:type="dcterms:W3CDTF">2020-11-23T12:46:03Z</dcterms:modified>
</cp:coreProperties>
</file>