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iyaranjan\Desktop\"/>
    </mc:Choice>
  </mc:AlternateContent>
  <bookViews>
    <workbookView xWindow="0" yWindow="0" windowWidth="23040" windowHeight="9384" activeTab="3"/>
  </bookViews>
  <sheets>
    <sheet name="Sheet1" sheetId="2" r:id="rId1"/>
    <sheet name="Sheet2" sheetId="1" r:id="rId2"/>
    <sheet name="Sheet3" sheetId="3" r:id="rId3"/>
    <sheet name="reference" sheetId="4" r:id="rId4"/>
    <sheet name="data validation" sheetId="5" r:id="rId5"/>
    <sheet name="condition formating" sheetId="6" r:id="rId6"/>
    <sheet name="column chart" sheetId="7" r:id="rId7"/>
    <sheet name="line chart" sheetId="8" r:id="rId8"/>
    <sheet name="pi chart" sheetId="9" r:id="rId9"/>
    <sheet name="PROTECTION1" sheetId="10" r:id="rId10"/>
    <sheet name="PROTECTION 2" sheetId="11" r:id="rId11"/>
    <sheet name="PIVOT TABLE1" sheetId="12" r:id="rId12"/>
    <sheet name="pivot table2" sheetId="13" r:id="rId13"/>
    <sheet name="dashbord" sheetId="14" r:id="rId14"/>
    <sheet name="vlook up" sheetId="15" r:id="rId15"/>
    <sheet name="INDEX &amp;MATCH" sheetId="16" r:id="rId16"/>
    <sheet name="operator" sheetId="17" r:id="rId17"/>
    <sheet name="IF FUNCTION" sheetId="18" r:id="rId18"/>
    <sheet name="COUNT IF" sheetId="19" r:id="rId19"/>
    <sheet name="MICROS" sheetId="20" r:id="rId20"/>
    <sheet name="dashboard1" sheetId="21" r:id="rId21"/>
    <sheet name="Sheet4" sheetId="22" r:id="rId22"/>
  </sheets>
  <externalReferences>
    <externalReference r:id="rId23"/>
  </externalReferences>
  <definedNames>
    <definedName name="_xlnm._FilterDatabase" localSheetId="19" hidden="1">MICROS!$A$2</definedName>
    <definedName name="Slicer_Country">#N/A</definedName>
    <definedName name="Slicer_Manufacturing_Price">#N/A</definedName>
    <definedName name="Slicer_Name1">#N/A</definedName>
  </definedNames>
  <calcPr calcId="152511"/>
  <pivotCaches>
    <pivotCache cacheId="0" r:id="rId24"/>
    <pivotCache cacheId="1" r:id="rId25"/>
  </pivotCaches>
  <extLs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2" l="1"/>
  <c r="C4" i="22"/>
  <c r="C5" i="22"/>
  <c r="C6" i="22"/>
  <c r="C7" i="22"/>
  <c r="A8" i="19"/>
  <c r="B8" i="19"/>
  <c r="C8" i="19"/>
  <c r="D8" i="19"/>
  <c r="E8" i="19"/>
  <c r="F8" i="19"/>
  <c r="G8" i="19"/>
  <c r="H8" i="19"/>
  <c r="I8" i="19"/>
  <c r="J8" i="19"/>
  <c r="K8" i="19"/>
  <c r="L8" i="19"/>
  <c r="A9" i="19"/>
  <c r="B9" i="19"/>
  <c r="C9" i="19"/>
  <c r="D9" i="19"/>
  <c r="E9" i="19"/>
  <c r="F9" i="19"/>
  <c r="G9" i="19"/>
  <c r="H9" i="19"/>
  <c r="I9" i="19"/>
  <c r="J9" i="19"/>
  <c r="K9" i="19"/>
  <c r="L9" i="19"/>
  <c r="A10" i="19"/>
  <c r="B10" i="19"/>
  <c r="C10" i="19"/>
  <c r="D10" i="19"/>
  <c r="E10" i="19"/>
  <c r="F10" i="19"/>
  <c r="G10" i="19"/>
  <c r="H10" i="19"/>
  <c r="I10" i="19"/>
  <c r="J10" i="19"/>
  <c r="K10" i="19"/>
  <c r="L10" i="19"/>
  <c r="A11" i="19"/>
  <c r="B11" i="19"/>
  <c r="C11" i="19"/>
  <c r="D11" i="19"/>
  <c r="E11" i="19"/>
  <c r="F11" i="19"/>
  <c r="G11" i="19"/>
  <c r="H11" i="19"/>
  <c r="I11" i="19"/>
  <c r="J11" i="19"/>
  <c r="K11" i="19"/>
  <c r="L11" i="19"/>
  <c r="A12" i="19"/>
  <c r="B12" i="19"/>
  <c r="C12" i="19"/>
  <c r="D12" i="19"/>
  <c r="E12" i="19"/>
  <c r="F12" i="19"/>
  <c r="G12" i="19"/>
  <c r="H12" i="19"/>
  <c r="I12" i="19"/>
  <c r="J12" i="19"/>
  <c r="K12" i="19"/>
  <c r="L12" i="19"/>
  <c r="A13" i="19"/>
  <c r="B13" i="19"/>
  <c r="C13" i="19"/>
  <c r="D13" i="19"/>
  <c r="E13" i="19"/>
  <c r="F13" i="19"/>
  <c r="G13" i="19"/>
  <c r="H13" i="19"/>
  <c r="I13" i="19"/>
  <c r="J13" i="19"/>
  <c r="K13" i="19"/>
  <c r="L13" i="19"/>
  <c r="A14" i="19"/>
  <c r="B14" i="19"/>
  <c r="C14" i="19"/>
  <c r="D14" i="19"/>
  <c r="E14" i="19"/>
  <c r="F14" i="19"/>
  <c r="G14" i="19"/>
  <c r="H14" i="19"/>
  <c r="I14" i="19"/>
  <c r="J14" i="19"/>
  <c r="K14" i="19"/>
  <c r="L14" i="19"/>
  <c r="A15" i="19"/>
  <c r="B15" i="19"/>
  <c r="C15" i="19"/>
  <c r="D15" i="19"/>
  <c r="E15" i="19"/>
  <c r="F15" i="19"/>
  <c r="G15" i="19"/>
  <c r="H15" i="19"/>
  <c r="I15" i="19"/>
  <c r="J15" i="19"/>
  <c r="K15" i="19"/>
  <c r="L15" i="19"/>
  <c r="A16" i="19"/>
  <c r="B16" i="19"/>
  <c r="C16" i="19"/>
  <c r="D16" i="19"/>
  <c r="E16" i="19"/>
  <c r="F16" i="19"/>
  <c r="G16" i="19"/>
  <c r="H16" i="19"/>
  <c r="I16" i="19"/>
  <c r="J16" i="19"/>
  <c r="K16" i="19"/>
  <c r="L16" i="19"/>
  <c r="A17" i="19"/>
  <c r="B17" i="19"/>
  <c r="C17" i="19"/>
  <c r="D17" i="19"/>
  <c r="E17" i="19"/>
  <c r="F17" i="19"/>
  <c r="G17" i="19"/>
  <c r="H17" i="19"/>
  <c r="I17" i="19"/>
  <c r="J17" i="19"/>
  <c r="K17" i="19"/>
  <c r="L17" i="19"/>
  <c r="A18" i="19"/>
  <c r="B18" i="19"/>
  <c r="C18" i="19"/>
  <c r="D18" i="19"/>
  <c r="E18" i="19"/>
  <c r="F18" i="19"/>
  <c r="G18" i="19"/>
  <c r="H18" i="19"/>
  <c r="I18" i="19"/>
  <c r="J18" i="19"/>
  <c r="K18" i="19"/>
  <c r="L18" i="19"/>
  <c r="A19" i="19"/>
  <c r="B19" i="19"/>
  <c r="C19" i="19"/>
  <c r="D19" i="19"/>
  <c r="E19" i="19"/>
  <c r="F19" i="19"/>
  <c r="G19" i="19"/>
  <c r="H19" i="19"/>
  <c r="I19" i="19"/>
  <c r="J19" i="19"/>
  <c r="K19" i="19"/>
  <c r="L19" i="19"/>
  <c r="A20" i="19"/>
  <c r="B20" i="19"/>
  <c r="C20" i="19"/>
  <c r="D20" i="19"/>
  <c r="E20" i="19"/>
  <c r="F20" i="19"/>
  <c r="G20" i="19"/>
  <c r="H20" i="19"/>
  <c r="I20" i="19"/>
  <c r="J20" i="19"/>
  <c r="K20" i="19"/>
  <c r="L20" i="19"/>
  <c r="A21" i="19"/>
  <c r="B21" i="19"/>
  <c r="C21" i="19"/>
  <c r="D21" i="19"/>
  <c r="E21" i="19"/>
  <c r="F21" i="19"/>
  <c r="G21" i="19"/>
  <c r="H21" i="19"/>
  <c r="I21" i="19"/>
  <c r="J21" i="19"/>
  <c r="K21" i="19"/>
  <c r="L21" i="19"/>
  <c r="N3" i="18"/>
  <c r="C4" i="18"/>
  <c r="D4" i="18"/>
  <c r="E4" i="18"/>
  <c r="N4" i="18"/>
  <c r="C5" i="18"/>
  <c r="D5" i="18"/>
  <c r="E5" i="18"/>
  <c r="N5" i="18"/>
  <c r="C6" i="18"/>
  <c r="D6" i="18"/>
  <c r="E6" i="18"/>
  <c r="N6" i="18"/>
  <c r="C7" i="18"/>
  <c r="D7" i="18"/>
  <c r="E7" i="18"/>
  <c r="N7" i="18"/>
  <c r="C8" i="18"/>
  <c r="D8" i="18"/>
  <c r="E8" i="18"/>
  <c r="N8" i="18"/>
  <c r="C9" i="18"/>
  <c r="D9" i="18"/>
  <c r="E9" i="18"/>
  <c r="N9" i="18"/>
  <c r="C10" i="18"/>
  <c r="D10" i="18"/>
  <c r="E10" i="18"/>
  <c r="C19" i="18"/>
  <c r="C20" i="18"/>
  <c r="C21" i="18"/>
  <c r="C22" i="18"/>
  <c r="C23" i="18"/>
  <c r="C24" i="18"/>
  <c r="C25" i="18"/>
  <c r="D6" i="17"/>
  <c r="E6" i="17"/>
  <c r="D7" i="17"/>
  <c r="E7" i="17"/>
  <c r="D8" i="17"/>
  <c r="E8" i="17"/>
  <c r="D9" i="17"/>
  <c r="E9" i="17"/>
  <c r="D10" i="17"/>
  <c r="E10" i="17"/>
  <c r="D11" i="17"/>
  <c r="E11" i="17"/>
  <c r="D12" i="17"/>
  <c r="E12" i="17"/>
  <c r="O8" i="16"/>
  <c r="K9" i="16"/>
  <c r="L9" i="16"/>
  <c r="M9" i="16"/>
  <c r="O9" i="16"/>
  <c r="K10" i="16"/>
  <c r="L10" i="16"/>
  <c r="M10" i="16"/>
  <c r="O10" i="16"/>
  <c r="O11" i="16"/>
  <c r="O12" i="16"/>
  <c r="O13" i="16"/>
  <c r="I17" i="16"/>
  <c r="J17" i="16" s="1"/>
  <c r="K17" i="16" s="1"/>
  <c r="I18" i="16"/>
  <c r="J18" i="16" s="1"/>
  <c r="K18" i="16" s="1"/>
  <c r="I19" i="16"/>
  <c r="J19" i="16"/>
  <c r="K19" i="16" s="1"/>
  <c r="I20" i="16"/>
  <c r="J20" i="16" s="1"/>
  <c r="K20" i="16" s="1"/>
  <c r="I21" i="16"/>
  <c r="J21" i="16" s="1"/>
  <c r="K21" i="16" s="1"/>
  <c r="I22" i="16"/>
  <c r="J22" i="16" s="1"/>
  <c r="K22" i="16" s="1"/>
  <c r="I23" i="16"/>
  <c r="J23" i="16"/>
  <c r="K23" i="16" s="1"/>
  <c r="M4" i="15"/>
  <c r="N4" i="15" s="1"/>
  <c r="O4" i="15" s="1"/>
  <c r="M5" i="15"/>
  <c r="N5" i="15"/>
  <c r="O5" i="15" s="1"/>
  <c r="M6" i="15"/>
  <c r="N6" i="15"/>
  <c r="O6" i="15"/>
  <c r="M7" i="15"/>
  <c r="N7" i="15" s="1"/>
  <c r="O7" i="15" s="1"/>
  <c r="M8" i="15"/>
  <c r="N8" i="15" s="1"/>
  <c r="O8" i="15" s="1"/>
  <c r="M9" i="15"/>
  <c r="N9" i="15"/>
  <c r="O9" i="15" s="1"/>
  <c r="M10" i="15"/>
  <c r="N10" i="15"/>
  <c r="O10" i="15"/>
  <c r="C3" i="10"/>
  <c r="D3" i="10"/>
  <c r="F3" i="10"/>
  <c r="G3" i="10"/>
  <c r="H3" i="10"/>
  <c r="J3" i="10"/>
  <c r="K3" i="10"/>
  <c r="L3" i="10"/>
  <c r="M3" i="10"/>
  <c r="N3" i="10"/>
  <c r="O3" i="10"/>
  <c r="P3" i="10"/>
  <c r="R3" i="10"/>
  <c r="S3" i="10"/>
  <c r="T3" i="10"/>
  <c r="U3" i="10"/>
  <c r="V3" i="10"/>
  <c r="B4" i="10"/>
  <c r="C4" i="10"/>
  <c r="D4" i="10"/>
  <c r="E4" i="10"/>
  <c r="F4" i="10"/>
  <c r="G4" i="10"/>
  <c r="H4" i="10"/>
  <c r="J4" i="10"/>
  <c r="K4" i="10"/>
  <c r="L4" i="10"/>
  <c r="M4" i="10"/>
  <c r="N4" i="10"/>
  <c r="O4" i="10"/>
  <c r="P4" i="10"/>
  <c r="R4" i="10"/>
  <c r="S4" i="10"/>
  <c r="T4" i="10"/>
  <c r="U4" i="10"/>
  <c r="V4" i="10"/>
  <c r="W4" i="10"/>
  <c r="X4" i="10"/>
  <c r="B5" i="10"/>
  <c r="C5" i="10"/>
  <c r="D5" i="10"/>
  <c r="E5" i="10"/>
  <c r="F5" i="10"/>
  <c r="G5" i="10"/>
  <c r="H5" i="10"/>
  <c r="J5" i="10"/>
  <c r="K5" i="10"/>
  <c r="L5" i="10"/>
  <c r="M5" i="10"/>
  <c r="N5" i="10"/>
  <c r="O5" i="10"/>
  <c r="P5" i="10"/>
  <c r="R5" i="10"/>
  <c r="S5" i="10"/>
  <c r="T5" i="10"/>
  <c r="U5" i="10"/>
  <c r="V5" i="10"/>
  <c r="W5" i="10"/>
  <c r="X5" i="10"/>
  <c r="B6" i="10"/>
  <c r="C6" i="10"/>
  <c r="D6" i="10"/>
  <c r="E6" i="10"/>
  <c r="F6" i="10"/>
  <c r="G6" i="10"/>
  <c r="H6" i="10"/>
  <c r="J6" i="10"/>
  <c r="K6" i="10"/>
  <c r="L6" i="10"/>
  <c r="M6" i="10"/>
  <c r="N6" i="10"/>
  <c r="O6" i="10"/>
  <c r="P6" i="10"/>
  <c r="R6" i="10"/>
  <c r="S6" i="10"/>
  <c r="T6" i="10"/>
  <c r="U6" i="10"/>
  <c r="V6" i="10"/>
  <c r="W6" i="10"/>
  <c r="X6" i="10"/>
  <c r="B7" i="10"/>
  <c r="C7" i="10"/>
  <c r="D7" i="10"/>
  <c r="E7" i="10"/>
  <c r="F7" i="10"/>
  <c r="G7" i="10"/>
  <c r="H7" i="10"/>
  <c r="J7" i="10"/>
  <c r="K7" i="10"/>
  <c r="L7" i="10"/>
  <c r="M7" i="10"/>
  <c r="N7" i="10"/>
  <c r="O7" i="10"/>
  <c r="P7" i="10"/>
  <c r="R7" i="10"/>
  <c r="S7" i="10"/>
  <c r="T7" i="10"/>
  <c r="U7" i="10"/>
  <c r="V7" i="10"/>
  <c r="W7" i="10"/>
  <c r="X7" i="10"/>
  <c r="B8" i="10"/>
  <c r="C8" i="10"/>
  <c r="D8" i="10"/>
  <c r="E8" i="10"/>
  <c r="F8" i="10"/>
  <c r="G8" i="10"/>
  <c r="H8" i="10"/>
  <c r="J8" i="10"/>
  <c r="K8" i="10"/>
  <c r="L8" i="10"/>
  <c r="M8" i="10"/>
  <c r="N8" i="10"/>
  <c r="O8" i="10"/>
  <c r="P8" i="10"/>
  <c r="R8" i="10"/>
  <c r="S8" i="10"/>
  <c r="T8" i="10"/>
  <c r="U8" i="10"/>
  <c r="V8" i="10"/>
  <c r="W8" i="10"/>
  <c r="X8" i="10"/>
  <c r="B9" i="10"/>
  <c r="C9" i="10"/>
  <c r="D9" i="10"/>
  <c r="E9" i="10"/>
  <c r="F9" i="10"/>
  <c r="G9" i="10"/>
  <c r="H9" i="10"/>
  <c r="J9" i="10"/>
  <c r="K9" i="10"/>
  <c r="L9" i="10"/>
  <c r="M9" i="10"/>
  <c r="N9" i="10"/>
  <c r="O9" i="10"/>
  <c r="P9" i="10"/>
  <c r="R9" i="10"/>
  <c r="S9" i="10"/>
  <c r="T9" i="10"/>
  <c r="U9" i="10"/>
  <c r="V9" i="10"/>
  <c r="W9" i="10"/>
  <c r="X9" i="10"/>
  <c r="B10" i="10"/>
  <c r="C10" i="10"/>
  <c r="D10" i="10"/>
  <c r="E10" i="10"/>
  <c r="F10" i="10"/>
  <c r="G10" i="10"/>
  <c r="H10" i="10"/>
  <c r="J10" i="10"/>
  <c r="K10" i="10"/>
  <c r="L10" i="10"/>
  <c r="M10" i="10"/>
  <c r="N10" i="10"/>
  <c r="O10" i="10"/>
  <c r="P10" i="10"/>
  <c r="R10" i="10"/>
  <c r="S10" i="10"/>
  <c r="T10" i="10"/>
  <c r="U10" i="10"/>
  <c r="V10" i="10"/>
  <c r="W10" i="10"/>
  <c r="X10" i="10"/>
  <c r="B11" i="10"/>
  <c r="C11" i="10"/>
  <c r="D11" i="10"/>
  <c r="E11" i="10"/>
  <c r="F11" i="10"/>
  <c r="G11" i="10"/>
  <c r="H11" i="10"/>
  <c r="J11" i="10"/>
  <c r="K11" i="10"/>
  <c r="L11" i="10"/>
  <c r="M11" i="10"/>
  <c r="N11" i="10"/>
  <c r="O11" i="10"/>
  <c r="P11" i="10"/>
  <c r="R11" i="10"/>
  <c r="S11" i="10"/>
  <c r="T11" i="10"/>
  <c r="U11" i="10"/>
  <c r="V11" i="10"/>
  <c r="W11" i="10"/>
  <c r="X11" i="10"/>
  <c r="B12" i="10"/>
  <c r="C12" i="10"/>
  <c r="D12" i="10"/>
  <c r="E12" i="10"/>
  <c r="F12" i="10"/>
  <c r="G12" i="10"/>
  <c r="H12" i="10"/>
  <c r="J12" i="10"/>
  <c r="K12" i="10"/>
  <c r="L12" i="10"/>
  <c r="M12" i="10"/>
  <c r="N12" i="10"/>
  <c r="O12" i="10"/>
  <c r="P12" i="10"/>
  <c r="R12" i="10"/>
  <c r="S12" i="10"/>
  <c r="T12" i="10"/>
  <c r="U12" i="10"/>
  <c r="V12" i="10"/>
  <c r="W12" i="10"/>
  <c r="X12" i="10"/>
  <c r="B13" i="10"/>
  <c r="C13" i="10"/>
  <c r="D13" i="10"/>
  <c r="E13" i="10"/>
  <c r="F13" i="10"/>
  <c r="G13" i="10"/>
  <c r="H13" i="10"/>
  <c r="J13" i="10"/>
  <c r="K13" i="10"/>
  <c r="L13" i="10"/>
  <c r="M13" i="10"/>
  <c r="N13" i="10"/>
  <c r="O13" i="10"/>
  <c r="P13" i="10"/>
  <c r="R13" i="10"/>
  <c r="S13" i="10"/>
  <c r="T13" i="10"/>
  <c r="U13" i="10"/>
  <c r="V13" i="10"/>
  <c r="W13" i="10"/>
  <c r="X13" i="10"/>
  <c r="B14" i="10"/>
  <c r="C14" i="10"/>
  <c r="D14" i="10"/>
  <c r="E14" i="10"/>
  <c r="F14" i="10"/>
  <c r="G14" i="10"/>
  <c r="H14" i="10"/>
  <c r="J14" i="10"/>
  <c r="K14" i="10"/>
  <c r="L14" i="10"/>
  <c r="M14" i="10"/>
  <c r="N14" i="10"/>
  <c r="O14" i="10"/>
  <c r="P14" i="10"/>
  <c r="R14" i="10"/>
  <c r="S14" i="10"/>
  <c r="T14" i="10"/>
  <c r="U14" i="10"/>
  <c r="V14" i="10"/>
  <c r="W14" i="10"/>
  <c r="X14" i="10"/>
  <c r="B15" i="10"/>
  <c r="C15" i="10"/>
  <c r="D15" i="10"/>
  <c r="E15" i="10"/>
  <c r="F15" i="10"/>
  <c r="G15" i="10"/>
  <c r="H15" i="10"/>
  <c r="J15" i="10"/>
  <c r="K15" i="10"/>
  <c r="L15" i="10"/>
  <c r="M15" i="10"/>
  <c r="N15" i="10"/>
  <c r="O15" i="10"/>
  <c r="P15" i="10"/>
  <c r="R15" i="10"/>
  <c r="S15" i="10"/>
  <c r="T15" i="10"/>
  <c r="U15" i="10"/>
  <c r="V15" i="10"/>
  <c r="W15" i="10"/>
  <c r="X15" i="10"/>
  <c r="B16" i="10"/>
  <c r="C16" i="10"/>
  <c r="D16" i="10"/>
  <c r="E16" i="10"/>
  <c r="F16" i="10"/>
  <c r="G16" i="10"/>
  <c r="H16" i="10"/>
  <c r="J16" i="10"/>
  <c r="K16" i="10"/>
  <c r="L16" i="10"/>
  <c r="M16" i="10"/>
  <c r="N16" i="10"/>
  <c r="O16" i="10"/>
  <c r="P16" i="10"/>
  <c r="R16" i="10"/>
  <c r="S16" i="10"/>
  <c r="T16" i="10"/>
  <c r="U16" i="10"/>
  <c r="V16" i="10"/>
  <c r="W16" i="10"/>
  <c r="X16" i="10"/>
  <c r="B17" i="10"/>
  <c r="C17" i="10"/>
  <c r="D17" i="10"/>
  <c r="E17" i="10"/>
  <c r="F17" i="10"/>
  <c r="G17" i="10"/>
  <c r="H17" i="10"/>
  <c r="J17" i="10"/>
  <c r="K17" i="10"/>
  <c r="L17" i="10"/>
  <c r="M17" i="10"/>
  <c r="N17" i="10"/>
  <c r="O17" i="10"/>
  <c r="P17" i="10"/>
  <c r="R17" i="10"/>
  <c r="S17" i="10"/>
  <c r="T17" i="10"/>
  <c r="U17" i="10"/>
  <c r="V17" i="10"/>
  <c r="W17" i="10"/>
  <c r="X17" i="10"/>
  <c r="B18" i="10"/>
  <c r="C18" i="10"/>
  <c r="D18" i="10"/>
  <c r="E18" i="10"/>
  <c r="F18" i="10"/>
  <c r="G18" i="10"/>
  <c r="H18" i="10"/>
  <c r="J18" i="10"/>
  <c r="K18" i="10"/>
  <c r="L18" i="10"/>
  <c r="M18" i="10"/>
  <c r="N18" i="10"/>
  <c r="O18" i="10"/>
  <c r="P18" i="10"/>
  <c r="R18" i="10"/>
  <c r="S18" i="10"/>
  <c r="T18" i="10"/>
  <c r="U18" i="10"/>
  <c r="V18" i="10"/>
  <c r="W18" i="10"/>
  <c r="X18" i="10"/>
  <c r="B19" i="10"/>
  <c r="C19" i="10"/>
  <c r="D19" i="10"/>
  <c r="E19" i="10"/>
  <c r="F19" i="10"/>
  <c r="G19" i="10"/>
  <c r="H19" i="10"/>
  <c r="J19" i="10"/>
  <c r="K19" i="10"/>
  <c r="L19" i="10"/>
  <c r="M19" i="10"/>
  <c r="N19" i="10"/>
  <c r="O19" i="10"/>
  <c r="P19" i="10"/>
  <c r="R19" i="10"/>
  <c r="S19" i="10"/>
  <c r="T19" i="10"/>
  <c r="U19" i="10"/>
  <c r="V19" i="10"/>
  <c r="W19" i="10"/>
  <c r="X19" i="10"/>
  <c r="B20" i="10"/>
  <c r="C20" i="10"/>
  <c r="D20" i="10"/>
  <c r="E20" i="10"/>
  <c r="F20" i="10"/>
  <c r="G20" i="10"/>
  <c r="H20" i="10"/>
  <c r="J20" i="10"/>
  <c r="K20" i="10"/>
  <c r="L20" i="10"/>
  <c r="M20" i="10"/>
  <c r="N20" i="10"/>
  <c r="O20" i="10"/>
  <c r="P20" i="10"/>
  <c r="R20" i="10"/>
  <c r="S20" i="10"/>
  <c r="T20" i="10"/>
  <c r="U20" i="10"/>
  <c r="V20" i="10"/>
  <c r="W20" i="10"/>
  <c r="X20" i="10"/>
  <c r="B21" i="10"/>
  <c r="C21" i="10"/>
  <c r="D21" i="10"/>
  <c r="E21" i="10"/>
  <c r="F21" i="10"/>
  <c r="G21" i="10"/>
  <c r="H21" i="10"/>
  <c r="J21" i="10"/>
  <c r="K21" i="10"/>
  <c r="L21" i="10"/>
  <c r="M21" i="10"/>
  <c r="N21" i="10"/>
  <c r="O21" i="10"/>
  <c r="P21" i="10"/>
  <c r="R21" i="10"/>
  <c r="S21" i="10"/>
  <c r="T21" i="10"/>
  <c r="U21" i="10"/>
  <c r="V21" i="10"/>
  <c r="W21" i="10"/>
  <c r="X21" i="10"/>
  <c r="B22" i="10"/>
  <c r="C22" i="10"/>
  <c r="D22" i="10"/>
  <c r="E22" i="10"/>
  <c r="F22" i="10"/>
  <c r="G22" i="10"/>
  <c r="H22" i="10"/>
  <c r="J22" i="10"/>
  <c r="K22" i="10"/>
  <c r="L22" i="10"/>
  <c r="M22" i="10"/>
  <c r="N22" i="10"/>
  <c r="O22" i="10"/>
  <c r="P22" i="10"/>
  <c r="R22" i="10"/>
  <c r="S22" i="10"/>
  <c r="T22" i="10"/>
  <c r="U22" i="10"/>
  <c r="V22" i="10"/>
  <c r="W22" i="10"/>
  <c r="X22" i="10"/>
  <c r="D6" i="4"/>
  <c r="K6" i="4"/>
  <c r="O6" i="4"/>
  <c r="P6" i="4"/>
  <c r="Q6" i="4"/>
  <c r="R6" i="4"/>
  <c r="S6" i="4"/>
  <c r="D7" i="4"/>
  <c r="K7" i="4"/>
  <c r="O7" i="4"/>
  <c r="P7" i="4"/>
  <c r="Q7" i="4"/>
  <c r="R7" i="4"/>
  <c r="S7" i="4"/>
  <c r="D8" i="4"/>
  <c r="K8" i="4"/>
  <c r="O8" i="4"/>
  <c r="P8" i="4"/>
  <c r="Q8" i="4"/>
  <c r="R8" i="4"/>
  <c r="S8" i="4"/>
  <c r="K9" i="4"/>
  <c r="O9" i="4"/>
  <c r="P9" i="4"/>
  <c r="Q9" i="4"/>
  <c r="R9" i="4"/>
  <c r="S9" i="4"/>
  <c r="C5" i="3"/>
  <c r="C6" i="3"/>
  <c r="C7" i="3"/>
  <c r="C8" i="3"/>
  <c r="C9" i="3"/>
  <c r="C10" i="3"/>
  <c r="C11" i="3"/>
  <c r="C12" i="3"/>
  <c r="C13" i="3"/>
  <c r="C5" i="1"/>
  <c r="D5" i="1" s="1"/>
  <c r="E5" i="1" s="1"/>
  <c r="C6" i="1"/>
  <c r="D6" i="1" s="1"/>
  <c r="E6" i="1" s="1"/>
  <c r="C7" i="1"/>
  <c r="D7" i="1" s="1"/>
  <c r="E7" i="1" s="1"/>
  <c r="C8" i="1"/>
  <c r="D8" i="1" s="1"/>
  <c r="E8" i="1" s="1"/>
  <c r="C9" i="1"/>
  <c r="D9" i="1" s="1"/>
  <c r="E9" i="1" s="1"/>
  <c r="C10" i="1"/>
  <c r="D10" i="1"/>
  <c r="E10" i="1"/>
  <c r="G10" i="1" s="1"/>
  <c r="C11" i="1"/>
  <c r="D11" i="1"/>
  <c r="E11" i="1"/>
  <c r="F11" i="1" s="1"/>
  <c r="C12" i="1"/>
  <c r="D12" i="1"/>
  <c r="E12" i="1" s="1"/>
  <c r="C13" i="1"/>
  <c r="D13" i="1" s="1"/>
  <c r="E13" i="1" s="1"/>
  <c r="N8" i="19" l="1"/>
  <c r="O13" i="19"/>
  <c r="Q19" i="10"/>
  <c r="C19" i="11" s="1"/>
  <c r="I3" i="10"/>
  <c r="B3" i="11" s="1"/>
  <c r="I8" i="10"/>
  <c r="B8" i="11" s="1"/>
  <c r="Q17" i="10"/>
  <c r="C17" i="11" s="1"/>
  <c r="Y12" i="10"/>
  <c r="D12" i="11" s="1"/>
  <c r="Q9" i="10"/>
  <c r="C9" i="11" s="1"/>
  <c r="I5" i="10"/>
  <c r="B5" i="11" s="1"/>
  <c r="Y15" i="10"/>
  <c r="D15" i="11" s="1"/>
  <c r="Q14" i="10"/>
  <c r="C14" i="11" s="1"/>
  <c r="Y22" i="10"/>
  <c r="D22" i="11" s="1"/>
  <c r="I18" i="10"/>
  <c r="B18" i="11" s="1"/>
  <c r="I19" i="10"/>
  <c r="B19" i="11" s="1"/>
  <c r="Y18" i="10"/>
  <c r="D18" i="11" s="1"/>
  <c r="Y21" i="10"/>
  <c r="D21" i="11" s="1"/>
  <c r="I20" i="10"/>
  <c r="B20" i="11" s="1"/>
  <c r="Y19" i="10"/>
  <c r="D19" i="11" s="1"/>
  <c r="I16" i="10"/>
  <c r="B16" i="11" s="1"/>
  <c r="Y14" i="10"/>
  <c r="D14" i="11" s="1"/>
  <c r="Q13" i="10"/>
  <c r="C13" i="11" s="1"/>
  <c r="I12" i="10"/>
  <c r="B12" i="11" s="1"/>
  <c r="I10" i="10"/>
  <c r="B10" i="11" s="1"/>
  <c r="Q5" i="10"/>
  <c r="C5" i="11" s="1"/>
  <c r="Y3" i="10"/>
  <c r="D3" i="11" s="1"/>
  <c r="Q21" i="10"/>
  <c r="C21" i="11" s="1"/>
  <c r="I13" i="10"/>
  <c r="B13" i="11" s="1"/>
  <c r="Y6" i="10"/>
  <c r="D6" i="11" s="1"/>
  <c r="Q20" i="10"/>
  <c r="C20" i="11" s="1"/>
  <c r="Y17" i="10"/>
  <c r="D17" i="11" s="1"/>
  <c r="Q16" i="10"/>
  <c r="C16" i="11" s="1"/>
  <c r="I15" i="10"/>
  <c r="B15" i="11" s="1"/>
  <c r="I11" i="10"/>
  <c r="B11" i="11" s="1"/>
  <c r="Y10" i="10"/>
  <c r="D10" i="11" s="1"/>
  <c r="Q7" i="10"/>
  <c r="C7" i="11" s="1"/>
  <c r="I6" i="10"/>
  <c r="B6" i="11" s="1"/>
  <c r="Q4" i="10"/>
  <c r="C4" i="11" s="1"/>
  <c r="I4" i="10"/>
  <c r="B4" i="11" s="1"/>
  <c r="I21" i="10"/>
  <c r="B21" i="11" s="1"/>
  <c r="Q18" i="10"/>
  <c r="C18" i="11" s="1"/>
  <c r="Y16" i="10"/>
  <c r="D16" i="11" s="1"/>
  <c r="Q15" i="10"/>
  <c r="C15" i="11" s="1"/>
  <c r="I9" i="10"/>
  <c r="B9" i="11" s="1"/>
  <c r="Q8" i="10"/>
  <c r="C8" i="11" s="1"/>
  <c r="I7" i="10"/>
  <c r="B7" i="11" s="1"/>
  <c r="Q6" i="10"/>
  <c r="C6" i="11" s="1"/>
  <c r="Y4" i="10"/>
  <c r="D4" i="11" s="1"/>
  <c r="Y20" i="10"/>
  <c r="D20" i="11" s="1"/>
  <c r="Y13" i="10"/>
  <c r="D13" i="11" s="1"/>
  <c r="Q11" i="10"/>
  <c r="C11" i="11" s="1"/>
  <c r="Y8" i="10"/>
  <c r="D8" i="11" s="1"/>
  <c r="Q3" i="10"/>
  <c r="C3" i="11" s="1"/>
  <c r="I14" i="10"/>
  <c r="B14" i="11" s="1"/>
  <c r="Y11" i="10"/>
  <c r="D11" i="11" s="1"/>
  <c r="Y9" i="10"/>
  <c r="D9" i="11" s="1"/>
  <c r="Y5" i="10"/>
  <c r="D5" i="11" s="1"/>
  <c r="I22" i="10"/>
  <c r="B22" i="11" s="1"/>
  <c r="Q22" i="10"/>
  <c r="C22" i="11" s="1"/>
  <c r="I17" i="10"/>
  <c r="B17" i="11" s="1"/>
  <c r="Q12" i="10"/>
  <c r="C12" i="11" s="1"/>
  <c r="Q10" i="10"/>
  <c r="C10" i="11" s="1"/>
  <c r="Y7" i="10"/>
  <c r="D7" i="11" s="1"/>
  <c r="G13" i="1"/>
  <c r="F13" i="1"/>
  <c r="G8" i="1"/>
  <c r="F8" i="1"/>
  <c r="F7" i="1"/>
  <c r="G7" i="1"/>
  <c r="F6" i="1"/>
  <c r="G6" i="1"/>
  <c r="F12" i="1"/>
  <c r="G12" i="1"/>
  <c r="F9" i="1"/>
  <c r="G9" i="1"/>
  <c r="G5" i="1"/>
  <c r="H5" i="1"/>
  <c r="F5" i="1"/>
  <c r="F10" i="1"/>
  <c r="G11" i="1"/>
  <c r="E19" i="11" l="1"/>
  <c r="E8" i="11"/>
  <c r="E18" i="11"/>
  <c r="E3" i="11"/>
  <c r="E5" i="11"/>
  <c r="E4" i="11"/>
  <c r="E12" i="11"/>
  <c r="E14" i="11"/>
  <c r="E22" i="11"/>
  <c r="E7" i="11"/>
  <c r="E11" i="11"/>
  <c r="E20" i="11"/>
  <c r="E6" i="11"/>
  <c r="E15" i="11"/>
  <c r="E17" i="11"/>
  <c r="E9" i="11"/>
  <c r="E21" i="11"/>
  <c r="E13" i="11"/>
  <c r="E10" i="11"/>
  <c r="E16" i="11"/>
</calcChain>
</file>

<file path=xl/sharedStrings.xml><?xml version="1.0" encoding="utf-8"?>
<sst xmlns="http://schemas.openxmlformats.org/spreadsheetml/2006/main" count="4716" uniqueCount="306">
  <si>
    <t>rishab pant</t>
  </si>
  <si>
    <t>dinesh kartik</t>
  </si>
  <si>
    <t>ishant sharma</t>
  </si>
  <si>
    <t>umesh yadav</t>
  </si>
  <si>
    <t>sivam dubay</t>
  </si>
  <si>
    <t>manish panday</t>
  </si>
  <si>
    <t>kl rahul</t>
  </si>
  <si>
    <t>sikhar dhawan</t>
  </si>
  <si>
    <t xml:space="preserve"> virat kohli</t>
  </si>
  <si>
    <t>virat kohli</t>
  </si>
  <si>
    <t>middle</t>
  </si>
  <si>
    <t>last letter</t>
  </si>
  <si>
    <t>first letter</t>
  </si>
  <si>
    <t>proper</t>
  </si>
  <si>
    <t>lower</t>
  </si>
  <si>
    <t>upper</t>
  </si>
  <si>
    <t>transpose</t>
  </si>
  <si>
    <t>rohit sharma</t>
  </si>
  <si>
    <t>rohit sharma,virat kohli,sikhar dhawan,kl rahul,manish panday,sivam dubay,umesh yadav,ishant sharma,dinesh kartik,rishab pant</t>
  </si>
  <si>
    <t>shab.pant@gmail.com</t>
  </si>
  <si>
    <t>ri</t>
  </si>
  <si>
    <t>pant.rishab.pant@gmail.com@gmail.com</t>
  </si>
  <si>
    <t>pant</t>
  </si>
  <si>
    <t>rishab</t>
  </si>
  <si>
    <t>nesh.kartik@gmail.com</t>
  </si>
  <si>
    <t>di</t>
  </si>
  <si>
    <t>kartik.dinesh.kartik@gmail.com@gmail.com</t>
  </si>
  <si>
    <t>kartik</t>
  </si>
  <si>
    <t>dinesh</t>
  </si>
  <si>
    <t>hant.sharma@gmail.com</t>
  </si>
  <si>
    <t>is</t>
  </si>
  <si>
    <t>sharma.ishant.sharma@gmail.com@gmail.com</t>
  </si>
  <si>
    <t>sharma</t>
  </si>
  <si>
    <t>ishant</t>
  </si>
  <si>
    <t>esh.yadav@gmail.com</t>
  </si>
  <si>
    <t>um</t>
  </si>
  <si>
    <t>yadav.umesh.yadav@gmail.com@gmail.com</t>
  </si>
  <si>
    <t>yadav</t>
  </si>
  <si>
    <t>umesh</t>
  </si>
  <si>
    <t>vam.dubay@gmail.com</t>
  </si>
  <si>
    <t>si</t>
  </si>
  <si>
    <t>dubay.sivam.dubay@gmail.com@gmail.com</t>
  </si>
  <si>
    <t>dubay</t>
  </si>
  <si>
    <t>sivam</t>
  </si>
  <si>
    <t>nish.panday@gmail.com</t>
  </si>
  <si>
    <t>ma</t>
  </si>
  <si>
    <t>panday.manish.panday@gmail.com@gmail.com</t>
  </si>
  <si>
    <t>panday</t>
  </si>
  <si>
    <t>manish</t>
  </si>
  <si>
    <t>.rahul@gmail.com</t>
  </si>
  <si>
    <t>kl</t>
  </si>
  <si>
    <t>rahul.kl.rahul@gmail.com@gmail.com</t>
  </si>
  <si>
    <t>rahul</t>
  </si>
  <si>
    <t>khar.dhawan@gmail.com</t>
  </si>
  <si>
    <t>dhawan.sikhar.dhawan@gmail.com@gmail.com</t>
  </si>
  <si>
    <t>dhawan</t>
  </si>
  <si>
    <t>sikhar</t>
  </si>
  <si>
    <t>rat.kohli@gmail.com</t>
  </si>
  <si>
    <t xml:space="preserve"> vi</t>
  </si>
  <si>
    <t>kohli.virat.kohli@gmail.com@gmail.com</t>
  </si>
  <si>
    <t>kohli</t>
  </si>
  <si>
    <t>virat</t>
  </si>
  <si>
    <t>split data with fixed with</t>
  </si>
  <si>
    <t>hyperlink</t>
  </si>
  <si>
    <t>gmail</t>
  </si>
  <si>
    <t>convert txt to c wizad</t>
  </si>
  <si>
    <t>fridge</t>
  </si>
  <si>
    <t>tv</t>
  </si>
  <si>
    <t>moblie</t>
  </si>
  <si>
    <t>NUMBER</t>
  </si>
  <si>
    <t>total price</t>
  </si>
  <si>
    <t>tax</t>
  </si>
  <si>
    <t>cost</t>
  </si>
  <si>
    <t>items</t>
  </si>
  <si>
    <t>MIXED REFERENCE</t>
  </si>
  <si>
    <t>ABSOLUTE REFERENCE</t>
  </si>
  <si>
    <t>RELATIVE REFERANCE</t>
  </si>
  <si>
    <t>NONVEG</t>
  </si>
  <si>
    <t>VEG,NONVEG</t>
  </si>
  <si>
    <t>FOOD PREFERANCE</t>
  </si>
  <si>
    <t>NO OF PEOPLE</t>
  </si>
  <si>
    <t>KLR</t>
  </si>
  <si>
    <t>WB</t>
  </si>
  <si>
    <t>AP</t>
  </si>
  <si>
    <t>6 O' CLOCK</t>
  </si>
  <si>
    <t>ARRIVAL TIME</t>
  </si>
  <si>
    <t>KARNATAK</t>
  </si>
  <si>
    <t>VEG</t>
  </si>
  <si>
    <t>ODISHA</t>
  </si>
  <si>
    <t>FOOD</t>
  </si>
  <si>
    <t>ADDRESS</t>
  </si>
  <si>
    <t xml:space="preserve">SOUMYA </t>
  </si>
  <si>
    <t>PRIYA RANJAN</t>
  </si>
  <si>
    <t>NAME</t>
  </si>
  <si>
    <t>WITH DATA VALIDATION</t>
  </si>
  <si>
    <t>WITH OUT DATA VALIDATION</t>
  </si>
  <si>
    <t>yellow</t>
  </si>
  <si>
    <t>less than</t>
  </si>
  <si>
    <t>green</t>
  </si>
  <si>
    <t>01-mar to 30-may</t>
  </si>
  <si>
    <t>between</t>
  </si>
  <si>
    <t>blue</t>
  </si>
  <si>
    <t>great than</t>
  </si>
  <si>
    <t>colour</t>
  </si>
  <si>
    <t>date</t>
  </si>
  <si>
    <t>end value</t>
  </si>
  <si>
    <t>start value</t>
  </si>
  <si>
    <t>values</t>
  </si>
  <si>
    <t>date of joining</t>
  </si>
  <si>
    <t>Highlights all values greater than 7</t>
  </si>
  <si>
    <t>example -3</t>
  </si>
  <si>
    <t>example -2</t>
  </si>
  <si>
    <t>CONDITION FORMATING</t>
  </si>
  <si>
    <t>Produtivity</t>
  </si>
  <si>
    <t>amaresh</t>
  </si>
  <si>
    <t>rakesh</t>
  </si>
  <si>
    <t>asish</t>
  </si>
  <si>
    <t>jyoti</t>
  </si>
  <si>
    <t>ranjeet</t>
  </si>
  <si>
    <t>saan</t>
  </si>
  <si>
    <t>ranjan</t>
  </si>
  <si>
    <t>priya</t>
  </si>
  <si>
    <t>Team Member</t>
  </si>
  <si>
    <t>Quality %</t>
  </si>
  <si>
    <t>column chart</t>
  </si>
  <si>
    <t>dec</t>
  </si>
  <si>
    <t>nov</t>
  </si>
  <si>
    <t>oct</t>
  </si>
  <si>
    <t>sep</t>
  </si>
  <si>
    <t>aug</t>
  </si>
  <si>
    <t>jul</t>
  </si>
  <si>
    <t>jun</t>
  </si>
  <si>
    <t>may</t>
  </si>
  <si>
    <t>apr</t>
  </si>
  <si>
    <t>mar</t>
  </si>
  <si>
    <t>feb</t>
  </si>
  <si>
    <t>jan</t>
  </si>
  <si>
    <t>bicycle</t>
  </si>
  <si>
    <t>bike</t>
  </si>
  <si>
    <t>car</t>
  </si>
  <si>
    <t>month</t>
  </si>
  <si>
    <t>indian team</t>
  </si>
  <si>
    <t>rating %</t>
  </si>
  <si>
    <t>PRIYA 20</t>
  </si>
  <si>
    <t>PRIYA 19</t>
  </si>
  <si>
    <t>PRIYA 18</t>
  </si>
  <si>
    <t>PRIYA 17</t>
  </si>
  <si>
    <t>PRIYA 16</t>
  </si>
  <si>
    <t>PRIYA 15</t>
  </si>
  <si>
    <t>PRIYA 14</t>
  </si>
  <si>
    <t>PRIYA 13</t>
  </si>
  <si>
    <t>PRIYA 12</t>
  </si>
  <si>
    <t>PRIYA 11</t>
  </si>
  <si>
    <t>PRIYA 10</t>
  </si>
  <si>
    <t>PRIYA 9</t>
  </si>
  <si>
    <t>PRIYA 8</t>
  </si>
  <si>
    <t>PRIYA 7</t>
  </si>
  <si>
    <t>PRIYA 6</t>
  </si>
  <si>
    <t>PRIYA 5</t>
  </si>
  <si>
    <t>PRIYA 4</t>
  </si>
  <si>
    <t>PRIYA 3</t>
  </si>
  <si>
    <t>PRIYA 2</t>
  </si>
  <si>
    <t>PRIYA 1</t>
  </si>
  <si>
    <t>TOTAL</t>
  </si>
  <si>
    <t>SATURDAY</t>
  </si>
  <si>
    <t>FRIDAY</t>
  </si>
  <si>
    <t>THURSDAY</t>
  </si>
  <si>
    <t>WEDNESDAY</t>
  </si>
  <si>
    <t>TUESDAY</t>
  </si>
  <si>
    <t>MONDAY</t>
  </si>
  <si>
    <t>SUNDAY</t>
  </si>
  <si>
    <t>WEEK3</t>
  </si>
  <si>
    <t>WEEK2</t>
  </si>
  <si>
    <t>WEEK1</t>
  </si>
  <si>
    <t>2014</t>
  </si>
  <si>
    <t>May</t>
  </si>
  <si>
    <t>High</t>
  </si>
  <si>
    <t>VTT</t>
  </si>
  <si>
    <t>United States of America</t>
  </si>
  <si>
    <t>Channel Partners</t>
  </si>
  <si>
    <t>April</t>
  </si>
  <si>
    <t>Paseo</t>
  </si>
  <si>
    <t>Canada</t>
  </si>
  <si>
    <t>Government</t>
  </si>
  <si>
    <t>February</t>
  </si>
  <si>
    <t>Montana</t>
  </si>
  <si>
    <t>Mexico</t>
  </si>
  <si>
    <t>October</t>
  </si>
  <si>
    <t>Amarilla</t>
  </si>
  <si>
    <t>Small Business</t>
  </si>
  <si>
    <t>March</t>
  </si>
  <si>
    <t>France</t>
  </si>
  <si>
    <t>December</t>
  </si>
  <si>
    <t>November</t>
  </si>
  <si>
    <t>Germany</t>
  </si>
  <si>
    <t>Enterprise</t>
  </si>
  <si>
    <t>2013</t>
  </si>
  <si>
    <t>Midmarket</t>
  </si>
  <si>
    <t>July</t>
  </si>
  <si>
    <t>Velo</t>
  </si>
  <si>
    <t>September</t>
  </si>
  <si>
    <t>August</t>
  </si>
  <si>
    <t>Carretera</t>
  </si>
  <si>
    <t>January</t>
  </si>
  <si>
    <t>June</t>
  </si>
  <si>
    <t>Medium</t>
  </si>
  <si>
    <t>Low</t>
  </si>
  <si>
    <t>None</t>
  </si>
  <si>
    <t>Year</t>
  </si>
  <si>
    <t>Month Name</t>
  </si>
  <si>
    <t>Month Number</t>
  </si>
  <si>
    <t>Date</t>
  </si>
  <si>
    <t>Profit</t>
  </si>
  <si>
    <t>COGS</t>
  </si>
  <si>
    <t xml:space="preserve"> Sales</t>
  </si>
  <si>
    <t>Discounts</t>
  </si>
  <si>
    <t>Gross Sales</t>
  </si>
  <si>
    <t>Sale Price</t>
  </si>
  <si>
    <t>Manufacturing Price</t>
  </si>
  <si>
    <t>Units Sold</t>
  </si>
  <si>
    <t>Discount Band</t>
  </si>
  <si>
    <t>Product</t>
  </si>
  <si>
    <t>Country</t>
  </si>
  <si>
    <t>Segment</t>
  </si>
  <si>
    <t>Grand Total</t>
  </si>
  <si>
    <t>Row Labels</t>
  </si>
  <si>
    <t>Column Labels</t>
  </si>
  <si>
    <t>Count of  Sales</t>
  </si>
  <si>
    <t>Sum of  Sales</t>
  </si>
  <si>
    <t>(All)</t>
  </si>
  <si>
    <t>mh</t>
  </si>
  <si>
    <t>ajit</t>
  </si>
  <si>
    <t>pb</t>
  </si>
  <si>
    <t>jk</t>
  </si>
  <si>
    <t>bikash</t>
  </si>
  <si>
    <t>uk</t>
  </si>
  <si>
    <t>basti</t>
  </si>
  <si>
    <t>ap</t>
  </si>
  <si>
    <t>uo</t>
  </si>
  <si>
    <t>od</t>
  </si>
  <si>
    <t xml:space="preserve">priya </t>
  </si>
  <si>
    <t>phone number</t>
  </si>
  <si>
    <t>address</t>
  </si>
  <si>
    <t>name</t>
  </si>
  <si>
    <t>id</t>
  </si>
  <si>
    <t>look up</t>
  </si>
  <si>
    <t>vlook up</t>
  </si>
  <si>
    <t>lookup value means select the specific column only</t>
  </si>
  <si>
    <t>array=select all table</t>
  </si>
  <si>
    <t>MATCH(lookup value,lookup array,0)</t>
  </si>
  <si>
    <t>INDEX(array,row_num,column_num)</t>
  </si>
  <si>
    <t>formula</t>
  </si>
  <si>
    <t>FORMULA</t>
  </si>
  <si>
    <t>MATCH</t>
  </si>
  <si>
    <t>INDEX</t>
  </si>
  <si>
    <t>INDEX &amp; MATCH</t>
  </si>
  <si>
    <t>indian</t>
  </si>
  <si>
    <t>pak</t>
  </si>
  <si>
    <t>span</t>
  </si>
  <si>
    <t>jp</t>
  </si>
  <si>
    <t>and codition</t>
  </si>
  <si>
    <t xml:space="preserve">or condition </t>
  </si>
  <si>
    <t>age</t>
  </si>
  <si>
    <t>nationality</t>
  </si>
  <si>
    <t>eligible for vote</t>
  </si>
  <si>
    <t>OPERATOR</t>
  </si>
  <si>
    <t>GOOD</t>
  </si>
  <si>
    <t>SALARY1&gt;15000</t>
  </si>
  <si>
    <t>AVG</t>
  </si>
  <si>
    <t>SALARY10000-15000</t>
  </si>
  <si>
    <t>POOR</t>
  </si>
  <si>
    <t xml:space="preserve">SALARY&lt;10000 </t>
  </si>
  <si>
    <t>BONOUS</t>
  </si>
  <si>
    <t>SALARY</t>
  </si>
  <si>
    <t>I</t>
  </si>
  <si>
    <t>O</t>
  </si>
  <si>
    <t>H</t>
  </si>
  <si>
    <t>A</t>
  </si>
  <si>
    <t>D</t>
  </si>
  <si>
    <t>B</t>
  </si>
  <si>
    <t>and</t>
  </si>
  <si>
    <t>or</t>
  </si>
  <si>
    <t>PASS</t>
  </si>
  <si>
    <t>GRADE</t>
  </si>
  <si>
    <t>IF FUNCTION</t>
  </si>
  <si>
    <t>Q.FIND  OUT GRATER THAN 6</t>
  </si>
  <si>
    <t>COUNT</t>
  </si>
  <si>
    <t>COUNT IF FUNCTION</t>
  </si>
  <si>
    <t>1Plus</t>
  </si>
  <si>
    <t>West</t>
  </si>
  <si>
    <t>Donald</t>
  </si>
  <si>
    <t>Iphone</t>
  </si>
  <si>
    <t>Micky</t>
  </si>
  <si>
    <t>Samsung</t>
  </si>
  <si>
    <t>Jill</t>
  </si>
  <si>
    <t>Jack</t>
  </si>
  <si>
    <t>East</t>
  </si>
  <si>
    <t>South</t>
  </si>
  <si>
    <t>North</t>
  </si>
  <si>
    <t>Sales</t>
  </si>
  <si>
    <t>Price</t>
  </si>
  <si>
    <t>Units</t>
  </si>
  <si>
    <t>Region</t>
  </si>
  <si>
    <t>Name</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</si>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</sst>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font>
    <font>
      <sz val="11"/>
      <color rgb="FF00B0F0"/>
      <name val="Calibri"/>
      <family val="2"/>
      <scheme val="minor"/>
    </font>
    <font>
      <b/>
      <sz val="11"/>
      <color rgb="FFFF0000"/>
      <name val="Calibri"/>
      <family val="2"/>
      <scheme val="minor"/>
    </font>
    <font>
      <b/>
      <sz val="18"/>
      <color theme="1"/>
      <name val="Calibri"/>
      <family val="2"/>
      <scheme val="minor"/>
    </font>
    <font>
      <b/>
      <sz val="20"/>
      <color theme="1"/>
      <name val="Calibri"/>
      <family val="2"/>
      <scheme val="minor"/>
    </font>
    <font>
      <b/>
      <sz val="26"/>
      <color theme="1"/>
      <name val="Calibri"/>
      <family val="2"/>
      <scheme val="minor"/>
    </font>
    <font>
      <sz val="11"/>
      <color indexed="18"/>
      <name val="Calibri"/>
      <family val="2"/>
      <scheme val="minor"/>
    </font>
    <font>
      <b/>
      <i/>
      <sz val="10"/>
      <color indexed="9"/>
      <name val="Calibri"/>
      <family val="2"/>
      <scheme val="minor"/>
    </font>
    <font>
      <sz val="26"/>
      <color theme="1"/>
      <name val="Calibri"/>
      <family val="2"/>
      <scheme val="minor"/>
    </font>
    <font>
      <b/>
      <sz val="22"/>
      <color theme="1"/>
      <name val="Calibri"/>
      <family val="2"/>
      <scheme val="minor"/>
    </font>
    <font>
      <b/>
      <sz val="36"/>
      <color theme="1"/>
      <name val="Calibri"/>
      <family val="2"/>
      <scheme val="minor"/>
    </font>
    <font>
      <b/>
      <sz val="28"/>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indexed="22"/>
        <bgColor indexed="24"/>
      </patternFill>
    </fill>
    <fill>
      <patternFill patternType="solid">
        <fgColor indexed="18"/>
        <bgColor indexed="2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96">
    <xf numFmtId="0" fontId="0" fillId="0" borderId="0" xfId="0"/>
    <xf numFmtId="0" fontId="3" fillId="0" borderId="0" xfId="0" applyFont="1"/>
    <xf numFmtId="0" fontId="4" fillId="0" borderId="0" xfId="2" applyAlignment="1" applyProtection="1"/>
    <xf numFmtId="0" fontId="5" fillId="0" borderId="0" xfId="0" applyFont="1"/>
    <xf numFmtId="0" fontId="0" fillId="2" borderId="0" xfId="0" applyFill="1" applyBorder="1"/>
    <xf numFmtId="0" fontId="0" fillId="0" borderId="0" xfId="0" applyBorder="1"/>
    <xf numFmtId="0" fontId="0" fillId="0" borderId="1" xfId="0" applyBorder="1"/>
    <xf numFmtId="0"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4" borderId="5" xfId="0" applyFill="1" applyBorder="1"/>
    <xf numFmtId="0" fontId="0" fillId="3" borderId="5" xfId="0" applyFill="1" applyBorder="1"/>
    <xf numFmtId="0" fontId="0" fillId="4" borderId="2" xfId="0" applyFill="1" applyBorder="1"/>
    <xf numFmtId="0" fontId="0" fillId="4" borderId="3" xfId="0" applyFill="1" applyBorder="1"/>
    <xf numFmtId="0" fontId="0" fillId="4" borderId="4" xfId="0" applyFill="1" applyBorder="1"/>
    <xf numFmtId="0" fontId="0" fillId="2" borderId="1" xfId="0" applyFill="1" applyBorder="1"/>
    <xf numFmtId="0" fontId="3" fillId="2" borderId="0" xfId="0" applyFont="1" applyFill="1" applyBorder="1"/>
    <xf numFmtId="0" fontId="3" fillId="5" borderId="0" xfId="0" applyFont="1" applyFill="1"/>
    <xf numFmtId="0" fontId="3" fillId="5" borderId="5" xfId="0" applyFont="1" applyFill="1" applyBorder="1"/>
    <xf numFmtId="0" fontId="0" fillId="0" borderId="6" xfId="0" applyBorder="1"/>
    <xf numFmtId="0" fontId="0" fillId="0" borderId="7" xfId="0" applyBorder="1"/>
    <xf numFmtId="0" fontId="0" fillId="0" borderId="8" xfId="0" applyBorder="1"/>
    <xf numFmtId="164" fontId="0" fillId="0" borderId="0" xfId="0" applyNumberFormat="1"/>
    <xf numFmtId="0" fontId="0" fillId="0" borderId="9" xfId="0" applyBorder="1"/>
    <xf numFmtId="0" fontId="0" fillId="0" borderId="10" xfId="0" applyBorder="1"/>
    <xf numFmtId="0" fontId="0" fillId="4" borderId="10" xfId="0" applyFill="1" applyBorder="1"/>
    <xf numFmtId="20" fontId="0" fillId="0" borderId="0" xfId="0" applyNumberFormat="1" applyBorder="1"/>
    <xf numFmtId="0" fontId="0" fillId="0" borderId="11" xfId="0" applyBorder="1"/>
    <xf numFmtId="0" fontId="0" fillId="0" borderId="12" xfId="0" applyBorder="1"/>
    <xf numFmtId="0" fontId="0" fillId="6" borderId="12" xfId="0" applyFill="1" applyBorder="1"/>
    <xf numFmtId="0" fontId="0" fillId="0" borderId="13" xfId="0" applyBorder="1"/>
    <xf numFmtId="16" fontId="0" fillId="0" borderId="0" xfId="0" applyNumberFormat="1"/>
    <xf numFmtId="0" fontId="0" fillId="5" borderId="1" xfId="0" applyFill="1" applyBorder="1"/>
    <xf numFmtId="16" fontId="0" fillId="0" borderId="1" xfId="0" applyNumberFormat="1" applyBorder="1"/>
    <xf numFmtId="0" fontId="0" fillId="6" borderId="1" xfId="0" applyFill="1" applyBorder="1"/>
    <xf numFmtId="14" fontId="0" fillId="0" borderId="1" xfId="0" applyNumberFormat="1" applyBorder="1"/>
    <xf numFmtId="0" fontId="0" fillId="3" borderId="1" xfId="0" applyFill="1" applyBorder="1"/>
    <xf numFmtId="0" fontId="0" fillId="7" borderId="0" xfId="0" applyFill="1"/>
    <xf numFmtId="0" fontId="0" fillId="8" borderId="0" xfId="0" applyFill="1"/>
    <xf numFmtId="0" fontId="3" fillId="9" borderId="0" xfId="0" applyFont="1" applyFill="1"/>
    <xf numFmtId="0" fontId="6" fillId="7" borderId="0" xfId="0" applyFont="1" applyFill="1"/>
    <xf numFmtId="0" fontId="0" fillId="6" borderId="0" xfId="0" applyFill="1"/>
    <xf numFmtId="0" fontId="7" fillId="6" borderId="0" xfId="0" applyFont="1" applyFill="1"/>
    <xf numFmtId="0" fontId="8" fillId="6" borderId="0" xfId="0" applyFont="1" applyFill="1"/>
    <xf numFmtId="0" fontId="3" fillId="10" borderId="0" xfId="0" applyFont="1" applyFill="1"/>
    <xf numFmtId="0" fontId="9" fillId="11" borderId="0" xfId="0" applyFont="1" applyFill="1"/>
    <xf numFmtId="0" fontId="3" fillId="0" borderId="1" xfId="0" applyFont="1" applyBorder="1"/>
    <xf numFmtId="9" fontId="0" fillId="0" borderId="0" xfId="1" applyFont="1"/>
    <xf numFmtId="0" fontId="0" fillId="12" borderId="1" xfId="0" applyFill="1" applyBorder="1"/>
    <xf numFmtId="0" fontId="3" fillId="12" borderId="14" xfId="0" applyFont="1" applyFill="1" applyBorder="1"/>
    <xf numFmtId="0" fontId="3" fillId="5" borderId="14" xfId="0" applyFont="1" applyFill="1" applyBorder="1"/>
    <xf numFmtId="0" fontId="3" fillId="12" borderId="1" xfId="0" applyFont="1" applyFill="1" applyBorder="1"/>
    <xf numFmtId="0" fontId="3" fillId="5" borderId="1" xfId="0" applyFont="1" applyFill="1" applyBorder="1"/>
    <xf numFmtId="0" fontId="0" fillId="6" borderId="2" xfId="0" applyFill="1" applyBorder="1"/>
    <xf numFmtId="0" fontId="0" fillId="6" borderId="3" xfId="0" applyFill="1" applyBorder="1"/>
    <xf numFmtId="0" fontId="3" fillId="6" borderId="3" xfId="0" applyFont="1" applyFill="1" applyBorder="1"/>
    <xf numFmtId="0" fontId="0" fillId="6" borderId="4" xfId="0" applyFill="1" applyBorder="1"/>
    <xf numFmtId="0" fontId="2" fillId="3" borderId="0" xfId="0" applyFont="1" applyFill="1"/>
    <xf numFmtId="0" fontId="6" fillId="3" borderId="0" xfId="0" applyFont="1" applyFill="1"/>
    <xf numFmtId="0" fontId="0" fillId="6" borderId="15" xfId="0" applyFill="1" applyBorder="1"/>
    <xf numFmtId="0" fontId="0" fillId="6" borderId="16" xfId="0" applyFill="1" applyBorder="1"/>
    <xf numFmtId="0" fontId="3" fillId="6" borderId="16" xfId="0" applyFont="1" applyFill="1" applyBorder="1"/>
    <xf numFmtId="0" fontId="0" fillId="6" borderId="17" xfId="0" applyFill="1" applyBorder="1"/>
    <xf numFmtId="0" fontId="0" fillId="0" borderId="0" xfId="0" applyProtection="1">
      <protection hidden="1"/>
    </xf>
    <xf numFmtId="0" fontId="0" fillId="0" borderId="1" xfId="0" applyBorder="1" applyProtection="1">
      <protection hidden="1"/>
    </xf>
    <xf numFmtId="0" fontId="3" fillId="0" borderId="0" xfId="0" applyFont="1" applyProtection="1">
      <protection hidden="1"/>
    </xf>
    <xf numFmtId="0" fontId="10" fillId="13" borderId="6" xfId="0" applyFont="1" applyFill="1" applyBorder="1" applyAlignment="1"/>
    <xf numFmtId="0" fontId="10" fillId="13" borderId="7" xfId="0" applyFont="1" applyFill="1" applyBorder="1" applyAlignment="1"/>
    <xf numFmtId="14" fontId="10" fillId="13" borderId="7" xfId="0" applyNumberFormat="1" applyFont="1" applyFill="1" applyBorder="1" applyAlignment="1"/>
    <xf numFmtId="0" fontId="10" fillId="13" borderId="8" xfId="0" applyFont="1" applyFill="1" applyBorder="1" applyAlignment="1"/>
    <xf numFmtId="0" fontId="10" fillId="13" borderId="9" xfId="0" applyFont="1" applyFill="1" applyBorder="1" applyAlignment="1"/>
    <xf numFmtId="0" fontId="10" fillId="13" borderId="0" xfId="0" applyFont="1" applyFill="1" applyBorder="1" applyAlignment="1"/>
    <xf numFmtId="14" fontId="10" fillId="13" borderId="0" xfId="0" applyNumberFormat="1" applyFont="1" applyFill="1" applyBorder="1" applyAlignment="1"/>
    <xf numFmtId="0" fontId="10" fillId="13" borderId="10" xfId="0" applyFont="1" applyFill="1" applyBorder="1" applyAlignment="1"/>
    <xf numFmtId="0" fontId="11" fillId="14" borderId="18" xfId="0" applyFont="1" applyFill="1" applyBorder="1" applyAlignment="1">
      <alignment horizontal="right"/>
    </xf>
    <xf numFmtId="0" fontId="11" fillId="14" borderId="19" xfId="0" applyFont="1" applyFill="1" applyBorder="1" applyAlignment="1">
      <alignment horizontal="right"/>
    </xf>
    <xf numFmtId="0" fontId="11" fillId="14" borderId="20" xfId="0" applyFont="1" applyFill="1" applyBorder="1" applyAlignment="1">
      <alignment horizontal="right"/>
    </xf>
    <xf numFmtId="0" fontId="0" fillId="0" borderId="0" xfId="0" applyNumberFormat="1" applyAlignment="1">
      <alignment horizontal="left"/>
    </xf>
    <xf numFmtId="0" fontId="0" fillId="0" borderId="0" xfId="0" pivotButton="1" applyNumberFormat="1"/>
    <xf numFmtId="0" fontId="0" fillId="2" borderId="0" xfId="0" applyNumberFormat="1" applyFill="1" applyBorder="1"/>
    <xf numFmtId="0" fontId="0" fillId="0" borderId="0" xfId="0" pivotButton="1"/>
    <xf numFmtId="0" fontId="0" fillId="0" borderId="0" xfId="0" applyAlignment="1">
      <alignment horizontal="left"/>
    </xf>
    <xf numFmtId="10" fontId="0" fillId="0" borderId="0" xfId="0" applyNumberFormat="1"/>
    <xf numFmtId="0" fontId="9" fillId="5" borderId="1" xfId="0" applyFont="1" applyFill="1" applyBorder="1"/>
    <xf numFmtId="0" fontId="12" fillId="5" borderId="1" xfId="0" applyFont="1" applyFill="1" applyBorder="1"/>
    <xf numFmtId="0" fontId="3" fillId="0" borderId="1" xfId="0" applyFont="1" applyBorder="1" applyAlignment="1">
      <alignment horizontal="center"/>
    </xf>
    <xf numFmtId="0" fontId="13" fillId="6" borderId="0" xfId="0" applyFont="1" applyFill="1"/>
    <xf numFmtId="0" fontId="0" fillId="5" borderId="0" xfId="0" applyFill="1"/>
    <xf numFmtId="0" fontId="14" fillId="5" borderId="0" xfId="0" applyFont="1" applyFill="1"/>
    <xf numFmtId="0" fontId="3" fillId="0" borderId="1" xfId="0" applyFont="1" applyFill="1" applyBorder="1"/>
    <xf numFmtId="0" fontId="6" fillId="0" borderId="0" xfId="0" applyFont="1"/>
    <xf numFmtId="0" fontId="15" fillId="5" borderId="1" xfId="0" applyFont="1" applyFill="1" applyBorder="1"/>
    <xf numFmtId="0" fontId="3" fillId="0" borderId="1" xfId="0" applyFont="1" applyBorder="1" applyAlignment="1"/>
    <xf numFmtId="9" fontId="0" fillId="0" borderId="0" xfId="0" applyNumberFormat="1"/>
    <xf numFmtId="0" fontId="2" fillId="0" borderId="0" xfId="0" applyFont="1"/>
  </cellXfs>
  <cellStyles count="3">
    <cellStyle name="Hyperlink" xfId="2" builtinId="8"/>
    <cellStyle name="Normal" xfId="0" builtinId="0"/>
    <cellStyle name="Percent" xfId="1" builtinId="5"/>
  </cellStyles>
  <dxfs count="31">
    <dxf>
      <font>
        <color rgb="FF9C0006"/>
      </font>
      <fill>
        <patternFill>
          <bgColor rgb="FFFFC7CE"/>
        </patternFill>
      </fill>
    </dxf>
    <dxf>
      <fill>
        <patternFill>
          <bgColor rgb="FF00B0F0"/>
        </patternFill>
      </fill>
    </dxf>
    <dxf>
      <fill>
        <patternFill>
          <bgColor theme="3" tint="0.59996337778862885"/>
        </patternFill>
      </fill>
    </dxf>
    <dxf>
      <fill>
        <patternFill>
          <bgColor theme="6"/>
        </patternFill>
      </fill>
    </dxf>
    <dxf>
      <fill>
        <patternFill>
          <bgColor theme="6"/>
        </patternFill>
      </fill>
    </dxf>
    <dxf>
      <font>
        <color rgb="FF9C0006"/>
      </font>
      <fill>
        <patternFill>
          <bgColor rgb="FFFFC7CE"/>
        </patternFill>
      </fill>
    </dxf>
    <dxf>
      <fill>
        <patternFill>
          <bgColor rgb="FFFFFF00"/>
        </patternFill>
      </fill>
    </dxf>
    <dxf>
      <font>
        <b val="0"/>
        <i/>
        <strike/>
        <color rgb="FF9C0006"/>
      </font>
      <fill>
        <patternFill>
          <bgColor theme="2" tint="-0.24994659260841701"/>
        </patternFill>
      </fill>
    </dxf>
    <dxf>
      <font>
        <color rgb="FF9C0006"/>
      </font>
      <fill>
        <patternFill>
          <bgColor rgb="FFFFC7CE"/>
        </patternFill>
      </fil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FFFF00"/>
                </a:solidFill>
                <a:latin typeface="+mn-lt"/>
                <a:ea typeface="+mn-ea"/>
                <a:cs typeface="+mn-cs"/>
              </a:defRPr>
            </a:pPr>
            <a:r>
              <a:rPr lang="en-IN"/>
              <a:t>product</a:t>
            </a:r>
          </a:p>
        </c:rich>
      </c:tx>
      <c:layout>
        <c:manualLayout>
          <c:xMode val="edge"/>
          <c:yMode val="edge"/>
          <c:x val="0.35681466021566577"/>
          <c:y val="2.0184544405997693E-2"/>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'column chart'!$A$6</c:f>
              <c:strCache>
                <c:ptCount val="1"/>
                <c:pt idx="0">
                  <c:v>priya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harsh" dir="t"/>
            </a:scene3d>
            <a:sp3d prstMaterial="plastic">
              <a:bevelT w="101600" prst="riblet"/>
            </a:sp3d>
          </c:spPr>
          <c:invertIfNegative val="0"/>
          <c:dLbls>
            <c:dLbl>
              <c:idx val="6"/>
              <c:layout>
                <c:manualLayout>
                  <c:x val="-2.5100401606425703E-3"/>
                  <c:y val="0.22412291456647504"/>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chart'!$B$6:$C$6</c:f>
              <c:numCache>
                <c:formatCode>General</c:formatCode>
                <c:ptCount val="2"/>
                <c:pt idx="0">
                  <c:v>70</c:v>
                </c:pt>
                <c:pt idx="1">
                  <c:v>90</c:v>
                </c:pt>
              </c:numCache>
            </c:numRef>
          </c:val>
        </c:ser>
        <c:ser>
          <c:idx val="1"/>
          <c:order val="1"/>
          <c:tx>
            <c:strRef>
              <c:f>'column chart'!$A$7</c:f>
              <c:strCache>
                <c:ptCount val="1"/>
                <c:pt idx="0">
                  <c:v>ranjan</c:v>
                </c:pt>
              </c:strCache>
            </c:strRef>
          </c:tx>
          <c:spPr>
            <a:solidFill>
              <a:srgbClr val="FF0000"/>
            </a:solidFill>
            <a:ln>
              <a:noFill/>
            </a:ln>
            <a:effectLst>
              <a:outerShdw blurRad="40000" dist="23000" dir="5400000" rotWithShape="0">
                <a:srgbClr val="000000">
                  <a:alpha val="35000"/>
                </a:srgbClr>
              </a:outerShdw>
            </a:effectLst>
            <a:scene3d>
              <a:camera prst="orthographicFront"/>
              <a:lightRig rig="threePt" dir="t"/>
            </a:scene3d>
            <a:sp3d>
              <a:bevelT w="101600" prst="riblet"/>
              <a:bevelB w="101600" prst="rible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chart'!$B$7:$C$7</c:f>
              <c:numCache>
                <c:formatCode>General</c:formatCode>
                <c:ptCount val="2"/>
                <c:pt idx="0">
                  <c:v>77</c:v>
                </c:pt>
                <c:pt idx="1">
                  <c:v>86</c:v>
                </c:pt>
              </c:numCache>
            </c:numRef>
          </c:val>
        </c:ser>
        <c:ser>
          <c:idx val="2"/>
          <c:order val="2"/>
          <c:tx>
            <c:strRef>
              <c:f>'column chart'!$A$8</c:f>
              <c:strCache>
                <c:ptCount val="1"/>
                <c:pt idx="0">
                  <c:v>saan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chart'!$B$8:$C$8</c:f>
              <c:numCache>
                <c:formatCode>General</c:formatCode>
                <c:ptCount val="2"/>
                <c:pt idx="0">
                  <c:v>69</c:v>
                </c:pt>
                <c:pt idx="1">
                  <c:v>99.5</c:v>
                </c:pt>
              </c:numCache>
            </c:numRef>
          </c:val>
        </c:ser>
        <c:ser>
          <c:idx val="3"/>
          <c:order val="3"/>
          <c:tx>
            <c:strRef>
              <c:f>'column chart'!$A$9</c:f>
              <c:strCache>
                <c:ptCount val="1"/>
                <c:pt idx="0">
                  <c:v>ranjeet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chart'!$B$9:$C$9</c:f>
              <c:numCache>
                <c:formatCode>General</c:formatCode>
                <c:ptCount val="2"/>
                <c:pt idx="0">
                  <c:v>80</c:v>
                </c:pt>
                <c:pt idx="1">
                  <c:v>72.2</c:v>
                </c:pt>
              </c:numCache>
            </c:numRef>
          </c:val>
        </c:ser>
        <c:ser>
          <c:idx val="4"/>
          <c:order val="4"/>
          <c:tx>
            <c:strRef>
              <c:f>'column chart'!$A$10</c:f>
              <c:strCache>
                <c:ptCount val="1"/>
                <c:pt idx="0">
                  <c:v>jyoti</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chart'!$B$10:$C$10</c:f>
              <c:numCache>
                <c:formatCode>General</c:formatCode>
                <c:ptCount val="2"/>
                <c:pt idx="0">
                  <c:v>86</c:v>
                </c:pt>
                <c:pt idx="1">
                  <c:v>68</c:v>
                </c:pt>
              </c:numCache>
            </c:numRef>
          </c:val>
        </c:ser>
        <c:ser>
          <c:idx val="5"/>
          <c:order val="5"/>
          <c:tx>
            <c:strRef>
              <c:f>'column chart'!$A$11</c:f>
              <c:strCache>
                <c:ptCount val="1"/>
                <c:pt idx="0">
                  <c:v>asish</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chart'!$B$11:$C$11</c:f>
              <c:numCache>
                <c:formatCode>General</c:formatCode>
                <c:ptCount val="2"/>
                <c:pt idx="0">
                  <c:v>40</c:v>
                </c:pt>
                <c:pt idx="1">
                  <c:v>25.6</c:v>
                </c:pt>
              </c:numCache>
            </c:numRef>
          </c:val>
        </c:ser>
        <c:ser>
          <c:idx val="6"/>
          <c:order val="6"/>
          <c:tx>
            <c:strRef>
              <c:f>'column chart'!$A$12</c:f>
              <c:strCache>
                <c:ptCount val="1"/>
                <c:pt idx="0">
                  <c:v>rakesh</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chart'!$B$12:$C$12</c:f>
              <c:numCache>
                <c:formatCode>General</c:formatCode>
                <c:ptCount val="2"/>
                <c:pt idx="0">
                  <c:v>96</c:v>
                </c:pt>
                <c:pt idx="1">
                  <c:v>45</c:v>
                </c:pt>
              </c:numCache>
            </c:numRef>
          </c:val>
        </c:ser>
        <c:ser>
          <c:idx val="7"/>
          <c:order val="7"/>
          <c:tx>
            <c:strRef>
              <c:f>'column chart'!$A$13</c:f>
              <c:strCache>
                <c:ptCount val="1"/>
                <c:pt idx="0">
                  <c:v>amaresh</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'column chart'!$B$5:$C$5</c:f>
              <c:strCache>
                <c:ptCount val="2"/>
                <c:pt idx="0">
                  <c:v>Produtivity</c:v>
                </c:pt>
                <c:pt idx="1">
                  <c:v>Quality %</c:v>
                </c:pt>
              </c:strCache>
            </c:strRef>
          </c:cat>
          <c:val>
            <c:numRef>
              <c:f>'column chart'!$B$13:$C$13</c:f>
              <c:numCache>
                <c:formatCode>General</c:formatCode>
                <c:ptCount val="2"/>
                <c:pt idx="0">
                  <c:v>54</c:v>
                </c:pt>
                <c:pt idx="1">
                  <c:v>36</c:v>
                </c:pt>
              </c:numCache>
            </c:numRef>
          </c:val>
        </c:ser>
        <c:dLbls>
          <c:showLegendKey val="0"/>
          <c:showVal val="1"/>
          <c:showCatName val="0"/>
          <c:showSerName val="0"/>
          <c:showPercent val="0"/>
          <c:showBubbleSize val="0"/>
        </c:dLbls>
        <c:gapWidth val="150"/>
        <c:axId val="1289964992"/>
        <c:axId val="1289960640"/>
      </c:barChart>
      <c:catAx>
        <c:axId val="1289964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289960640"/>
        <c:crosses val="autoZero"/>
        <c:auto val="1"/>
        <c:lblAlgn val="ctr"/>
        <c:lblOffset val="100"/>
        <c:noMultiLvlLbl val="0"/>
      </c:catAx>
      <c:valAx>
        <c:axId val="1289960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289964992"/>
        <c:crosses val="autoZero"/>
        <c:crossBetween val="between"/>
      </c:valAx>
      <c:dTable>
        <c:showHorzBorder val="1"/>
        <c:showVertBorder val="1"/>
        <c:showOutline val="1"/>
        <c:showKeys val="1"/>
        <c:spPr>
          <a:noFill/>
          <a:ln w="9525">
            <a:solidFill>
              <a:srgbClr val="1F497D">
                <a:alpha val="67451"/>
              </a:srgbClr>
            </a:solidFill>
            <a:prstDash val="solid"/>
          </a:ln>
          <a:effectLst/>
        </c:spPr>
        <c:txPr>
          <a:bodyPr rot="0" spcFirstLastPara="1" vertOverflow="ellipsis" vert="horz" wrap="square" anchor="ctr" anchorCtr="1"/>
          <a:lstStyle/>
          <a:p>
            <a:pPr rtl="0">
              <a:defRPr sz="900" b="0" i="0" u="none" strike="noStrike" kern="1200" baseline="0">
                <a:solidFill>
                  <a:srgbClr val="FFFF00"/>
                </a:solidFill>
                <a:latin typeface="+mn-lt"/>
                <a:ea typeface="+mn-ea"/>
                <a:cs typeface="+mn-cs"/>
              </a:defRPr>
            </a:pPr>
            <a:endParaRPr lang="en-US"/>
          </a:p>
        </c:txPr>
      </c:dTable>
      <c:spPr>
        <a:gradFill>
          <a:gsLst>
            <a:gs pos="60000">
              <a:srgbClr val="A3A7D3">
                <a:alpha val="36000"/>
              </a:srgbClr>
            </a:gs>
            <a:gs pos="0">
              <a:srgbClr val="7030A0"/>
            </a:gs>
            <a:gs pos="35063">
              <a:schemeClr val="accent5">
                <a:lumMod val="60000"/>
                <a:lumOff val="40000"/>
              </a:schemeClr>
            </a:gs>
            <a:gs pos="25970">
              <a:srgbClr val="92D050"/>
            </a:gs>
            <a:gs pos="64940">
              <a:srgbClr val="92D050"/>
            </a:gs>
            <a:gs pos="90905">
              <a:srgbClr val="5EC3EE"/>
            </a:gs>
            <a:gs pos="45482">
              <a:srgbClr val="988DC8"/>
            </a:gs>
            <a:gs pos="74000">
              <a:schemeClr val="accent1">
                <a:lumMod val="45000"/>
                <a:lumOff val="55000"/>
              </a:schemeClr>
            </a:gs>
            <a:gs pos="83000">
              <a:srgbClr val="00B0F0"/>
            </a:gs>
            <a:gs pos="100000">
              <a:schemeClr val="accent1">
                <a:lumMod val="30000"/>
                <a:lumOff val="70000"/>
              </a:schemeClr>
            </a:gs>
          </a:gsLst>
          <a:lin ang="8400000" scaled="0"/>
        </a:gradFill>
        <a:ln>
          <a:noFill/>
        </a:ln>
        <a:effectLst>
          <a:glow rad="127000">
            <a:schemeClr val="accent4">
              <a:lumMod val="60000"/>
              <a:lumOff val="40000"/>
            </a:schemeClr>
          </a:glow>
          <a:innerShdw blurRad="63500" dist="50800">
            <a:srgbClr val="FFFF00">
              <a:alpha val="50000"/>
            </a:srgbClr>
          </a:innerShdw>
          <a:softEdge rad="63500"/>
        </a:effectLst>
        <a:scene3d>
          <a:camera prst="orthographicFront"/>
          <a:lightRig rig="threePt" dir="t"/>
        </a:scene3d>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gradFill>
      <a:gsLst>
        <a:gs pos="58460">
          <a:srgbClr val="A3A7D3"/>
        </a:gs>
        <a:gs pos="0">
          <a:srgbClr val="7030A0"/>
        </a:gs>
        <a:gs pos="35063">
          <a:schemeClr val="accent5">
            <a:lumMod val="60000"/>
            <a:lumOff val="40000"/>
          </a:schemeClr>
        </a:gs>
        <a:gs pos="25970">
          <a:srgbClr val="92D050"/>
        </a:gs>
        <a:gs pos="64940">
          <a:srgbClr val="92D050"/>
        </a:gs>
        <a:gs pos="90905">
          <a:srgbClr val="5EC3EE"/>
        </a:gs>
        <a:gs pos="45482">
          <a:srgbClr val="988DC8"/>
        </a:gs>
        <a:gs pos="74000">
          <a:schemeClr val="accent1">
            <a:lumMod val="45000"/>
            <a:lumOff val="55000"/>
          </a:schemeClr>
        </a:gs>
        <a:gs pos="83000">
          <a:srgbClr val="00B0F0"/>
        </a:gs>
        <a:gs pos="100000">
          <a:schemeClr val="accent1">
            <a:lumMod val="30000"/>
            <a:lumOff val="70000"/>
          </a:schemeClr>
        </a:gs>
      </a:gsLst>
      <a:lin ang="1800000" scaled="0"/>
    </a:gradFill>
    <a:ln w="9525" cap="flat" cmpd="sng" algn="ctr">
      <a:solidFill>
        <a:schemeClr val="tx2">
          <a:lumMod val="15000"/>
          <a:lumOff val="85000"/>
        </a:schemeClr>
      </a:solidFill>
      <a:round/>
    </a:ln>
    <a:effectLst/>
  </c:spPr>
  <c:txPr>
    <a:bodyPr/>
    <a:lstStyle/>
    <a:p>
      <a:pPr>
        <a:defRPr baseline="0">
          <a:solidFill>
            <a:srgbClr val="FFFF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dPt>
          <c:dPt>
            <c:idx val="1"/>
            <c:bubble3D val="0"/>
            <c:spPr>
              <a:solidFill>
                <a:srgbClr val="92D050"/>
              </a:solidFill>
              <a:ln w="19050">
                <a:solidFill>
                  <a:schemeClr val="lt1"/>
                </a:solidFill>
              </a:ln>
              <a:effectLst/>
            </c:spPr>
          </c:dPt>
          <c:dPt>
            <c:idx val="2"/>
            <c:bubble3D val="0"/>
            <c:spPr>
              <a:solidFill>
                <a:srgbClr val="92D050"/>
              </a:solidFill>
              <a:ln w="19050">
                <a:solidFill>
                  <a:schemeClr val="lt1"/>
                </a:solidFill>
              </a:ln>
              <a:effectLst/>
            </c:spPr>
          </c:dPt>
          <c:dPt>
            <c:idx val="3"/>
            <c:bubble3D val="0"/>
            <c:spPr>
              <a:solidFill>
                <a:srgbClr val="92D050"/>
              </a:solidFill>
              <a:ln w="19050">
                <a:solidFill>
                  <a:schemeClr val="lt1"/>
                </a:solidFill>
              </a:ln>
              <a:effectLst/>
            </c:spPr>
          </c:dPt>
          <c:dPt>
            <c:idx val="4"/>
            <c:bubble3D val="0"/>
            <c:spPr>
              <a:solidFill>
                <a:srgbClr val="92D050"/>
              </a:solidFill>
              <a:ln w="19050">
                <a:solidFill>
                  <a:schemeClr val="lt1"/>
                </a:solidFill>
              </a:ln>
              <a:effectLst/>
            </c:spPr>
          </c:dPt>
          <c:dPt>
            <c:idx val="5"/>
            <c:bubble3D val="0"/>
            <c:spPr>
              <a:solidFill>
                <a:srgbClr val="92D050"/>
              </a:solidFill>
              <a:ln w="19050">
                <a:solidFill>
                  <a:schemeClr val="lt1"/>
                </a:solidFill>
              </a:ln>
              <a:effectLst/>
            </c:spPr>
          </c:dPt>
          <c:dPt>
            <c:idx val="6"/>
            <c:bubble3D val="0"/>
            <c:spPr>
              <a:solidFill>
                <a:srgbClr val="92D050"/>
              </a:solidFill>
              <a:ln w="19050">
                <a:solidFill>
                  <a:schemeClr val="lt1"/>
                </a:solidFill>
              </a:ln>
              <a:effectLst/>
            </c:spPr>
          </c:dPt>
          <c:dPt>
            <c:idx val="7"/>
            <c:bubble3D val="0"/>
            <c:spPr>
              <a:solidFill>
                <a:srgbClr val="92D050"/>
              </a:solidFill>
              <a:ln w="19050">
                <a:solidFill>
                  <a:schemeClr val="lt1"/>
                </a:solidFill>
              </a:ln>
              <a:effectLst/>
            </c:spPr>
          </c:dPt>
          <c:dPt>
            <c:idx val="8"/>
            <c:bubble3D val="0"/>
            <c:spPr>
              <a:solidFill>
                <a:srgbClr val="92D050"/>
              </a:solidFill>
              <a:ln w="19050">
                <a:solidFill>
                  <a:schemeClr val="lt1"/>
                </a:solidFill>
              </a:ln>
              <a:effectLst/>
            </c:spPr>
          </c:dPt>
          <c:dPt>
            <c:idx val="9"/>
            <c:bubble3D val="0"/>
            <c:spPr>
              <a:solidFill>
                <a:srgbClr val="92D050"/>
              </a:solidFill>
              <a:ln w="19050">
                <a:solidFill>
                  <a:schemeClr val="lt1"/>
                </a:solidFill>
              </a:ln>
              <a:effectLst/>
            </c:spPr>
          </c:dPt>
          <c:dPt>
            <c:idx val="10"/>
            <c:bubble3D val="0"/>
            <c:spPr>
              <a:solidFill>
                <a:srgbClr val="92D050"/>
              </a:solidFill>
              <a:ln w="19050">
                <a:solidFill>
                  <a:schemeClr val="lt1"/>
                </a:solidFill>
              </a:ln>
              <a:effectLst/>
            </c:spPr>
          </c:dPt>
          <c:dPt>
            <c:idx val="11"/>
            <c:bubble3D val="0"/>
            <c:spPr>
              <a:solidFill>
                <a:srgbClr val="92D050"/>
              </a:solidFill>
              <a:ln w="19050">
                <a:solidFill>
                  <a:schemeClr val="lt1"/>
                </a:solidFill>
              </a:ln>
              <a:effectLst/>
            </c:spPr>
          </c:dPt>
          <c:dPt>
            <c:idx val="12"/>
            <c:bubble3D val="0"/>
            <c:spPr>
              <a:solidFill>
                <a:srgbClr val="92D050"/>
              </a:solidFill>
              <a:ln w="19050">
                <a:solidFill>
                  <a:schemeClr val="lt1"/>
                </a:solidFill>
              </a:ln>
              <a:effectLst/>
            </c:spPr>
          </c:dPt>
          <c:dPt>
            <c:idx val="13"/>
            <c:bubble3D val="0"/>
            <c:spPr>
              <a:solidFill>
                <a:srgbClr val="92D050"/>
              </a:solidFill>
              <a:ln w="19050">
                <a:solidFill>
                  <a:schemeClr val="lt1"/>
                </a:solidFill>
              </a:ln>
              <a:effectLst/>
            </c:spPr>
          </c:dPt>
          <c:dPt>
            <c:idx val="14"/>
            <c:bubble3D val="0"/>
            <c:spPr>
              <a:solidFill>
                <a:srgbClr val="92D050"/>
              </a:solidFill>
              <a:ln w="19050">
                <a:solidFill>
                  <a:schemeClr val="lt1"/>
                </a:solidFill>
              </a:ln>
              <a:effectLst/>
            </c:spPr>
          </c:dPt>
          <c:dPt>
            <c:idx val="15"/>
            <c:bubble3D val="0"/>
            <c:spPr>
              <a:solidFill>
                <a:srgbClr val="92D050"/>
              </a:solidFill>
              <a:ln w="19050">
                <a:solidFill>
                  <a:schemeClr val="lt1"/>
                </a:solidFill>
              </a:ln>
              <a:effectLst/>
            </c:spPr>
          </c:dPt>
          <c:dPt>
            <c:idx val="16"/>
            <c:bubble3D val="0"/>
            <c:spPr>
              <a:solidFill>
                <a:srgbClr val="92D050"/>
              </a:solidFill>
              <a:ln w="19050">
                <a:solidFill>
                  <a:schemeClr val="lt1"/>
                </a:solidFill>
              </a:ln>
              <a:effectLst/>
            </c:spPr>
          </c:dPt>
          <c:dPt>
            <c:idx val="17"/>
            <c:bubble3D val="0"/>
            <c:spPr>
              <a:solidFill>
                <a:srgbClr val="92D050"/>
              </a:solidFill>
              <a:ln w="19050">
                <a:solidFill>
                  <a:schemeClr val="lt1"/>
                </a:solidFill>
              </a:ln>
              <a:effectLst/>
            </c:spPr>
          </c:dPt>
          <c:dPt>
            <c:idx val="18"/>
            <c:bubble3D val="0"/>
            <c:spPr>
              <a:solidFill>
                <a:srgbClr val="92D050"/>
              </a:solidFill>
              <a:ln w="19050">
                <a:solidFill>
                  <a:schemeClr val="lt1"/>
                </a:solidFill>
              </a:ln>
              <a:effectLst/>
            </c:spPr>
          </c:dPt>
          <c:dPt>
            <c:idx val="19"/>
            <c:bubble3D val="0"/>
            <c:spPr>
              <a:solidFill>
                <a:srgbClr val="92D05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45"/>
      </c:doughnutChart>
      <c:doughnutChart>
        <c:varyColors val="1"/>
        <c:ser>
          <c:idx val="1"/>
          <c:order val="1"/>
          <c:tx>
            <c:strRef>
              <c:f>[1]Sheet5!$A$5</c:f>
              <c:strCache>
                <c:ptCount val="1"/>
                <c:pt idx="0">
                  <c:v>North</c:v>
                </c:pt>
              </c:strCache>
            </c:strRef>
          </c:tx>
          <c:dPt>
            <c:idx val="0"/>
            <c:bubble3D val="0"/>
            <c:spPr>
              <a:noFill/>
              <a:ln w="19050">
                <a:solidFill>
                  <a:schemeClr val="lt1"/>
                </a:solidFill>
              </a:ln>
              <a:effectLst/>
            </c:spPr>
          </c:dPt>
          <c:dPt>
            <c:idx val="1"/>
            <c:bubble3D val="0"/>
            <c:spPr>
              <a:solidFill>
                <a:schemeClr val="bg1">
                  <a:alpha val="65000"/>
                </a:schemeClr>
              </a:solidFill>
              <a:ln w="19050">
                <a:solidFill>
                  <a:schemeClr val="lt1"/>
                </a:solidFill>
              </a:ln>
              <a:effectLst/>
            </c:spPr>
          </c:dPt>
          <c:val>
            <c:numRef>
              <c:f>[1]Sheet5!$B$4:$C$4</c:f>
              <c:numCache>
                <c:formatCode>General</c:formatCode>
                <c:ptCount val="2"/>
                <c:pt idx="0">
                  <c:v>0.2817997885731488</c:v>
                </c:pt>
                <c:pt idx="1">
                  <c:v>0.7182002114268512</c:v>
                </c:pt>
              </c:numCache>
            </c:numRef>
          </c:val>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F0"/>
            </a:solidFill>
          </c:spPr>
          <c:dPt>
            <c:idx val="0"/>
            <c:bubble3D val="0"/>
            <c:spPr>
              <a:solidFill>
                <a:srgbClr val="00B0F0"/>
              </a:solidFill>
              <a:ln w="19050">
                <a:solidFill>
                  <a:schemeClr val="lt1"/>
                </a:solidFill>
              </a:ln>
              <a:effectLst/>
            </c:spPr>
          </c:dPt>
          <c:dPt>
            <c:idx val="1"/>
            <c:bubble3D val="0"/>
            <c:spPr>
              <a:solidFill>
                <a:srgbClr val="00B0F0"/>
              </a:solidFill>
              <a:ln w="19050">
                <a:solidFill>
                  <a:schemeClr val="lt1"/>
                </a:solidFill>
              </a:ln>
              <a:effectLst/>
            </c:spPr>
          </c:dPt>
          <c:dPt>
            <c:idx val="2"/>
            <c:bubble3D val="0"/>
            <c:spPr>
              <a:solidFill>
                <a:srgbClr val="00B0F0"/>
              </a:solidFill>
              <a:ln w="19050">
                <a:solidFill>
                  <a:schemeClr val="lt1"/>
                </a:solidFill>
              </a:ln>
              <a:effectLst/>
            </c:spPr>
          </c:dPt>
          <c:dPt>
            <c:idx val="3"/>
            <c:bubble3D val="0"/>
            <c:spPr>
              <a:solidFill>
                <a:srgbClr val="00B0F0"/>
              </a:solidFill>
              <a:ln w="19050">
                <a:solidFill>
                  <a:schemeClr val="lt1"/>
                </a:solidFill>
              </a:ln>
              <a:effectLst/>
            </c:spPr>
          </c:dPt>
          <c:dPt>
            <c:idx val="4"/>
            <c:bubble3D val="0"/>
            <c:spPr>
              <a:solidFill>
                <a:srgbClr val="00B0F0"/>
              </a:solidFill>
              <a:ln w="19050">
                <a:solidFill>
                  <a:schemeClr val="lt1"/>
                </a:solidFill>
              </a:ln>
              <a:effectLst/>
            </c:spPr>
          </c:dPt>
          <c:dPt>
            <c:idx val="5"/>
            <c:bubble3D val="0"/>
            <c:spPr>
              <a:solidFill>
                <a:srgbClr val="00B0F0"/>
              </a:solidFill>
              <a:ln w="19050">
                <a:solidFill>
                  <a:schemeClr val="lt1"/>
                </a:solidFill>
              </a:ln>
              <a:effectLst/>
            </c:spPr>
          </c:dPt>
          <c:dPt>
            <c:idx val="6"/>
            <c:bubble3D val="0"/>
            <c:spPr>
              <a:solidFill>
                <a:srgbClr val="00B0F0"/>
              </a:solidFill>
              <a:ln w="19050">
                <a:solidFill>
                  <a:schemeClr val="lt1"/>
                </a:solidFill>
              </a:ln>
              <a:effectLst/>
            </c:spPr>
          </c:dPt>
          <c:dPt>
            <c:idx val="7"/>
            <c:bubble3D val="0"/>
            <c:spPr>
              <a:solidFill>
                <a:srgbClr val="00B0F0"/>
              </a:solidFill>
              <a:ln w="19050">
                <a:solidFill>
                  <a:schemeClr val="lt1"/>
                </a:solidFill>
              </a:ln>
              <a:effectLst/>
            </c:spPr>
          </c:dPt>
          <c:dPt>
            <c:idx val="8"/>
            <c:bubble3D val="0"/>
            <c:spPr>
              <a:solidFill>
                <a:srgbClr val="00B0F0"/>
              </a:solidFill>
              <a:ln w="19050">
                <a:solidFill>
                  <a:schemeClr val="lt1"/>
                </a:solidFill>
              </a:ln>
              <a:effectLst/>
            </c:spPr>
          </c:dPt>
          <c:dPt>
            <c:idx val="9"/>
            <c:bubble3D val="0"/>
            <c:spPr>
              <a:solidFill>
                <a:srgbClr val="00B0F0"/>
              </a:solidFill>
              <a:ln w="19050">
                <a:solidFill>
                  <a:schemeClr val="lt1"/>
                </a:solidFill>
              </a:ln>
              <a:effectLst/>
            </c:spPr>
          </c:dPt>
          <c:dPt>
            <c:idx val="10"/>
            <c:bubble3D val="0"/>
            <c:spPr>
              <a:solidFill>
                <a:srgbClr val="00B0F0"/>
              </a:solidFill>
              <a:ln w="19050">
                <a:solidFill>
                  <a:schemeClr val="lt1"/>
                </a:solidFill>
              </a:ln>
              <a:effectLst/>
            </c:spPr>
          </c:dPt>
          <c:dPt>
            <c:idx val="11"/>
            <c:bubble3D val="0"/>
            <c:spPr>
              <a:solidFill>
                <a:srgbClr val="00B0F0"/>
              </a:solidFill>
              <a:ln w="19050">
                <a:solidFill>
                  <a:schemeClr val="lt1"/>
                </a:solidFill>
              </a:ln>
              <a:effectLst/>
            </c:spPr>
          </c:dPt>
          <c:dPt>
            <c:idx val="12"/>
            <c:bubble3D val="0"/>
            <c:spPr>
              <a:solidFill>
                <a:srgbClr val="00B0F0"/>
              </a:solidFill>
              <a:ln w="19050">
                <a:solidFill>
                  <a:schemeClr val="lt1"/>
                </a:solidFill>
              </a:ln>
              <a:effectLst/>
            </c:spPr>
          </c:dPt>
          <c:dPt>
            <c:idx val="13"/>
            <c:bubble3D val="0"/>
            <c:spPr>
              <a:solidFill>
                <a:srgbClr val="00B0F0"/>
              </a:solidFill>
              <a:ln w="19050">
                <a:solidFill>
                  <a:schemeClr val="lt1"/>
                </a:solidFill>
              </a:ln>
              <a:effectLst/>
            </c:spPr>
          </c:dPt>
          <c:dPt>
            <c:idx val="14"/>
            <c:bubble3D val="0"/>
            <c:spPr>
              <a:solidFill>
                <a:srgbClr val="00B0F0"/>
              </a:solidFill>
              <a:ln w="19050">
                <a:solidFill>
                  <a:schemeClr val="lt1"/>
                </a:solidFill>
              </a:ln>
              <a:effectLst/>
            </c:spPr>
          </c:dPt>
          <c:dPt>
            <c:idx val="15"/>
            <c:bubble3D val="0"/>
            <c:spPr>
              <a:solidFill>
                <a:srgbClr val="00B0F0"/>
              </a:solidFill>
              <a:ln w="19050">
                <a:solidFill>
                  <a:schemeClr val="lt1"/>
                </a:solidFill>
              </a:ln>
              <a:effectLst/>
            </c:spPr>
          </c:dPt>
          <c:dPt>
            <c:idx val="16"/>
            <c:bubble3D val="0"/>
            <c:spPr>
              <a:solidFill>
                <a:srgbClr val="00B0F0"/>
              </a:solidFill>
              <a:ln w="19050">
                <a:solidFill>
                  <a:schemeClr val="lt1"/>
                </a:solidFill>
              </a:ln>
              <a:effectLst/>
            </c:spPr>
          </c:dPt>
          <c:dPt>
            <c:idx val="17"/>
            <c:bubble3D val="0"/>
            <c:spPr>
              <a:solidFill>
                <a:srgbClr val="00B0F0"/>
              </a:solidFill>
              <a:ln w="19050">
                <a:solidFill>
                  <a:schemeClr val="lt1"/>
                </a:solidFill>
              </a:ln>
              <a:effectLst/>
            </c:spPr>
          </c:dPt>
          <c:dPt>
            <c:idx val="18"/>
            <c:bubble3D val="0"/>
            <c:spPr>
              <a:solidFill>
                <a:srgbClr val="00B0F0"/>
              </a:solidFill>
              <a:ln w="19050">
                <a:solidFill>
                  <a:schemeClr val="lt1"/>
                </a:solidFill>
              </a:ln>
              <a:effectLst/>
            </c:spPr>
          </c:dPt>
          <c:dPt>
            <c:idx val="19"/>
            <c:bubble3D val="0"/>
            <c:spPr>
              <a:solidFill>
                <a:srgbClr val="00B0F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45"/>
      </c:doughnutChart>
      <c:doughnutChart>
        <c:varyColors val="1"/>
        <c:ser>
          <c:idx val="1"/>
          <c:order val="1"/>
          <c:tx>
            <c:strRef>
              <c:f>[1]Sheet5!$A$7</c:f>
              <c:strCache>
                <c:ptCount val="1"/>
                <c:pt idx="0">
                  <c:v>West</c:v>
                </c:pt>
              </c:strCache>
            </c:strRef>
          </c:tx>
          <c:dPt>
            <c:idx val="0"/>
            <c:bubble3D val="0"/>
            <c:spPr>
              <a:noFill/>
              <a:ln w="19050">
                <a:solidFill>
                  <a:schemeClr val="lt1"/>
                </a:solidFill>
              </a:ln>
              <a:effectLst/>
            </c:spPr>
          </c:dPt>
          <c:dPt>
            <c:idx val="1"/>
            <c:bubble3D val="0"/>
            <c:spPr>
              <a:solidFill>
                <a:schemeClr val="bg1">
                  <a:alpha val="64000"/>
                </a:schemeClr>
              </a:solidFill>
              <a:ln w="19050">
                <a:solidFill>
                  <a:schemeClr val="lt1"/>
                </a:solidFill>
              </a:ln>
              <a:effectLst/>
            </c:spPr>
          </c:dPt>
          <c:val>
            <c:numRef>
              <c:f>[1]Sheet5!$B$7:$C$7</c:f>
              <c:numCache>
                <c:formatCode>General</c:formatCode>
                <c:ptCount val="2"/>
                <c:pt idx="0">
                  <c:v>0.27098516511596971</c:v>
                </c:pt>
                <c:pt idx="1">
                  <c:v>0.72901483488403029</c:v>
                </c:pt>
              </c:numCache>
            </c:numRef>
          </c:val>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0314960629919"/>
          <c:y val="3.2407407407407406E-2"/>
          <c:w val="0.89019685039370078"/>
          <c:h val="0.8416746864975212"/>
        </c:manualLayout>
      </c:layout>
      <c:barChart>
        <c:barDir val="col"/>
        <c:grouping val="clustered"/>
        <c:varyColors val="0"/>
        <c:ser>
          <c:idx val="0"/>
          <c:order val="0"/>
          <c:tx>
            <c:strRef>
              <c:f>'column chart'!$B$18</c:f>
              <c:strCache>
                <c:ptCount val="1"/>
                <c:pt idx="0">
                  <c:v>priya</c:v>
                </c:pt>
              </c:strCache>
            </c:strRef>
          </c:tx>
          <c:spPr>
            <a:solidFill>
              <a:schemeClr val="accent1"/>
            </a:solidFill>
            <a:ln>
              <a:noFill/>
            </a:ln>
            <a:effectLst/>
          </c:spPr>
          <c:invertIfNegative val="0"/>
          <c:cat>
            <c:strRef>
              <c:f>'column chart'!$A$19</c:f>
              <c:strCache>
                <c:ptCount val="1"/>
                <c:pt idx="0">
                  <c:v>Produtivity</c:v>
                </c:pt>
              </c:strCache>
            </c:strRef>
          </c:cat>
          <c:val>
            <c:numRef>
              <c:f>'column chart'!$B$19</c:f>
              <c:numCache>
                <c:formatCode>General</c:formatCode>
                <c:ptCount val="1"/>
                <c:pt idx="0">
                  <c:v>70</c:v>
                </c:pt>
              </c:numCache>
            </c:numRef>
          </c:val>
        </c:ser>
        <c:ser>
          <c:idx val="1"/>
          <c:order val="1"/>
          <c:tx>
            <c:strRef>
              <c:f>'column chart'!$C$18</c:f>
              <c:strCache>
                <c:ptCount val="1"/>
                <c:pt idx="0">
                  <c:v>ranjan</c:v>
                </c:pt>
              </c:strCache>
            </c:strRef>
          </c:tx>
          <c:spPr>
            <a:solidFill>
              <a:schemeClr val="accent2"/>
            </a:solidFill>
            <a:ln>
              <a:noFill/>
            </a:ln>
            <a:effectLst/>
          </c:spPr>
          <c:invertIfNegative val="0"/>
          <c:cat>
            <c:strRef>
              <c:f>'column chart'!$A$19</c:f>
              <c:strCache>
                <c:ptCount val="1"/>
                <c:pt idx="0">
                  <c:v>Produtivity</c:v>
                </c:pt>
              </c:strCache>
            </c:strRef>
          </c:cat>
          <c:val>
            <c:numRef>
              <c:f>'column chart'!$C$19</c:f>
              <c:numCache>
                <c:formatCode>General</c:formatCode>
                <c:ptCount val="1"/>
                <c:pt idx="0">
                  <c:v>77</c:v>
                </c:pt>
              </c:numCache>
            </c:numRef>
          </c:val>
        </c:ser>
        <c:ser>
          <c:idx val="2"/>
          <c:order val="2"/>
          <c:tx>
            <c:strRef>
              <c:f>'column chart'!$D$18</c:f>
              <c:strCache>
                <c:ptCount val="1"/>
                <c:pt idx="0">
                  <c:v>saan</c:v>
                </c:pt>
              </c:strCache>
            </c:strRef>
          </c:tx>
          <c:spPr>
            <a:solidFill>
              <a:schemeClr val="accent3"/>
            </a:solidFill>
            <a:ln>
              <a:noFill/>
            </a:ln>
            <a:effectLst/>
          </c:spPr>
          <c:invertIfNegative val="0"/>
          <c:cat>
            <c:strRef>
              <c:f>'column chart'!$A$19</c:f>
              <c:strCache>
                <c:ptCount val="1"/>
                <c:pt idx="0">
                  <c:v>Produtivity</c:v>
                </c:pt>
              </c:strCache>
            </c:strRef>
          </c:cat>
          <c:val>
            <c:numRef>
              <c:f>'column chart'!$D$19</c:f>
              <c:numCache>
                <c:formatCode>General</c:formatCode>
                <c:ptCount val="1"/>
                <c:pt idx="0">
                  <c:v>69</c:v>
                </c:pt>
              </c:numCache>
            </c:numRef>
          </c:val>
        </c:ser>
        <c:ser>
          <c:idx val="3"/>
          <c:order val="3"/>
          <c:tx>
            <c:strRef>
              <c:f>'column chart'!$E$18</c:f>
              <c:strCache>
                <c:ptCount val="1"/>
                <c:pt idx="0">
                  <c:v>ranjeet</c:v>
                </c:pt>
              </c:strCache>
            </c:strRef>
          </c:tx>
          <c:spPr>
            <a:solidFill>
              <a:schemeClr val="accent4"/>
            </a:solidFill>
            <a:ln>
              <a:noFill/>
            </a:ln>
            <a:effectLst/>
          </c:spPr>
          <c:invertIfNegative val="0"/>
          <c:cat>
            <c:strRef>
              <c:f>'column chart'!$A$19</c:f>
              <c:strCache>
                <c:ptCount val="1"/>
                <c:pt idx="0">
                  <c:v>Produtivity</c:v>
                </c:pt>
              </c:strCache>
            </c:strRef>
          </c:cat>
          <c:val>
            <c:numRef>
              <c:f>'column chart'!$E$19</c:f>
              <c:numCache>
                <c:formatCode>General</c:formatCode>
                <c:ptCount val="1"/>
                <c:pt idx="0">
                  <c:v>80</c:v>
                </c:pt>
              </c:numCache>
            </c:numRef>
          </c:val>
        </c:ser>
        <c:ser>
          <c:idx val="4"/>
          <c:order val="4"/>
          <c:tx>
            <c:strRef>
              <c:f>'column chart'!$F$18</c:f>
              <c:strCache>
                <c:ptCount val="1"/>
                <c:pt idx="0">
                  <c:v>jyoti</c:v>
                </c:pt>
              </c:strCache>
            </c:strRef>
          </c:tx>
          <c:spPr>
            <a:solidFill>
              <a:schemeClr val="accent5"/>
            </a:solidFill>
            <a:ln>
              <a:noFill/>
            </a:ln>
            <a:effectLst/>
          </c:spPr>
          <c:invertIfNegative val="0"/>
          <c:cat>
            <c:strRef>
              <c:f>'column chart'!$A$19</c:f>
              <c:strCache>
                <c:ptCount val="1"/>
                <c:pt idx="0">
                  <c:v>Produtivity</c:v>
                </c:pt>
              </c:strCache>
            </c:strRef>
          </c:cat>
          <c:val>
            <c:numRef>
              <c:f>'column chart'!$F$19</c:f>
              <c:numCache>
                <c:formatCode>General</c:formatCode>
                <c:ptCount val="1"/>
                <c:pt idx="0">
                  <c:v>86</c:v>
                </c:pt>
              </c:numCache>
            </c:numRef>
          </c:val>
        </c:ser>
        <c:dLbls>
          <c:showLegendKey val="0"/>
          <c:showVal val="0"/>
          <c:showCatName val="0"/>
          <c:showSerName val="0"/>
          <c:showPercent val="0"/>
          <c:showBubbleSize val="0"/>
        </c:dLbls>
        <c:gapWidth val="219"/>
        <c:overlap val="-27"/>
        <c:axId val="1289969888"/>
        <c:axId val="1289970432"/>
      </c:barChart>
      <c:catAx>
        <c:axId val="12899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70432"/>
        <c:crosses val="autoZero"/>
        <c:auto val="1"/>
        <c:lblAlgn val="ctr"/>
        <c:lblOffset val="100"/>
        <c:noMultiLvlLbl val="0"/>
      </c:catAx>
      <c:valAx>
        <c:axId val="128997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6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sales of 2019</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chart'!$B$2</c:f>
              <c:strCache>
                <c:ptCount val="1"/>
                <c:pt idx="0">
                  <c:v>car</c:v>
                </c:pt>
              </c:strCache>
            </c:strRef>
          </c:tx>
          <c:spPr>
            <a:ln w="19050" cap="rnd">
              <a:solidFill>
                <a:srgbClr val="00B0F0">
                  <a:alpha val="91000"/>
                </a:srgbClr>
              </a:solidFill>
              <a:round/>
            </a:ln>
            <a:effectLst/>
          </c:spPr>
          <c:marker>
            <c:symbol val="triangle"/>
            <c:size val="5"/>
            <c:spPr>
              <a:solidFill>
                <a:schemeClr val="accent1"/>
              </a:solidFill>
              <a:ln w="9525">
                <a:solidFill>
                  <a:schemeClr val="accent1"/>
                </a:solidFill>
              </a:ln>
              <a:effectLst/>
            </c:spPr>
          </c:marker>
          <c:cat>
            <c:strRef>
              <c:f>'line chart'!$A$3:$A$14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chart'!$B$3:$B$14</c:f>
              <c:numCache>
                <c:formatCode>General</c:formatCode>
                <c:ptCount val="12"/>
                <c:pt idx="0">
                  <c:v>679</c:v>
                </c:pt>
                <c:pt idx="1">
                  <c:v>582</c:v>
                </c:pt>
                <c:pt idx="2">
                  <c:v>881</c:v>
                </c:pt>
                <c:pt idx="3">
                  <c:v>408</c:v>
                </c:pt>
                <c:pt idx="4">
                  <c:v>798</c:v>
                </c:pt>
                <c:pt idx="5">
                  <c:v>600</c:v>
                </c:pt>
                <c:pt idx="6">
                  <c:v>889</c:v>
                </c:pt>
                <c:pt idx="7">
                  <c:v>465</c:v>
                </c:pt>
                <c:pt idx="8">
                  <c:v>369</c:v>
                </c:pt>
                <c:pt idx="9">
                  <c:v>487</c:v>
                </c:pt>
                <c:pt idx="10">
                  <c:v>700</c:v>
                </c:pt>
                <c:pt idx="11">
                  <c:v>500</c:v>
                </c:pt>
              </c:numCache>
            </c:numRef>
          </c:val>
          <c:smooth val="0"/>
        </c:ser>
        <c:ser>
          <c:idx val="1"/>
          <c:order val="1"/>
          <c:tx>
            <c:strRef>
              <c:f>'line chart'!$C$2</c:f>
              <c:strCache>
                <c:ptCount val="1"/>
                <c:pt idx="0">
                  <c:v>bike</c:v>
                </c:pt>
              </c:strCache>
            </c:strRef>
          </c:tx>
          <c:spPr>
            <a:ln w="28575" cap="rnd">
              <a:solidFill>
                <a:srgbClr val="FF0000"/>
              </a:solidFill>
              <a:round/>
            </a:ln>
            <a:effectLst>
              <a:innerShdw blurRad="114300">
                <a:prstClr val="black"/>
              </a:innerShdw>
            </a:effectLst>
          </c:spPr>
          <c:marker>
            <c:symbol val="square"/>
            <c:size val="6"/>
            <c:spPr>
              <a:solidFill>
                <a:schemeClr val="accent2"/>
              </a:solidFill>
              <a:ln w="9525">
                <a:solidFill>
                  <a:schemeClr val="accent2"/>
                </a:solidFill>
              </a:ln>
              <a:effectLst>
                <a:innerShdw blurRad="114300">
                  <a:prstClr val="black"/>
                </a:innerShdw>
              </a:effectLst>
            </c:spPr>
          </c:marker>
          <c:cat>
            <c:strRef>
              <c:f>'line chart'!$A$3:$A$14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chart'!$C$3:$C$14</c:f>
              <c:numCache>
                <c:formatCode>General</c:formatCode>
                <c:ptCount val="12"/>
                <c:pt idx="0">
                  <c:v>888</c:v>
                </c:pt>
                <c:pt idx="1">
                  <c:v>556</c:v>
                </c:pt>
                <c:pt idx="2">
                  <c:v>456</c:v>
                </c:pt>
                <c:pt idx="3">
                  <c:v>542</c:v>
                </c:pt>
                <c:pt idx="4">
                  <c:v>655</c:v>
                </c:pt>
                <c:pt idx="5">
                  <c:v>694</c:v>
                </c:pt>
                <c:pt idx="6">
                  <c:v>458</c:v>
                </c:pt>
                <c:pt idx="7">
                  <c:v>785</c:v>
                </c:pt>
                <c:pt idx="8">
                  <c:v>655</c:v>
                </c:pt>
                <c:pt idx="9">
                  <c:v>988</c:v>
                </c:pt>
                <c:pt idx="10">
                  <c:v>856</c:v>
                </c:pt>
                <c:pt idx="11">
                  <c:v>326</c:v>
                </c:pt>
              </c:numCache>
            </c:numRef>
          </c:val>
          <c:smooth val="0"/>
        </c:ser>
        <c:ser>
          <c:idx val="2"/>
          <c:order val="2"/>
          <c:tx>
            <c:strRef>
              <c:f>'line chart'!$D$2</c:f>
              <c:strCache>
                <c:ptCount val="1"/>
                <c:pt idx="0">
                  <c:v>bicycle</c:v>
                </c:pt>
              </c:strCache>
            </c:strRef>
          </c:tx>
          <c:spPr>
            <a:ln w="34925" cap="rnd">
              <a:solidFill>
                <a:schemeClr val="accent3">
                  <a:lumMod val="75000"/>
                  <a:alpha val="95000"/>
                </a:schemeClr>
              </a:solidFill>
              <a:round/>
            </a:ln>
            <a:effectLst/>
          </c:spPr>
          <c:marker>
            <c:symbol val="diamond"/>
            <c:size val="6"/>
            <c:spPr>
              <a:solidFill>
                <a:schemeClr val="accent3"/>
              </a:solidFill>
              <a:ln w="9525">
                <a:solidFill>
                  <a:schemeClr val="accent3"/>
                </a:solidFill>
              </a:ln>
              <a:effectLst/>
            </c:spPr>
          </c:marker>
          <c:cat>
            <c:strRef>
              <c:f>'line chart'!$A$3:$A$14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chart'!$D$3:$D$14</c:f>
              <c:numCache>
                <c:formatCode>General</c:formatCode>
                <c:ptCount val="12"/>
                <c:pt idx="0">
                  <c:v>451</c:v>
                </c:pt>
                <c:pt idx="1">
                  <c:v>651</c:v>
                </c:pt>
                <c:pt idx="2">
                  <c:v>464</c:v>
                </c:pt>
                <c:pt idx="3">
                  <c:v>455</c:v>
                </c:pt>
                <c:pt idx="4">
                  <c:v>321</c:v>
                </c:pt>
                <c:pt idx="5">
                  <c:v>456</c:v>
                </c:pt>
                <c:pt idx="6">
                  <c:v>987</c:v>
                </c:pt>
                <c:pt idx="7">
                  <c:v>789</c:v>
                </c:pt>
                <c:pt idx="8">
                  <c:v>654</c:v>
                </c:pt>
                <c:pt idx="9">
                  <c:v>459</c:v>
                </c:pt>
                <c:pt idx="10">
                  <c:v>753</c:v>
                </c:pt>
                <c:pt idx="11">
                  <c:v>357</c:v>
                </c:pt>
              </c:numCache>
            </c:numRef>
          </c:val>
          <c:smooth val="0"/>
        </c:ser>
        <c:dLbls>
          <c:showLegendKey val="0"/>
          <c:showVal val="0"/>
          <c:showCatName val="0"/>
          <c:showSerName val="0"/>
          <c:showPercent val="0"/>
          <c:showBubbleSize val="0"/>
        </c:dLbls>
        <c:marker val="1"/>
        <c:smooth val="0"/>
        <c:axId val="1289959552"/>
        <c:axId val="1289960096"/>
      </c:lineChart>
      <c:catAx>
        <c:axId val="12899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60096"/>
        <c:crosses val="autoZero"/>
        <c:auto val="1"/>
        <c:lblAlgn val="ctr"/>
        <c:lblOffset val="100"/>
        <c:noMultiLvlLbl val="0"/>
      </c:catAx>
      <c:valAx>
        <c:axId val="1289960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headEnd type="none" w="sm" len="med"/>
              <a:tailEnd type="none" w="sm" len="me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95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solidFill>
          <a:schemeClr val="tx2">
            <a:lumMod val="40000"/>
            <a:lumOff val="60000"/>
            <a:alpha val="75000"/>
          </a:schemeClr>
        </a:solidFill>
        <a:ln>
          <a:noFill/>
        </a:ln>
        <a:effectLst>
          <a:glow rad="127000">
            <a:schemeClr val="accent3"/>
          </a:glow>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6"/>
    </a:solidFill>
    <a:ln w="9525" cap="flat" cmpd="sng" algn="ctr">
      <a:solidFill>
        <a:schemeClr val="tx1">
          <a:lumMod val="15000"/>
          <a:lumOff val="85000"/>
        </a:schemeClr>
      </a:solidFill>
      <a:round/>
    </a:ln>
    <a:effectLst>
      <a:glow rad="127000">
        <a:srgbClr val="FF0000">
          <a:alpha val="87000"/>
        </a:srgbClr>
      </a:glow>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 chart'!$B$2</c:f>
              <c:strCache>
                <c:ptCount val="1"/>
                <c:pt idx="0">
                  <c:v>rating %</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 chart'!$A$3:$A$11</c:f>
              <c:strCache>
                <c:ptCount val="9"/>
                <c:pt idx="0">
                  <c:v> virat kohli</c:v>
                </c:pt>
                <c:pt idx="1">
                  <c:v>sikhar dhawan</c:v>
                </c:pt>
                <c:pt idx="2">
                  <c:v>kl rahul</c:v>
                </c:pt>
                <c:pt idx="3">
                  <c:v>manish panday</c:v>
                </c:pt>
                <c:pt idx="4">
                  <c:v>sivam dubay</c:v>
                </c:pt>
                <c:pt idx="5">
                  <c:v>umesh yadav</c:v>
                </c:pt>
                <c:pt idx="6">
                  <c:v>ishant sharma</c:v>
                </c:pt>
                <c:pt idx="7">
                  <c:v>dinesh kartik</c:v>
                </c:pt>
                <c:pt idx="8">
                  <c:v>rishab pant</c:v>
                </c:pt>
              </c:strCache>
            </c:strRef>
          </c:cat>
          <c:val>
            <c:numRef>
              <c:f>'pi chart'!$B$3:$B$11</c:f>
              <c:numCache>
                <c:formatCode>General</c:formatCode>
                <c:ptCount val="9"/>
                <c:pt idx="0">
                  <c:v>20</c:v>
                </c:pt>
                <c:pt idx="1">
                  <c:v>10</c:v>
                </c:pt>
                <c:pt idx="2">
                  <c:v>10</c:v>
                </c:pt>
                <c:pt idx="3">
                  <c:v>11</c:v>
                </c:pt>
                <c:pt idx="4">
                  <c:v>7</c:v>
                </c:pt>
                <c:pt idx="5">
                  <c:v>9</c:v>
                </c:pt>
                <c:pt idx="6">
                  <c:v>5</c:v>
                </c:pt>
                <c:pt idx="7">
                  <c:v>8</c:v>
                </c:pt>
                <c:pt idx="8">
                  <c:v>20</c:v>
                </c:pt>
              </c:numCache>
            </c:numRef>
          </c:val>
        </c:ser>
        <c:dLbls>
          <c:dLblPos val="ctr"/>
          <c:showLegendKey val="0"/>
          <c:showVal val="1"/>
          <c:showCatName val="0"/>
          <c:showSerName val="0"/>
          <c:showPercent val="0"/>
          <c:showBubbleSize val="0"/>
          <c:showLeaderLines val="1"/>
        </c:dLbls>
      </c:pie3DChart>
      <c:spPr>
        <a:solidFill>
          <a:schemeClr val="accent5">
            <a:lumMod val="60000"/>
            <a:lumOff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pratice  sheet.xlsx]pivot table2!PivotTable17</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table2'!$B$3:$B$4</c:f>
              <c:strCache>
                <c:ptCount val="1"/>
                <c:pt idx="0">
                  <c:v>Canada</c:v>
                </c:pt>
              </c:strCache>
            </c:strRef>
          </c:tx>
          <c:spPr>
            <a:solidFill>
              <a:schemeClr val="accent1"/>
            </a:solidFill>
            <a:ln>
              <a:noFill/>
            </a:ln>
            <a:effectLst/>
          </c:spPr>
          <c:invertIfNegative val="0"/>
          <c:cat>
            <c:strRef>
              <c:f>'pivot table2'!$A$5:$A$8</c:f>
              <c:strCache>
                <c:ptCount val="3"/>
                <c:pt idx="0">
                  <c:v>2014</c:v>
                </c:pt>
                <c:pt idx="1">
                  <c:v>2013</c:v>
                </c:pt>
                <c:pt idx="2">
                  <c:v>2014</c:v>
                </c:pt>
              </c:strCache>
            </c:strRef>
          </c:cat>
          <c:val>
            <c:numRef>
              <c:f>'pivot table2'!$B$5:$B$8</c:f>
              <c:numCache>
                <c:formatCode>General</c:formatCode>
                <c:ptCount val="3"/>
                <c:pt idx="1">
                  <c:v>35</c:v>
                </c:pt>
                <c:pt idx="2">
                  <c:v>105</c:v>
                </c:pt>
              </c:numCache>
            </c:numRef>
          </c:val>
        </c:ser>
        <c:ser>
          <c:idx val="1"/>
          <c:order val="1"/>
          <c:tx>
            <c:strRef>
              <c:f>'pivot table2'!$C$3:$C$4</c:f>
              <c:strCache>
                <c:ptCount val="1"/>
                <c:pt idx="0">
                  <c:v>France</c:v>
                </c:pt>
              </c:strCache>
            </c:strRef>
          </c:tx>
          <c:spPr>
            <a:solidFill>
              <a:schemeClr val="accent2"/>
            </a:solidFill>
            <a:ln>
              <a:noFill/>
            </a:ln>
            <a:effectLst/>
          </c:spPr>
          <c:invertIfNegative val="0"/>
          <c:cat>
            <c:strRef>
              <c:f>'pivot table2'!$A$5:$A$8</c:f>
              <c:strCache>
                <c:ptCount val="3"/>
                <c:pt idx="0">
                  <c:v>2014</c:v>
                </c:pt>
                <c:pt idx="1">
                  <c:v>2013</c:v>
                </c:pt>
                <c:pt idx="2">
                  <c:v>2014</c:v>
                </c:pt>
              </c:strCache>
            </c:strRef>
          </c:cat>
          <c:val>
            <c:numRef>
              <c:f>'pivot table2'!$C$5:$C$8</c:f>
              <c:numCache>
                <c:formatCode>General</c:formatCode>
                <c:ptCount val="3"/>
                <c:pt idx="1">
                  <c:v>35</c:v>
                </c:pt>
                <c:pt idx="2">
                  <c:v>105</c:v>
                </c:pt>
              </c:numCache>
            </c:numRef>
          </c:val>
        </c:ser>
        <c:ser>
          <c:idx val="2"/>
          <c:order val="2"/>
          <c:tx>
            <c:strRef>
              <c:f>'pivot table2'!$D$3:$D$4</c:f>
              <c:strCache>
                <c:ptCount val="1"/>
                <c:pt idx="0">
                  <c:v>Germany</c:v>
                </c:pt>
              </c:strCache>
            </c:strRef>
          </c:tx>
          <c:spPr>
            <a:solidFill>
              <a:schemeClr val="accent3"/>
            </a:solidFill>
            <a:ln>
              <a:noFill/>
            </a:ln>
            <a:effectLst/>
          </c:spPr>
          <c:invertIfNegative val="0"/>
          <c:cat>
            <c:strRef>
              <c:f>'pivot table2'!$A$5:$A$8</c:f>
              <c:strCache>
                <c:ptCount val="3"/>
                <c:pt idx="0">
                  <c:v>2014</c:v>
                </c:pt>
                <c:pt idx="1">
                  <c:v>2013</c:v>
                </c:pt>
                <c:pt idx="2">
                  <c:v>2014</c:v>
                </c:pt>
              </c:strCache>
            </c:strRef>
          </c:cat>
          <c:val>
            <c:numRef>
              <c:f>'pivot table2'!$D$5:$D$8</c:f>
              <c:numCache>
                <c:formatCode>General</c:formatCode>
                <c:ptCount val="3"/>
                <c:pt idx="0">
                  <c:v>1</c:v>
                </c:pt>
                <c:pt idx="1">
                  <c:v>35</c:v>
                </c:pt>
                <c:pt idx="2">
                  <c:v>104</c:v>
                </c:pt>
              </c:numCache>
            </c:numRef>
          </c:val>
        </c:ser>
        <c:ser>
          <c:idx val="3"/>
          <c:order val="3"/>
          <c:tx>
            <c:strRef>
              <c:f>'pivot table2'!$E$3:$E$4</c:f>
              <c:strCache>
                <c:ptCount val="1"/>
                <c:pt idx="0">
                  <c:v>Mexico</c:v>
                </c:pt>
              </c:strCache>
            </c:strRef>
          </c:tx>
          <c:spPr>
            <a:solidFill>
              <a:schemeClr val="accent4"/>
            </a:solidFill>
            <a:ln>
              <a:noFill/>
            </a:ln>
            <a:effectLst/>
          </c:spPr>
          <c:invertIfNegative val="0"/>
          <c:cat>
            <c:strRef>
              <c:f>'pivot table2'!$A$5:$A$8</c:f>
              <c:strCache>
                <c:ptCount val="3"/>
                <c:pt idx="0">
                  <c:v>2014</c:v>
                </c:pt>
                <c:pt idx="1">
                  <c:v>2013</c:v>
                </c:pt>
                <c:pt idx="2">
                  <c:v>2014</c:v>
                </c:pt>
              </c:strCache>
            </c:strRef>
          </c:cat>
          <c:val>
            <c:numRef>
              <c:f>'pivot table2'!$E$5:$E$8</c:f>
              <c:numCache>
                <c:formatCode>General</c:formatCode>
                <c:ptCount val="3"/>
                <c:pt idx="1">
                  <c:v>35</c:v>
                </c:pt>
                <c:pt idx="2">
                  <c:v>105</c:v>
                </c:pt>
              </c:numCache>
            </c:numRef>
          </c:val>
        </c:ser>
        <c:ser>
          <c:idx val="4"/>
          <c:order val="4"/>
          <c:tx>
            <c:strRef>
              <c:f>'pivot table2'!$F$3:$F$4</c:f>
              <c:strCache>
                <c:ptCount val="1"/>
                <c:pt idx="0">
                  <c:v>United States of America</c:v>
                </c:pt>
              </c:strCache>
            </c:strRef>
          </c:tx>
          <c:spPr>
            <a:solidFill>
              <a:schemeClr val="accent5"/>
            </a:solidFill>
            <a:ln>
              <a:noFill/>
            </a:ln>
            <a:effectLst/>
          </c:spPr>
          <c:invertIfNegative val="0"/>
          <c:cat>
            <c:strRef>
              <c:f>'pivot table2'!$A$5:$A$8</c:f>
              <c:strCache>
                <c:ptCount val="3"/>
                <c:pt idx="0">
                  <c:v>2014</c:v>
                </c:pt>
                <c:pt idx="1">
                  <c:v>2013</c:v>
                </c:pt>
                <c:pt idx="2">
                  <c:v>2014</c:v>
                </c:pt>
              </c:strCache>
            </c:strRef>
          </c:cat>
          <c:val>
            <c:numRef>
              <c:f>'pivot table2'!$F$5:$F$8</c:f>
              <c:numCache>
                <c:formatCode>General</c:formatCode>
                <c:ptCount val="3"/>
                <c:pt idx="1">
                  <c:v>35</c:v>
                </c:pt>
                <c:pt idx="2">
                  <c:v>105</c:v>
                </c:pt>
              </c:numCache>
            </c:numRef>
          </c:val>
        </c:ser>
        <c:dLbls>
          <c:showLegendKey val="0"/>
          <c:showVal val="0"/>
          <c:showCatName val="0"/>
          <c:showSerName val="0"/>
          <c:showPercent val="0"/>
          <c:showBubbleSize val="0"/>
        </c:dLbls>
        <c:gapWidth val="219"/>
        <c:overlap val="-27"/>
        <c:axId val="1394458928"/>
        <c:axId val="1394460016"/>
      </c:barChart>
      <c:catAx>
        <c:axId val="139445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60016"/>
        <c:crosses val="autoZero"/>
        <c:auto val="1"/>
        <c:lblAlgn val="ctr"/>
        <c:lblOffset val="100"/>
        <c:noMultiLvlLbl val="0"/>
      </c:catAx>
      <c:valAx>
        <c:axId val="139446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5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pratice  sheet.xlsx]dashbord!PivotTable1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
        <c:idx val="231"/>
        <c:spPr>
          <a:solidFill>
            <a:schemeClr val="accent1"/>
          </a:solidFill>
          <a:ln>
            <a:noFill/>
          </a:ln>
          <a:effectLst/>
        </c:spPr>
        <c:marker>
          <c:symbol val="none"/>
        </c:marker>
      </c:pivotFmt>
      <c:pivotFmt>
        <c:idx val="232"/>
        <c:spPr>
          <a:solidFill>
            <a:schemeClr val="accent1"/>
          </a:solidFill>
          <a:ln>
            <a:noFill/>
          </a:ln>
          <a:effectLst/>
        </c:spPr>
        <c:marker>
          <c:symbol val="none"/>
        </c:marker>
      </c:pivotFmt>
      <c:pivotFmt>
        <c:idx val="233"/>
        <c:spPr>
          <a:solidFill>
            <a:schemeClr val="accent1"/>
          </a:solidFill>
          <a:ln>
            <a:noFill/>
          </a:ln>
          <a:effectLst/>
        </c:spPr>
        <c:marker>
          <c:symbol val="none"/>
        </c:marker>
      </c:pivotFmt>
      <c:pivotFmt>
        <c:idx val="234"/>
        <c:spPr>
          <a:solidFill>
            <a:schemeClr val="accent1"/>
          </a:solidFill>
          <a:ln>
            <a:noFill/>
          </a:ln>
          <a:effectLst/>
        </c:spPr>
        <c:marker>
          <c:symbol val="none"/>
        </c:marker>
      </c:pivotFmt>
      <c:pivotFmt>
        <c:idx val="235"/>
        <c:spPr>
          <a:solidFill>
            <a:schemeClr val="accent1"/>
          </a:solidFill>
          <a:ln>
            <a:noFill/>
          </a:ln>
          <a:effectLst/>
        </c:spPr>
        <c:marker>
          <c:symbol val="none"/>
        </c:marker>
      </c:pivotFmt>
      <c:pivotFmt>
        <c:idx val="236"/>
        <c:spPr>
          <a:solidFill>
            <a:schemeClr val="accent1"/>
          </a:solidFill>
          <a:ln>
            <a:noFill/>
          </a:ln>
          <a:effectLst/>
        </c:spPr>
        <c:marker>
          <c:symbol val="none"/>
        </c:marker>
      </c:pivotFmt>
      <c:pivotFmt>
        <c:idx val="237"/>
        <c:spPr>
          <a:solidFill>
            <a:schemeClr val="accent1"/>
          </a:solidFill>
          <a:ln>
            <a:noFill/>
          </a:ln>
          <a:effectLst/>
        </c:spPr>
        <c:marker>
          <c:symbol val="none"/>
        </c:marker>
      </c:pivotFmt>
      <c:pivotFmt>
        <c:idx val="238"/>
        <c:spPr>
          <a:solidFill>
            <a:schemeClr val="accent1"/>
          </a:solidFill>
          <a:ln>
            <a:noFill/>
          </a:ln>
          <a:effectLst/>
        </c:spPr>
        <c:marker>
          <c:symbol val="none"/>
        </c:marker>
      </c:pivotFmt>
      <c:pivotFmt>
        <c:idx val="239"/>
        <c:spPr>
          <a:solidFill>
            <a:schemeClr val="accent1"/>
          </a:solidFill>
          <a:ln>
            <a:noFill/>
          </a:ln>
          <a:effectLst/>
        </c:spPr>
        <c:marker>
          <c:symbol val="none"/>
        </c:marker>
      </c:pivotFmt>
      <c:pivotFmt>
        <c:idx val="240"/>
        <c:spPr>
          <a:solidFill>
            <a:schemeClr val="accent1"/>
          </a:solidFill>
          <a:ln>
            <a:noFill/>
          </a:ln>
          <a:effectLst/>
        </c:spPr>
        <c:marker>
          <c:symbol val="none"/>
        </c:marker>
      </c:pivotFmt>
      <c:pivotFmt>
        <c:idx val="241"/>
        <c:spPr>
          <a:solidFill>
            <a:schemeClr val="accent1"/>
          </a:solidFill>
          <a:ln>
            <a:noFill/>
          </a:ln>
          <a:effectLst/>
        </c:spPr>
        <c:marker>
          <c:symbol val="none"/>
        </c:marker>
      </c:pivotFmt>
      <c:pivotFmt>
        <c:idx val="242"/>
        <c:spPr>
          <a:solidFill>
            <a:schemeClr val="accent1"/>
          </a:solidFill>
          <a:ln>
            <a:noFill/>
          </a:ln>
          <a:effectLst/>
        </c:spPr>
        <c:marker>
          <c:symbol val="none"/>
        </c:marker>
      </c:pivotFmt>
      <c:pivotFmt>
        <c:idx val="243"/>
        <c:spPr>
          <a:solidFill>
            <a:schemeClr val="accent1"/>
          </a:solidFill>
          <a:ln>
            <a:noFill/>
          </a:ln>
          <a:effectLst/>
        </c:spPr>
        <c:marker>
          <c:symbol val="none"/>
        </c:marker>
      </c:pivotFmt>
      <c:pivotFmt>
        <c:idx val="244"/>
        <c:spPr>
          <a:solidFill>
            <a:schemeClr val="accent1"/>
          </a:solidFill>
          <a:ln>
            <a:noFill/>
          </a:ln>
          <a:effectLst/>
        </c:spPr>
        <c:marker>
          <c:symbol val="none"/>
        </c:marker>
      </c:pivotFmt>
      <c:pivotFmt>
        <c:idx val="245"/>
        <c:spPr>
          <a:solidFill>
            <a:schemeClr val="accent1"/>
          </a:solidFill>
          <a:ln>
            <a:noFill/>
          </a:ln>
          <a:effectLst/>
        </c:spPr>
        <c:marker>
          <c:symbol val="none"/>
        </c:marker>
      </c:pivotFmt>
      <c:pivotFmt>
        <c:idx val="246"/>
        <c:spPr>
          <a:solidFill>
            <a:schemeClr val="accent1"/>
          </a:solidFill>
          <a:ln>
            <a:noFill/>
          </a:ln>
          <a:effectLst/>
        </c:spPr>
        <c:marker>
          <c:symbol val="none"/>
        </c:marker>
      </c:pivotFmt>
      <c:pivotFmt>
        <c:idx val="247"/>
        <c:spPr>
          <a:solidFill>
            <a:schemeClr val="accent1"/>
          </a:solidFill>
          <a:ln>
            <a:noFill/>
          </a:ln>
          <a:effectLst/>
        </c:spPr>
        <c:marker>
          <c:symbol val="none"/>
        </c:marker>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pivotFmt>
      <c:pivotFmt>
        <c:idx val="251"/>
        <c:spPr>
          <a:solidFill>
            <a:schemeClr val="accent1"/>
          </a:solidFill>
          <a:ln>
            <a:noFill/>
          </a:ln>
          <a:effectLst/>
        </c:spPr>
        <c:marker>
          <c:symbol val="none"/>
        </c:marker>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
        <c:idx val="258"/>
        <c:spPr>
          <a:solidFill>
            <a:schemeClr val="accent1"/>
          </a:solidFill>
          <a:ln>
            <a:noFill/>
          </a:ln>
          <a:effectLst/>
        </c:spPr>
        <c:marker>
          <c:symbol val="none"/>
        </c:marker>
      </c:pivotFmt>
      <c:pivotFmt>
        <c:idx val="259"/>
        <c:spPr>
          <a:solidFill>
            <a:schemeClr val="accent1"/>
          </a:solidFill>
          <a:ln>
            <a:noFill/>
          </a:ln>
          <a:effectLst/>
        </c:spPr>
        <c:marker>
          <c:symbol val="none"/>
        </c:marker>
      </c:pivotFmt>
      <c:pivotFmt>
        <c:idx val="260"/>
        <c:spPr>
          <a:solidFill>
            <a:schemeClr val="accent1"/>
          </a:solidFill>
          <a:ln>
            <a:noFill/>
          </a:ln>
          <a:effectLst/>
        </c:spPr>
        <c:marker>
          <c:symbol val="none"/>
        </c:marker>
      </c:pivotFmt>
      <c:pivotFmt>
        <c:idx val="261"/>
        <c:spPr>
          <a:solidFill>
            <a:schemeClr val="accent1"/>
          </a:solidFill>
          <a:ln>
            <a:noFill/>
          </a:ln>
          <a:effectLst/>
        </c:spPr>
        <c:marker>
          <c:symbol val="none"/>
        </c:marker>
      </c:pivotFmt>
      <c:pivotFmt>
        <c:idx val="262"/>
        <c:spPr>
          <a:solidFill>
            <a:schemeClr val="accent1"/>
          </a:solidFill>
          <a:ln>
            <a:noFill/>
          </a:ln>
          <a:effectLst/>
        </c:spPr>
        <c:marker>
          <c:symbol val="none"/>
        </c:marker>
      </c:pivotFmt>
      <c:pivotFmt>
        <c:idx val="263"/>
        <c:spPr>
          <a:solidFill>
            <a:schemeClr val="accent1"/>
          </a:solidFill>
          <a:ln>
            <a:noFill/>
          </a:ln>
          <a:effectLst/>
        </c:spPr>
        <c:marker>
          <c:symbol val="none"/>
        </c:marker>
      </c:pivotFmt>
      <c:pivotFmt>
        <c:idx val="264"/>
        <c:spPr>
          <a:solidFill>
            <a:schemeClr val="accent1"/>
          </a:solidFill>
          <a:ln>
            <a:noFill/>
          </a:ln>
          <a:effectLst/>
        </c:spPr>
        <c:marker>
          <c:symbol val="none"/>
        </c:marker>
      </c:pivotFmt>
      <c:pivotFmt>
        <c:idx val="265"/>
        <c:spPr>
          <a:solidFill>
            <a:schemeClr val="accent1"/>
          </a:solidFill>
          <a:ln>
            <a:noFill/>
          </a:ln>
          <a:effectLst/>
        </c:spPr>
        <c:marker>
          <c:symbol val="none"/>
        </c:marker>
      </c:pivotFmt>
      <c:pivotFmt>
        <c:idx val="266"/>
        <c:spPr>
          <a:solidFill>
            <a:schemeClr val="accent1"/>
          </a:solidFill>
          <a:ln>
            <a:noFill/>
          </a:ln>
          <a:effectLst/>
        </c:spPr>
        <c:marker>
          <c:symbol val="none"/>
        </c:marker>
      </c:pivotFmt>
      <c:pivotFmt>
        <c:idx val="267"/>
        <c:spPr>
          <a:solidFill>
            <a:schemeClr val="accent1"/>
          </a:solidFill>
          <a:ln>
            <a:noFill/>
          </a:ln>
          <a:effectLst/>
        </c:spPr>
        <c:marker>
          <c:symbol val="none"/>
        </c:marker>
      </c:pivotFmt>
      <c:pivotFmt>
        <c:idx val="268"/>
        <c:spPr>
          <a:solidFill>
            <a:schemeClr val="accent1"/>
          </a:solidFill>
          <a:ln>
            <a:noFill/>
          </a:ln>
          <a:effectLst/>
        </c:spPr>
        <c:marker>
          <c:symbol val="none"/>
        </c:marker>
      </c:pivotFmt>
      <c:pivotFmt>
        <c:idx val="269"/>
        <c:spPr>
          <a:solidFill>
            <a:schemeClr val="accent1"/>
          </a:solidFill>
          <a:ln>
            <a:noFill/>
          </a:ln>
          <a:effectLst/>
        </c:spPr>
        <c:marker>
          <c:symbol val="none"/>
        </c:marker>
      </c:pivotFmt>
      <c:pivotFmt>
        <c:idx val="270"/>
        <c:spPr>
          <a:solidFill>
            <a:schemeClr val="accent1"/>
          </a:solidFill>
          <a:ln>
            <a:noFill/>
          </a:ln>
          <a:effectLst/>
        </c:spPr>
        <c:marker>
          <c:symbol val="none"/>
        </c:marker>
      </c:pivotFmt>
      <c:pivotFmt>
        <c:idx val="271"/>
        <c:spPr>
          <a:solidFill>
            <a:schemeClr val="accent1"/>
          </a:solidFill>
          <a:ln>
            <a:noFill/>
          </a:ln>
          <a:effectLst/>
        </c:spPr>
        <c:marker>
          <c:symbol val="none"/>
        </c:marker>
      </c:pivotFmt>
      <c:pivotFmt>
        <c:idx val="272"/>
        <c:spPr>
          <a:solidFill>
            <a:schemeClr val="accent1"/>
          </a:solidFill>
          <a:ln>
            <a:noFill/>
          </a:ln>
          <a:effectLst/>
        </c:spPr>
        <c:marker>
          <c:symbol val="none"/>
        </c:marker>
      </c:pivotFmt>
      <c:pivotFmt>
        <c:idx val="273"/>
        <c:spPr>
          <a:solidFill>
            <a:schemeClr val="accent1"/>
          </a:solidFill>
          <a:ln>
            <a:noFill/>
          </a:ln>
          <a:effectLst/>
        </c:spPr>
        <c:marker>
          <c:symbol val="none"/>
        </c:marker>
      </c:pivotFmt>
      <c:pivotFmt>
        <c:idx val="274"/>
        <c:spPr>
          <a:solidFill>
            <a:schemeClr val="accent1"/>
          </a:solidFill>
          <a:ln>
            <a:noFill/>
          </a:ln>
          <a:effectLst/>
        </c:spPr>
        <c:marker>
          <c:symbol val="none"/>
        </c:marker>
      </c:pivotFmt>
      <c:pivotFmt>
        <c:idx val="275"/>
        <c:spPr>
          <a:solidFill>
            <a:schemeClr val="accent1"/>
          </a:solidFill>
          <a:ln>
            <a:noFill/>
          </a:ln>
          <a:effectLst/>
        </c:spPr>
        <c:marker>
          <c:symbol val="none"/>
        </c:marker>
      </c:pivotFmt>
      <c:pivotFmt>
        <c:idx val="276"/>
        <c:spPr>
          <a:solidFill>
            <a:schemeClr val="accent1"/>
          </a:solidFill>
          <a:ln>
            <a:noFill/>
          </a:ln>
          <a:effectLst/>
        </c:spPr>
        <c:marker>
          <c:symbol val="none"/>
        </c:marker>
      </c:pivotFmt>
      <c:pivotFmt>
        <c:idx val="277"/>
        <c:spPr>
          <a:solidFill>
            <a:schemeClr val="accent1"/>
          </a:solidFill>
          <a:ln>
            <a:noFill/>
          </a:ln>
          <a:effectLst/>
        </c:spPr>
        <c:marker>
          <c:symbol val="none"/>
        </c:marker>
      </c:pivotFmt>
      <c:pivotFmt>
        <c:idx val="278"/>
        <c:spPr>
          <a:solidFill>
            <a:schemeClr val="accent1"/>
          </a:solidFill>
          <a:ln>
            <a:noFill/>
          </a:ln>
          <a:effectLst/>
        </c:spPr>
        <c:marker>
          <c:symbol val="none"/>
        </c:marker>
      </c:pivotFmt>
      <c:pivotFmt>
        <c:idx val="279"/>
        <c:spPr>
          <a:solidFill>
            <a:schemeClr val="accent1"/>
          </a:solidFill>
          <a:ln>
            <a:noFill/>
          </a:ln>
          <a:effectLst/>
        </c:spPr>
        <c:marker>
          <c:symbol val="none"/>
        </c:marker>
      </c:pivotFmt>
      <c:pivotFmt>
        <c:idx val="280"/>
        <c:spPr>
          <a:solidFill>
            <a:schemeClr val="accent1"/>
          </a:solidFill>
          <a:ln>
            <a:noFill/>
          </a:ln>
          <a:effectLst/>
        </c:spPr>
        <c:marker>
          <c:symbol val="none"/>
        </c:marker>
      </c:pivotFmt>
      <c:pivotFmt>
        <c:idx val="281"/>
        <c:spPr>
          <a:solidFill>
            <a:schemeClr val="accent1"/>
          </a:solidFill>
          <a:ln>
            <a:noFill/>
          </a:ln>
          <a:effectLst/>
        </c:spPr>
        <c:marker>
          <c:symbol val="none"/>
        </c:marker>
      </c:pivotFmt>
      <c:pivotFmt>
        <c:idx val="282"/>
        <c:spPr>
          <a:solidFill>
            <a:schemeClr val="accent1"/>
          </a:solidFill>
          <a:ln>
            <a:noFill/>
          </a:ln>
          <a:effectLst/>
        </c:spPr>
        <c:marker>
          <c:symbol val="none"/>
        </c:marker>
      </c:pivotFmt>
      <c:pivotFmt>
        <c:idx val="283"/>
        <c:spPr>
          <a:solidFill>
            <a:schemeClr val="accent1"/>
          </a:solidFill>
          <a:ln>
            <a:noFill/>
          </a:ln>
          <a:effectLst/>
        </c:spPr>
        <c:marker>
          <c:symbol val="none"/>
        </c:marker>
      </c:pivotFmt>
      <c:pivotFmt>
        <c:idx val="284"/>
        <c:spPr>
          <a:solidFill>
            <a:schemeClr val="accent1"/>
          </a:solidFill>
          <a:ln>
            <a:noFill/>
          </a:ln>
          <a:effectLst/>
        </c:spPr>
        <c:marker>
          <c:symbol val="none"/>
        </c:marker>
      </c:pivotFmt>
      <c:pivotFmt>
        <c:idx val="285"/>
        <c:spPr>
          <a:solidFill>
            <a:schemeClr val="accent1"/>
          </a:solidFill>
          <a:ln>
            <a:noFill/>
          </a:ln>
          <a:effectLst/>
        </c:spPr>
        <c:marker>
          <c:symbol val="none"/>
        </c:marker>
      </c:pivotFmt>
      <c:pivotFmt>
        <c:idx val="286"/>
        <c:spPr>
          <a:solidFill>
            <a:schemeClr val="accent1"/>
          </a:solidFill>
          <a:ln>
            <a:noFill/>
          </a:ln>
          <a:effectLst/>
        </c:spPr>
        <c:marker>
          <c:symbol val="none"/>
        </c:marker>
      </c:pivotFmt>
      <c:pivotFmt>
        <c:idx val="287"/>
        <c:spPr>
          <a:solidFill>
            <a:schemeClr val="accent1"/>
          </a:solidFill>
          <a:ln>
            <a:noFill/>
          </a:ln>
          <a:effectLst/>
        </c:spPr>
        <c:marker>
          <c:symbol val="none"/>
        </c:marker>
      </c:pivotFmt>
      <c:pivotFmt>
        <c:idx val="288"/>
        <c:spPr>
          <a:solidFill>
            <a:schemeClr val="accent1"/>
          </a:solidFill>
          <a:ln>
            <a:noFill/>
          </a:ln>
          <a:effectLst/>
        </c:spPr>
        <c:marker>
          <c:symbol val="none"/>
        </c:marker>
      </c:pivotFmt>
      <c:pivotFmt>
        <c:idx val="289"/>
        <c:spPr>
          <a:solidFill>
            <a:schemeClr val="accent1"/>
          </a:solidFill>
          <a:ln>
            <a:noFill/>
          </a:ln>
          <a:effectLst/>
        </c:spPr>
        <c:marker>
          <c:symbol val="none"/>
        </c:marker>
      </c:pivotFmt>
      <c:pivotFmt>
        <c:idx val="290"/>
        <c:spPr>
          <a:solidFill>
            <a:schemeClr val="accent1"/>
          </a:solidFill>
          <a:ln>
            <a:noFill/>
          </a:ln>
          <a:effectLst/>
        </c:spPr>
        <c:marker>
          <c:symbol val="none"/>
        </c:marker>
      </c:pivotFmt>
      <c:pivotFmt>
        <c:idx val="291"/>
        <c:spPr>
          <a:solidFill>
            <a:schemeClr val="accent1"/>
          </a:solidFill>
          <a:ln>
            <a:noFill/>
          </a:ln>
          <a:effectLst/>
        </c:spPr>
        <c:marker>
          <c:symbol val="none"/>
        </c:marker>
      </c:pivotFmt>
      <c:pivotFmt>
        <c:idx val="292"/>
        <c:spPr>
          <a:solidFill>
            <a:schemeClr val="accent1"/>
          </a:solidFill>
          <a:ln>
            <a:noFill/>
          </a:ln>
          <a:effectLst/>
        </c:spPr>
        <c:marker>
          <c:symbol val="none"/>
        </c:marker>
      </c:pivotFmt>
      <c:pivotFmt>
        <c:idx val="293"/>
        <c:spPr>
          <a:solidFill>
            <a:schemeClr val="accent1"/>
          </a:solidFill>
          <a:ln>
            <a:noFill/>
          </a:ln>
          <a:effectLst/>
        </c:spPr>
        <c:marker>
          <c:symbol val="none"/>
        </c:marker>
      </c:pivotFmt>
      <c:pivotFmt>
        <c:idx val="294"/>
        <c:spPr>
          <a:solidFill>
            <a:schemeClr val="accent1"/>
          </a:solidFill>
          <a:ln>
            <a:noFill/>
          </a:ln>
          <a:effectLst/>
        </c:spPr>
        <c:marker>
          <c:symbol val="none"/>
        </c:marker>
      </c:pivotFmt>
      <c:pivotFmt>
        <c:idx val="295"/>
        <c:spPr>
          <a:solidFill>
            <a:schemeClr val="accent1"/>
          </a:solidFill>
          <a:ln>
            <a:noFill/>
          </a:ln>
          <a:effectLst/>
        </c:spPr>
        <c:marker>
          <c:symbol val="none"/>
        </c:marker>
      </c:pivotFmt>
      <c:pivotFmt>
        <c:idx val="296"/>
        <c:spPr>
          <a:solidFill>
            <a:schemeClr val="accent1"/>
          </a:solidFill>
          <a:ln>
            <a:noFill/>
          </a:ln>
          <a:effectLst/>
        </c:spPr>
        <c:marker>
          <c:symbol val="none"/>
        </c:marker>
      </c:pivotFmt>
      <c:pivotFmt>
        <c:idx val="297"/>
        <c:spPr>
          <a:solidFill>
            <a:schemeClr val="accent1"/>
          </a:solidFill>
          <a:ln>
            <a:noFill/>
          </a:ln>
          <a:effectLst/>
        </c:spPr>
        <c:marker>
          <c:symbol val="none"/>
        </c:marker>
      </c:pivotFmt>
      <c:pivotFmt>
        <c:idx val="298"/>
        <c:spPr>
          <a:solidFill>
            <a:schemeClr val="accent1"/>
          </a:solidFill>
          <a:ln>
            <a:noFill/>
          </a:ln>
          <a:effectLst/>
        </c:spPr>
        <c:marker>
          <c:symbol val="none"/>
        </c:marker>
      </c:pivotFmt>
      <c:pivotFmt>
        <c:idx val="299"/>
        <c:spPr>
          <a:solidFill>
            <a:schemeClr val="accent1"/>
          </a:solidFill>
          <a:ln>
            <a:noFill/>
          </a:ln>
          <a:effectLst/>
        </c:spPr>
        <c:marker>
          <c:symbol val="none"/>
        </c:marker>
      </c:pivotFmt>
      <c:pivotFmt>
        <c:idx val="300"/>
        <c:spPr>
          <a:solidFill>
            <a:schemeClr val="accent1"/>
          </a:solidFill>
          <a:ln>
            <a:noFill/>
          </a:ln>
          <a:effectLst/>
        </c:spPr>
        <c:marker>
          <c:symbol val="none"/>
        </c:marker>
      </c:pivotFmt>
      <c:pivotFmt>
        <c:idx val="301"/>
        <c:spPr>
          <a:solidFill>
            <a:schemeClr val="accent1"/>
          </a:solidFill>
          <a:ln>
            <a:noFill/>
          </a:ln>
          <a:effectLst/>
        </c:spPr>
        <c:marker>
          <c:symbol val="none"/>
        </c:marker>
      </c:pivotFmt>
      <c:pivotFmt>
        <c:idx val="302"/>
        <c:spPr>
          <a:solidFill>
            <a:schemeClr val="accent1"/>
          </a:solidFill>
          <a:ln>
            <a:noFill/>
          </a:ln>
          <a:effectLst/>
        </c:spPr>
        <c:marker>
          <c:symbol val="none"/>
        </c:marker>
      </c:pivotFmt>
      <c:pivotFmt>
        <c:idx val="303"/>
        <c:spPr>
          <a:solidFill>
            <a:schemeClr val="accent1"/>
          </a:solidFill>
          <a:ln>
            <a:noFill/>
          </a:ln>
          <a:effectLst/>
        </c:spPr>
        <c:marker>
          <c:symbol val="none"/>
        </c:marker>
      </c:pivotFmt>
      <c:pivotFmt>
        <c:idx val="304"/>
        <c:spPr>
          <a:solidFill>
            <a:schemeClr val="accent1"/>
          </a:solidFill>
          <a:ln>
            <a:noFill/>
          </a:ln>
          <a:effectLst/>
        </c:spPr>
        <c:marker>
          <c:symbol val="none"/>
        </c:marker>
      </c:pivotFmt>
      <c:pivotFmt>
        <c:idx val="305"/>
        <c:spPr>
          <a:solidFill>
            <a:schemeClr val="accent1"/>
          </a:solidFill>
          <a:ln>
            <a:noFill/>
          </a:ln>
          <a:effectLst/>
        </c:spPr>
        <c:marker>
          <c:symbol val="none"/>
        </c:marker>
      </c:pivotFmt>
      <c:pivotFmt>
        <c:idx val="306"/>
        <c:spPr>
          <a:solidFill>
            <a:schemeClr val="accent1"/>
          </a:solidFill>
          <a:ln>
            <a:noFill/>
          </a:ln>
          <a:effectLst/>
        </c:spPr>
        <c:marker>
          <c:symbol val="none"/>
        </c:marker>
      </c:pivotFmt>
      <c:pivotFmt>
        <c:idx val="307"/>
        <c:spPr>
          <a:solidFill>
            <a:schemeClr val="accent1"/>
          </a:solidFill>
          <a:ln>
            <a:noFill/>
          </a:ln>
          <a:effectLst/>
        </c:spPr>
        <c:marker>
          <c:symbol val="none"/>
        </c:marker>
      </c:pivotFmt>
      <c:pivotFmt>
        <c:idx val="308"/>
        <c:spPr>
          <a:solidFill>
            <a:schemeClr val="accent1"/>
          </a:solidFill>
          <a:ln>
            <a:noFill/>
          </a:ln>
          <a:effectLst/>
        </c:spPr>
        <c:marker>
          <c:symbol val="none"/>
        </c:marker>
      </c:pivotFmt>
      <c:pivotFmt>
        <c:idx val="309"/>
        <c:spPr>
          <a:solidFill>
            <a:schemeClr val="accent1"/>
          </a:solidFill>
          <a:ln>
            <a:noFill/>
          </a:ln>
          <a:effectLst/>
        </c:spPr>
        <c:marker>
          <c:symbol val="none"/>
        </c:marker>
      </c:pivotFmt>
      <c:pivotFmt>
        <c:idx val="310"/>
        <c:spPr>
          <a:solidFill>
            <a:schemeClr val="accent1"/>
          </a:solidFill>
          <a:ln>
            <a:noFill/>
          </a:ln>
          <a:effectLst/>
        </c:spPr>
        <c:marker>
          <c:symbol val="none"/>
        </c:marker>
      </c:pivotFmt>
      <c:pivotFmt>
        <c:idx val="311"/>
        <c:spPr>
          <a:solidFill>
            <a:schemeClr val="accent1"/>
          </a:solidFill>
          <a:ln>
            <a:noFill/>
          </a:ln>
          <a:effectLst/>
        </c:spPr>
        <c:marker>
          <c:symbol val="none"/>
        </c:marker>
      </c:pivotFmt>
      <c:pivotFmt>
        <c:idx val="312"/>
        <c:spPr>
          <a:solidFill>
            <a:schemeClr val="accent1"/>
          </a:solidFill>
          <a:ln>
            <a:noFill/>
          </a:ln>
          <a:effectLst/>
        </c:spPr>
        <c:marker>
          <c:symbol val="none"/>
        </c:marker>
      </c:pivotFmt>
      <c:pivotFmt>
        <c:idx val="313"/>
        <c:spPr>
          <a:solidFill>
            <a:schemeClr val="accent1"/>
          </a:solidFill>
          <a:ln>
            <a:noFill/>
          </a:ln>
          <a:effectLst/>
        </c:spPr>
        <c:marker>
          <c:symbol val="none"/>
        </c:marker>
      </c:pivotFmt>
      <c:pivotFmt>
        <c:idx val="314"/>
        <c:spPr>
          <a:solidFill>
            <a:schemeClr val="accent1"/>
          </a:solidFill>
          <a:ln>
            <a:noFill/>
          </a:ln>
          <a:effectLst/>
        </c:spPr>
        <c:marker>
          <c:symbol val="none"/>
        </c:marker>
      </c:pivotFmt>
      <c:pivotFmt>
        <c:idx val="315"/>
        <c:spPr>
          <a:solidFill>
            <a:schemeClr val="accent1"/>
          </a:solidFill>
          <a:ln>
            <a:noFill/>
          </a:ln>
          <a:effectLst/>
        </c:spPr>
        <c:marker>
          <c:symbol val="none"/>
        </c:marker>
      </c:pivotFmt>
      <c:pivotFmt>
        <c:idx val="316"/>
        <c:spPr>
          <a:solidFill>
            <a:schemeClr val="accent1"/>
          </a:solidFill>
          <a:ln>
            <a:noFill/>
          </a:ln>
          <a:effectLst/>
        </c:spPr>
        <c:marker>
          <c:symbol val="none"/>
        </c:marker>
      </c:pivotFmt>
      <c:pivotFmt>
        <c:idx val="317"/>
        <c:spPr>
          <a:solidFill>
            <a:schemeClr val="accent1"/>
          </a:solidFill>
          <a:ln>
            <a:noFill/>
          </a:ln>
          <a:effectLst/>
        </c:spPr>
        <c:marker>
          <c:symbol val="none"/>
        </c:marker>
      </c:pivotFmt>
      <c:pivotFmt>
        <c:idx val="318"/>
        <c:spPr>
          <a:solidFill>
            <a:schemeClr val="accent1"/>
          </a:solidFill>
          <a:ln>
            <a:noFill/>
          </a:ln>
          <a:effectLst/>
        </c:spPr>
        <c:marker>
          <c:symbol val="none"/>
        </c:marker>
      </c:pivotFmt>
      <c:pivotFmt>
        <c:idx val="319"/>
        <c:spPr>
          <a:solidFill>
            <a:schemeClr val="accent1"/>
          </a:solidFill>
          <a:ln>
            <a:noFill/>
          </a:ln>
          <a:effectLst/>
        </c:spPr>
        <c:marker>
          <c:symbol val="none"/>
        </c:marker>
      </c:pivotFmt>
      <c:pivotFmt>
        <c:idx val="320"/>
        <c:spPr>
          <a:solidFill>
            <a:schemeClr val="accent1"/>
          </a:solidFill>
          <a:ln>
            <a:noFill/>
          </a:ln>
          <a:effectLst/>
        </c:spPr>
        <c:marker>
          <c:symbol val="none"/>
        </c:marker>
      </c:pivotFmt>
      <c:pivotFmt>
        <c:idx val="321"/>
        <c:spPr>
          <a:solidFill>
            <a:schemeClr val="accent1"/>
          </a:solidFill>
          <a:ln>
            <a:noFill/>
          </a:ln>
          <a:effectLst/>
        </c:spPr>
        <c:marker>
          <c:symbol val="none"/>
        </c:marker>
      </c:pivotFmt>
      <c:pivotFmt>
        <c:idx val="322"/>
        <c:spPr>
          <a:solidFill>
            <a:schemeClr val="accent1"/>
          </a:solidFill>
          <a:ln>
            <a:noFill/>
          </a:ln>
          <a:effectLst/>
        </c:spPr>
        <c:marker>
          <c:symbol val="none"/>
        </c:marker>
      </c:pivotFmt>
      <c:pivotFmt>
        <c:idx val="323"/>
        <c:spPr>
          <a:solidFill>
            <a:schemeClr val="accent1"/>
          </a:solidFill>
          <a:ln>
            <a:noFill/>
          </a:ln>
          <a:effectLst/>
        </c:spPr>
        <c:marker>
          <c:symbol val="none"/>
        </c:marker>
      </c:pivotFmt>
      <c:pivotFmt>
        <c:idx val="324"/>
        <c:spPr>
          <a:solidFill>
            <a:schemeClr val="accent1"/>
          </a:solidFill>
          <a:ln>
            <a:noFill/>
          </a:ln>
          <a:effectLst/>
        </c:spPr>
        <c:marker>
          <c:symbol val="none"/>
        </c:marker>
      </c:pivotFmt>
      <c:pivotFmt>
        <c:idx val="325"/>
        <c:spPr>
          <a:solidFill>
            <a:schemeClr val="accent1"/>
          </a:solidFill>
          <a:ln>
            <a:noFill/>
          </a:ln>
          <a:effectLst/>
        </c:spPr>
        <c:marker>
          <c:symbol val="none"/>
        </c:marker>
      </c:pivotFmt>
      <c:pivotFmt>
        <c:idx val="326"/>
        <c:spPr>
          <a:solidFill>
            <a:schemeClr val="accent1"/>
          </a:solidFill>
          <a:ln>
            <a:noFill/>
          </a:ln>
          <a:effectLst/>
        </c:spPr>
        <c:marker>
          <c:symbol val="none"/>
        </c:marker>
      </c:pivotFmt>
      <c:pivotFmt>
        <c:idx val="327"/>
        <c:spPr>
          <a:solidFill>
            <a:schemeClr val="accent1"/>
          </a:solidFill>
          <a:ln>
            <a:noFill/>
          </a:ln>
          <a:effectLst/>
        </c:spPr>
        <c:marker>
          <c:symbol val="none"/>
        </c:marker>
      </c:pivotFmt>
      <c:pivotFmt>
        <c:idx val="328"/>
        <c:spPr>
          <a:solidFill>
            <a:schemeClr val="accent1"/>
          </a:solidFill>
          <a:ln>
            <a:noFill/>
          </a:ln>
          <a:effectLst/>
        </c:spPr>
        <c:marker>
          <c:symbol val="none"/>
        </c:marker>
      </c:pivotFmt>
      <c:pivotFmt>
        <c:idx val="329"/>
        <c:spPr>
          <a:solidFill>
            <a:schemeClr val="accent1"/>
          </a:solidFill>
          <a:ln>
            <a:noFill/>
          </a:ln>
          <a:effectLst/>
        </c:spPr>
        <c:marker>
          <c:symbol val="none"/>
        </c:marker>
      </c:pivotFmt>
      <c:pivotFmt>
        <c:idx val="330"/>
        <c:spPr>
          <a:solidFill>
            <a:schemeClr val="accent1"/>
          </a:solidFill>
          <a:ln>
            <a:noFill/>
          </a:ln>
          <a:effectLst/>
        </c:spPr>
        <c:marker>
          <c:symbol val="none"/>
        </c:marker>
      </c:pivotFmt>
      <c:pivotFmt>
        <c:idx val="331"/>
        <c:spPr>
          <a:solidFill>
            <a:schemeClr val="accent1"/>
          </a:solidFill>
          <a:ln>
            <a:noFill/>
          </a:ln>
          <a:effectLst/>
        </c:spPr>
        <c:marker>
          <c:symbol val="none"/>
        </c:marker>
      </c:pivotFmt>
      <c:pivotFmt>
        <c:idx val="332"/>
        <c:spPr>
          <a:solidFill>
            <a:schemeClr val="accent1"/>
          </a:solidFill>
          <a:ln>
            <a:noFill/>
          </a:ln>
          <a:effectLst/>
        </c:spPr>
        <c:marker>
          <c:symbol val="none"/>
        </c:marker>
      </c:pivotFmt>
      <c:pivotFmt>
        <c:idx val="333"/>
        <c:spPr>
          <a:solidFill>
            <a:schemeClr val="accent1"/>
          </a:solidFill>
          <a:ln>
            <a:noFill/>
          </a:ln>
          <a:effectLst/>
        </c:spPr>
        <c:marker>
          <c:symbol val="none"/>
        </c:marker>
      </c:pivotFmt>
      <c:pivotFmt>
        <c:idx val="334"/>
        <c:spPr>
          <a:solidFill>
            <a:schemeClr val="accent1"/>
          </a:solidFill>
          <a:ln>
            <a:noFill/>
          </a:ln>
          <a:effectLst/>
        </c:spPr>
        <c:marker>
          <c:symbol val="none"/>
        </c:marker>
      </c:pivotFmt>
      <c:pivotFmt>
        <c:idx val="335"/>
        <c:spPr>
          <a:solidFill>
            <a:schemeClr val="accent1"/>
          </a:solidFill>
          <a:ln>
            <a:noFill/>
          </a:ln>
          <a:effectLst/>
        </c:spPr>
        <c:marker>
          <c:symbol val="none"/>
        </c:marker>
      </c:pivotFmt>
      <c:pivotFmt>
        <c:idx val="336"/>
        <c:spPr>
          <a:solidFill>
            <a:schemeClr val="accent1"/>
          </a:solidFill>
          <a:ln>
            <a:noFill/>
          </a:ln>
          <a:effectLst/>
        </c:spPr>
        <c:marker>
          <c:symbol val="none"/>
        </c:marker>
      </c:pivotFmt>
      <c:pivotFmt>
        <c:idx val="337"/>
        <c:spPr>
          <a:solidFill>
            <a:schemeClr val="accent1"/>
          </a:solidFill>
          <a:ln>
            <a:noFill/>
          </a:ln>
          <a:effectLst/>
        </c:spPr>
        <c:marker>
          <c:symbol val="none"/>
        </c:marker>
      </c:pivotFmt>
      <c:pivotFmt>
        <c:idx val="338"/>
        <c:spPr>
          <a:solidFill>
            <a:schemeClr val="accent1"/>
          </a:solidFill>
          <a:ln>
            <a:noFill/>
          </a:ln>
          <a:effectLst/>
        </c:spPr>
        <c:marker>
          <c:symbol val="none"/>
        </c:marker>
      </c:pivotFmt>
      <c:pivotFmt>
        <c:idx val="339"/>
        <c:spPr>
          <a:solidFill>
            <a:schemeClr val="accent1"/>
          </a:solidFill>
          <a:ln>
            <a:noFill/>
          </a:ln>
          <a:effectLst/>
        </c:spPr>
        <c:marker>
          <c:symbol val="none"/>
        </c:marker>
      </c:pivotFmt>
      <c:pivotFmt>
        <c:idx val="340"/>
        <c:spPr>
          <a:solidFill>
            <a:schemeClr val="accent1"/>
          </a:solidFill>
          <a:ln>
            <a:noFill/>
          </a:ln>
          <a:effectLst/>
        </c:spPr>
        <c:marker>
          <c:symbol val="none"/>
        </c:marker>
      </c:pivotFmt>
      <c:pivotFmt>
        <c:idx val="341"/>
        <c:spPr>
          <a:solidFill>
            <a:schemeClr val="accent1"/>
          </a:solidFill>
          <a:ln>
            <a:noFill/>
          </a:ln>
          <a:effectLst/>
        </c:spPr>
        <c:marker>
          <c:symbol val="none"/>
        </c:marker>
      </c:pivotFmt>
      <c:pivotFmt>
        <c:idx val="342"/>
        <c:spPr>
          <a:solidFill>
            <a:schemeClr val="accent1"/>
          </a:solidFill>
          <a:ln>
            <a:noFill/>
          </a:ln>
          <a:effectLst/>
        </c:spPr>
        <c:marker>
          <c:symbol val="none"/>
        </c:marker>
      </c:pivotFmt>
      <c:pivotFmt>
        <c:idx val="343"/>
        <c:spPr>
          <a:solidFill>
            <a:schemeClr val="accent1"/>
          </a:solidFill>
          <a:ln>
            <a:noFill/>
          </a:ln>
          <a:effectLst/>
        </c:spPr>
        <c:marker>
          <c:symbol val="none"/>
        </c:marker>
      </c:pivotFmt>
      <c:pivotFmt>
        <c:idx val="344"/>
        <c:spPr>
          <a:solidFill>
            <a:schemeClr val="accent1"/>
          </a:solidFill>
          <a:ln>
            <a:noFill/>
          </a:ln>
          <a:effectLst/>
        </c:spPr>
        <c:marker>
          <c:symbol val="none"/>
        </c:marker>
      </c:pivotFmt>
      <c:pivotFmt>
        <c:idx val="345"/>
        <c:spPr>
          <a:solidFill>
            <a:schemeClr val="accent1"/>
          </a:solidFill>
          <a:ln>
            <a:noFill/>
          </a:ln>
          <a:effectLst/>
        </c:spPr>
        <c:marker>
          <c:symbol val="none"/>
        </c:marker>
      </c:pivotFmt>
      <c:pivotFmt>
        <c:idx val="346"/>
        <c:spPr>
          <a:solidFill>
            <a:schemeClr val="accent1"/>
          </a:solidFill>
          <a:ln>
            <a:noFill/>
          </a:ln>
          <a:effectLst/>
        </c:spPr>
        <c:marker>
          <c:symbol val="none"/>
        </c:marker>
      </c:pivotFmt>
      <c:pivotFmt>
        <c:idx val="347"/>
        <c:spPr>
          <a:solidFill>
            <a:schemeClr val="accent1"/>
          </a:solidFill>
          <a:ln>
            <a:noFill/>
          </a:ln>
          <a:effectLst/>
        </c:spPr>
        <c:marker>
          <c:symbol val="none"/>
        </c:marker>
      </c:pivotFmt>
      <c:pivotFmt>
        <c:idx val="348"/>
        <c:spPr>
          <a:solidFill>
            <a:schemeClr val="accent1"/>
          </a:solidFill>
          <a:ln>
            <a:noFill/>
          </a:ln>
          <a:effectLst/>
        </c:spPr>
        <c:marker>
          <c:symbol val="none"/>
        </c:marker>
      </c:pivotFmt>
      <c:pivotFmt>
        <c:idx val="349"/>
        <c:spPr>
          <a:solidFill>
            <a:schemeClr val="accent1"/>
          </a:solidFill>
          <a:ln>
            <a:noFill/>
          </a:ln>
          <a:effectLst/>
        </c:spPr>
        <c:marker>
          <c:symbol val="none"/>
        </c:marker>
      </c:pivotFmt>
      <c:pivotFmt>
        <c:idx val="350"/>
        <c:spPr>
          <a:solidFill>
            <a:schemeClr val="accent1"/>
          </a:solidFill>
          <a:ln>
            <a:noFill/>
          </a:ln>
          <a:effectLst/>
        </c:spPr>
        <c:marker>
          <c:symbol val="none"/>
        </c:marker>
      </c:pivotFmt>
      <c:pivotFmt>
        <c:idx val="351"/>
        <c:spPr>
          <a:solidFill>
            <a:schemeClr val="accent1"/>
          </a:solidFill>
          <a:ln>
            <a:noFill/>
          </a:ln>
          <a:effectLst/>
        </c:spPr>
        <c:marker>
          <c:symbol val="none"/>
        </c:marker>
      </c:pivotFmt>
      <c:pivotFmt>
        <c:idx val="352"/>
        <c:spPr>
          <a:solidFill>
            <a:schemeClr val="accent1"/>
          </a:solidFill>
          <a:ln>
            <a:noFill/>
          </a:ln>
          <a:effectLst/>
        </c:spPr>
        <c:marker>
          <c:symbol val="none"/>
        </c:marker>
      </c:pivotFmt>
      <c:pivotFmt>
        <c:idx val="353"/>
        <c:spPr>
          <a:solidFill>
            <a:schemeClr val="accent1"/>
          </a:solidFill>
          <a:ln>
            <a:noFill/>
          </a:ln>
          <a:effectLst/>
        </c:spPr>
        <c:marker>
          <c:symbol val="none"/>
        </c:marker>
      </c:pivotFmt>
      <c:pivotFmt>
        <c:idx val="354"/>
        <c:spPr>
          <a:solidFill>
            <a:schemeClr val="accent1"/>
          </a:solidFill>
          <a:ln>
            <a:noFill/>
          </a:ln>
          <a:effectLst/>
        </c:spPr>
        <c:marker>
          <c:symbol val="none"/>
        </c:marker>
      </c:pivotFmt>
      <c:pivotFmt>
        <c:idx val="355"/>
        <c:spPr>
          <a:solidFill>
            <a:schemeClr val="accent1"/>
          </a:solidFill>
          <a:ln>
            <a:noFill/>
          </a:ln>
          <a:effectLst/>
        </c:spPr>
        <c:marker>
          <c:symbol val="none"/>
        </c:marker>
      </c:pivotFmt>
      <c:pivotFmt>
        <c:idx val="356"/>
        <c:spPr>
          <a:solidFill>
            <a:schemeClr val="accent1"/>
          </a:solidFill>
          <a:ln>
            <a:noFill/>
          </a:ln>
          <a:effectLst/>
        </c:spPr>
        <c:marker>
          <c:symbol val="none"/>
        </c:marker>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
        <c:idx val="367"/>
        <c:spPr>
          <a:solidFill>
            <a:schemeClr val="accent1"/>
          </a:solidFill>
          <a:ln>
            <a:noFill/>
          </a:ln>
          <a:effectLst/>
        </c:spPr>
        <c:marker>
          <c:symbol val="none"/>
        </c:marker>
      </c:pivotFmt>
      <c:pivotFmt>
        <c:idx val="368"/>
        <c:spPr>
          <a:solidFill>
            <a:schemeClr val="accent1"/>
          </a:solidFill>
          <a:ln>
            <a:noFill/>
          </a:ln>
          <a:effectLst/>
        </c:spPr>
        <c:marker>
          <c:symbol val="none"/>
        </c:marker>
      </c:pivotFmt>
      <c:pivotFmt>
        <c:idx val="369"/>
        <c:spPr>
          <a:solidFill>
            <a:schemeClr val="accent1"/>
          </a:solidFill>
          <a:ln>
            <a:noFill/>
          </a:ln>
          <a:effectLst/>
        </c:spPr>
        <c:marker>
          <c:symbol val="none"/>
        </c:marker>
      </c:pivotFmt>
      <c:pivotFmt>
        <c:idx val="370"/>
        <c:spPr>
          <a:solidFill>
            <a:schemeClr val="accent1"/>
          </a:solidFill>
          <a:ln>
            <a:noFill/>
          </a:ln>
          <a:effectLst/>
        </c:spPr>
        <c:marker>
          <c:symbol val="none"/>
        </c:marker>
      </c:pivotFmt>
      <c:pivotFmt>
        <c:idx val="371"/>
        <c:spPr>
          <a:solidFill>
            <a:schemeClr val="accent1"/>
          </a:solidFill>
          <a:ln>
            <a:noFill/>
          </a:ln>
          <a:effectLst/>
        </c:spPr>
        <c:marker>
          <c:symbol val="none"/>
        </c:marker>
      </c:pivotFmt>
    </c:pivotFmts>
    <c:plotArea>
      <c:layout/>
      <c:barChart>
        <c:barDir val="col"/>
        <c:grouping val="clustered"/>
        <c:varyColors val="0"/>
        <c:ser>
          <c:idx val="0"/>
          <c:order val="0"/>
          <c:tx>
            <c:strRef>
              <c:f>dashbord!$B$3:$B$4</c:f>
              <c:strCache>
                <c:ptCount val="1"/>
                <c:pt idx="0">
                  <c:v>Amarilla</c:v>
                </c:pt>
              </c:strCache>
            </c:strRef>
          </c:tx>
          <c:spPr>
            <a:solidFill>
              <a:schemeClr val="accent1"/>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dashbord!$B$5:$B$10</c:f>
              <c:numCache>
                <c:formatCode>General</c:formatCode>
                <c:ptCount val="5"/>
                <c:pt idx="0">
                  <c:v>3855765.8750000005</c:v>
                </c:pt>
                <c:pt idx="1">
                  <c:v>4016427.13</c:v>
                </c:pt>
                <c:pt idx="2">
                  <c:v>3960250.26</c:v>
                </c:pt>
                <c:pt idx="3">
                  <c:v>3077555.39</c:v>
                </c:pt>
                <c:pt idx="4">
                  <c:v>2837117.4050000003</c:v>
                </c:pt>
              </c:numCache>
            </c:numRef>
          </c:val>
        </c:ser>
        <c:ser>
          <c:idx val="1"/>
          <c:order val="1"/>
          <c:tx>
            <c:strRef>
              <c:f>dashbord!$C$3:$C$4</c:f>
              <c:strCache>
                <c:ptCount val="1"/>
                <c:pt idx="0">
                  <c:v>Carretera</c:v>
                </c:pt>
              </c:strCache>
            </c:strRef>
          </c:tx>
          <c:spPr>
            <a:solidFill>
              <a:schemeClr val="accent2"/>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dashbord!$C$5:$C$10</c:f>
              <c:numCache>
                <c:formatCode>General</c:formatCode>
                <c:ptCount val="5"/>
                <c:pt idx="0">
                  <c:v>2610204.34</c:v>
                </c:pt>
                <c:pt idx="1">
                  <c:v>3423321.895</c:v>
                </c:pt>
                <c:pt idx="2">
                  <c:v>3062340.68</c:v>
                </c:pt>
                <c:pt idx="3">
                  <c:v>2879601.42</c:v>
                </c:pt>
                <c:pt idx="4">
                  <c:v>1839839.5500000003</c:v>
                </c:pt>
              </c:numCache>
            </c:numRef>
          </c:val>
        </c:ser>
        <c:ser>
          <c:idx val="2"/>
          <c:order val="2"/>
          <c:tx>
            <c:strRef>
              <c:f>dashbord!$D$3:$D$4</c:f>
              <c:strCache>
                <c:ptCount val="1"/>
                <c:pt idx="0">
                  <c:v>Montana</c:v>
                </c:pt>
              </c:strCache>
            </c:strRef>
          </c:tx>
          <c:spPr>
            <a:solidFill>
              <a:schemeClr val="accent3"/>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dashbord!$D$5:$D$10</c:f>
              <c:numCache>
                <c:formatCode>General</c:formatCode>
                <c:ptCount val="5"/>
                <c:pt idx="0">
                  <c:v>2711919.0300000003</c:v>
                </c:pt>
                <c:pt idx="1">
                  <c:v>3527382.3699999996</c:v>
                </c:pt>
                <c:pt idx="2">
                  <c:v>3566044.3699999996</c:v>
                </c:pt>
                <c:pt idx="3">
                  <c:v>1941329.31</c:v>
                </c:pt>
                <c:pt idx="4">
                  <c:v>3644126.7999999993</c:v>
                </c:pt>
              </c:numCache>
            </c:numRef>
          </c:val>
        </c:ser>
        <c:ser>
          <c:idx val="3"/>
          <c:order val="3"/>
          <c:tx>
            <c:strRef>
              <c:f>dashbord!$E$3:$E$4</c:f>
              <c:strCache>
                <c:ptCount val="1"/>
                <c:pt idx="0">
                  <c:v>Paseo</c:v>
                </c:pt>
              </c:strCache>
            </c:strRef>
          </c:tx>
          <c:spPr>
            <a:solidFill>
              <a:schemeClr val="accent4"/>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dashbord!$E$5:$E$10</c:f>
              <c:numCache>
                <c:formatCode>General</c:formatCode>
                <c:ptCount val="5"/>
                <c:pt idx="0">
                  <c:v>7611520.9899999993</c:v>
                </c:pt>
                <c:pt idx="1">
                  <c:v>5597751.0599999996</c:v>
                </c:pt>
                <c:pt idx="2">
                  <c:v>5229814.7399999984</c:v>
                </c:pt>
                <c:pt idx="3">
                  <c:v>7627731.3899999997</c:v>
                </c:pt>
                <c:pt idx="4">
                  <c:v>6944325.7699999996</c:v>
                </c:pt>
              </c:numCache>
            </c:numRef>
          </c:val>
        </c:ser>
        <c:ser>
          <c:idx val="4"/>
          <c:order val="4"/>
          <c:tx>
            <c:strRef>
              <c:f>dashbord!$F$3:$F$4</c:f>
              <c:strCache>
                <c:ptCount val="1"/>
                <c:pt idx="0">
                  <c:v>Velo</c:v>
                </c:pt>
              </c:strCache>
            </c:strRef>
          </c:tx>
          <c:spPr>
            <a:solidFill>
              <a:schemeClr val="accent5"/>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dashbord!$F$5:$F$10</c:f>
              <c:numCache>
                <c:formatCode>General</c:formatCode>
                <c:ptCount val="5"/>
                <c:pt idx="0">
                  <c:v>3329490.34</c:v>
                </c:pt>
                <c:pt idx="1">
                  <c:v>3978096.2350000003</c:v>
                </c:pt>
                <c:pt idx="2">
                  <c:v>4392907</c:v>
                </c:pt>
                <c:pt idx="3">
                  <c:v>2250737.8899999997</c:v>
                </c:pt>
                <c:pt idx="4">
                  <c:v>4298828</c:v>
                </c:pt>
              </c:numCache>
            </c:numRef>
          </c:val>
        </c:ser>
        <c:ser>
          <c:idx val="5"/>
          <c:order val="5"/>
          <c:tx>
            <c:strRef>
              <c:f>dashbord!$G$3:$G$4</c:f>
              <c:strCache>
                <c:ptCount val="1"/>
                <c:pt idx="0">
                  <c:v>VTT</c:v>
                </c:pt>
              </c:strCache>
            </c:strRef>
          </c:tx>
          <c:spPr>
            <a:solidFill>
              <a:schemeClr val="accent6"/>
            </a:solidFill>
            <a:ln>
              <a:noFill/>
            </a:ln>
            <a:effectLst/>
          </c:spPr>
          <c:invertIfNegative val="0"/>
          <c:cat>
            <c:strRef>
              <c:f>dashbord!$A$5:$A$10</c:f>
              <c:strCache>
                <c:ptCount val="5"/>
                <c:pt idx="0">
                  <c:v>Canada</c:v>
                </c:pt>
                <c:pt idx="1">
                  <c:v>France</c:v>
                </c:pt>
                <c:pt idx="2">
                  <c:v>Germany</c:v>
                </c:pt>
                <c:pt idx="3">
                  <c:v>Mexico</c:v>
                </c:pt>
                <c:pt idx="4">
                  <c:v>United States of America</c:v>
                </c:pt>
              </c:strCache>
            </c:strRef>
          </c:cat>
          <c:val>
            <c:numRef>
              <c:f>dashbord!$G$5:$G$10</c:f>
              <c:numCache>
                <c:formatCode>General</c:formatCode>
                <c:ptCount val="5"/>
                <c:pt idx="0">
                  <c:v>4768754.3100000005</c:v>
                </c:pt>
                <c:pt idx="1">
                  <c:v>3811193.59</c:v>
                </c:pt>
                <c:pt idx="2">
                  <c:v>3293983.77</c:v>
                </c:pt>
                <c:pt idx="3">
                  <c:v>3172396.71</c:v>
                </c:pt>
                <c:pt idx="4">
                  <c:v>5465592.6399999997</c:v>
                </c:pt>
              </c:numCache>
            </c:numRef>
          </c:val>
        </c:ser>
        <c:dLbls>
          <c:showLegendKey val="0"/>
          <c:showVal val="0"/>
          <c:showCatName val="0"/>
          <c:showSerName val="0"/>
          <c:showPercent val="0"/>
          <c:showBubbleSize val="0"/>
        </c:dLbls>
        <c:gapWidth val="219"/>
        <c:axId val="1394449136"/>
        <c:axId val="1394449680"/>
      </c:barChart>
      <c:catAx>
        <c:axId val="13944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49680"/>
        <c:crosses val="autoZero"/>
        <c:auto val="1"/>
        <c:lblAlgn val="ctr"/>
        <c:lblOffset val="100"/>
        <c:noMultiLvlLbl val="0"/>
      </c:catAx>
      <c:valAx>
        <c:axId val="13944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49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pratice  sheet.xlsx]dashbord!PivotTable3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dashbord!$K$3:$K$4</c:f>
              <c:strCache>
                <c:ptCount val="1"/>
                <c:pt idx="0">
                  <c:v>Amarilla</c:v>
                </c:pt>
              </c:strCache>
            </c:strRef>
          </c:tx>
          <c:spPr>
            <a:solidFill>
              <a:schemeClr val="accent1"/>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dashbord!$K$5:$K$11</c:f>
              <c:numCache>
                <c:formatCode>General</c:formatCode>
                <c:ptCount val="6"/>
                <c:pt idx="5">
                  <c:v>17747116.059999999</c:v>
                </c:pt>
              </c:numCache>
            </c:numRef>
          </c:val>
        </c:ser>
        <c:ser>
          <c:idx val="1"/>
          <c:order val="1"/>
          <c:tx>
            <c:strRef>
              <c:f>dashbord!$L$3:$L$4</c:f>
              <c:strCache>
                <c:ptCount val="1"/>
                <c:pt idx="0">
                  <c:v>Carretera</c:v>
                </c:pt>
              </c:strCache>
            </c:strRef>
          </c:tx>
          <c:spPr>
            <a:solidFill>
              <a:schemeClr val="accent2"/>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dashbord!$L$5:$L$11</c:f>
              <c:numCache>
                <c:formatCode>General</c:formatCode>
                <c:ptCount val="6"/>
                <c:pt idx="0">
                  <c:v>13815307.885000004</c:v>
                </c:pt>
              </c:numCache>
            </c:numRef>
          </c:val>
        </c:ser>
        <c:ser>
          <c:idx val="2"/>
          <c:order val="2"/>
          <c:tx>
            <c:strRef>
              <c:f>dashbord!$M$3:$M$4</c:f>
              <c:strCache>
                <c:ptCount val="1"/>
                <c:pt idx="0">
                  <c:v>Montana</c:v>
                </c:pt>
              </c:strCache>
            </c:strRef>
          </c:tx>
          <c:spPr>
            <a:solidFill>
              <a:schemeClr val="accent3"/>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dashbord!$M$5:$M$11</c:f>
              <c:numCache>
                <c:formatCode>General</c:formatCode>
                <c:ptCount val="6"/>
                <c:pt idx="1">
                  <c:v>15390801.879999995</c:v>
                </c:pt>
              </c:numCache>
            </c:numRef>
          </c:val>
        </c:ser>
        <c:ser>
          <c:idx val="3"/>
          <c:order val="3"/>
          <c:tx>
            <c:strRef>
              <c:f>dashbord!$N$3:$N$4</c:f>
              <c:strCache>
                <c:ptCount val="1"/>
                <c:pt idx="0">
                  <c:v>Paseo</c:v>
                </c:pt>
              </c:strCache>
            </c:strRef>
          </c:tx>
          <c:spPr>
            <a:solidFill>
              <a:schemeClr val="accent4"/>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dashbord!$N$5:$N$11</c:f>
              <c:numCache>
                <c:formatCode>General</c:formatCode>
                <c:ptCount val="6"/>
                <c:pt idx="2">
                  <c:v>33011143.95000001</c:v>
                </c:pt>
              </c:numCache>
            </c:numRef>
          </c:val>
        </c:ser>
        <c:ser>
          <c:idx val="4"/>
          <c:order val="4"/>
          <c:tx>
            <c:strRef>
              <c:f>dashbord!$O$3:$O$4</c:f>
              <c:strCache>
                <c:ptCount val="1"/>
                <c:pt idx="0">
                  <c:v>Velo</c:v>
                </c:pt>
              </c:strCache>
            </c:strRef>
          </c:tx>
          <c:spPr>
            <a:solidFill>
              <a:schemeClr val="accent5"/>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dashbord!$O$5:$O$11</c:f>
              <c:numCache>
                <c:formatCode>General</c:formatCode>
                <c:ptCount val="6"/>
                <c:pt idx="3">
                  <c:v>18250059.465</c:v>
                </c:pt>
              </c:numCache>
            </c:numRef>
          </c:val>
        </c:ser>
        <c:ser>
          <c:idx val="5"/>
          <c:order val="5"/>
          <c:tx>
            <c:strRef>
              <c:f>dashbord!$P$3:$P$4</c:f>
              <c:strCache>
                <c:ptCount val="1"/>
                <c:pt idx="0">
                  <c:v>VTT</c:v>
                </c:pt>
              </c:strCache>
            </c:strRef>
          </c:tx>
          <c:spPr>
            <a:solidFill>
              <a:schemeClr val="accent6"/>
            </a:solidFill>
            <a:ln>
              <a:noFill/>
            </a:ln>
            <a:effectLst/>
          </c:spPr>
          <c:invertIfNegative val="0"/>
          <c:cat>
            <c:strRef>
              <c:f>dashbord!$J$5:$J$11</c:f>
              <c:strCache>
                <c:ptCount val="6"/>
                <c:pt idx="0">
                  <c:v>3</c:v>
                </c:pt>
                <c:pt idx="1">
                  <c:v>5</c:v>
                </c:pt>
                <c:pt idx="2">
                  <c:v>10</c:v>
                </c:pt>
                <c:pt idx="3">
                  <c:v>120</c:v>
                </c:pt>
                <c:pt idx="4">
                  <c:v>250</c:v>
                </c:pt>
                <c:pt idx="5">
                  <c:v>260</c:v>
                </c:pt>
              </c:strCache>
            </c:strRef>
          </c:cat>
          <c:val>
            <c:numRef>
              <c:f>dashbord!$P$5:$P$11</c:f>
              <c:numCache>
                <c:formatCode>General</c:formatCode>
                <c:ptCount val="6"/>
                <c:pt idx="4">
                  <c:v>20511921.02</c:v>
                </c:pt>
              </c:numCache>
            </c:numRef>
          </c:val>
        </c:ser>
        <c:dLbls>
          <c:showLegendKey val="0"/>
          <c:showVal val="0"/>
          <c:showCatName val="0"/>
          <c:showSerName val="0"/>
          <c:showPercent val="0"/>
          <c:showBubbleSize val="0"/>
        </c:dLbls>
        <c:gapWidth val="219"/>
        <c:overlap val="-27"/>
        <c:axId val="1394451312"/>
        <c:axId val="1394451856"/>
      </c:barChart>
      <c:catAx>
        <c:axId val="13944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51856"/>
        <c:crosses val="autoZero"/>
        <c:auto val="1"/>
        <c:lblAlgn val="ctr"/>
        <c:lblOffset val="100"/>
        <c:noMultiLvlLbl val="0"/>
      </c:catAx>
      <c:valAx>
        <c:axId val="139445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51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alpha val="86000"/>
                </a:schemeClr>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50"/>
      </c:doughnutChart>
      <c:doughnutChart>
        <c:varyColors val="1"/>
        <c:ser>
          <c:idx val="1"/>
          <c:order val="1"/>
          <c:tx>
            <c:strRef>
              <c:f>[1]Sheet5!$A$4</c:f>
              <c:strCache>
                <c:ptCount val="1"/>
                <c:pt idx="0">
                  <c:v>East</c:v>
                </c:pt>
              </c:strCache>
            </c:strRef>
          </c:tx>
          <c:dPt>
            <c:idx val="0"/>
            <c:bubble3D val="0"/>
            <c:spPr>
              <a:noFill/>
              <a:ln w="19050">
                <a:solidFill>
                  <a:schemeClr val="lt1"/>
                </a:solidFill>
              </a:ln>
              <a:effectLst/>
            </c:spPr>
          </c:dPt>
          <c:dPt>
            <c:idx val="1"/>
            <c:bubble3D val="0"/>
            <c:spPr>
              <a:solidFill>
                <a:schemeClr val="bg1">
                  <a:alpha val="68000"/>
                </a:schemeClr>
              </a:solidFill>
              <a:ln w="19050">
                <a:solidFill>
                  <a:schemeClr val="lt1"/>
                </a:solidFill>
              </a:ln>
              <a:effectLst/>
            </c:spPr>
          </c:dPt>
          <c:val>
            <c:numRef>
              <c:f>[1]Sheet5!$B$4:$C$4</c:f>
              <c:numCache>
                <c:formatCode>General</c:formatCode>
                <c:ptCount val="2"/>
                <c:pt idx="0">
                  <c:v>0.2817997885731488</c:v>
                </c:pt>
                <c:pt idx="1">
                  <c:v>0.7182002114268512</c:v>
                </c:pt>
              </c:numCache>
            </c:numRef>
          </c:val>
        </c:ser>
        <c:dLbls>
          <c:showLegendKey val="0"/>
          <c:showVal val="0"/>
          <c:showCatName val="0"/>
          <c:showSerName val="0"/>
          <c:showPercent val="0"/>
          <c:showBubbleSize val="0"/>
          <c:showLeaderLines val="1"/>
        </c:dLbls>
        <c:firstSliceAng val="0"/>
        <c:holeSize val="50"/>
      </c:doughnutChart>
      <c:spPr>
        <a:solidFill>
          <a:schemeClr val="bg1">
            <a:alpha val="51000"/>
          </a:schemeClr>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3548387096775"/>
          <c:y val="9.2592592592592587E-2"/>
          <c:w val="0.45468509984639016"/>
          <c:h val="0.84330484330484334"/>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FF0000"/>
              </a:solidFill>
              <a:ln w="19050">
                <a:solidFill>
                  <a:schemeClr val="lt1"/>
                </a:solidFill>
              </a:ln>
              <a:effectLst/>
            </c:spPr>
          </c:dPt>
          <c:dPt>
            <c:idx val="6"/>
            <c:bubble3D val="0"/>
            <c:spPr>
              <a:solidFill>
                <a:srgbClr val="FF0000"/>
              </a:solidFill>
              <a:ln w="19050">
                <a:solidFill>
                  <a:schemeClr val="lt1"/>
                </a:solidFill>
              </a:ln>
              <a:effectLst/>
            </c:spPr>
          </c:dPt>
          <c:dPt>
            <c:idx val="7"/>
            <c:bubble3D val="0"/>
            <c:spPr>
              <a:solidFill>
                <a:srgbClr val="FF0000"/>
              </a:solidFill>
              <a:ln w="19050">
                <a:solidFill>
                  <a:schemeClr val="lt1"/>
                </a:solidFill>
              </a:ln>
              <a:effectLst/>
            </c:spPr>
          </c:dPt>
          <c:dPt>
            <c:idx val="8"/>
            <c:bubble3D val="0"/>
            <c:spPr>
              <a:solidFill>
                <a:srgbClr val="FF0000"/>
              </a:solidFill>
              <a:ln w="19050">
                <a:solidFill>
                  <a:schemeClr val="lt1"/>
                </a:solidFill>
              </a:ln>
              <a:effectLst/>
            </c:spPr>
          </c:dPt>
          <c:dPt>
            <c:idx val="9"/>
            <c:bubble3D val="0"/>
            <c:spPr>
              <a:solidFill>
                <a:srgbClr val="FF0000"/>
              </a:solidFill>
              <a:ln w="19050">
                <a:solidFill>
                  <a:schemeClr val="lt1"/>
                </a:solidFill>
              </a:ln>
              <a:effectLst/>
            </c:spPr>
          </c:dPt>
          <c:dPt>
            <c:idx val="10"/>
            <c:bubble3D val="0"/>
            <c:spPr>
              <a:solidFill>
                <a:srgbClr val="FF0000"/>
              </a:solidFill>
              <a:ln w="19050">
                <a:solidFill>
                  <a:schemeClr val="lt1"/>
                </a:solidFill>
              </a:ln>
              <a:effectLst/>
            </c:spPr>
          </c:dPt>
          <c:dPt>
            <c:idx val="11"/>
            <c:bubble3D val="0"/>
            <c:spPr>
              <a:solidFill>
                <a:srgbClr val="FF0000"/>
              </a:solidFill>
              <a:ln w="19050">
                <a:solidFill>
                  <a:schemeClr val="lt1"/>
                </a:solidFill>
              </a:ln>
              <a:effectLst/>
            </c:spPr>
          </c:dPt>
          <c:dPt>
            <c:idx val="12"/>
            <c:bubble3D val="0"/>
            <c:spPr>
              <a:solidFill>
                <a:srgbClr val="FF0000"/>
              </a:solidFill>
              <a:ln w="19050">
                <a:solidFill>
                  <a:schemeClr val="lt1"/>
                </a:solidFill>
              </a:ln>
              <a:effectLst/>
            </c:spPr>
          </c:dPt>
          <c:dPt>
            <c:idx val="13"/>
            <c:bubble3D val="0"/>
            <c:spPr>
              <a:solidFill>
                <a:srgbClr val="FF0000"/>
              </a:solidFill>
              <a:ln w="19050">
                <a:solidFill>
                  <a:schemeClr val="lt1"/>
                </a:solidFill>
              </a:ln>
              <a:effectLst/>
            </c:spPr>
          </c:dPt>
          <c:dPt>
            <c:idx val="14"/>
            <c:bubble3D val="0"/>
            <c:spPr>
              <a:solidFill>
                <a:srgbClr val="FF0000"/>
              </a:solidFill>
              <a:ln w="19050">
                <a:solidFill>
                  <a:schemeClr val="lt1"/>
                </a:solidFill>
              </a:ln>
              <a:effectLst/>
            </c:spPr>
          </c:dPt>
          <c:dPt>
            <c:idx val="15"/>
            <c:bubble3D val="0"/>
            <c:spPr>
              <a:solidFill>
                <a:srgbClr val="FF0000"/>
              </a:solidFill>
              <a:ln w="19050">
                <a:solidFill>
                  <a:schemeClr val="lt1"/>
                </a:solidFill>
              </a:ln>
              <a:effectLst/>
            </c:spPr>
          </c:dPt>
          <c:dPt>
            <c:idx val="16"/>
            <c:bubble3D val="0"/>
            <c:spPr>
              <a:solidFill>
                <a:srgbClr val="FF0000"/>
              </a:solidFill>
              <a:ln w="19050">
                <a:solidFill>
                  <a:schemeClr val="lt1"/>
                </a:solidFill>
              </a:ln>
              <a:effectLst/>
            </c:spPr>
          </c:dPt>
          <c:dPt>
            <c:idx val="17"/>
            <c:bubble3D val="0"/>
            <c:spPr>
              <a:solidFill>
                <a:srgbClr val="FF0000"/>
              </a:solidFill>
              <a:ln w="19050">
                <a:solidFill>
                  <a:schemeClr val="lt1"/>
                </a:solidFill>
              </a:ln>
              <a:effectLst/>
            </c:spPr>
          </c:dPt>
          <c:dPt>
            <c:idx val="18"/>
            <c:bubble3D val="0"/>
            <c:spPr>
              <a:solidFill>
                <a:srgbClr val="FF0000"/>
              </a:solidFill>
              <a:ln w="19050">
                <a:solidFill>
                  <a:schemeClr val="lt1"/>
                </a:solidFill>
              </a:ln>
              <a:effectLst/>
            </c:spPr>
          </c:dPt>
          <c:dPt>
            <c:idx val="19"/>
            <c:bubble3D val="0"/>
            <c:spPr>
              <a:solidFill>
                <a:srgbClr val="FF0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45"/>
      </c:doughnutChart>
      <c:doughnutChart>
        <c:varyColors val="1"/>
        <c:ser>
          <c:idx val="1"/>
          <c:order val="1"/>
          <c:tx>
            <c:strRef>
              <c:f>[1]Sheet5!$A$6</c:f>
              <c:strCache>
                <c:ptCount val="1"/>
                <c:pt idx="0">
                  <c:v>South</c:v>
                </c:pt>
              </c:strCache>
            </c:strRef>
          </c:tx>
          <c:dPt>
            <c:idx val="0"/>
            <c:bubble3D val="0"/>
            <c:spPr>
              <a:noFill/>
              <a:ln w="19050">
                <a:solidFill>
                  <a:schemeClr val="lt1"/>
                </a:solidFill>
              </a:ln>
              <a:effectLst/>
            </c:spPr>
          </c:dPt>
          <c:dPt>
            <c:idx val="1"/>
            <c:bubble3D val="0"/>
            <c:spPr>
              <a:solidFill>
                <a:schemeClr val="bg1">
                  <a:alpha val="65000"/>
                </a:schemeClr>
              </a:solidFill>
              <a:ln w="19050">
                <a:solidFill>
                  <a:schemeClr val="lt1"/>
                </a:solidFill>
              </a:ln>
              <a:effectLst/>
            </c:spPr>
          </c:dPt>
          <c:val>
            <c:numRef>
              <c:f>[1]Sheet5!$B$6:$C$6</c:f>
              <c:numCache>
                <c:formatCode>General</c:formatCode>
                <c:ptCount val="2"/>
                <c:pt idx="0">
                  <c:v>0.23346565013756748</c:v>
                </c:pt>
                <c:pt idx="1">
                  <c:v>0.76653434986243252</c:v>
                </c:pt>
              </c:numCache>
            </c:numRef>
          </c:val>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358140</xdr:rowOff>
    </xdr:from>
    <xdr:to>
      <xdr:col>13</xdr:col>
      <xdr:colOff>129540</xdr:colOff>
      <xdr:row>25</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350520</xdr:colOff>
      <xdr:row>1</xdr:row>
      <xdr:rowOff>335280</xdr:rowOff>
    </xdr:from>
    <xdr:to>
      <xdr:col>21</xdr:col>
      <xdr:colOff>45720</xdr:colOff>
      <xdr:row>16</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2</xdr:row>
      <xdr:rowOff>7620</xdr:rowOff>
    </xdr:from>
    <xdr:to>
      <xdr:col>16</xdr:col>
      <xdr:colOff>464820</xdr:colOff>
      <xdr:row>24</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396240</xdr:colOff>
      <xdr:row>4</xdr:row>
      <xdr:rowOff>99060</xdr:rowOff>
    </xdr:from>
    <xdr:to>
      <xdr:col>16</xdr:col>
      <xdr:colOff>320040</xdr:colOff>
      <xdr:row>23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685800</xdr:colOff>
      <xdr:row>8</xdr:row>
      <xdr:rowOff>30480</xdr:rowOff>
    </xdr:from>
    <xdr:to>
      <xdr:col>9</xdr:col>
      <xdr:colOff>533400</xdr:colOff>
      <xdr:row>23</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58185</xdr:colOff>
      <xdr:row>9</xdr:row>
      <xdr:rowOff>145471</xdr:rowOff>
    </xdr:from>
    <xdr:to>
      <xdr:col>4</xdr:col>
      <xdr:colOff>83126</xdr:colOff>
      <xdr:row>25</xdr:row>
      <xdr:rowOff>103908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245918</xdr:colOff>
      <xdr:row>11</xdr:row>
      <xdr:rowOff>13855</xdr:rowOff>
    </xdr:from>
    <xdr:to>
      <xdr:col>9</xdr:col>
      <xdr:colOff>374072</xdr:colOff>
      <xdr:row>26</xdr:row>
      <xdr:rowOff>55419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7845</xdr:colOff>
      <xdr:row>11</xdr:row>
      <xdr:rowOff>169521</xdr:rowOff>
    </xdr:from>
    <xdr:ext cx="1023230" cy="1839528"/>
    <mc:AlternateContent xmlns:mc="http://schemas.openxmlformats.org/markup-compatibility/2006">
      <mc:Choice xmlns:a14="http://schemas.microsoft.com/office/drawing/2010/main"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10670" y="2222256"/>
              <a:ext cx="1023230" cy="1839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69272</xdr:colOff>
      <xdr:row>11</xdr:row>
      <xdr:rowOff>33944</xdr:rowOff>
    </xdr:from>
    <xdr:ext cx="870948" cy="2226186"/>
    <mc:AlternateContent xmlns:mc="http://schemas.openxmlformats.org/markup-compatibility/2006">
      <mc:Choice xmlns:a14="http://schemas.microsoft.com/office/drawing/2010/main" Requires="a14">
        <xdr:graphicFrame macro="">
          <xdr:nvGraphicFramePr>
            <xdr:cNvPr id="5" name="Manufacturing Price"/>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dr:sp macro="" textlink="">
          <xdr:nvSpPr>
            <xdr:cNvPr id="0" name=""/>
            <xdr:cNvSpPr>
              <a:spLocks noTextEdit="1"/>
            </xdr:cNvSpPr>
          </xdr:nvSpPr>
          <xdr:spPr>
            <a:xfrm>
              <a:off x="10829871" y="2086679"/>
              <a:ext cx="870948" cy="2226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2</xdr:col>
      <xdr:colOff>579120</xdr:colOff>
      <xdr:row>8</xdr:row>
      <xdr:rowOff>7620</xdr:rowOff>
    </xdr:from>
    <xdr:to>
      <xdr:col>7</xdr:col>
      <xdr:colOff>281940</xdr:colOff>
      <xdr:row>17</xdr:row>
      <xdr:rowOff>110490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7</xdr:row>
      <xdr:rowOff>106681</xdr:rowOff>
    </xdr:from>
    <xdr:to>
      <xdr:col>13</xdr:col>
      <xdr:colOff>114300</xdr:colOff>
      <xdr:row>17</xdr:row>
      <xdr:rowOff>158117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xdr:colOff>
      <xdr:row>7</xdr:row>
      <xdr:rowOff>180975</xdr:rowOff>
    </xdr:from>
    <xdr:to>
      <xdr:col>10</xdr:col>
      <xdr:colOff>317500</xdr:colOff>
      <xdr:row>17</xdr:row>
      <xdr:rowOff>135256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8</xdr:row>
      <xdr:rowOff>38100</xdr:rowOff>
    </xdr:from>
    <xdr:to>
      <xdr:col>15</xdr:col>
      <xdr:colOff>457200</xdr:colOff>
      <xdr:row>17</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594360</xdr:colOff>
      <xdr:row>12</xdr:row>
      <xdr:rowOff>15240</xdr:rowOff>
    </xdr:from>
    <xdr:to>
      <xdr:col>5</xdr:col>
      <xdr:colOff>342900</xdr:colOff>
      <xdr:row>13</xdr:row>
      <xdr:rowOff>106680</xdr:rowOff>
    </xdr:to>
    <xdr:sp macro="" textlink="B4">
      <xdr:nvSpPr>
        <xdr:cNvPr id="6" name="TextBox 5"/>
        <xdr:cNvSpPr txBox="1"/>
      </xdr:nvSpPr>
      <xdr:spPr>
        <a:xfrm>
          <a:off x="3032760" y="2209800"/>
          <a:ext cx="3581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8DBDEA-A610-4A55-9273-5BC525584980}" type="TxLink">
            <a:rPr lang="en-US" sz="1100" b="1" i="0" u="none" strike="noStrike">
              <a:ln>
                <a:noFill/>
              </a:ln>
              <a:solidFill>
                <a:schemeClr val="accent5">
                  <a:lumMod val="60000"/>
                  <a:lumOff val="40000"/>
                </a:schemeClr>
              </a:solidFill>
              <a:latin typeface="Calibri"/>
              <a:cs typeface="Calibri"/>
            </a:rPr>
            <a:pPr/>
            <a:t>35%</a:t>
          </a:fld>
          <a:endParaRPr lang="en-IN" sz="1100" b="1">
            <a:ln>
              <a:noFill/>
            </a:ln>
            <a:solidFill>
              <a:schemeClr val="accent5">
                <a:lumMod val="60000"/>
                <a:lumOff val="40000"/>
              </a:schemeClr>
            </a:solidFill>
          </a:endParaRPr>
        </a:p>
      </xdr:txBody>
    </xdr:sp>
    <xdr:clientData/>
  </xdr:twoCellAnchor>
  <xdr:twoCellAnchor>
    <xdr:from>
      <xdr:col>4</xdr:col>
      <xdr:colOff>281940</xdr:colOff>
      <xdr:row>17</xdr:row>
      <xdr:rowOff>91440</xdr:rowOff>
    </xdr:from>
    <xdr:to>
      <xdr:col>5</xdr:col>
      <xdr:colOff>457200</xdr:colOff>
      <xdr:row>19</xdr:row>
      <xdr:rowOff>68580</xdr:rowOff>
    </xdr:to>
    <xdr:sp macro="" textlink="A4">
      <xdr:nvSpPr>
        <xdr:cNvPr id="7" name="TextBox 6"/>
        <xdr:cNvSpPr txBox="1"/>
      </xdr:nvSpPr>
      <xdr:spPr>
        <a:xfrm>
          <a:off x="2720340" y="3200400"/>
          <a:ext cx="7848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5362DF-5685-439C-8B66-50526F2EAD81}" type="TxLink">
            <a:rPr lang="en-US" sz="2000" b="1" i="0" u="none" strike="noStrike">
              <a:solidFill>
                <a:schemeClr val="accent5">
                  <a:lumMod val="60000"/>
                  <a:lumOff val="40000"/>
                </a:schemeClr>
              </a:solidFill>
              <a:latin typeface="Calibri"/>
              <a:cs typeface="Calibri"/>
            </a:rPr>
            <a:pPr/>
            <a:t>East</a:t>
          </a:fld>
          <a:endParaRPr lang="en-IN" sz="2000" b="1">
            <a:solidFill>
              <a:schemeClr val="accent5">
                <a:lumMod val="60000"/>
                <a:lumOff val="40000"/>
              </a:schemeClr>
            </a:solidFill>
          </a:endParaRPr>
        </a:p>
      </xdr:txBody>
    </xdr:sp>
    <xdr:clientData/>
  </xdr:twoCellAnchor>
  <xdr:twoCellAnchor>
    <xdr:from>
      <xdr:col>7</xdr:col>
      <xdr:colOff>281940</xdr:colOff>
      <xdr:row>12</xdr:row>
      <xdr:rowOff>7620</xdr:rowOff>
    </xdr:from>
    <xdr:to>
      <xdr:col>8</xdr:col>
      <xdr:colOff>137160</xdr:colOff>
      <xdr:row>13</xdr:row>
      <xdr:rowOff>144780</xdr:rowOff>
    </xdr:to>
    <xdr:sp macro="" textlink="B5">
      <xdr:nvSpPr>
        <xdr:cNvPr id="8" name="TextBox 7"/>
        <xdr:cNvSpPr txBox="1"/>
      </xdr:nvSpPr>
      <xdr:spPr>
        <a:xfrm>
          <a:off x="4549140" y="2202180"/>
          <a:ext cx="4648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0C7112-9831-431A-A755-F49C3625EB51}" type="TxLink">
            <a:rPr lang="en-US" sz="1100" b="1" i="0" u="none" strike="noStrike">
              <a:solidFill>
                <a:srgbClr val="92D050"/>
              </a:solidFill>
              <a:latin typeface="Calibri"/>
              <a:cs typeface="Calibri"/>
            </a:rPr>
            <a:pPr/>
            <a:t>13%</a:t>
          </a:fld>
          <a:endParaRPr lang="en-IN" sz="1100" b="1">
            <a:solidFill>
              <a:srgbClr val="92D050"/>
            </a:solidFill>
          </a:endParaRPr>
        </a:p>
      </xdr:txBody>
    </xdr:sp>
    <xdr:clientData/>
  </xdr:twoCellAnchor>
  <xdr:twoCellAnchor>
    <xdr:from>
      <xdr:col>7</xdr:col>
      <xdr:colOff>53340</xdr:colOff>
      <xdr:row>17</xdr:row>
      <xdr:rowOff>0</xdr:rowOff>
    </xdr:from>
    <xdr:to>
      <xdr:col>8</xdr:col>
      <xdr:colOff>373380</xdr:colOff>
      <xdr:row>20</xdr:row>
      <xdr:rowOff>15240</xdr:rowOff>
    </xdr:to>
    <xdr:sp macro="" textlink="$A$5">
      <xdr:nvSpPr>
        <xdr:cNvPr id="9" name="TextBox 8"/>
        <xdr:cNvSpPr txBox="1"/>
      </xdr:nvSpPr>
      <xdr:spPr>
        <a:xfrm>
          <a:off x="4320540" y="3108960"/>
          <a:ext cx="9296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8B8E2E-0095-4BEF-AB61-16F8317A16C8}" type="TxLink">
            <a:rPr lang="en-US" sz="2000" b="1" i="0" u="none" strike="noStrike">
              <a:solidFill>
                <a:srgbClr val="92D050"/>
              </a:solidFill>
              <a:latin typeface="Calibri"/>
              <a:cs typeface="Calibri"/>
            </a:rPr>
            <a:pPr/>
            <a:t>North</a:t>
          </a:fld>
          <a:endParaRPr lang="en-IN" sz="2000" b="1">
            <a:solidFill>
              <a:srgbClr val="92D050"/>
            </a:solidFill>
          </a:endParaRPr>
        </a:p>
      </xdr:txBody>
    </xdr:sp>
    <xdr:clientData/>
  </xdr:twoCellAnchor>
  <xdr:twoCellAnchor>
    <xdr:from>
      <xdr:col>10</xdr:col>
      <xdr:colOff>228600</xdr:colOff>
      <xdr:row>11</xdr:row>
      <xdr:rowOff>175260</xdr:rowOff>
    </xdr:from>
    <xdr:to>
      <xdr:col>11</xdr:col>
      <xdr:colOff>99060</xdr:colOff>
      <xdr:row>13</xdr:row>
      <xdr:rowOff>160020</xdr:rowOff>
    </xdr:to>
    <xdr:sp macro="" textlink="B6">
      <xdr:nvSpPr>
        <xdr:cNvPr id="10" name="TextBox 9"/>
        <xdr:cNvSpPr txBox="1"/>
      </xdr:nvSpPr>
      <xdr:spPr>
        <a:xfrm>
          <a:off x="6324600" y="2186940"/>
          <a:ext cx="4800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6ED29B-443B-47A3-86B9-63E1A7095671}" type="TxLink">
            <a:rPr lang="en-US" sz="1100" b="1" i="0" u="none" strike="noStrike">
              <a:solidFill>
                <a:srgbClr val="FF0000"/>
              </a:solidFill>
              <a:latin typeface="Calibri"/>
              <a:cs typeface="Calibri"/>
            </a:rPr>
            <a:pPr/>
            <a:t>27%</a:t>
          </a:fld>
          <a:endParaRPr lang="en-IN" sz="1100" b="1">
            <a:solidFill>
              <a:srgbClr val="FF0000"/>
            </a:solidFill>
          </a:endParaRPr>
        </a:p>
      </xdr:txBody>
    </xdr:sp>
    <xdr:clientData/>
  </xdr:twoCellAnchor>
  <xdr:twoCellAnchor>
    <xdr:from>
      <xdr:col>10</xdr:col>
      <xdr:colOff>91440</xdr:colOff>
      <xdr:row>17</xdr:row>
      <xdr:rowOff>30480</xdr:rowOff>
    </xdr:from>
    <xdr:to>
      <xdr:col>11</xdr:col>
      <xdr:colOff>457200</xdr:colOff>
      <xdr:row>20</xdr:row>
      <xdr:rowOff>60960</xdr:rowOff>
    </xdr:to>
    <xdr:sp macro="" textlink="A6">
      <xdr:nvSpPr>
        <xdr:cNvPr id="11" name="TextBox 10"/>
        <xdr:cNvSpPr txBox="1"/>
      </xdr:nvSpPr>
      <xdr:spPr>
        <a:xfrm>
          <a:off x="6187440" y="3139440"/>
          <a:ext cx="97536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132E0D-2223-4E83-8404-FFF8504EA748}" type="TxLink">
            <a:rPr lang="en-US" sz="1800" b="1" i="0" u="none" strike="noStrike">
              <a:solidFill>
                <a:srgbClr val="FF0000"/>
              </a:solidFill>
              <a:latin typeface="Calibri"/>
              <a:cs typeface="Calibri"/>
            </a:rPr>
            <a:pPr/>
            <a:t>South</a:t>
          </a:fld>
          <a:endParaRPr lang="en-IN" sz="1800" b="1">
            <a:solidFill>
              <a:srgbClr val="FF0000"/>
            </a:solidFill>
          </a:endParaRPr>
        </a:p>
      </xdr:txBody>
    </xdr:sp>
    <xdr:clientData/>
  </xdr:twoCellAnchor>
  <xdr:oneCellAnchor>
    <xdr:from>
      <xdr:col>13</xdr:col>
      <xdr:colOff>91440</xdr:colOff>
      <xdr:row>12</xdr:row>
      <xdr:rowOff>152400</xdr:rowOff>
    </xdr:from>
    <xdr:ext cx="518160" cy="264560"/>
    <xdr:sp macro="" textlink="B7">
      <xdr:nvSpPr>
        <xdr:cNvPr id="12" name="TextBox 11"/>
        <xdr:cNvSpPr txBox="1"/>
      </xdr:nvSpPr>
      <xdr:spPr>
        <a:xfrm>
          <a:off x="8016240" y="2346960"/>
          <a:ext cx="518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70CF441-0BA8-4AA8-A3BC-28E508BDF943}" type="TxLink">
            <a:rPr lang="en-US" sz="1100" b="1" i="0" u="none" strike="noStrike">
              <a:solidFill>
                <a:srgbClr val="00B0F0"/>
              </a:solidFill>
              <a:latin typeface="Calibri"/>
              <a:cs typeface="Calibri"/>
            </a:rPr>
            <a:pPr/>
            <a:t>25%</a:t>
          </a:fld>
          <a:endParaRPr lang="en-IN" sz="1100" b="1">
            <a:solidFill>
              <a:srgbClr val="00B0F0"/>
            </a:solidFill>
          </a:endParaRPr>
        </a:p>
      </xdr:txBody>
    </xdr:sp>
    <xdr:clientData/>
  </xdr:oneCellAnchor>
  <xdr:twoCellAnchor>
    <xdr:from>
      <xdr:col>12</xdr:col>
      <xdr:colOff>548640</xdr:colOff>
      <xdr:row>17</xdr:row>
      <xdr:rowOff>30480</xdr:rowOff>
    </xdr:from>
    <xdr:to>
      <xdr:col>15</xdr:col>
      <xdr:colOff>60960</xdr:colOff>
      <xdr:row>19</xdr:row>
      <xdr:rowOff>160020</xdr:rowOff>
    </xdr:to>
    <xdr:sp macro="" textlink="A7">
      <xdr:nvSpPr>
        <xdr:cNvPr id="13" name="TextBox 12"/>
        <xdr:cNvSpPr txBox="1"/>
      </xdr:nvSpPr>
      <xdr:spPr>
        <a:xfrm>
          <a:off x="7863840" y="3139440"/>
          <a:ext cx="134112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0C70DD-D6DC-41CD-BC37-E3743B05509F}" type="TxLink">
            <a:rPr lang="en-US" sz="1800" b="1" i="0" u="none" strike="noStrike">
              <a:solidFill>
                <a:srgbClr val="00B0F0"/>
              </a:solidFill>
              <a:latin typeface="Calibri"/>
              <a:cs typeface="Calibri"/>
            </a:rPr>
            <a:pPr/>
            <a:t>West</a:t>
          </a:fld>
          <a:endParaRPr lang="en-IN" sz="1800" b="1">
            <a:solidFill>
              <a:srgbClr val="00B0F0"/>
            </a:solidFill>
          </a:endParaRPr>
        </a:p>
      </xdr:txBody>
    </xdr:sp>
    <xdr:clientData/>
  </xdr:twoCellAnchor>
  <xdr:oneCellAnchor>
    <xdr:from>
      <xdr:col>5</xdr:col>
      <xdr:colOff>320040</xdr:colOff>
      <xdr:row>19</xdr:row>
      <xdr:rowOff>106679</xdr:rowOff>
    </xdr:from>
    <xdr:ext cx="3060000" cy="1080000"/>
    <mc:AlternateContent xmlns:mc="http://schemas.openxmlformats.org/markup-compatibility/2006">
      <mc:Choice xmlns:a14="http://schemas.microsoft.com/office/drawing/2010/main" Requires="a14">
        <xdr:graphicFrame macro="">
          <xdr:nvGraphicFramePr>
            <xdr:cNvPr id="14"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3810000" y="3581399"/>
              <a:ext cx="306000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xdr:col>
      <xdr:colOff>304800</xdr:colOff>
      <xdr:row>4</xdr:row>
      <xdr:rowOff>83820</xdr:rowOff>
    </xdr:from>
    <xdr:to>
      <xdr:col>14</xdr:col>
      <xdr:colOff>381000</xdr:colOff>
      <xdr:row>6</xdr:row>
      <xdr:rowOff>175260</xdr:rowOff>
    </xdr:to>
    <xdr:sp macro="" textlink="C1">
      <xdr:nvSpPr>
        <xdr:cNvPr id="15" name="TextBox 14"/>
        <xdr:cNvSpPr txBox="1"/>
      </xdr:nvSpPr>
      <xdr:spPr>
        <a:xfrm>
          <a:off x="2743200" y="815340"/>
          <a:ext cx="6172200" cy="4572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fld id="{1BB07591-93A5-4B15-B5CD-D5242394250F}" type="TxLink">
            <a:rPr lang="en-US" sz="3600" b="1" i="0" u="none" strike="noStrike" cap="none" spc="50">
              <a:ln w="9525" cmpd="sng">
                <a:solidFill>
                  <a:schemeClr val="accent3">
                    <a:lumMod val="20000"/>
                    <a:lumOff val="80000"/>
                  </a:schemeClr>
                </a:solidFill>
                <a:prstDash val="solid"/>
              </a:ln>
              <a:solidFill>
                <a:srgbClr val="70AD47">
                  <a:tint val="1000"/>
                </a:srgbClr>
              </a:solidFill>
              <a:effectLst>
                <a:glow rad="38100">
                  <a:schemeClr val="accent1">
                    <a:alpha val="40000"/>
                  </a:schemeClr>
                </a:glow>
              </a:effectLst>
              <a:latin typeface="Calibri"/>
              <a:cs typeface="Calibri"/>
            </a:rPr>
            <a:pPr algn="ctr"/>
            <a:t>Micky Sales</a:t>
          </a:fld>
          <a:endParaRPr lang="en-US" sz="3600" b="1" cap="none" spc="50">
            <a:ln w="9525" cmpd="sng">
              <a:solidFill>
                <a:schemeClr val="accent3">
                  <a:lumMod val="20000"/>
                  <a:lumOff val="80000"/>
                </a:schemeClr>
              </a:solidFill>
              <a:prstDash val="solid"/>
            </a:ln>
            <a:solidFill>
              <a:srgbClr val="70AD47">
                <a:tint val="1000"/>
              </a:srgbClr>
            </a:solidFill>
            <a:effectLst>
              <a:glow rad="38100">
                <a:schemeClr val="accent1">
                  <a:alpha val="40000"/>
                </a:schemeClr>
              </a:glo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iyaranjan/Downloads/Make-mis-report-in-excel-hindi-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6"/>
      <sheetName val="Sheet7"/>
      <sheetName val="Sheet5"/>
      <sheetName val="Sheet4"/>
    </sheetNames>
    <sheetDataSet>
      <sheetData sheetId="0"/>
      <sheetData sheetId="1"/>
      <sheetData sheetId="2"/>
      <sheetData sheetId="3"/>
      <sheetData sheetId="4"/>
      <sheetData sheetId="5">
        <row r="4">
          <cell r="A4" t="str">
            <v>East</v>
          </cell>
          <cell r="B4">
            <v>0.2817997885731488</v>
          </cell>
          <cell r="C4">
            <v>0.7182002114268512</v>
          </cell>
        </row>
        <row r="5">
          <cell r="A5" t="str">
            <v>North</v>
          </cell>
        </row>
        <row r="6">
          <cell r="A6" t="str">
            <v>South</v>
          </cell>
          <cell r="B6">
            <v>0.23346565013756748</v>
          </cell>
          <cell r="C6">
            <v>0.76653434986243252</v>
          </cell>
        </row>
        <row r="7">
          <cell r="A7" t="str">
            <v>West</v>
          </cell>
          <cell r="B7">
            <v>0.27098516511596971</v>
          </cell>
          <cell r="C7">
            <v>0.72901483488403029</v>
          </cell>
        </row>
      </sheetData>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Priyaranjan/Downloads/Make-mis-report-in-excel-hindi-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3803.697800694441" createdVersion="5" refreshedVersion="5" minRefreshableVersion="3" recordCount="700">
  <cacheSource type="worksheet">
    <worksheetSource ref="A2:P702" sheet="PIVOT TABLE1"/>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0">
      <sharedItems containsSemiMixedTypes="0" containsString="0" containsNumber="1" containsInteger="1" minValue="3" maxValue="260" count="6">
        <n v="3"/>
        <n v="5"/>
        <n v="10"/>
        <n v="120"/>
        <n v="250"/>
        <n v="260"/>
      </sharedItems>
    </cacheField>
    <cacheField name="Sale Price" numFmtId="0">
      <sharedItems containsSemiMixedTypes="0" containsString="0" containsNumber="1" containsInteger="1" minValue="7" maxValue="350" count="7">
        <n v="20"/>
        <n v="15"/>
        <n v="350"/>
        <n v="12"/>
        <n v="125"/>
        <n v="300"/>
        <n v="7"/>
      </sharedItems>
    </cacheField>
    <cacheField name="Gross Sales" numFmtId="0">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0">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9"/>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4"/>
        <n v="633.6"/>
        <n v="623.04"/>
        <n v="1215.83"/>
        <n v="1326.6"/>
        <n v="5279.1750000000002"/>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1"/>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
        <n v="3250.8"/>
      </sharedItems>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0">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249999999996"/>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75"/>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n v="0"/>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2217.5"/>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249999999998"/>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25000000001"/>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649999999999"/>
        <n v="8877"/>
        <n v="19543.400000000001"/>
        <n v="20039.2"/>
        <n v="117124"/>
        <n v="-17808.75"/>
        <n v="4248.24"/>
        <n v="2938.64"/>
        <n v="4773.25"/>
        <n v="15886.5"/>
        <n v="7536.72"/>
        <n v="12192.375"/>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sharedItems>
    </cacheField>
    <cacheField name="Date" numFmtId="0">
      <sharedItems containsSemiMixedTypes="0" containsString="0" containsNumber="1" containsInteger="1" minValue="41518" maxValue="41974" count="16">
        <n v="41640"/>
        <n v="41791"/>
        <n v="41974"/>
        <n v="41699"/>
        <n v="41821"/>
        <n v="41852"/>
        <n v="41883"/>
        <n v="41548"/>
        <n v="41671"/>
        <n v="41518"/>
        <n v="41913"/>
        <n v="41579"/>
        <n v="41609"/>
        <n v="41730"/>
        <n v="41760"/>
        <n v="41944"/>
      </sharedItems>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MixedTypes="1" containsNumber="1" containsInteger="1" minValue="2014" maxValue="2014" count="3">
        <s v="2014"/>
        <s v="2013"/>
        <n v="2014"/>
      </sharedItems>
    </cacheField>
    <cacheField name="bonous" numFmtId="0" formula="'Sale Price'*15%" databaseField="0"/>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809.959922453701" createdVersion="5" refreshedVersion="5" minRefreshableVersion="3" recordCount="16">
  <cacheSource type="worksheet">
    <worksheetSource name="Table1" r:id="rId2"/>
  </cacheSource>
  <cacheFields count="6">
    <cacheField name="Name" numFmtId="0">
      <sharedItems count="4">
        <s v="Jack"/>
        <s v="Jill"/>
        <s v="Micky"/>
        <s v="Donald"/>
      </sharedItems>
    </cacheField>
    <cacheField name="Region" numFmtId="0">
      <sharedItems count="4">
        <s v="North"/>
        <s v="South"/>
        <s v="East"/>
        <s v="West"/>
      </sharedItems>
    </cacheField>
    <cacheField name="Product" numFmtId="0">
      <sharedItems/>
    </cacheField>
    <cacheField name="Units" numFmtId="0">
      <sharedItems containsSemiMixedTypes="0" containsString="0" containsNumber="1" containsInteger="1" minValue="2066" maxValue="4866"/>
    </cacheField>
    <cacheField name="Price" numFmtId="0">
      <sharedItems containsSemiMixedTypes="0" containsString="0" containsNumber="1" containsInteger="1" minValue="35000" maxValue="80000"/>
    </cacheField>
    <cacheField name="Sales" numFmtId="0">
      <sharedItems containsSemiMixedTypes="0" containsString="0" containsNumber="1" containsInteger="1" minValue="97160000" maxValue="278960000"/>
    </cacheField>
  </cacheFields>
  <extLst>
    <ext xmlns:x14="http://schemas.microsoft.com/office/spreadsheetml/2009/9/main" uri="{725AE2AE-9491-48be-B2B4-4EB974FC3084}">
      <x14:pivotCacheDefinition pivotCacheId="1754488426"/>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x v="0"/>
    <x v="0"/>
    <x v="0"/>
    <x v="0"/>
    <x v="0"/>
    <n v="32370"/>
    <x v="0"/>
    <x v="0"/>
    <x v="0"/>
    <n v="1"/>
    <x v="0"/>
    <x v="0"/>
  </r>
  <r>
    <x v="0"/>
    <x v="1"/>
    <x v="0"/>
    <s v="None"/>
    <x v="1"/>
    <x v="0"/>
    <x v="0"/>
    <x v="1"/>
    <x v="0"/>
    <n v="26420"/>
    <x v="1"/>
    <x v="1"/>
    <x v="0"/>
    <n v="1"/>
    <x v="0"/>
    <x v="0"/>
  </r>
  <r>
    <x v="1"/>
    <x v="2"/>
    <x v="0"/>
    <s v="None"/>
    <x v="2"/>
    <x v="0"/>
    <x v="1"/>
    <x v="2"/>
    <x v="0"/>
    <n v="32670"/>
    <x v="2"/>
    <x v="2"/>
    <x v="1"/>
    <n v="6"/>
    <x v="1"/>
    <x v="0"/>
  </r>
  <r>
    <x v="1"/>
    <x v="1"/>
    <x v="0"/>
    <s v="None"/>
    <x v="3"/>
    <x v="0"/>
    <x v="1"/>
    <x v="3"/>
    <x v="0"/>
    <n v="13320"/>
    <x v="3"/>
    <x v="3"/>
    <x v="1"/>
    <n v="6"/>
    <x v="1"/>
    <x v="0"/>
  </r>
  <r>
    <x v="1"/>
    <x v="3"/>
    <x v="0"/>
    <s v="None"/>
    <x v="4"/>
    <x v="0"/>
    <x v="1"/>
    <x v="4"/>
    <x v="0"/>
    <n v="37050"/>
    <x v="4"/>
    <x v="4"/>
    <x v="1"/>
    <n v="6"/>
    <x v="1"/>
    <x v="0"/>
  </r>
  <r>
    <x v="0"/>
    <x v="1"/>
    <x v="0"/>
    <s v="None"/>
    <x v="5"/>
    <x v="0"/>
    <x v="2"/>
    <x v="5"/>
    <x v="0"/>
    <n v="529550"/>
    <x v="5"/>
    <x v="5"/>
    <x v="2"/>
    <n v="12"/>
    <x v="2"/>
    <x v="0"/>
  </r>
  <r>
    <x v="1"/>
    <x v="1"/>
    <x v="1"/>
    <s v="None"/>
    <x v="6"/>
    <x v="1"/>
    <x v="1"/>
    <x v="6"/>
    <x v="0"/>
    <n v="13815"/>
    <x v="6"/>
    <x v="6"/>
    <x v="3"/>
    <n v="3"/>
    <x v="3"/>
    <x v="0"/>
  </r>
  <r>
    <x v="2"/>
    <x v="0"/>
    <x v="1"/>
    <s v="None"/>
    <x v="7"/>
    <x v="1"/>
    <x v="3"/>
    <x v="7"/>
    <x v="0"/>
    <n v="30216"/>
    <x v="7"/>
    <x v="7"/>
    <x v="1"/>
    <n v="6"/>
    <x v="1"/>
    <x v="0"/>
  </r>
  <r>
    <x v="0"/>
    <x v="2"/>
    <x v="1"/>
    <s v="None"/>
    <x v="8"/>
    <x v="1"/>
    <x v="0"/>
    <x v="8"/>
    <x v="0"/>
    <n v="37980"/>
    <x v="8"/>
    <x v="8"/>
    <x v="1"/>
    <n v="6"/>
    <x v="1"/>
    <x v="0"/>
  </r>
  <r>
    <x v="2"/>
    <x v="1"/>
    <x v="1"/>
    <s v="None"/>
    <x v="9"/>
    <x v="1"/>
    <x v="3"/>
    <x v="9"/>
    <x v="0"/>
    <n v="18540"/>
    <x v="9"/>
    <x v="9"/>
    <x v="1"/>
    <n v="6"/>
    <x v="1"/>
    <x v="0"/>
  </r>
  <r>
    <x v="1"/>
    <x v="3"/>
    <x v="1"/>
    <s v="None"/>
    <x v="4"/>
    <x v="1"/>
    <x v="1"/>
    <x v="4"/>
    <x v="0"/>
    <n v="37050"/>
    <x v="4"/>
    <x v="4"/>
    <x v="1"/>
    <n v="6"/>
    <x v="1"/>
    <x v="0"/>
  </r>
  <r>
    <x v="3"/>
    <x v="0"/>
    <x v="1"/>
    <s v="None"/>
    <x v="10"/>
    <x v="1"/>
    <x v="4"/>
    <x v="10"/>
    <x v="0"/>
    <n v="333187.5"/>
    <x v="10"/>
    <x v="10"/>
    <x v="4"/>
    <n v="7"/>
    <x v="4"/>
    <x v="0"/>
  </r>
  <r>
    <x v="4"/>
    <x v="3"/>
    <x v="1"/>
    <s v="None"/>
    <x v="11"/>
    <x v="1"/>
    <x v="5"/>
    <x v="11"/>
    <x v="0"/>
    <n v="287400"/>
    <x v="11"/>
    <x v="11"/>
    <x v="5"/>
    <n v="8"/>
    <x v="5"/>
    <x v="0"/>
  </r>
  <r>
    <x v="0"/>
    <x v="1"/>
    <x v="1"/>
    <s v="None"/>
    <x v="12"/>
    <x v="1"/>
    <x v="6"/>
    <x v="12"/>
    <x v="0"/>
    <n v="15022"/>
    <x v="12"/>
    <x v="12"/>
    <x v="6"/>
    <n v="9"/>
    <x v="6"/>
    <x v="0"/>
  </r>
  <r>
    <x v="3"/>
    <x v="0"/>
    <x v="1"/>
    <s v="None"/>
    <x v="13"/>
    <x v="1"/>
    <x v="4"/>
    <x v="13"/>
    <x v="0"/>
    <n v="43125"/>
    <x v="13"/>
    <x v="13"/>
    <x v="7"/>
    <n v="10"/>
    <x v="7"/>
    <x v="1"/>
  </r>
  <r>
    <x v="1"/>
    <x v="4"/>
    <x v="1"/>
    <s v="None"/>
    <x v="14"/>
    <x v="1"/>
    <x v="1"/>
    <x v="14"/>
    <x v="0"/>
    <n v="9225"/>
    <x v="14"/>
    <x v="14"/>
    <x v="2"/>
    <n v="12"/>
    <x v="2"/>
    <x v="0"/>
  </r>
  <r>
    <x v="0"/>
    <x v="0"/>
    <x v="2"/>
    <s v="None"/>
    <x v="15"/>
    <x v="2"/>
    <x v="0"/>
    <x v="15"/>
    <x v="0"/>
    <n v="5840"/>
    <x v="15"/>
    <x v="15"/>
    <x v="8"/>
    <n v="2"/>
    <x v="8"/>
    <x v="0"/>
  </r>
  <r>
    <x v="1"/>
    <x v="3"/>
    <x v="2"/>
    <s v="None"/>
    <x v="16"/>
    <x v="2"/>
    <x v="1"/>
    <x v="16"/>
    <x v="0"/>
    <n v="14610"/>
    <x v="16"/>
    <x v="16"/>
    <x v="8"/>
    <n v="2"/>
    <x v="8"/>
    <x v="0"/>
  </r>
  <r>
    <x v="2"/>
    <x v="0"/>
    <x v="2"/>
    <s v="None"/>
    <x v="7"/>
    <x v="2"/>
    <x v="3"/>
    <x v="7"/>
    <x v="0"/>
    <n v="30216"/>
    <x v="7"/>
    <x v="7"/>
    <x v="1"/>
    <n v="6"/>
    <x v="1"/>
    <x v="0"/>
  </r>
  <r>
    <x v="0"/>
    <x v="1"/>
    <x v="2"/>
    <s v="None"/>
    <x v="17"/>
    <x v="2"/>
    <x v="2"/>
    <x v="17"/>
    <x v="0"/>
    <n v="352100"/>
    <x v="17"/>
    <x v="17"/>
    <x v="1"/>
    <n v="6"/>
    <x v="1"/>
    <x v="0"/>
  </r>
  <r>
    <x v="2"/>
    <x v="1"/>
    <x v="2"/>
    <s v="None"/>
    <x v="18"/>
    <x v="2"/>
    <x v="3"/>
    <x v="18"/>
    <x v="0"/>
    <n v="4404"/>
    <x v="18"/>
    <x v="18"/>
    <x v="4"/>
    <n v="7"/>
    <x v="4"/>
    <x v="0"/>
  </r>
  <r>
    <x v="0"/>
    <x v="3"/>
    <x v="2"/>
    <s v="None"/>
    <x v="19"/>
    <x v="2"/>
    <x v="6"/>
    <x v="19"/>
    <x v="0"/>
    <n v="6181"/>
    <x v="19"/>
    <x v="19"/>
    <x v="5"/>
    <n v="8"/>
    <x v="5"/>
    <x v="0"/>
  </r>
  <r>
    <x v="1"/>
    <x v="2"/>
    <x v="2"/>
    <s v="None"/>
    <x v="20"/>
    <x v="2"/>
    <x v="1"/>
    <x v="20"/>
    <x v="0"/>
    <n v="8235"/>
    <x v="20"/>
    <x v="20"/>
    <x v="9"/>
    <n v="9"/>
    <x v="6"/>
    <x v="1"/>
  </r>
  <r>
    <x v="4"/>
    <x v="3"/>
    <x v="2"/>
    <s v="None"/>
    <x v="21"/>
    <x v="2"/>
    <x v="5"/>
    <x v="21"/>
    <x v="0"/>
    <n v="236400"/>
    <x v="21"/>
    <x v="21"/>
    <x v="9"/>
    <n v="9"/>
    <x v="6"/>
    <x v="1"/>
  </r>
  <r>
    <x v="1"/>
    <x v="3"/>
    <x v="2"/>
    <s v="None"/>
    <x v="22"/>
    <x v="2"/>
    <x v="1"/>
    <x v="22"/>
    <x v="0"/>
    <n v="37080"/>
    <x v="22"/>
    <x v="22"/>
    <x v="6"/>
    <n v="9"/>
    <x v="6"/>
    <x v="0"/>
  </r>
  <r>
    <x v="0"/>
    <x v="4"/>
    <x v="2"/>
    <s v="None"/>
    <x v="23"/>
    <x v="2"/>
    <x v="6"/>
    <x v="23"/>
    <x v="0"/>
    <n v="8001"/>
    <x v="23"/>
    <x v="23"/>
    <x v="10"/>
    <n v="10"/>
    <x v="7"/>
    <x v="0"/>
  </r>
  <r>
    <x v="0"/>
    <x v="0"/>
    <x v="2"/>
    <s v="None"/>
    <x v="24"/>
    <x v="2"/>
    <x v="2"/>
    <x v="24"/>
    <x v="0"/>
    <n v="603750"/>
    <x v="24"/>
    <x v="24"/>
    <x v="11"/>
    <n v="11"/>
    <x v="9"/>
    <x v="1"/>
  </r>
  <r>
    <x v="2"/>
    <x v="4"/>
    <x v="2"/>
    <s v="None"/>
    <x v="25"/>
    <x v="2"/>
    <x v="3"/>
    <x v="25"/>
    <x v="0"/>
    <n v="10944"/>
    <x v="25"/>
    <x v="25"/>
    <x v="11"/>
    <n v="11"/>
    <x v="9"/>
    <x v="1"/>
  </r>
  <r>
    <x v="1"/>
    <x v="0"/>
    <x v="2"/>
    <s v="None"/>
    <x v="26"/>
    <x v="2"/>
    <x v="1"/>
    <x v="26"/>
    <x v="0"/>
    <n v="32280"/>
    <x v="26"/>
    <x v="26"/>
    <x v="12"/>
    <n v="12"/>
    <x v="2"/>
    <x v="1"/>
  </r>
  <r>
    <x v="0"/>
    <x v="0"/>
    <x v="2"/>
    <s v="None"/>
    <x v="27"/>
    <x v="2"/>
    <x v="0"/>
    <x v="27"/>
    <x v="0"/>
    <n v="36340"/>
    <x v="27"/>
    <x v="27"/>
    <x v="2"/>
    <n v="12"/>
    <x v="2"/>
    <x v="0"/>
  </r>
  <r>
    <x v="0"/>
    <x v="1"/>
    <x v="2"/>
    <s v="None"/>
    <x v="5"/>
    <x v="2"/>
    <x v="2"/>
    <x v="5"/>
    <x v="0"/>
    <n v="529550"/>
    <x v="5"/>
    <x v="5"/>
    <x v="2"/>
    <n v="12"/>
    <x v="2"/>
    <x v="2"/>
  </r>
  <r>
    <x v="0"/>
    <x v="3"/>
    <x v="3"/>
    <s v="None"/>
    <x v="28"/>
    <x v="3"/>
    <x v="6"/>
    <x v="28"/>
    <x v="0"/>
    <n v="10451"/>
    <x v="28"/>
    <x v="28"/>
    <x v="0"/>
    <n v="1"/>
    <x v="0"/>
    <x v="0"/>
  </r>
  <r>
    <x v="3"/>
    <x v="2"/>
    <x v="3"/>
    <s v="None"/>
    <x v="29"/>
    <x v="3"/>
    <x v="4"/>
    <x v="29"/>
    <x v="0"/>
    <n v="225500"/>
    <x v="29"/>
    <x v="29"/>
    <x v="8"/>
    <n v="2"/>
    <x v="8"/>
    <x v="0"/>
  </r>
  <r>
    <x v="2"/>
    <x v="1"/>
    <x v="3"/>
    <s v="None"/>
    <x v="30"/>
    <x v="3"/>
    <x v="3"/>
    <x v="30"/>
    <x v="0"/>
    <n v="25932"/>
    <x v="30"/>
    <x v="30"/>
    <x v="3"/>
    <n v="3"/>
    <x v="3"/>
    <x v="0"/>
  </r>
  <r>
    <x v="0"/>
    <x v="1"/>
    <x v="3"/>
    <s v="None"/>
    <x v="17"/>
    <x v="3"/>
    <x v="2"/>
    <x v="17"/>
    <x v="0"/>
    <n v="352100"/>
    <x v="17"/>
    <x v="17"/>
    <x v="1"/>
    <n v="6"/>
    <x v="1"/>
    <x v="0"/>
  </r>
  <r>
    <x v="2"/>
    <x v="1"/>
    <x v="3"/>
    <s v="None"/>
    <x v="9"/>
    <x v="3"/>
    <x v="3"/>
    <x v="9"/>
    <x v="0"/>
    <n v="18540"/>
    <x v="9"/>
    <x v="9"/>
    <x v="1"/>
    <n v="6"/>
    <x v="1"/>
    <x v="0"/>
  </r>
  <r>
    <x v="3"/>
    <x v="4"/>
    <x v="3"/>
    <s v="None"/>
    <x v="31"/>
    <x v="3"/>
    <x v="4"/>
    <x v="31"/>
    <x v="0"/>
    <n v="352625"/>
    <x v="31"/>
    <x v="31"/>
    <x v="5"/>
    <n v="8"/>
    <x v="5"/>
    <x v="0"/>
  </r>
  <r>
    <x v="3"/>
    <x v="0"/>
    <x v="3"/>
    <s v="None"/>
    <x v="13"/>
    <x v="3"/>
    <x v="4"/>
    <x v="13"/>
    <x v="0"/>
    <n v="43125"/>
    <x v="13"/>
    <x v="13"/>
    <x v="7"/>
    <n v="10"/>
    <x v="7"/>
    <x v="1"/>
  </r>
  <r>
    <x v="4"/>
    <x v="0"/>
    <x v="4"/>
    <s v="None"/>
    <x v="32"/>
    <x v="4"/>
    <x v="5"/>
    <x v="32"/>
    <x v="0"/>
    <n v="600300"/>
    <x v="32"/>
    <x v="32"/>
    <x v="8"/>
    <n v="2"/>
    <x v="8"/>
    <x v="0"/>
  </r>
  <r>
    <x v="2"/>
    <x v="1"/>
    <x v="4"/>
    <s v="None"/>
    <x v="33"/>
    <x v="4"/>
    <x v="3"/>
    <x v="33"/>
    <x v="0"/>
    <n v="34056"/>
    <x v="33"/>
    <x v="33"/>
    <x v="13"/>
    <n v="4"/>
    <x v="10"/>
    <x v="0"/>
  </r>
  <r>
    <x v="1"/>
    <x v="2"/>
    <x v="4"/>
    <s v="None"/>
    <x v="2"/>
    <x v="4"/>
    <x v="1"/>
    <x v="2"/>
    <x v="0"/>
    <n v="32670"/>
    <x v="2"/>
    <x v="2"/>
    <x v="1"/>
    <n v="6"/>
    <x v="1"/>
    <x v="0"/>
  </r>
  <r>
    <x v="1"/>
    <x v="1"/>
    <x v="4"/>
    <s v="None"/>
    <x v="3"/>
    <x v="4"/>
    <x v="1"/>
    <x v="3"/>
    <x v="0"/>
    <n v="13320"/>
    <x v="3"/>
    <x v="3"/>
    <x v="1"/>
    <n v="6"/>
    <x v="1"/>
    <x v="0"/>
  </r>
  <r>
    <x v="0"/>
    <x v="2"/>
    <x v="4"/>
    <s v="None"/>
    <x v="34"/>
    <x v="4"/>
    <x v="2"/>
    <x v="34"/>
    <x v="0"/>
    <n v="534450"/>
    <x v="34"/>
    <x v="34"/>
    <x v="9"/>
    <n v="9"/>
    <x v="6"/>
    <x v="1"/>
  </r>
  <r>
    <x v="4"/>
    <x v="2"/>
    <x v="4"/>
    <s v="None"/>
    <x v="35"/>
    <x v="4"/>
    <x v="5"/>
    <x v="35"/>
    <x v="0"/>
    <n v="645300"/>
    <x v="35"/>
    <x v="35"/>
    <x v="6"/>
    <n v="9"/>
    <x v="6"/>
    <x v="0"/>
  </r>
  <r>
    <x v="0"/>
    <x v="0"/>
    <x v="4"/>
    <s v="None"/>
    <x v="27"/>
    <x v="4"/>
    <x v="0"/>
    <x v="27"/>
    <x v="0"/>
    <n v="36340"/>
    <x v="27"/>
    <x v="27"/>
    <x v="2"/>
    <n v="12"/>
    <x v="2"/>
    <x v="0"/>
  </r>
  <r>
    <x v="0"/>
    <x v="2"/>
    <x v="5"/>
    <s v="None"/>
    <x v="36"/>
    <x v="5"/>
    <x v="2"/>
    <x v="36"/>
    <x v="0"/>
    <n v="962500"/>
    <x v="36"/>
    <x v="36"/>
    <x v="8"/>
    <n v="2"/>
    <x v="8"/>
    <x v="0"/>
  </r>
  <r>
    <x v="2"/>
    <x v="4"/>
    <x v="5"/>
    <s v="None"/>
    <x v="37"/>
    <x v="5"/>
    <x v="3"/>
    <x v="37"/>
    <x v="0"/>
    <n v="23436"/>
    <x v="37"/>
    <x v="37"/>
    <x v="13"/>
    <n v="4"/>
    <x v="10"/>
    <x v="0"/>
  </r>
  <r>
    <x v="3"/>
    <x v="1"/>
    <x v="5"/>
    <s v="None"/>
    <x v="38"/>
    <x v="5"/>
    <x v="4"/>
    <x v="38"/>
    <x v="0"/>
    <n v="527437.5"/>
    <x v="38"/>
    <x v="38"/>
    <x v="13"/>
    <n v="4"/>
    <x v="10"/>
    <x v="0"/>
  </r>
  <r>
    <x v="0"/>
    <x v="2"/>
    <x v="5"/>
    <s v="None"/>
    <x v="8"/>
    <x v="5"/>
    <x v="0"/>
    <x v="8"/>
    <x v="0"/>
    <n v="37980"/>
    <x v="8"/>
    <x v="8"/>
    <x v="1"/>
    <n v="6"/>
    <x v="1"/>
    <x v="0"/>
  </r>
  <r>
    <x v="0"/>
    <x v="1"/>
    <x v="5"/>
    <s v="None"/>
    <x v="39"/>
    <x v="5"/>
    <x v="6"/>
    <x v="39"/>
    <x v="0"/>
    <n v="11802"/>
    <x v="39"/>
    <x v="39"/>
    <x v="4"/>
    <n v="7"/>
    <x v="4"/>
    <x v="0"/>
  </r>
  <r>
    <x v="2"/>
    <x v="4"/>
    <x v="5"/>
    <s v="None"/>
    <x v="40"/>
    <x v="5"/>
    <x v="3"/>
    <x v="40"/>
    <x v="0"/>
    <n v="25692"/>
    <x v="40"/>
    <x v="40"/>
    <x v="5"/>
    <n v="8"/>
    <x v="5"/>
    <x v="0"/>
  </r>
  <r>
    <x v="0"/>
    <x v="4"/>
    <x v="5"/>
    <s v="None"/>
    <x v="23"/>
    <x v="5"/>
    <x v="6"/>
    <x v="23"/>
    <x v="0"/>
    <n v="8001"/>
    <x v="23"/>
    <x v="23"/>
    <x v="10"/>
    <n v="10"/>
    <x v="7"/>
    <x v="0"/>
  </r>
  <r>
    <x v="1"/>
    <x v="4"/>
    <x v="5"/>
    <s v="None"/>
    <x v="14"/>
    <x v="5"/>
    <x v="1"/>
    <x v="14"/>
    <x v="0"/>
    <n v="9225"/>
    <x v="14"/>
    <x v="14"/>
    <x v="2"/>
    <n v="12"/>
    <x v="2"/>
    <x v="0"/>
  </r>
  <r>
    <x v="0"/>
    <x v="2"/>
    <x v="2"/>
    <s v="Low"/>
    <x v="41"/>
    <x v="2"/>
    <x v="6"/>
    <x v="41"/>
    <x v="1"/>
    <n v="27338.85"/>
    <x v="41"/>
    <x v="41"/>
    <x v="0"/>
    <n v="1"/>
    <x v="0"/>
    <x v="0"/>
  </r>
  <r>
    <x v="1"/>
    <x v="2"/>
    <x v="2"/>
    <s v="Low"/>
    <x v="42"/>
    <x v="2"/>
    <x v="1"/>
    <x v="42"/>
    <x v="2"/>
    <n v="34095.599999999999"/>
    <x v="42"/>
    <x v="42"/>
    <x v="8"/>
    <n v="2"/>
    <x v="8"/>
    <x v="0"/>
  </r>
  <r>
    <x v="0"/>
    <x v="2"/>
    <x v="2"/>
    <s v="Low"/>
    <x v="43"/>
    <x v="2"/>
    <x v="6"/>
    <x v="43"/>
    <x v="3"/>
    <n v="7137.9"/>
    <x v="43"/>
    <x v="43"/>
    <x v="14"/>
    <n v="5"/>
    <x v="11"/>
    <x v="0"/>
  </r>
  <r>
    <x v="0"/>
    <x v="2"/>
    <x v="3"/>
    <s v="Low"/>
    <x v="44"/>
    <x v="3"/>
    <x v="6"/>
    <x v="44"/>
    <x v="4"/>
    <n v="4428.2700000000004"/>
    <x v="44"/>
    <x v="44"/>
    <x v="15"/>
    <n v="11"/>
    <x v="9"/>
    <x v="0"/>
  </r>
  <r>
    <x v="0"/>
    <x v="0"/>
    <x v="4"/>
    <s v="Low"/>
    <x v="45"/>
    <x v="4"/>
    <x v="6"/>
    <x v="45"/>
    <x v="5"/>
    <n v="9189.18"/>
    <x v="45"/>
    <x v="45"/>
    <x v="3"/>
    <n v="3"/>
    <x v="3"/>
    <x v="0"/>
  </r>
  <r>
    <x v="2"/>
    <x v="4"/>
    <x v="0"/>
    <s v="Low"/>
    <x v="46"/>
    <x v="0"/>
    <x v="3"/>
    <x v="46"/>
    <x v="6"/>
    <n v="22073.040000000001"/>
    <x v="46"/>
    <x v="46"/>
    <x v="8"/>
    <n v="2"/>
    <x v="8"/>
    <x v="0"/>
  </r>
  <r>
    <x v="0"/>
    <x v="3"/>
    <x v="0"/>
    <s v="Low"/>
    <x v="47"/>
    <x v="0"/>
    <x v="2"/>
    <x v="47"/>
    <x v="7"/>
    <n v="419265"/>
    <x v="47"/>
    <x v="47"/>
    <x v="3"/>
    <n v="3"/>
    <x v="3"/>
    <x v="0"/>
  </r>
  <r>
    <x v="0"/>
    <x v="4"/>
    <x v="0"/>
    <s v="Low"/>
    <x v="48"/>
    <x v="0"/>
    <x v="6"/>
    <x v="48"/>
    <x v="8"/>
    <n v="17525.97"/>
    <x v="48"/>
    <x v="48"/>
    <x v="4"/>
    <n v="7"/>
    <x v="4"/>
    <x v="0"/>
  </r>
  <r>
    <x v="2"/>
    <x v="0"/>
    <x v="0"/>
    <s v="Low"/>
    <x v="49"/>
    <x v="0"/>
    <x v="3"/>
    <x v="49"/>
    <x v="9"/>
    <n v="17166.599999999999"/>
    <x v="49"/>
    <x v="49"/>
    <x v="6"/>
    <n v="9"/>
    <x v="6"/>
    <x v="0"/>
  </r>
  <r>
    <x v="3"/>
    <x v="4"/>
    <x v="0"/>
    <s v="Low"/>
    <x v="50"/>
    <x v="0"/>
    <x v="4"/>
    <x v="50"/>
    <x v="10"/>
    <n v="40837.5"/>
    <x v="50"/>
    <x v="50"/>
    <x v="9"/>
    <n v="9"/>
    <x v="6"/>
    <x v="1"/>
  </r>
  <r>
    <x v="2"/>
    <x v="2"/>
    <x v="0"/>
    <s v="Low"/>
    <x v="51"/>
    <x v="0"/>
    <x v="3"/>
    <x v="51"/>
    <x v="11"/>
    <n v="31731.48"/>
    <x v="51"/>
    <x v="51"/>
    <x v="6"/>
    <n v="9"/>
    <x v="6"/>
    <x v="0"/>
  </r>
  <r>
    <x v="2"/>
    <x v="1"/>
    <x v="0"/>
    <s v="Low"/>
    <x v="52"/>
    <x v="0"/>
    <x v="3"/>
    <x v="52"/>
    <x v="12"/>
    <n v="9100.08"/>
    <x v="52"/>
    <x v="52"/>
    <x v="7"/>
    <n v="10"/>
    <x v="7"/>
    <x v="1"/>
  </r>
  <r>
    <x v="4"/>
    <x v="3"/>
    <x v="0"/>
    <s v="Low"/>
    <x v="53"/>
    <x v="0"/>
    <x v="5"/>
    <x v="53"/>
    <x v="13"/>
    <n v="146718"/>
    <x v="53"/>
    <x v="53"/>
    <x v="7"/>
    <n v="10"/>
    <x v="7"/>
    <x v="1"/>
  </r>
  <r>
    <x v="0"/>
    <x v="3"/>
    <x v="0"/>
    <s v="Low"/>
    <x v="54"/>
    <x v="0"/>
    <x v="2"/>
    <x v="54"/>
    <x v="14"/>
    <n v="484060.5"/>
    <x v="54"/>
    <x v="54"/>
    <x v="10"/>
    <n v="10"/>
    <x v="7"/>
    <x v="0"/>
  </r>
  <r>
    <x v="0"/>
    <x v="2"/>
    <x v="0"/>
    <s v="Low"/>
    <x v="55"/>
    <x v="0"/>
    <x v="2"/>
    <x v="55"/>
    <x v="15"/>
    <n v="746707.5"/>
    <x v="55"/>
    <x v="55"/>
    <x v="2"/>
    <n v="12"/>
    <x v="2"/>
    <x v="0"/>
  </r>
  <r>
    <x v="1"/>
    <x v="3"/>
    <x v="1"/>
    <s v="Low"/>
    <x v="56"/>
    <x v="1"/>
    <x v="1"/>
    <x v="56"/>
    <x v="16"/>
    <n v="32877.9"/>
    <x v="56"/>
    <x v="56"/>
    <x v="3"/>
    <n v="3"/>
    <x v="3"/>
    <x v="0"/>
  </r>
  <r>
    <x v="4"/>
    <x v="4"/>
    <x v="1"/>
    <s v="Low"/>
    <x v="57"/>
    <x v="1"/>
    <x v="5"/>
    <x v="57"/>
    <x v="17"/>
    <n v="683397"/>
    <x v="57"/>
    <x v="57"/>
    <x v="13"/>
    <n v="4"/>
    <x v="10"/>
    <x v="0"/>
  </r>
  <r>
    <x v="0"/>
    <x v="2"/>
    <x v="1"/>
    <s v="Low"/>
    <x v="58"/>
    <x v="1"/>
    <x v="0"/>
    <x v="58"/>
    <x v="18"/>
    <n v="27234.9"/>
    <x v="58"/>
    <x v="58"/>
    <x v="4"/>
    <n v="7"/>
    <x v="4"/>
    <x v="0"/>
  </r>
  <r>
    <x v="0"/>
    <x v="0"/>
    <x v="1"/>
    <s v="Low"/>
    <x v="59"/>
    <x v="1"/>
    <x v="6"/>
    <x v="59"/>
    <x v="19"/>
    <n v="12681.9"/>
    <x v="59"/>
    <x v="59"/>
    <x v="5"/>
    <n v="8"/>
    <x v="5"/>
    <x v="0"/>
  </r>
  <r>
    <x v="4"/>
    <x v="4"/>
    <x v="1"/>
    <s v="Low"/>
    <x v="60"/>
    <x v="1"/>
    <x v="5"/>
    <x v="60"/>
    <x v="20"/>
    <n v="741906"/>
    <x v="60"/>
    <x v="60"/>
    <x v="9"/>
    <n v="9"/>
    <x v="6"/>
    <x v="1"/>
  </r>
  <r>
    <x v="3"/>
    <x v="4"/>
    <x v="1"/>
    <s v="Low"/>
    <x v="61"/>
    <x v="1"/>
    <x v="4"/>
    <x v="61"/>
    <x v="21"/>
    <n v="82046.25"/>
    <x v="61"/>
    <x v="61"/>
    <x v="7"/>
    <n v="10"/>
    <x v="7"/>
    <x v="1"/>
  </r>
  <r>
    <x v="1"/>
    <x v="4"/>
    <x v="2"/>
    <s v="Low"/>
    <x v="62"/>
    <x v="2"/>
    <x v="1"/>
    <x v="62"/>
    <x v="22"/>
    <n v="22482.9"/>
    <x v="62"/>
    <x v="62"/>
    <x v="8"/>
    <n v="2"/>
    <x v="8"/>
    <x v="0"/>
  </r>
  <r>
    <x v="0"/>
    <x v="4"/>
    <x v="2"/>
    <s v="Low"/>
    <x v="63"/>
    <x v="2"/>
    <x v="6"/>
    <x v="63"/>
    <x v="23"/>
    <n v="31133.025000000001"/>
    <x v="63"/>
    <x v="63"/>
    <x v="13"/>
    <n v="4"/>
    <x v="10"/>
    <x v="0"/>
  </r>
  <r>
    <x v="3"/>
    <x v="4"/>
    <x v="2"/>
    <s v="Low"/>
    <x v="64"/>
    <x v="2"/>
    <x v="4"/>
    <x v="64"/>
    <x v="24"/>
    <n v="89966.25"/>
    <x v="64"/>
    <x v="64"/>
    <x v="1"/>
    <n v="6"/>
    <x v="1"/>
    <x v="0"/>
  </r>
  <r>
    <x v="3"/>
    <x v="2"/>
    <x v="2"/>
    <s v="Low"/>
    <x v="65"/>
    <x v="2"/>
    <x v="4"/>
    <x v="65"/>
    <x v="25"/>
    <n v="97391.25"/>
    <x v="65"/>
    <x v="65"/>
    <x v="1"/>
    <n v="6"/>
    <x v="1"/>
    <x v="0"/>
  </r>
  <r>
    <x v="3"/>
    <x v="3"/>
    <x v="2"/>
    <s v="Low"/>
    <x v="66"/>
    <x v="2"/>
    <x v="4"/>
    <x v="66"/>
    <x v="26"/>
    <n v="225596.25"/>
    <x v="66"/>
    <x v="66"/>
    <x v="4"/>
    <n v="7"/>
    <x v="4"/>
    <x v="0"/>
  </r>
  <r>
    <x v="1"/>
    <x v="1"/>
    <x v="2"/>
    <s v="Low"/>
    <x v="67"/>
    <x v="2"/>
    <x v="1"/>
    <x v="67"/>
    <x v="27"/>
    <n v="11092.95"/>
    <x v="67"/>
    <x v="67"/>
    <x v="6"/>
    <n v="9"/>
    <x v="6"/>
    <x v="0"/>
  </r>
  <r>
    <x v="2"/>
    <x v="1"/>
    <x v="2"/>
    <s v="Low"/>
    <x v="52"/>
    <x v="2"/>
    <x v="3"/>
    <x v="52"/>
    <x v="12"/>
    <n v="9100.08"/>
    <x v="52"/>
    <x v="52"/>
    <x v="7"/>
    <n v="10"/>
    <x v="7"/>
    <x v="1"/>
  </r>
  <r>
    <x v="4"/>
    <x v="4"/>
    <x v="2"/>
    <s v="Low"/>
    <x v="68"/>
    <x v="2"/>
    <x v="5"/>
    <x v="68"/>
    <x v="28"/>
    <n v="862785"/>
    <x v="68"/>
    <x v="68"/>
    <x v="15"/>
    <n v="11"/>
    <x v="9"/>
    <x v="0"/>
  </r>
  <r>
    <x v="0"/>
    <x v="2"/>
    <x v="2"/>
    <s v="Low"/>
    <x v="55"/>
    <x v="2"/>
    <x v="2"/>
    <x v="55"/>
    <x v="15"/>
    <n v="746707.5"/>
    <x v="55"/>
    <x v="55"/>
    <x v="2"/>
    <n v="12"/>
    <x v="2"/>
    <x v="0"/>
  </r>
  <r>
    <x v="0"/>
    <x v="2"/>
    <x v="3"/>
    <s v="Low"/>
    <x v="69"/>
    <x v="3"/>
    <x v="0"/>
    <x v="69"/>
    <x v="29"/>
    <n v="76507.199999999997"/>
    <x v="69"/>
    <x v="69"/>
    <x v="13"/>
    <n v="4"/>
    <x v="10"/>
    <x v="0"/>
  </r>
  <r>
    <x v="0"/>
    <x v="3"/>
    <x v="3"/>
    <s v="Low"/>
    <x v="70"/>
    <x v="3"/>
    <x v="6"/>
    <x v="70"/>
    <x v="30"/>
    <n v="2508.66"/>
    <x v="70"/>
    <x v="70"/>
    <x v="14"/>
    <n v="5"/>
    <x v="11"/>
    <x v="0"/>
  </r>
  <r>
    <x v="3"/>
    <x v="0"/>
    <x v="3"/>
    <s v="Low"/>
    <x v="71"/>
    <x v="3"/>
    <x v="4"/>
    <x v="71"/>
    <x v="31"/>
    <n v="114221.25"/>
    <x v="71"/>
    <x v="71"/>
    <x v="5"/>
    <n v="8"/>
    <x v="5"/>
    <x v="0"/>
  </r>
  <r>
    <x v="3"/>
    <x v="4"/>
    <x v="3"/>
    <s v="Low"/>
    <x v="61"/>
    <x v="3"/>
    <x v="4"/>
    <x v="61"/>
    <x v="21"/>
    <n v="82046.25"/>
    <x v="61"/>
    <x v="61"/>
    <x v="7"/>
    <n v="10"/>
    <x v="7"/>
    <x v="1"/>
  </r>
  <r>
    <x v="0"/>
    <x v="0"/>
    <x v="3"/>
    <s v="Low"/>
    <x v="72"/>
    <x v="3"/>
    <x v="6"/>
    <x v="72"/>
    <x v="32"/>
    <n v="14497.56"/>
    <x v="72"/>
    <x v="72"/>
    <x v="11"/>
    <n v="11"/>
    <x v="9"/>
    <x v="1"/>
  </r>
  <r>
    <x v="0"/>
    <x v="1"/>
    <x v="4"/>
    <s v="Low"/>
    <x v="73"/>
    <x v="4"/>
    <x v="6"/>
    <x v="73"/>
    <x v="33"/>
    <n v="1822.59"/>
    <x v="73"/>
    <x v="73"/>
    <x v="3"/>
    <n v="3"/>
    <x v="3"/>
    <x v="0"/>
  </r>
  <r>
    <x v="0"/>
    <x v="0"/>
    <x v="4"/>
    <s v="Low"/>
    <x v="74"/>
    <x v="4"/>
    <x v="2"/>
    <x v="74"/>
    <x v="34"/>
    <n v="326922.75"/>
    <x v="74"/>
    <x v="74"/>
    <x v="13"/>
    <n v="4"/>
    <x v="10"/>
    <x v="0"/>
  </r>
  <r>
    <x v="3"/>
    <x v="4"/>
    <x v="4"/>
    <s v="Low"/>
    <x v="64"/>
    <x v="4"/>
    <x v="4"/>
    <x v="64"/>
    <x v="24"/>
    <n v="89966.25"/>
    <x v="64"/>
    <x v="64"/>
    <x v="1"/>
    <n v="6"/>
    <x v="1"/>
    <x v="0"/>
  </r>
  <r>
    <x v="3"/>
    <x v="2"/>
    <x v="4"/>
    <s v="Low"/>
    <x v="65"/>
    <x v="4"/>
    <x v="4"/>
    <x v="65"/>
    <x v="25"/>
    <n v="97391.25"/>
    <x v="65"/>
    <x v="65"/>
    <x v="1"/>
    <n v="6"/>
    <x v="1"/>
    <x v="0"/>
  </r>
  <r>
    <x v="4"/>
    <x v="1"/>
    <x v="4"/>
    <s v="Low"/>
    <x v="75"/>
    <x v="4"/>
    <x v="5"/>
    <x v="75"/>
    <x v="35"/>
    <n v="292842"/>
    <x v="75"/>
    <x v="75"/>
    <x v="6"/>
    <n v="9"/>
    <x v="6"/>
    <x v="0"/>
  </r>
  <r>
    <x v="4"/>
    <x v="3"/>
    <x v="4"/>
    <s v="Low"/>
    <x v="53"/>
    <x v="4"/>
    <x v="5"/>
    <x v="53"/>
    <x v="13"/>
    <n v="146718"/>
    <x v="53"/>
    <x v="53"/>
    <x v="7"/>
    <n v="10"/>
    <x v="7"/>
    <x v="1"/>
  </r>
  <r>
    <x v="0"/>
    <x v="3"/>
    <x v="4"/>
    <s v="Low"/>
    <x v="54"/>
    <x v="4"/>
    <x v="2"/>
    <x v="54"/>
    <x v="14"/>
    <n v="484060.5"/>
    <x v="54"/>
    <x v="54"/>
    <x v="10"/>
    <n v="10"/>
    <x v="7"/>
    <x v="0"/>
  </r>
  <r>
    <x v="3"/>
    <x v="2"/>
    <x v="4"/>
    <s v="Low"/>
    <x v="76"/>
    <x v="4"/>
    <x v="4"/>
    <x v="76"/>
    <x v="36"/>
    <n v="215820"/>
    <x v="76"/>
    <x v="76"/>
    <x v="15"/>
    <n v="11"/>
    <x v="9"/>
    <x v="0"/>
  </r>
  <r>
    <x v="2"/>
    <x v="4"/>
    <x v="5"/>
    <s v="Low"/>
    <x v="77"/>
    <x v="5"/>
    <x v="3"/>
    <x v="77"/>
    <x v="37"/>
    <n v="23629.32"/>
    <x v="77"/>
    <x v="77"/>
    <x v="9"/>
    <n v="9"/>
    <x v="6"/>
    <x v="1"/>
  </r>
  <r>
    <x v="1"/>
    <x v="2"/>
    <x v="5"/>
    <s v="Low"/>
    <x v="78"/>
    <x v="5"/>
    <x v="1"/>
    <x v="78"/>
    <x v="38"/>
    <n v="4766.8500000000004"/>
    <x v="78"/>
    <x v="78"/>
    <x v="11"/>
    <n v="11"/>
    <x v="9"/>
    <x v="1"/>
  </r>
  <r>
    <x v="3"/>
    <x v="0"/>
    <x v="0"/>
    <s v="Low"/>
    <x v="79"/>
    <x v="0"/>
    <x v="4"/>
    <x v="79"/>
    <x v="39"/>
    <n v="90956.25"/>
    <x v="79"/>
    <x v="79"/>
    <x v="13"/>
    <n v="4"/>
    <x v="10"/>
    <x v="0"/>
  </r>
  <r>
    <x v="2"/>
    <x v="0"/>
    <x v="0"/>
    <s v="Low"/>
    <x v="80"/>
    <x v="0"/>
    <x v="3"/>
    <x v="80"/>
    <x v="40"/>
    <n v="15229.2"/>
    <x v="80"/>
    <x v="80"/>
    <x v="10"/>
    <n v="10"/>
    <x v="7"/>
    <x v="0"/>
  </r>
  <r>
    <x v="4"/>
    <x v="1"/>
    <x v="0"/>
    <s v="Low"/>
    <x v="81"/>
    <x v="0"/>
    <x v="5"/>
    <x v="81"/>
    <x v="41"/>
    <n v="62916"/>
    <x v="81"/>
    <x v="81"/>
    <x v="7"/>
    <n v="10"/>
    <x v="7"/>
    <x v="1"/>
  </r>
  <r>
    <x v="0"/>
    <x v="2"/>
    <x v="0"/>
    <s v="Low"/>
    <x v="82"/>
    <x v="0"/>
    <x v="6"/>
    <x v="82"/>
    <x v="42"/>
    <n v="14714.7"/>
    <x v="82"/>
    <x v="82"/>
    <x v="11"/>
    <n v="11"/>
    <x v="9"/>
    <x v="1"/>
  </r>
  <r>
    <x v="0"/>
    <x v="0"/>
    <x v="0"/>
    <s v="Low"/>
    <x v="83"/>
    <x v="0"/>
    <x v="2"/>
    <x v="83"/>
    <x v="43"/>
    <n v="978236"/>
    <x v="83"/>
    <x v="83"/>
    <x v="2"/>
    <n v="12"/>
    <x v="2"/>
    <x v="0"/>
  </r>
  <r>
    <x v="2"/>
    <x v="4"/>
    <x v="1"/>
    <s v="Low"/>
    <x v="84"/>
    <x v="1"/>
    <x v="3"/>
    <x v="84"/>
    <x v="44"/>
    <n v="13429.92"/>
    <x v="84"/>
    <x v="84"/>
    <x v="1"/>
    <n v="6"/>
    <x v="1"/>
    <x v="0"/>
  </r>
  <r>
    <x v="0"/>
    <x v="4"/>
    <x v="1"/>
    <s v="Low"/>
    <x v="85"/>
    <x v="1"/>
    <x v="0"/>
    <x v="85"/>
    <x v="45"/>
    <n v="30693.599999999999"/>
    <x v="85"/>
    <x v="85"/>
    <x v="10"/>
    <n v="10"/>
    <x v="7"/>
    <x v="0"/>
  </r>
  <r>
    <x v="2"/>
    <x v="3"/>
    <x v="1"/>
    <s v="Low"/>
    <x v="86"/>
    <x v="1"/>
    <x v="3"/>
    <x v="86"/>
    <x v="46"/>
    <n v="8114.4"/>
    <x v="86"/>
    <x v="86"/>
    <x v="15"/>
    <n v="11"/>
    <x v="9"/>
    <x v="0"/>
  </r>
  <r>
    <x v="3"/>
    <x v="3"/>
    <x v="1"/>
    <s v="Low"/>
    <x v="87"/>
    <x v="1"/>
    <x v="4"/>
    <x v="87"/>
    <x v="47"/>
    <n v="203350"/>
    <x v="87"/>
    <x v="87"/>
    <x v="11"/>
    <n v="11"/>
    <x v="9"/>
    <x v="1"/>
  </r>
  <r>
    <x v="1"/>
    <x v="0"/>
    <x v="2"/>
    <s v="Low"/>
    <x v="88"/>
    <x v="2"/>
    <x v="1"/>
    <x v="88"/>
    <x v="48"/>
    <n v="34736.1"/>
    <x v="88"/>
    <x v="88"/>
    <x v="8"/>
    <n v="2"/>
    <x v="8"/>
    <x v="0"/>
  </r>
  <r>
    <x v="4"/>
    <x v="2"/>
    <x v="2"/>
    <s v="Low"/>
    <x v="89"/>
    <x v="2"/>
    <x v="5"/>
    <x v="89"/>
    <x v="49"/>
    <n v="269892"/>
    <x v="89"/>
    <x v="89"/>
    <x v="14"/>
    <n v="5"/>
    <x v="11"/>
    <x v="0"/>
  </r>
  <r>
    <x v="4"/>
    <x v="1"/>
    <x v="2"/>
    <s v="Low"/>
    <x v="90"/>
    <x v="2"/>
    <x v="5"/>
    <x v="90"/>
    <x v="50"/>
    <n v="508032"/>
    <x v="90"/>
    <x v="90"/>
    <x v="14"/>
    <n v="5"/>
    <x v="11"/>
    <x v="0"/>
  </r>
  <r>
    <x v="2"/>
    <x v="4"/>
    <x v="2"/>
    <s v="Low"/>
    <x v="84"/>
    <x v="2"/>
    <x v="3"/>
    <x v="84"/>
    <x v="44"/>
    <n v="13429.92"/>
    <x v="84"/>
    <x v="84"/>
    <x v="1"/>
    <n v="6"/>
    <x v="1"/>
    <x v="0"/>
  </r>
  <r>
    <x v="3"/>
    <x v="3"/>
    <x v="2"/>
    <s v="Low"/>
    <x v="91"/>
    <x v="2"/>
    <x v="4"/>
    <x v="91"/>
    <x v="51"/>
    <n v="81095"/>
    <x v="91"/>
    <x v="91"/>
    <x v="1"/>
    <n v="6"/>
    <x v="1"/>
    <x v="0"/>
  </r>
  <r>
    <x v="2"/>
    <x v="0"/>
    <x v="2"/>
    <s v="Low"/>
    <x v="80"/>
    <x v="2"/>
    <x v="3"/>
    <x v="80"/>
    <x v="40"/>
    <n v="15229.2"/>
    <x v="80"/>
    <x v="80"/>
    <x v="10"/>
    <n v="10"/>
    <x v="7"/>
    <x v="0"/>
  </r>
  <r>
    <x v="3"/>
    <x v="1"/>
    <x v="2"/>
    <s v="Low"/>
    <x v="92"/>
    <x v="2"/>
    <x v="4"/>
    <x v="92"/>
    <x v="52"/>
    <n v="99102.5"/>
    <x v="92"/>
    <x v="92"/>
    <x v="7"/>
    <n v="10"/>
    <x v="7"/>
    <x v="1"/>
  </r>
  <r>
    <x v="3"/>
    <x v="3"/>
    <x v="2"/>
    <s v="Low"/>
    <x v="82"/>
    <x v="2"/>
    <x v="4"/>
    <x v="93"/>
    <x v="53"/>
    <n v="262762.5"/>
    <x v="93"/>
    <x v="93"/>
    <x v="7"/>
    <n v="10"/>
    <x v="7"/>
    <x v="1"/>
  </r>
  <r>
    <x v="2"/>
    <x v="2"/>
    <x v="2"/>
    <s v="Low"/>
    <x v="93"/>
    <x v="2"/>
    <x v="3"/>
    <x v="94"/>
    <x v="54"/>
    <n v="20991.599999999999"/>
    <x v="94"/>
    <x v="94"/>
    <x v="11"/>
    <n v="11"/>
    <x v="9"/>
    <x v="1"/>
  </r>
  <r>
    <x v="4"/>
    <x v="0"/>
    <x v="2"/>
    <s v="Low"/>
    <x v="94"/>
    <x v="2"/>
    <x v="5"/>
    <x v="95"/>
    <x v="55"/>
    <n v="563304"/>
    <x v="95"/>
    <x v="95"/>
    <x v="2"/>
    <n v="12"/>
    <x v="2"/>
    <x v="0"/>
  </r>
  <r>
    <x v="0"/>
    <x v="0"/>
    <x v="2"/>
    <s v="Low"/>
    <x v="83"/>
    <x v="2"/>
    <x v="2"/>
    <x v="83"/>
    <x v="43"/>
    <n v="978236"/>
    <x v="83"/>
    <x v="83"/>
    <x v="2"/>
    <n v="12"/>
    <x v="2"/>
    <x v="0"/>
  </r>
  <r>
    <x v="3"/>
    <x v="0"/>
    <x v="2"/>
    <s v="Low"/>
    <x v="95"/>
    <x v="2"/>
    <x v="4"/>
    <x v="96"/>
    <x v="56"/>
    <n v="334302.5"/>
    <x v="96"/>
    <x v="96"/>
    <x v="2"/>
    <n v="12"/>
    <x v="2"/>
    <x v="0"/>
  </r>
  <r>
    <x v="1"/>
    <x v="4"/>
    <x v="2"/>
    <s v="Low"/>
    <x v="96"/>
    <x v="2"/>
    <x v="1"/>
    <x v="97"/>
    <x v="57"/>
    <n v="28297.5"/>
    <x v="97"/>
    <x v="97"/>
    <x v="12"/>
    <n v="12"/>
    <x v="2"/>
    <x v="1"/>
  </r>
  <r>
    <x v="0"/>
    <x v="4"/>
    <x v="2"/>
    <s v="Low"/>
    <x v="97"/>
    <x v="2"/>
    <x v="6"/>
    <x v="98"/>
    <x v="58"/>
    <n v="13809.18"/>
    <x v="98"/>
    <x v="98"/>
    <x v="12"/>
    <n v="12"/>
    <x v="2"/>
    <x v="1"/>
  </r>
  <r>
    <x v="2"/>
    <x v="2"/>
    <x v="2"/>
    <s v="Low"/>
    <x v="98"/>
    <x v="2"/>
    <x v="3"/>
    <x v="99"/>
    <x v="59"/>
    <n v="12406.8"/>
    <x v="99"/>
    <x v="99"/>
    <x v="2"/>
    <n v="12"/>
    <x v="2"/>
    <x v="0"/>
  </r>
  <r>
    <x v="2"/>
    <x v="3"/>
    <x v="2"/>
    <s v="Low"/>
    <x v="99"/>
    <x v="2"/>
    <x v="3"/>
    <x v="100"/>
    <x v="60"/>
    <n v="12747.84"/>
    <x v="100"/>
    <x v="100"/>
    <x v="2"/>
    <n v="12"/>
    <x v="2"/>
    <x v="0"/>
  </r>
  <r>
    <x v="0"/>
    <x v="4"/>
    <x v="3"/>
    <s v="Low"/>
    <x v="85"/>
    <x v="3"/>
    <x v="0"/>
    <x v="85"/>
    <x v="45"/>
    <n v="30693.599999999999"/>
    <x v="85"/>
    <x v="85"/>
    <x v="10"/>
    <n v="10"/>
    <x v="7"/>
    <x v="0"/>
  </r>
  <r>
    <x v="0"/>
    <x v="1"/>
    <x v="3"/>
    <s v="Low"/>
    <x v="100"/>
    <x v="3"/>
    <x v="2"/>
    <x v="101"/>
    <x v="61"/>
    <n v="1017338"/>
    <x v="101"/>
    <x v="101"/>
    <x v="7"/>
    <n v="10"/>
    <x v="7"/>
    <x v="1"/>
  </r>
  <r>
    <x v="0"/>
    <x v="1"/>
    <x v="3"/>
    <s v="Low"/>
    <x v="101"/>
    <x v="3"/>
    <x v="2"/>
    <x v="102"/>
    <x v="62"/>
    <n v="986811"/>
    <x v="102"/>
    <x v="102"/>
    <x v="10"/>
    <n v="10"/>
    <x v="7"/>
    <x v="0"/>
  </r>
  <r>
    <x v="3"/>
    <x v="1"/>
    <x v="3"/>
    <s v="Low"/>
    <x v="92"/>
    <x v="3"/>
    <x v="4"/>
    <x v="92"/>
    <x v="52"/>
    <n v="99102.5"/>
    <x v="92"/>
    <x v="92"/>
    <x v="7"/>
    <n v="10"/>
    <x v="7"/>
    <x v="1"/>
  </r>
  <r>
    <x v="3"/>
    <x v="3"/>
    <x v="3"/>
    <s v="Low"/>
    <x v="82"/>
    <x v="3"/>
    <x v="4"/>
    <x v="93"/>
    <x v="53"/>
    <n v="262762.5"/>
    <x v="93"/>
    <x v="93"/>
    <x v="7"/>
    <n v="10"/>
    <x v="7"/>
    <x v="1"/>
  </r>
  <r>
    <x v="2"/>
    <x v="2"/>
    <x v="3"/>
    <s v="Low"/>
    <x v="98"/>
    <x v="3"/>
    <x v="3"/>
    <x v="99"/>
    <x v="59"/>
    <n v="12406.8"/>
    <x v="99"/>
    <x v="99"/>
    <x v="2"/>
    <n v="12"/>
    <x v="2"/>
    <x v="0"/>
  </r>
  <r>
    <x v="0"/>
    <x v="3"/>
    <x v="3"/>
    <s v="Low"/>
    <x v="102"/>
    <x v="3"/>
    <x v="0"/>
    <x v="103"/>
    <x v="63"/>
    <n v="10662.4"/>
    <x v="103"/>
    <x v="103"/>
    <x v="12"/>
    <n v="12"/>
    <x v="2"/>
    <x v="1"/>
  </r>
  <r>
    <x v="2"/>
    <x v="3"/>
    <x v="3"/>
    <s v="Low"/>
    <x v="99"/>
    <x v="3"/>
    <x v="3"/>
    <x v="100"/>
    <x v="60"/>
    <n v="12747.84"/>
    <x v="100"/>
    <x v="100"/>
    <x v="2"/>
    <n v="12"/>
    <x v="2"/>
    <x v="0"/>
  </r>
  <r>
    <x v="3"/>
    <x v="3"/>
    <x v="4"/>
    <s v="Low"/>
    <x v="91"/>
    <x v="4"/>
    <x v="4"/>
    <x v="91"/>
    <x v="51"/>
    <n v="81095"/>
    <x v="91"/>
    <x v="91"/>
    <x v="1"/>
    <n v="6"/>
    <x v="1"/>
    <x v="0"/>
  </r>
  <r>
    <x v="4"/>
    <x v="1"/>
    <x v="4"/>
    <s v="Low"/>
    <x v="81"/>
    <x v="4"/>
    <x v="5"/>
    <x v="81"/>
    <x v="41"/>
    <n v="62916"/>
    <x v="81"/>
    <x v="81"/>
    <x v="7"/>
    <n v="10"/>
    <x v="7"/>
    <x v="1"/>
  </r>
  <r>
    <x v="0"/>
    <x v="1"/>
    <x v="4"/>
    <s v="Low"/>
    <x v="101"/>
    <x v="4"/>
    <x v="2"/>
    <x v="102"/>
    <x v="62"/>
    <n v="986811"/>
    <x v="102"/>
    <x v="102"/>
    <x v="10"/>
    <n v="10"/>
    <x v="7"/>
    <x v="0"/>
  </r>
  <r>
    <x v="3"/>
    <x v="0"/>
    <x v="4"/>
    <s v="Low"/>
    <x v="95"/>
    <x v="4"/>
    <x v="4"/>
    <x v="96"/>
    <x v="56"/>
    <n v="334302.5"/>
    <x v="96"/>
    <x v="96"/>
    <x v="2"/>
    <n v="12"/>
    <x v="2"/>
    <x v="0"/>
  </r>
  <r>
    <x v="0"/>
    <x v="4"/>
    <x v="4"/>
    <s v="Low"/>
    <x v="103"/>
    <x v="4"/>
    <x v="2"/>
    <x v="104"/>
    <x v="64"/>
    <n v="91238"/>
    <x v="104"/>
    <x v="104"/>
    <x v="12"/>
    <n v="12"/>
    <x v="2"/>
    <x v="1"/>
  </r>
  <r>
    <x v="0"/>
    <x v="3"/>
    <x v="4"/>
    <s v="Low"/>
    <x v="104"/>
    <x v="4"/>
    <x v="2"/>
    <x v="105"/>
    <x v="65"/>
    <n v="665420"/>
    <x v="105"/>
    <x v="105"/>
    <x v="12"/>
    <n v="12"/>
    <x v="2"/>
    <x v="1"/>
  </r>
  <r>
    <x v="4"/>
    <x v="1"/>
    <x v="5"/>
    <s v="Low"/>
    <x v="105"/>
    <x v="5"/>
    <x v="5"/>
    <x v="106"/>
    <x v="66"/>
    <n v="76146"/>
    <x v="106"/>
    <x v="106"/>
    <x v="3"/>
    <n v="3"/>
    <x v="3"/>
    <x v="0"/>
  </r>
  <r>
    <x v="4"/>
    <x v="3"/>
    <x v="5"/>
    <s v="Low"/>
    <x v="106"/>
    <x v="5"/>
    <x v="5"/>
    <x v="107"/>
    <x v="67"/>
    <n v="323694"/>
    <x v="107"/>
    <x v="107"/>
    <x v="3"/>
    <n v="3"/>
    <x v="3"/>
    <x v="0"/>
  </r>
  <r>
    <x v="3"/>
    <x v="1"/>
    <x v="5"/>
    <s v="Low"/>
    <x v="107"/>
    <x v="5"/>
    <x v="4"/>
    <x v="108"/>
    <x v="68"/>
    <n v="278810"/>
    <x v="108"/>
    <x v="108"/>
    <x v="14"/>
    <n v="5"/>
    <x v="11"/>
    <x v="0"/>
  </r>
  <r>
    <x v="0"/>
    <x v="1"/>
    <x v="5"/>
    <s v="Low"/>
    <x v="100"/>
    <x v="5"/>
    <x v="2"/>
    <x v="101"/>
    <x v="61"/>
    <n v="1017338"/>
    <x v="101"/>
    <x v="101"/>
    <x v="7"/>
    <n v="10"/>
    <x v="7"/>
    <x v="1"/>
  </r>
  <r>
    <x v="0"/>
    <x v="4"/>
    <x v="5"/>
    <s v="Low"/>
    <x v="108"/>
    <x v="5"/>
    <x v="0"/>
    <x v="109"/>
    <x v="69"/>
    <n v="24225.599999999999"/>
    <x v="109"/>
    <x v="109"/>
    <x v="15"/>
    <n v="11"/>
    <x v="9"/>
    <x v="0"/>
  </r>
  <r>
    <x v="0"/>
    <x v="2"/>
    <x v="5"/>
    <s v="Low"/>
    <x v="109"/>
    <x v="5"/>
    <x v="0"/>
    <x v="110"/>
    <x v="70"/>
    <n v="18443.599999999999"/>
    <x v="110"/>
    <x v="110"/>
    <x v="15"/>
    <n v="11"/>
    <x v="9"/>
    <x v="0"/>
  </r>
  <r>
    <x v="4"/>
    <x v="0"/>
    <x v="5"/>
    <s v="Low"/>
    <x v="94"/>
    <x v="5"/>
    <x v="5"/>
    <x v="95"/>
    <x v="55"/>
    <n v="563304"/>
    <x v="95"/>
    <x v="95"/>
    <x v="2"/>
    <n v="12"/>
    <x v="2"/>
    <x v="0"/>
  </r>
  <r>
    <x v="3"/>
    <x v="2"/>
    <x v="0"/>
    <s v="Low"/>
    <x v="110"/>
    <x v="0"/>
    <x v="4"/>
    <x v="111"/>
    <x v="71"/>
    <n v="514524.375"/>
    <x v="111"/>
    <x v="111"/>
    <x v="13"/>
    <n v="4"/>
    <x v="10"/>
    <x v="0"/>
  </r>
  <r>
    <x v="0"/>
    <x v="1"/>
    <x v="0"/>
    <s v="Low"/>
    <x v="111"/>
    <x v="0"/>
    <x v="0"/>
    <x v="112"/>
    <x v="72"/>
    <n v="50052"/>
    <x v="112"/>
    <x v="112"/>
    <x v="13"/>
    <n v="4"/>
    <x v="10"/>
    <x v="0"/>
  </r>
  <r>
    <x v="4"/>
    <x v="1"/>
    <x v="0"/>
    <s v="Low"/>
    <x v="112"/>
    <x v="0"/>
    <x v="5"/>
    <x v="113"/>
    <x v="73"/>
    <n v="200499"/>
    <x v="113"/>
    <x v="113"/>
    <x v="1"/>
    <n v="6"/>
    <x v="1"/>
    <x v="0"/>
  </r>
  <r>
    <x v="2"/>
    <x v="4"/>
    <x v="0"/>
    <s v="Low"/>
    <x v="113"/>
    <x v="0"/>
    <x v="3"/>
    <x v="114"/>
    <x v="74"/>
    <n v="22663.08"/>
    <x v="114"/>
    <x v="114"/>
    <x v="6"/>
    <n v="9"/>
    <x v="6"/>
    <x v="0"/>
  </r>
  <r>
    <x v="2"/>
    <x v="0"/>
    <x v="0"/>
    <s v="Low"/>
    <x v="114"/>
    <x v="0"/>
    <x v="3"/>
    <x v="115"/>
    <x v="75"/>
    <n v="10569.12"/>
    <x v="115"/>
    <x v="115"/>
    <x v="12"/>
    <n v="12"/>
    <x v="2"/>
    <x v="1"/>
  </r>
  <r>
    <x v="0"/>
    <x v="1"/>
    <x v="1"/>
    <s v="Low"/>
    <x v="115"/>
    <x v="1"/>
    <x v="6"/>
    <x v="116"/>
    <x v="76"/>
    <n v="13294.82"/>
    <x v="116"/>
    <x v="116"/>
    <x v="8"/>
    <n v="2"/>
    <x v="8"/>
    <x v="0"/>
  </r>
  <r>
    <x v="2"/>
    <x v="2"/>
    <x v="1"/>
    <s v="Low"/>
    <x v="116"/>
    <x v="1"/>
    <x v="3"/>
    <x v="117"/>
    <x v="77"/>
    <n v="22127.64"/>
    <x v="117"/>
    <x v="117"/>
    <x v="1"/>
    <n v="6"/>
    <x v="1"/>
    <x v="0"/>
  </r>
  <r>
    <x v="0"/>
    <x v="2"/>
    <x v="1"/>
    <s v="Low"/>
    <x v="102"/>
    <x v="1"/>
    <x v="6"/>
    <x v="118"/>
    <x v="78"/>
    <n v="3693.76"/>
    <x v="118"/>
    <x v="118"/>
    <x v="6"/>
    <n v="9"/>
    <x v="6"/>
    <x v="0"/>
  </r>
  <r>
    <x v="0"/>
    <x v="1"/>
    <x v="1"/>
    <s v="Low"/>
    <x v="117"/>
    <x v="1"/>
    <x v="2"/>
    <x v="119"/>
    <x v="79"/>
    <n v="610081.5"/>
    <x v="119"/>
    <x v="119"/>
    <x v="9"/>
    <n v="9"/>
    <x v="6"/>
    <x v="1"/>
  </r>
  <r>
    <x v="3"/>
    <x v="2"/>
    <x v="1"/>
    <s v="Low"/>
    <x v="118"/>
    <x v="1"/>
    <x v="4"/>
    <x v="120"/>
    <x v="80"/>
    <n v="156048.75"/>
    <x v="120"/>
    <x v="120"/>
    <x v="2"/>
    <n v="12"/>
    <x v="2"/>
    <x v="0"/>
  </r>
  <r>
    <x v="3"/>
    <x v="1"/>
    <x v="1"/>
    <s v="Low"/>
    <x v="119"/>
    <x v="1"/>
    <x v="4"/>
    <x v="121"/>
    <x v="81"/>
    <n v="206852.5"/>
    <x v="121"/>
    <x v="121"/>
    <x v="2"/>
    <n v="12"/>
    <x v="2"/>
    <x v="0"/>
  </r>
  <r>
    <x v="4"/>
    <x v="2"/>
    <x v="2"/>
    <s v="Low"/>
    <x v="120"/>
    <x v="2"/>
    <x v="5"/>
    <x v="122"/>
    <x v="82"/>
    <n v="708439.5"/>
    <x v="122"/>
    <x v="122"/>
    <x v="0"/>
    <n v="1"/>
    <x v="0"/>
    <x v="0"/>
  </r>
  <r>
    <x v="3"/>
    <x v="0"/>
    <x v="2"/>
    <s v="Low"/>
    <x v="121"/>
    <x v="2"/>
    <x v="4"/>
    <x v="123"/>
    <x v="83"/>
    <n v="215097.5"/>
    <x v="123"/>
    <x v="123"/>
    <x v="3"/>
    <n v="3"/>
    <x v="3"/>
    <x v="0"/>
  </r>
  <r>
    <x v="2"/>
    <x v="2"/>
    <x v="2"/>
    <s v="Low"/>
    <x v="116"/>
    <x v="2"/>
    <x v="3"/>
    <x v="117"/>
    <x v="77"/>
    <n v="22127.64"/>
    <x v="117"/>
    <x v="117"/>
    <x v="1"/>
    <n v="6"/>
    <x v="1"/>
    <x v="0"/>
  </r>
  <r>
    <x v="4"/>
    <x v="1"/>
    <x v="2"/>
    <s v="Low"/>
    <x v="112"/>
    <x v="2"/>
    <x v="5"/>
    <x v="113"/>
    <x v="73"/>
    <n v="200499"/>
    <x v="113"/>
    <x v="113"/>
    <x v="1"/>
    <n v="6"/>
    <x v="1"/>
    <x v="0"/>
  </r>
  <r>
    <x v="3"/>
    <x v="1"/>
    <x v="2"/>
    <s v="Low"/>
    <x v="122"/>
    <x v="2"/>
    <x v="4"/>
    <x v="124"/>
    <x v="84"/>
    <n v="190362.5"/>
    <x v="124"/>
    <x v="124"/>
    <x v="1"/>
    <n v="6"/>
    <x v="1"/>
    <x v="0"/>
  </r>
  <r>
    <x v="2"/>
    <x v="4"/>
    <x v="2"/>
    <s v="Low"/>
    <x v="123"/>
    <x v="2"/>
    <x v="3"/>
    <x v="125"/>
    <x v="85"/>
    <n v="15940.98"/>
    <x v="125"/>
    <x v="125"/>
    <x v="4"/>
    <n v="7"/>
    <x v="4"/>
    <x v="0"/>
  </r>
  <r>
    <x v="3"/>
    <x v="0"/>
    <x v="2"/>
    <s v="Low"/>
    <x v="124"/>
    <x v="2"/>
    <x v="4"/>
    <x v="126"/>
    <x v="86"/>
    <n v="243591.25"/>
    <x v="126"/>
    <x v="126"/>
    <x v="10"/>
    <n v="10"/>
    <x v="7"/>
    <x v="0"/>
  </r>
  <r>
    <x v="1"/>
    <x v="1"/>
    <x v="2"/>
    <s v="Low"/>
    <x v="125"/>
    <x v="2"/>
    <x v="1"/>
    <x v="127"/>
    <x v="87"/>
    <n v="28299.75"/>
    <x v="127"/>
    <x v="127"/>
    <x v="7"/>
    <n v="10"/>
    <x v="7"/>
    <x v="1"/>
  </r>
  <r>
    <x v="3"/>
    <x v="2"/>
    <x v="2"/>
    <s v="Low"/>
    <x v="118"/>
    <x v="2"/>
    <x v="4"/>
    <x v="120"/>
    <x v="80"/>
    <n v="156048.75"/>
    <x v="120"/>
    <x v="120"/>
    <x v="2"/>
    <n v="12"/>
    <x v="2"/>
    <x v="0"/>
  </r>
  <r>
    <x v="3"/>
    <x v="1"/>
    <x v="2"/>
    <s v="Low"/>
    <x v="119"/>
    <x v="2"/>
    <x v="4"/>
    <x v="121"/>
    <x v="81"/>
    <n v="206852.5"/>
    <x v="121"/>
    <x v="121"/>
    <x v="2"/>
    <n v="12"/>
    <x v="2"/>
    <x v="0"/>
  </r>
  <r>
    <x v="3"/>
    <x v="0"/>
    <x v="3"/>
    <s v="Low"/>
    <x v="124"/>
    <x v="3"/>
    <x v="4"/>
    <x v="126"/>
    <x v="86"/>
    <n v="243591.25"/>
    <x v="126"/>
    <x v="126"/>
    <x v="10"/>
    <n v="10"/>
    <x v="7"/>
    <x v="0"/>
  </r>
  <r>
    <x v="4"/>
    <x v="4"/>
    <x v="4"/>
    <s v="Low"/>
    <x v="126"/>
    <x v="4"/>
    <x v="5"/>
    <x v="128"/>
    <x v="88"/>
    <n v="827604"/>
    <x v="128"/>
    <x v="128"/>
    <x v="8"/>
    <n v="2"/>
    <x v="8"/>
    <x v="0"/>
  </r>
  <r>
    <x v="2"/>
    <x v="3"/>
    <x v="4"/>
    <s v="Low"/>
    <x v="94"/>
    <x v="4"/>
    <x v="3"/>
    <x v="129"/>
    <x v="89"/>
    <n v="22302.240000000002"/>
    <x v="129"/>
    <x v="129"/>
    <x v="13"/>
    <n v="4"/>
    <x v="10"/>
    <x v="0"/>
  </r>
  <r>
    <x v="3"/>
    <x v="1"/>
    <x v="4"/>
    <s v="Low"/>
    <x v="122"/>
    <x v="4"/>
    <x v="4"/>
    <x v="124"/>
    <x v="84"/>
    <n v="190362.5"/>
    <x v="124"/>
    <x v="124"/>
    <x v="1"/>
    <n v="6"/>
    <x v="1"/>
    <x v="0"/>
  </r>
  <r>
    <x v="4"/>
    <x v="0"/>
    <x v="4"/>
    <s v="Low"/>
    <x v="127"/>
    <x v="4"/>
    <x v="5"/>
    <x v="130"/>
    <x v="90"/>
    <n v="545334"/>
    <x v="130"/>
    <x v="130"/>
    <x v="5"/>
    <n v="8"/>
    <x v="5"/>
    <x v="0"/>
  </r>
  <r>
    <x v="0"/>
    <x v="3"/>
    <x v="4"/>
    <s v="Low"/>
    <x v="128"/>
    <x v="4"/>
    <x v="2"/>
    <x v="131"/>
    <x v="91"/>
    <n v="557459"/>
    <x v="131"/>
    <x v="131"/>
    <x v="5"/>
    <n v="8"/>
    <x v="5"/>
    <x v="0"/>
  </r>
  <r>
    <x v="1"/>
    <x v="1"/>
    <x v="4"/>
    <s v="Low"/>
    <x v="125"/>
    <x v="4"/>
    <x v="1"/>
    <x v="127"/>
    <x v="87"/>
    <n v="28299.75"/>
    <x v="127"/>
    <x v="127"/>
    <x v="7"/>
    <n v="10"/>
    <x v="7"/>
    <x v="1"/>
  </r>
  <r>
    <x v="0"/>
    <x v="0"/>
    <x v="0"/>
    <s v="Low"/>
    <x v="129"/>
    <x v="0"/>
    <x v="0"/>
    <x v="132"/>
    <x v="92"/>
    <n v="16121.4"/>
    <x v="132"/>
    <x v="132"/>
    <x v="14"/>
    <n v="5"/>
    <x v="11"/>
    <x v="0"/>
  </r>
  <r>
    <x v="0"/>
    <x v="3"/>
    <x v="2"/>
    <s v="Low"/>
    <x v="130"/>
    <x v="2"/>
    <x v="6"/>
    <x v="133"/>
    <x v="93"/>
    <n v="11950.4"/>
    <x v="133"/>
    <x v="133"/>
    <x v="9"/>
    <n v="9"/>
    <x v="6"/>
    <x v="1"/>
  </r>
  <r>
    <x v="0"/>
    <x v="0"/>
    <x v="3"/>
    <s v="Low"/>
    <x v="131"/>
    <x v="3"/>
    <x v="0"/>
    <x v="134"/>
    <x v="94"/>
    <n v="74699.7"/>
    <x v="134"/>
    <x v="134"/>
    <x v="13"/>
    <n v="4"/>
    <x v="10"/>
    <x v="0"/>
  </r>
  <r>
    <x v="2"/>
    <x v="1"/>
    <x v="4"/>
    <s v="Low"/>
    <x v="132"/>
    <x v="4"/>
    <x v="3"/>
    <x v="135"/>
    <x v="95"/>
    <n v="28855.56"/>
    <x v="135"/>
    <x v="135"/>
    <x v="0"/>
    <n v="1"/>
    <x v="0"/>
    <x v="0"/>
  </r>
  <r>
    <x v="1"/>
    <x v="3"/>
    <x v="1"/>
    <s v="Low"/>
    <x v="133"/>
    <x v="1"/>
    <x v="1"/>
    <x v="136"/>
    <x v="96"/>
    <n v="29246.400000000001"/>
    <x v="136"/>
    <x v="136"/>
    <x v="10"/>
    <n v="10"/>
    <x v="7"/>
    <x v="0"/>
  </r>
  <r>
    <x v="1"/>
    <x v="3"/>
    <x v="2"/>
    <s v="Low"/>
    <x v="133"/>
    <x v="2"/>
    <x v="1"/>
    <x v="136"/>
    <x v="96"/>
    <n v="29246.400000000001"/>
    <x v="136"/>
    <x v="136"/>
    <x v="10"/>
    <n v="10"/>
    <x v="7"/>
    <x v="0"/>
  </r>
  <r>
    <x v="1"/>
    <x v="2"/>
    <x v="2"/>
    <s v="Low"/>
    <x v="134"/>
    <x v="2"/>
    <x v="1"/>
    <x v="137"/>
    <x v="97"/>
    <n v="32558.400000000001"/>
    <x v="137"/>
    <x v="137"/>
    <x v="12"/>
    <n v="12"/>
    <x v="2"/>
    <x v="1"/>
  </r>
  <r>
    <x v="0"/>
    <x v="4"/>
    <x v="3"/>
    <s v="Low"/>
    <x v="135"/>
    <x v="3"/>
    <x v="0"/>
    <x v="138"/>
    <x v="98"/>
    <n v="14131.2"/>
    <x v="138"/>
    <x v="138"/>
    <x v="9"/>
    <n v="9"/>
    <x v="6"/>
    <x v="1"/>
  </r>
  <r>
    <x v="0"/>
    <x v="0"/>
    <x v="0"/>
    <s v="Low"/>
    <x v="136"/>
    <x v="0"/>
    <x v="6"/>
    <x v="139"/>
    <x v="99"/>
    <n v="19158.72"/>
    <x v="139"/>
    <x v="139"/>
    <x v="7"/>
    <n v="10"/>
    <x v="7"/>
    <x v="1"/>
  </r>
  <r>
    <x v="4"/>
    <x v="1"/>
    <x v="0"/>
    <s v="Low"/>
    <x v="137"/>
    <x v="0"/>
    <x v="5"/>
    <x v="140"/>
    <x v="100"/>
    <n v="582048"/>
    <x v="140"/>
    <x v="140"/>
    <x v="10"/>
    <n v="10"/>
    <x v="7"/>
    <x v="0"/>
  </r>
  <r>
    <x v="0"/>
    <x v="4"/>
    <x v="0"/>
    <s v="Low"/>
    <x v="138"/>
    <x v="0"/>
    <x v="2"/>
    <x v="141"/>
    <x v="101"/>
    <n v="92064"/>
    <x v="141"/>
    <x v="141"/>
    <x v="2"/>
    <n v="12"/>
    <x v="2"/>
    <x v="0"/>
  </r>
  <r>
    <x v="1"/>
    <x v="0"/>
    <x v="1"/>
    <s v="Low"/>
    <x v="139"/>
    <x v="1"/>
    <x v="1"/>
    <x v="142"/>
    <x v="102"/>
    <n v="28324.799999999999"/>
    <x v="142"/>
    <x v="142"/>
    <x v="3"/>
    <n v="3"/>
    <x v="3"/>
    <x v="0"/>
  </r>
  <r>
    <x v="4"/>
    <x v="1"/>
    <x v="1"/>
    <s v="Low"/>
    <x v="140"/>
    <x v="1"/>
    <x v="5"/>
    <x v="143"/>
    <x v="103"/>
    <n v="535392"/>
    <x v="143"/>
    <x v="143"/>
    <x v="5"/>
    <n v="8"/>
    <x v="5"/>
    <x v="0"/>
  </r>
  <r>
    <x v="0"/>
    <x v="0"/>
    <x v="1"/>
    <s v="Low"/>
    <x v="136"/>
    <x v="1"/>
    <x v="6"/>
    <x v="139"/>
    <x v="99"/>
    <n v="19158.72"/>
    <x v="139"/>
    <x v="139"/>
    <x v="7"/>
    <n v="10"/>
    <x v="7"/>
    <x v="1"/>
  </r>
  <r>
    <x v="4"/>
    <x v="1"/>
    <x v="1"/>
    <s v="Low"/>
    <x v="137"/>
    <x v="1"/>
    <x v="5"/>
    <x v="140"/>
    <x v="100"/>
    <n v="582048"/>
    <x v="140"/>
    <x v="140"/>
    <x v="10"/>
    <n v="10"/>
    <x v="7"/>
    <x v="0"/>
  </r>
  <r>
    <x v="3"/>
    <x v="3"/>
    <x v="1"/>
    <s v="Low"/>
    <x v="141"/>
    <x v="1"/>
    <x v="4"/>
    <x v="144"/>
    <x v="68"/>
    <n v="136560"/>
    <x v="144"/>
    <x v="144"/>
    <x v="2"/>
    <n v="12"/>
    <x v="2"/>
    <x v="0"/>
  </r>
  <r>
    <x v="0"/>
    <x v="0"/>
    <x v="2"/>
    <s v="Low"/>
    <x v="142"/>
    <x v="2"/>
    <x v="6"/>
    <x v="145"/>
    <x v="104"/>
    <n v="28566.720000000001"/>
    <x v="145"/>
    <x v="145"/>
    <x v="0"/>
    <n v="1"/>
    <x v="0"/>
    <x v="0"/>
  </r>
  <r>
    <x v="3"/>
    <x v="1"/>
    <x v="2"/>
    <s v="Low"/>
    <x v="143"/>
    <x v="2"/>
    <x v="4"/>
    <x v="146"/>
    <x v="105"/>
    <n v="95400"/>
    <x v="146"/>
    <x v="144"/>
    <x v="3"/>
    <n v="3"/>
    <x v="3"/>
    <x v="0"/>
  </r>
  <r>
    <x v="4"/>
    <x v="1"/>
    <x v="2"/>
    <s v="Low"/>
    <x v="144"/>
    <x v="2"/>
    <x v="5"/>
    <x v="147"/>
    <x v="106"/>
    <n v="407376"/>
    <x v="147"/>
    <x v="146"/>
    <x v="13"/>
    <n v="4"/>
    <x v="10"/>
    <x v="0"/>
  </r>
  <r>
    <x v="4"/>
    <x v="4"/>
    <x v="2"/>
    <s v="Low"/>
    <x v="145"/>
    <x v="2"/>
    <x v="5"/>
    <x v="148"/>
    <x v="107"/>
    <n v="840384"/>
    <x v="148"/>
    <x v="147"/>
    <x v="14"/>
    <n v="5"/>
    <x v="11"/>
    <x v="0"/>
  </r>
  <r>
    <x v="0"/>
    <x v="4"/>
    <x v="2"/>
    <s v="Low"/>
    <x v="146"/>
    <x v="2"/>
    <x v="2"/>
    <x v="149"/>
    <x v="108"/>
    <n v="1159200"/>
    <x v="149"/>
    <x v="148"/>
    <x v="4"/>
    <n v="7"/>
    <x v="4"/>
    <x v="0"/>
  </r>
  <r>
    <x v="3"/>
    <x v="2"/>
    <x v="2"/>
    <s v="Low"/>
    <x v="147"/>
    <x v="2"/>
    <x v="4"/>
    <x v="150"/>
    <x v="109"/>
    <n v="358560"/>
    <x v="150"/>
    <x v="144"/>
    <x v="4"/>
    <n v="7"/>
    <x v="4"/>
    <x v="0"/>
  </r>
  <r>
    <x v="1"/>
    <x v="0"/>
    <x v="2"/>
    <s v="Low"/>
    <x v="148"/>
    <x v="2"/>
    <x v="1"/>
    <x v="151"/>
    <x v="110"/>
    <n v="3139.2"/>
    <x v="151"/>
    <x v="149"/>
    <x v="6"/>
    <n v="9"/>
    <x v="6"/>
    <x v="0"/>
  </r>
  <r>
    <x v="0"/>
    <x v="0"/>
    <x v="2"/>
    <s v="Low"/>
    <x v="149"/>
    <x v="2"/>
    <x v="0"/>
    <x v="152"/>
    <x v="111"/>
    <n v="39820.800000000003"/>
    <x v="152"/>
    <x v="150"/>
    <x v="6"/>
    <n v="9"/>
    <x v="6"/>
    <x v="0"/>
  </r>
  <r>
    <x v="0"/>
    <x v="4"/>
    <x v="2"/>
    <s v="Low"/>
    <x v="150"/>
    <x v="2"/>
    <x v="0"/>
    <x v="153"/>
    <x v="112"/>
    <n v="20275.2"/>
    <x v="153"/>
    <x v="151"/>
    <x v="6"/>
    <n v="9"/>
    <x v="6"/>
    <x v="0"/>
  </r>
  <r>
    <x v="1"/>
    <x v="4"/>
    <x v="2"/>
    <s v="Low"/>
    <x v="151"/>
    <x v="2"/>
    <x v="1"/>
    <x v="154"/>
    <x v="113"/>
    <n v="9662.4"/>
    <x v="154"/>
    <x v="152"/>
    <x v="7"/>
    <n v="10"/>
    <x v="7"/>
    <x v="1"/>
  </r>
  <r>
    <x v="1"/>
    <x v="3"/>
    <x v="2"/>
    <s v="Low"/>
    <x v="62"/>
    <x v="2"/>
    <x v="1"/>
    <x v="62"/>
    <x v="114"/>
    <n v="21801.599999999999"/>
    <x v="62"/>
    <x v="153"/>
    <x v="7"/>
    <n v="10"/>
    <x v="7"/>
    <x v="1"/>
  </r>
  <r>
    <x v="0"/>
    <x v="4"/>
    <x v="2"/>
    <s v="Low"/>
    <x v="138"/>
    <x v="2"/>
    <x v="2"/>
    <x v="141"/>
    <x v="101"/>
    <n v="92064"/>
    <x v="141"/>
    <x v="141"/>
    <x v="2"/>
    <n v="12"/>
    <x v="2"/>
    <x v="0"/>
  </r>
  <r>
    <x v="3"/>
    <x v="3"/>
    <x v="2"/>
    <s v="Low"/>
    <x v="141"/>
    <x v="2"/>
    <x v="4"/>
    <x v="144"/>
    <x v="68"/>
    <n v="136560"/>
    <x v="144"/>
    <x v="144"/>
    <x v="2"/>
    <n v="12"/>
    <x v="2"/>
    <x v="0"/>
  </r>
  <r>
    <x v="2"/>
    <x v="4"/>
    <x v="3"/>
    <s v="Low"/>
    <x v="152"/>
    <x v="3"/>
    <x v="3"/>
    <x v="155"/>
    <x v="115"/>
    <n v="16876.8"/>
    <x v="155"/>
    <x v="154"/>
    <x v="3"/>
    <n v="3"/>
    <x v="3"/>
    <x v="0"/>
  </r>
  <r>
    <x v="0"/>
    <x v="0"/>
    <x v="3"/>
    <s v="Low"/>
    <x v="153"/>
    <x v="3"/>
    <x v="0"/>
    <x v="156"/>
    <x v="116"/>
    <n v="50803.199999999997"/>
    <x v="156"/>
    <x v="155"/>
    <x v="9"/>
    <n v="9"/>
    <x v="6"/>
    <x v="1"/>
  </r>
  <r>
    <x v="0"/>
    <x v="2"/>
    <x v="3"/>
    <s v="Low"/>
    <x v="154"/>
    <x v="3"/>
    <x v="2"/>
    <x v="157"/>
    <x v="117"/>
    <n v="731472"/>
    <x v="157"/>
    <x v="156"/>
    <x v="10"/>
    <n v="10"/>
    <x v="7"/>
    <x v="0"/>
  </r>
  <r>
    <x v="2"/>
    <x v="2"/>
    <x v="4"/>
    <s v="Low"/>
    <x v="155"/>
    <x v="4"/>
    <x v="3"/>
    <x v="158"/>
    <x v="118"/>
    <n v="9976.32"/>
    <x v="158"/>
    <x v="157"/>
    <x v="14"/>
    <n v="5"/>
    <x v="11"/>
    <x v="0"/>
  </r>
  <r>
    <x v="0"/>
    <x v="4"/>
    <x v="4"/>
    <s v="Low"/>
    <x v="156"/>
    <x v="4"/>
    <x v="2"/>
    <x v="159"/>
    <x v="119"/>
    <n v="117264"/>
    <x v="159"/>
    <x v="158"/>
    <x v="9"/>
    <n v="9"/>
    <x v="6"/>
    <x v="1"/>
  </r>
  <r>
    <x v="0"/>
    <x v="2"/>
    <x v="4"/>
    <s v="Low"/>
    <x v="154"/>
    <x v="4"/>
    <x v="2"/>
    <x v="157"/>
    <x v="117"/>
    <n v="731472"/>
    <x v="157"/>
    <x v="156"/>
    <x v="10"/>
    <n v="10"/>
    <x v="7"/>
    <x v="0"/>
  </r>
  <r>
    <x v="1"/>
    <x v="3"/>
    <x v="4"/>
    <s v="Low"/>
    <x v="62"/>
    <x v="4"/>
    <x v="1"/>
    <x v="62"/>
    <x v="114"/>
    <n v="21801.599999999999"/>
    <x v="62"/>
    <x v="153"/>
    <x v="7"/>
    <n v="10"/>
    <x v="7"/>
    <x v="1"/>
  </r>
  <r>
    <x v="0"/>
    <x v="3"/>
    <x v="5"/>
    <s v="Low"/>
    <x v="157"/>
    <x v="5"/>
    <x v="2"/>
    <x v="160"/>
    <x v="120"/>
    <n v="626640"/>
    <x v="160"/>
    <x v="159"/>
    <x v="8"/>
    <n v="2"/>
    <x v="8"/>
    <x v="0"/>
  </r>
  <r>
    <x v="3"/>
    <x v="3"/>
    <x v="5"/>
    <s v="Low"/>
    <x v="158"/>
    <x v="5"/>
    <x v="4"/>
    <x v="161"/>
    <x v="121"/>
    <n v="128880"/>
    <x v="161"/>
    <x v="144"/>
    <x v="13"/>
    <n v="4"/>
    <x v="10"/>
    <x v="0"/>
  </r>
  <r>
    <x v="0"/>
    <x v="1"/>
    <x v="5"/>
    <s v="Low"/>
    <x v="159"/>
    <x v="5"/>
    <x v="2"/>
    <x v="162"/>
    <x v="122"/>
    <n v="640752"/>
    <x v="162"/>
    <x v="160"/>
    <x v="6"/>
    <n v="9"/>
    <x v="6"/>
    <x v="0"/>
  </r>
  <r>
    <x v="1"/>
    <x v="4"/>
    <x v="5"/>
    <s v="Low"/>
    <x v="151"/>
    <x v="5"/>
    <x v="1"/>
    <x v="154"/>
    <x v="113"/>
    <n v="9662.4"/>
    <x v="154"/>
    <x v="152"/>
    <x v="7"/>
    <n v="10"/>
    <x v="7"/>
    <x v="1"/>
  </r>
  <r>
    <x v="0"/>
    <x v="0"/>
    <x v="5"/>
    <s v="Low"/>
    <x v="160"/>
    <x v="5"/>
    <x v="2"/>
    <x v="163"/>
    <x v="123"/>
    <n v="597408"/>
    <x v="163"/>
    <x v="161"/>
    <x v="12"/>
    <n v="12"/>
    <x v="2"/>
    <x v="1"/>
  </r>
  <r>
    <x v="0"/>
    <x v="1"/>
    <x v="1"/>
    <s v="Medium"/>
    <x v="161"/>
    <x v="1"/>
    <x v="6"/>
    <x v="164"/>
    <x v="124"/>
    <n v="7707.35"/>
    <x v="164"/>
    <x v="162"/>
    <x v="7"/>
    <n v="10"/>
    <x v="7"/>
    <x v="1"/>
  </r>
  <r>
    <x v="0"/>
    <x v="1"/>
    <x v="2"/>
    <s v="Medium"/>
    <x v="162"/>
    <x v="2"/>
    <x v="6"/>
    <x v="165"/>
    <x v="125"/>
    <n v="9123.7999999999993"/>
    <x v="165"/>
    <x v="163"/>
    <x v="0"/>
    <n v="1"/>
    <x v="0"/>
    <x v="0"/>
  </r>
  <r>
    <x v="0"/>
    <x v="0"/>
    <x v="2"/>
    <s v="Medium"/>
    <x v="163"/>
    <x v="2"/>
    <x v="6"/>
    <x v="166"/>
    <x v="126"/>
    <n v="15620.85"/>
    <x v="166"/>
    <x v="164"/>
    <x v="9"/>
    <n v="9"/>
    <x v="6"/>
    <x v="1"/>
  </r>
  <r>
    <x v="0"/>
    <x v="3"/>
    <x v="2"/>
    <s v="Medium"/>
    <x v="164"/>
    <x v="2"/>
    <x v="6"/>
    <x v="167"/>
    <x v="127"/>
    <n v="17881.849999999999"/>
    <x v="167"/>
    <x v="165"/>
    <x v="10"/>
    <n v="10"/>
    <x v="7"/>
    <x v="0"/>
  </r>
  <r>
    <x v="2"/>
    <x v="0"/>
    <x v="2"/>
    <s v="Medium"/>
    <x v="165"/>
    <x v="2"/>
    <x v="3"/>
    <x v="168"/>
    <x v="128"/>
    <n v="27713.4"/>
    <x v="168"/>
    <x v="166"/>
    <x v="2"/>
    <n v="12"/>
    <x v="2"/>
    <x v="0"/>
  </r>
  <r>
    <x v="2"/>
    <x v="0"/>
    <x v="3"/>
    <s v="Medium"/>
    <x v="165"/>
    <x v="3"/>
    <x v="3"/>
    <x v="168"/>
    <x v="128"/>
    <n v="27713.4"/>
    <x v="168"/>
    <x v="166"/>
    <x v="2"/>
    <n v="12"/>
    <x v="2"/>
    <x v="0"/>
  </r>
  <r>
    <x v="0"/>
    <x v="3"/>
    <x v="4"/>
    <s v="Medium"/>
    <x v="164"/>
    <x v="4"/>
    <x v="6"/>
    <x v="167"/>
    <x v="127"/>
    <n v="17881.849999999999"/>
    <x v="167"/>
    <x v="165"/>
    <x v="10"/>
    <n v="10"/>
    <x v="7"/>
    <x v="0"/>
  </r>
  <r>
    <x v="0"/>
    <x v="3"/>
    <x v="5"/>
    <s v="Medium"/>
    <x v="166"/>
    <x v="5"/>
    <x v="6"/>
    <x v="169"/>
    <x v="129"/>
    <n v="11191.95"/>
    <x v="169"/>
    <x v="167"/>
    <x v="4"/>
    <n v="7"/>
    <x v="4"/>
    <x v="0"/>
  </r>
  <r>
    <x v="2"/>
    <x v="3"/>
    <x v="5"/>
    <s v="Medium"/>
    <x v="167"/>
    <x v="5"/>
    <x v="3"/>
    <x v="170"/>
    <x v="130"/>
    <n v="12802.2"/>
    <x v="170"/>
    <x v="168"/>
    <x v="5"/>
    <n v="8"/>
    <x v="5"/>
    <x v="0"/>
  </r>
  <r>
    <x v="0"/>
    <x v="1"/>
    <x v="5"/>
    <s v="Medium"/>
    <x v="161"/>
    <x v="5"/>
    <x v="6"/>
    <x v="164"/>
    <x v="124"/>
    <n v="7707.35"/>
    <x v="164"/>
    <x v="162"/>
    <x v="7"/>
    <n v="10"/>
    <x v="7"/>
    <x v="1"/>
  </r>
  <r>
    <x v="2"/>
    <x v="2"/>
    <x v="0"/>
    <s v="Medium"/>
    <x v="157"/>
    <x v="0"/>
    <x v="3"/>
    <x v="171"/>
    <x v="131"/>
    <n v="21261"/>
    <x v="171"/>
    <x v="169"/>
    <x v="8"/>
    <n v="2"/>
    <x v="8"/>
    <x v="0"/>
  </r>
  <r>
    <x v="2"/>
    <x v="1"/>
    <x v="0"/>
    <s v="Medium"/>
    <x v="168"/>
    <x v="0"/>
    <x v="3"/>
    <x v="172"/>
    <x v="132"/>
    <n v="12722.4"/>
    <x v="172"/>
    <x v="170"/>
    <x v="8"/>
    <n v="2"/>
    <x v="8"/>
    <x v="0"/>
  </r>
  <r>
    <x v="0"/>
    <x v="2"/>
    <x v="0"/>
    <s v="Medium"/>
    <x v="169"/>
    <x v="0"/>
    <x v="0"/>
    <x v="173"/>
    <x v="133"/>
    <n v="29697"/>
    <x v="173"/>
    <x v="171"/>
    <x v="14"/>
    <n v="5"/>
    <x v="11"/>
    <x v="0"/>
  </r>
  <r>
    <x v="4"/>
    <x v="4"/>
    <x v="0"/>
    <s v="Medium"/>
    <x v="170"/>
    <x v="0"/>
    <x v="5"/>
    <x v="174"/>
    <x v="134"/>
    <n v="282435"/>
    <x v="174"/>
    <x v="172"/>
    <x v="1"/>
    <n v="6"/>
    <x v="1"/>
    <x v="0"/>
  </r>
  <r>
    <x v="0"/>
    <x v="1"/>
    <x v="0"/>
    <s v="Medium"/>
    <x v="171"/>
    <x v="0"/>
    <x v="6"/>
    <x v="175"/>
    <x v="135"/>
    <n v="6756.4"/>
    <x v="175"/>
    <x v="173"/>
    <x v="11"/>
    <n v="11"/>
    <x v="9"/>
    <x v="1"/>
  </r>
  <r>
    <x v="1"/>
    <x v="3"/>
    <x v="0"/>
    <s v="Medium"/>
    <x v="172"/>
    <x v="0"/>
    <x v="1"/>
    <x v="176"/>
    <x v="136"/>
    <n v="39771.75"/>
    <x v="176"/>
    <x v="174"/>
    <x v="15"/>
    <n v="11"/>
    <x v="9"/>
    <x v="0"/>
  </r>
  <r>
    <x v="0"/>
    <x v="4"/>
    <x v="0"/>
    <s v="Medium"/>
    <x v="173"/>
    <x v="0"/>
    <x v="6"/>
    <x v="177"/>
    <x v="137"/>
    <n v="3790.5"/>
    <x v="177"/>
    <x v="175"/>
    <x v="2"/>
    <n v="12"/>
    <x v="2"/>
    <x v="0"/>
  </r>
  <r>
    <x v="0"/>
    <x v="2"/>
    <x v="0"/>
    <s v="Medium"/>
    <x v="174"/>
    <x v="0"/>
    <x v="6"/>
    <x v="178"/>
    <x v="138"/>
    <n v="16538.55"/>
    <x v="178"/>
    <x v="176"/>
    <x v="2"/>
    <n v="12"/>
    <x v="2"/>
    <x v="0"/>
  </r>
  <r>
    <x v="0"/>
    <x v="2"/>
    <x v="1"/>
    <s v="Medium"/>
    <x v="175"/>
    <x v="1"/>
    <x v="2"/>
    <x v="179"/>
    <x v="139"/>
    <n v="460346.25"/>
    <x v="179"/>
    <x v="177"/>
    <x v="0"/>
    <n v="1"/>
    <x v="0"/>
    <x v="0"/>
  </r>
  <r>
    <x v="3"/>
    <x v="4"/>
    <x v="1"/>
    <s v="Medium"/>
    <x v="176"/>
    <x v="1"/>
    <x v="4"/>
    <x v="180"/>
    <x v="140"/>
    <n v="430706.25"/>
    <x v="180"/>
    <x v="178"/>
    <x v="4"/>
    <n v="7"/>
    <x v="4"/>
    <x v="0"/>
  </r>
  <r>
    <x v="0"/>
    <x v="3"/>
    <x v="1"/>
    <s v="Medium"/>
    <x v="177"/>
    <x v="1"/>
    <x v="2"/>
    <x v="181"/>
    <x v="141"/>
    <n v="239400"/>
    <x v="181"/>
    <x v="179"/>
    <x v="9"/>
    <n v="9"/>
    <x v="6"/>
    <x v="1"/>
  </r>
  <r>
    <x v="2"/>
    <x v="1"/>
    <x v="1"/>
    <s v="Medium"/>
    <x v="178"/>
    <x v="1"/>
    <x v="3"/>
    <x v="182"/>
    <x v="142"/>
    <n v="26698.799999999999"/>
    <x v="182"/>
    <x v="180"/>
    <x v="15"/>
    <n v="11"/>
    <x v="9"/>
    <x v="0"/>
  </r>
  <r>
    <x v="4"/>
    <x v="3"/>
    <x v="1"/>
    <s v="Medium"/>
    <x v="179"/>
    <x v="1"/>
    <x v="5"/>
    <x v="183"/>
    <x v="143"/>
    <n v="313500"/>
    <x v="183"/>
    <x v="181"/>
    <x v="12"/>
    <n v="12"/>
    <x v="2"/>
    <x v="1"/>
  </r>
  <r>
    <x v="0"/>
    <x v="2"/>
    <x v="2"/>
    <s v="Medium"/>
    <x v="180"/>
    <x v="2"/>
    <x v="0"/>
    <x v="184"/>
    <x v="144"/>
    <n v="24757"/>
    <x v="184"/>
    <x v="182"/>
    <x v="8"/>
    <n v="2"/>
    <x v="8"/>
    <x v="0"/>
  </r>
  <r>
    <x v="3"/>
    <x v="4"/>
    <x v="2"/>
    <s v="Medium"/>
    <x v="181"/>
    <x v="2"/>
    <x v="4"/>
    <x v="185"/>
    <x v="145"/>
    <n v="355300"/>
    <x v="185"/>
    <x v="183"/>
    <x v="3"/>
    <n v="3"/>
    <x v="3"/>
    <x v="0"/>
  </r>
  <r>
    <x v="3"/>
    <x v="2"/>
    <x v="2"/>
    <s v="Medium"/>
    <x v="182"/>
    <x v="2"/>
    <x v="4"/>
    <x v="186"/>
    <x v="146"/>
    <n v="283218.75"/>
    <x v="186"/>
    <x v="184"/>
    <x v="3"/>
    <n v="3"/>
    <x v="3"/>
    <x v="0"/>
  </r>
  <r>
    <x v="4"/>
    <x v="3"/>
    <x v="2"/>
    <s v="Medium"/>
    <x v="183"/>
    <x v="2"/>
    <x v="5"/>
    <x v="187"/>
    <x v="147"/>
    <n v="457995"/>
    <x v="187"/>
    <x v="185"/>
    <x v="13"/>
    <n v="4"/>
    <x v="10"/>
    <x v="0"/>
  </r>
  <r>
    <x v="0"/>
    <x v="4"/>
    <x v="2"/>
    <s v="Medium"/>
    <x v="184"/>
    <x v="2"/>
    <x v="6"/>
    <x v="188"/>
    <x v="148"/>
    <n v="15474.55"/>
    <x v="188"/>
    <x v="186"/>
    <x v="14"/>
    <n v="5"/>
    <x v="11"/>
    <x v="0"/>
  </r>
  <r>
    <x v="4"/>
    <x v="4"/>
    <x v="2"/>
    <s v="Medium"/>
    <x v="170"/>
    <x v="2"/>
    <x v="5"/>
    <x v="174"/>
    <x v="134"/>
    <n v="282435"/>
    <x v="174"/>
    <x v="172"/>
    <x v="1"/>
    <n v="6"/>
    <x v="1"/>
    <x v="0"/>
  </r>
  <r>
    <x v="0"/>
    <x v="4"/>
    <x v="2"/>
    <s v="Medium"/>
    <x v="185"/>
    <x v="2"/>
    <x v="2"/>
    <x v="189"/>
    <x v="149"/>
    <n v="200165"/>
    <x v="189"/>
    <x v="187"/>
    <x v="1"/>
    <n v="6"/>
    <x v="1"/>
    <x v="0"/>
  </r>
  <r>
    <x v="1"/>
    <x v="2"/>
    <x v="2"/>
    <s v="Medium"/>
    <x v="186"/>
    <x v="2"/>
    <x v="1"/>
    <x v="190"/>
    <x v="150"/>
    <n v="37335"/>
    <x v="190"/>
    <x v="188"/>
    <x v="6"/>
    <n v="9"/>
    <x v="6"/>
    <x v="0"/>
  </r>
  <r>
    <x v="0"/>
    <x v="0"/>
    <x v="2"/>
    <s v="Medium"/>
    <x v="187"/>
    <x v="2"/>
    <x v="2"/>
    <x v="191"/>
    <x v="151"/>
    <n v="408310"/>
    <x v="191"/>
    <x v="189"/>
    <x v="7"/>
    <n v="10"/>
    <x v="7"/>
    <x v="1"/>
  </r>
  <r>
    <x v="0"/>
    <x v="0"/>
    <x v="2"/>
    <s v="Medium"/>
    <x v="188"/>
    <x v="2"/>
    <x v="0"/>
    <x v="192"/>
    <x v="152"/>
    <n v="26391"/>
    <x v="192"/>
    <x v="190"/>
    <x v="7"/>
    <n v="10"/>
    <x v="7"/>
    <x v="1"/>
  </r>
  <r>
    <x v="3"/>
    <x v="4"/>
    <x v="2"/>
    <s v="Medium"/>
    <x v="189"/>
    <x v="2"/>
    <x v="4"/>
    <x v="193"/>
    <x v="153"/>
    <n v="102243.75"/>
    <x v="193"/>
    <x v="191"/>
    <x v="10"/>
    <n v="10"/>
    <x v="7"/>
    <x v="0"/>
  </r>
  <r>
    <x v="3"/>
    <x v="2"/>
    <x v="2"/>
    <s v="Medium"/>
    <x v="190"/>
    <x v="2"/>
    <x v="4"/>
    <x v="194"/>
    <x v="154"/>
    <n v="83600"/>
    <x v="194"/>
    <x v="192"/>
    <x v="7"/>
    <n v="10"/>
    <x v="7"/>
    <x v="1"/>
  </r>
  <r>
    <x v="0"/>
    <x v="0"/>
    <x v="2"/>
    <s v="Medium"/>
    <x v="191"/>
    <x v="2"/>
    <x v="0"/>
    <x v="195"/>
    <x v="155"/>
    <n v="34238"/>
    <x v="195"/>
    <x v="193"/>
    <x v="12"/>
    <n v="12"/>
    <x v="2"/>
    <x v="1"/>
  </r>
  <r>
    <x v="0"/>
    <x v="4"/>
    <x v="2"/>
    <s v="Medium"/>
    <x v="192"/>
    <x v="2"/>
    <x v="0"/>
    <x v="196"/>
    <x v="156"/>
    <n v="50597"/>
    <x v="196"/>
    <x v="194"/>
    <x v="2"/>
    <n v="12"/>
    <x v="2"/>
    <x v="0"/>
  </r>
  <r>
    <x v="0"/>
    <x v="2"/>
    <x v="2"/>
    <s v="Medium"/>
    <x v="193"/>
    <x v="2"/>
    <x v="6"/>
    <x v="197"/>
    <x v="157"/>
    <n v="14204.4"/>
    <x v="197"/>
    <x v="195"/>
    <x v="12"/>
    <n v="12"/>
    <x v="2"/>
    <x v="1"/>
  </r>
  <r>
    <x v="1"/>
    <x v="1"/>
    <x v="2"/>
    <s v="Medium"/>
    <x v="194"/>
    <x v="2"/>
    <x v="1"/>
    <x v="198"/>
    <x v="158"/>
    <n v="30153"/>
    <x v="198"/>
    <x v="196"/>
    <x v="12"/>
    <n v="12"/>
    <x v="2"/>
    <x v="1"/>
  </r>
  <r>
    <x v="1"/>
    <x v="4"/>
    <x v="3"/>
    <s v="Medium"/>
    <x v="195"/>
    <x v="3"/>
    <x v="1"/>
    <x v="199"/>
    <x v="159"/>
    <n v="7908.75"/>
    <x v="199"/>
    <x v="197"/>
    <x v="0"/>
    <n v="1"/>
    <x v="0"/>
    <x v="0"/>
  </r>
  <r>
    <x v="1"/>
    <x v="3"/>
    <x v="3"/>
    <s v="Medium"/>
    <x v="196"/>
    <x v="3"/>
    <x v="1"/>
    <x v="200"/>
    <x v="160"/>
    <n v="40769.25"/>
    <x v="200"/>
    <x v="198"/>
    <x v="0"/>
    <n v="1"/>
    <x v="0"/>
    <x v="0"/>
  </r>
  <r>
    <x v="3"/>
    <x v="1"/>
    <x v="3"/>
    <s v="Medium"/>
    <x v="197"/>
    <x v="3"/>
    <x v="4"/>
    <x v="201"/>
    <x v="161"/>
    <n v="95831.25"/>
    <x v="201"/>
    <x v="199"/>
    <x v="8"/>
    <n v="2"/>
    <x v="8"/>
    <x v="0"/>
  </r>
  <r>
    <x v="0"/>
    <x v="4"/>
    <x v="3"/>
    <s v="Medium"/>
    <x v="185"/>
    <x v="3"/>
    <x v="2"/>
    <x v="189"/>
    <x v="149"/>
    <n v="200165"/>
    <x v="189"/>
    <x v="187"/>
    <x v="1"/>
    <n v="6"/>
    <x v="1"/>
    <x v="0"/>
  </r>
  <r>
    <x v="0"/>
    <x v="4"/>
    <x v="3"/>
    <s v="Medium"/>
    <x v="198"/>
    <x v="3"/>
    <x v="0"/>
    <x v="202"/>
    <x v="162"/>
    <n v="53808"/>
    <x v="202"/>
    <x v="200"/>
    <x v="5"/>
    <n v="8"/>
    <x v="5"/>
    <x v="0"/>
  </r>
  <r>
    <x v="0"/>
    <x v="2"/>
    <x v="3"/>
    <s v="Medium"/>
    <x v="199"/>
    <x v="3"/>
    <x v="0"/>
    <x v="203"/>
    <x v="163"/>
    <n v="30001"/>
    <x v="203"/>
    <x v="201"/>
    <x v="5"/>
    <n v="8"/>
    <x v="5"/>
    <x v="0"/>
  </r>
  <r>
    <x v="3"/>
    <x v="4"/>
    <x v="3"/>
    <s v="Medium"/>
    <x v="189"/>
    <x v="3"/>
    <x v="4"/>
    <x v="193"/>
    <x v="153"/>
    <n v="102243.75"/>
    <x v="193"/>
    <x v="191"/>
    <x v="10"/>
    <n v="10"/>
    <x v="7"/>
    <x v="0"/>
  </r>
  <r>
    <x v="3"/>
    <x v="2"/>
    <x v="3"/>
    <s v="Medium"/>
    <x v="190"/>
    <x v="3"/>
    <x v="4"/>
    <x v="194"/>
    <x v="154"/>
    <n v="83600"/>
    <x v="194"/>
    <x v="192"/>
    <x v="7"/>
    <n v="10"/>
    <x v="7"/>
    <x v="1"/>
  </r>
  <r>
    <x v="0"/>
    <x v="2"/>
    <x v="3"/>
    <s v="Medium"/>
    <x v="200"/>
    <x v="3"/>
    <x v="0"/>
    <x v="204"/>
    <x v="164"/>
    <n v="19627"/>
    <x v="204"/>
    <x v="202"/>
    <x v="12"/>
    <n v="12"/>
    <x v="2"/>
    <x v="1"/>
  </r>
  <r>
    <x v="4"/>
    <x v="1"/>
    <x v="3"/>
    <s v="Medium"/>
    <x v="201"/>
    <x v="3"/>
    <x v="5"/>
    <x v="205"/>
    <x v="165"/>
    <n v="356250"/>
    <x v="205"/>
    <x v="203"/>
    <x v="2"/>
    <n v="12"/>
    <x v="2"/>
    <x v="0"/>
  </r>
  <r>
    <x v="0"/>
    <x v="0"/>
    <x v="4"/>
    <s v="Medium"/>
    <x v="188"/>
    <x v="4"/>
    <x v="0"/>
    <x v="192"/>
    <x v="152"/>
    <n v="26391"/>
    <x v="192"/>
    <x v="190"/>
    <x v="7"/>
    <n v="10"/>
    <x v="7"/>
    <x v="1"/>
  </r>
  <r>
    <x v="0"/>
    <x v="4"/>
    <x v="4"/>
    <s v="Medium"/>
    <x v="202"/>
    <x v="4"/>
    <x v="0"/>
    <x v="206"/>
    <x v="166"/>
    <n v="24035"/>
    <x v="206"/>
    <x v="204"/>
    <x v="11"/>
    <n v="11"/>
    <x v="9"/>
    <x v="1"/>
  </r>
  <r>
    <x v="0"/>
    <x v="1"/>
    <x v="4"/>
    <s v="Medium"/>
    <x v="203"/>
    <x v="4"/>
    <x v="0"/>
    <x v="207"/>
    <x v="167"/>
    <n v="43643"/>
    <x v="207"/>
    <x v="205"/>
    <x v="11"/>
    <n v="11"/>
    <x v="9"/>
    <x v="1"/>
  </r>
  <r>
    <x v="0"/>
    <x v="4"/>
    <x v="4"/>
    <s v="Medium"/>
    <x v="192"/>
    <x v="4"/>
    <x v="0"/>
    <x v="196"/>
    <x v="156"/>
    <n v="50597"/>
    <x v="196"/>
    <x v="194"/>
    <x v="2"/>
    <n v="12"/>
    <x v="2"/>
    <x v="0"/>
  </r>
  <r>
    <x v="0"/>
    <x v="4"/>
    <x v="4"/>
    <s v="Medium"/>
    <x v="173"/>
    <x v="4"/>
    <x v="6"/>
    <x v="177"/>
    <x v="137"/>
    <n v="3790.5"/>
    <x v="177"/>
    <x v="175"/>
    <x v="2"/>
    <n v="12"/>
    <x v="2"/>
    <x v="0"/>
  </r>
  <r>
    <x v="0"/>
    <x v="2"/>
    <x v="4"/>
    <s v="Medium"/>
    <x v="174"/>
    <x v="4"/>
    <x v="6"/>
    <x v="178"/>
    <x v="138"/>
    <n v="16538.55"/>
    <x v="178"/>
    <x v="176"/>
    <x v="2"/>
    <n v="12"/>
    <x v="2"/>
    <x v="0"/>
  </r>
  <r>
    <x v="0"/>
    <x v="1"/>
    <x v="5"/>
    <s v="Medium"/>
    <x v="204"/>
    <x v="5"/>
    <x v="2"/>
    <x v="208"/>
    <x v="168"/>
    <n v="448875"/>
    <x v="208"/>
    <x v="206"/>
    <x v="8"/>
    <n v="2"/>
    <x v="8"/>
    <x v="0"/>
  </r>
  <r>
    <x v="0"/>
    <x v="0"/>
    <x v="5"/>
    <s v="Medium"/>
    <x v="205"/>
    <x v="5"/>
    <x v="2"/>
    <x v="209"/>
    <x v="169"/>
    <n v="183540"/>
    <x v="209"/>
    <x v="207"/>
    <x v="5"/>
    <n v="8"/>
    <x v="5"/>
    <x v="0"/>
  </r>
  <r>
    <x v="0"/>
    <x v="0"/>
    <x v="5"/>
    <s v="Medium"/>
    <x v="187"/>
    <x v="5"/>
    <x v="2"/>
    <x v="191"/>
    <x v="151"/>
    <n v="408310"/>
    <x v="191"/>
    <x v="189"/>
    <x v="7"/>
    <n v="10"/>
    <x v="7"/>
    <x v="1"/>
  </r>
  <r>
    <x v="4"/>
    <x v="1"/>
    <x v="5"/>
    <s v="Medium"/>
    <x v="201"/>
    <x v="5"/>
    <x v="5"/>
    <x v="205"/>
    <x v="165"/>
    <n v="356250"/>
    <x v="205"/>
    <x v="203"/>
    <x v="2"/>
    <n v="12"/>
    <x v="2"/>
    <x v="0"/>
  </r>
  <r>
    <x v="1"/>
    <x v="2"/>
    <x v="2"/>
    <s v="Medium"/>
    <x v="206"/>
    <x v="2"/>
    <x v="1"/>
    <x v="210"/>
    <x v="170"/>
    <n v="53594.1"/>
    <x v="210"/>
    <x v="208"/>
    <x v="13"/>
    <n v="4"/>
    <x v="10"/>
    <x v="0"/>
  </r>
  <r>
    <x v="0"/>
    <x v="4"/>
    <x v="0"/>
    <s v="Medium"/>
    <x v="207"/>
    <x v="0"/>
    <x v="0"/>
    <x v="211"/>
    <x v="171"/>
    <n v="21009"/>
    <x v="211"/>
    <x v="209"/>
    <x v="0"/>
    <n v="1"/>
    <x v="0"/>
    <x v="0"/>
  </r>
  <r>
    <x v="1"/>
    <x v="0"/>
    <x v="0"/>
    <s v="Medium"/>
    <x v="126"/>
    <x v="0"/>
    <x v="1"/>
    <x v="212"/>
    <x v="172"/>
    <n v="40100.400000000001"/>
    <x v="212"/>
    <x v="210"/>
    <x v="1"/>
    <n v="6"/>
    <x v="1"/>
    <x v="0"/>
  </r>
  <r>
    <x v="2"/>
    <x v="3"/>
    <x v="0"/>
    <s v="Medium"/>
    <x v="208"/>
    <x v="0"/>
    <x v="3"/>
    <x v="213"/>
    <x v="173"/>
    <n v="6339.36"/>
    <x v="213"/>
    <x v="211"/>
    <x v="6"/>
    <n v="9"/>
    <x v="6"/>
    <x v="0"/>
  </r>
  <r>
    <x v="2"/>
    <x v="0"/>
    <x v="0"/>
    <s v="Medium"/>
    <x v="209"/>
    <x v="0"/>
    <x v="3"/>
    <x v="214"/>
    <x v="174"/>
    <n v="25932.720000000001"/>
    <x v="214"/>
    <x v="212"/>
    <x v="7"/>
    <n v="10"/>
    <x v="7"/>
    <x v="1"/>
  </r>
  <r>
    <x v="1"/>
    <x v="4"/>
    <x v="0"/>
    <s v="Medium"/>
    <x v="210"/>
    <x v="0"/>
    <x v="1"/>
    <x v="215"/>
    <x v="175"/>
    <n v="28623"/>
    <x v="215"/>
    <x v="213"/>
    <x v="15"/>
    <n v="11"/>
    <x v="9"/>
    <x v="0"/>
  </r>
  <r>
    <x v="0"/>
    <x v="4"/>
    <x v="0"/>
    <s v="Medium"/>
    <x v="73"/>
    <x v="0"/>
    <x v="6"/>
    <x v="73"/>
    <x v="176"/>
    <n v="1730.54"/>
    <x v="73"/>
    <x v="214"/>
    <x v="11"/>
    <n v="11"/>
    <x v="9"/>
    <x v="1"/>
  </r>
  <r>
    <x v="3"/>
    <x v="1"/>
    <x v="0"/>
    <s v="Medium"/>
    <x v="211"/>
    <x v="0"/>
    <x v="4"/>
    <x v="216"/>
    <x v="83"/>
    <n v="104222.5"/>
    <x v="216"/>
    <x v="215"/>
    <x v="12"/>
    <n v="12"/>
    <x v="2"/>
    <x v="1"/>
  </r>
  <r>
    <x v="0"/>
    <x v="3"/>
    <x v="1"/>
    <s v="Medium"/>
    <x v="212"/>
    <x v="1"/>
    <x v="2"/>
    <x v="217"/>
    <x v="177"/>
    <n v="322420"/>
    <x v="217"/>
    <x v="216"/>
    <x v="13"/>
    <n v="4"/>
    <x v="10"/>
    <x v="0"/>
  </r>
  <r>
    <x v="0"/>
    <x v="1"/>
    <x v="1"/>
    <s v="Medium"/>
    <x v="213"/>
    <x v="1"/>
    <x v="2"/>
    <x v="218"/>
    <x v="178"/>
    <n v="480340"/>
    <x v="218"/>
    <x v="217"/>
    <x v="14"/>
    <n v="5"/>
    <x v="11"/>
    <x v="0"/>
  </r>
  <r>
    <x v="0"/>
    <x v="2"/>
    <x v="1"/>
    <s v="Medium"/>
    <x v="214"/>
    <x v="1"/>
    <x v="6"/>
    <x v="219"/>
    <x v="179"/>
    <n v="9231.74"/>
    <x v="219"/>
    <x v="218"/>
    <x v="7"/>
    <n v="10"/>
    <x v="7"/>
    <x v="1"/>
  </r>
  <r>
    <x v="2"/>
    <x v="4"/>
    <x v="1"/>
    <s v="Medium"/>
    <x v="215"/>
    <x v="1"/>
    <x v="3"/>
    <x v="220"/>
    <x v="180"/>
    <n v="30715.439999999999"/>
    <x v="220"/>
    <x v="219"/>
    <x v="15"/>
    <n v="11"/>
    <x v="9"/>
    <x v="0"/>
  </r>
  <r>
    <x v="0"/>
    <x v="2"/>
    <x v="2"/>
    <s v="Medium"/>
    <x v="216"/>
    <x v="2"/>
    <x v="2"/>
    <x v="221"/>
    <x v="181"/>
    <n v="492184"/>
    <x v="221"/>
    <x v="220"/>
    <x v="1"/>
    <n v="6"/>
    <x v="1"/>
    <x v="0"/>
  </r>
  <r>
    <x v="2"/>
    <x v="0"/>
    <x v="2"/>
    <s v="Medium"/>
    <x v="209"/>
    <x v="2"/>
    <x v="3"/>
    <x v="214"/>
    <x v="174"/>
    <n v="25932.720000000001"/>
    <x v="214"/>
    <x v="212"/>
    <x v="7"/>
    <n v="10"/>
    <x v="7"/>
    <x v="1"/>
  </r>
  <r>
    <x v="0"/>
    <x v="4"/>
    <x v="2"/>
    <s v="Medium"/>
    <x v="64"/>
    <x v="2"/>
    <x v="2"/>
    <x v="222"/>
    <x v="182"/>
    <n v="239183"/>
    <x v="222"/>
    <x v="221"/>
    <x v="7"/>
    <n v="10"/>
    <x v="7"/>
    <x v="1"/>
  </r>
  <r>
    <x v="3"/>
    <x v="0"/>
    <x v="3"/>
    <s v="Medium"/>
    <x v="217"/>
    <x v="3"/>
    <x v="4"/>
    <x v="223"/>
    <x v="183"/>
    <n v="111860"/>
    <x v="223"/>
    <x v="222"/>
    <x v="8"/>
    <n v="2"/>
    <x v="8"/>
    <x v="0"/>
  </r>
  <r>
    <x v="3"/>
    <x v="4"/>
    <x v="3"/>
    <s v="Medium"/>
    <x v="218"/>
    <x v="3"/>
    <x v="4"/>
    <x v="224"/>
    <x v="184"/>
    <n v="323712.5"/>
    <x v="224"/>
    <x v="223"/>
    <x v="8"/>
    <n v="2"/>
    <x v="8"/>
    <x v="0"/>
  </r>
  <r>
    <x v="1"/>
    <x v="1"/>
    <x v="3"/>
    <s v="Medium"/>
    <x v="219"/>
    <x v="3"/>
    <x v="1"/>
    <x v="225"/>
    <x v="185"/>
    <n v="21573"/>
    <x v="225"/>
    <x v="224"/>
    <x v="14"/>
    <n v="5"/>
    <x v="11"/>
    <x v="0"/>
  </r>
  <r>
    <x v="0"/>
    <x v="2"/>
    <x v="3"/>
    <s v="Medium"/>
    <x v="216"/>
    <x v="3"/>
    <x v="2"/>
    <x v="221"/>
    <x v="181"/>
    <n v="492184"/>
    <x v="221"/>
    <x v="220"/>
    <x v="1"/>
    <n v="6"/>
    <x v="1"/>
    <x v="0"/>
  </r>
  <r>
    <x v="0"/>
    <x v="3"/>
    <x v="3"/>
    <s v="Medium"/>
    <x v="220"/>
    <x v="3"/>
    <x v="6"/>
    <x v="226"/>
    <x v="186"/>
    <n v="9856.84"/>
    <x v="226"/>
    <x v="225"/>
    <x v="1"/>
    <n v="6"/>
    <x v="1"/>
    <x v="0"/>
  </r>
  <r>
    <x v="4"/>
    <x v="2"/>
    <x v="3"/>
    <s v="Medium"/>
    <x v="221"/>
    <x v="3"/>
    <x v="5"/>
    <x v="227"/>
    <x v="187"/>
    <n v="344322"/>
    <x v="227"/>
    <x v="226"/>
    <x v="7"/>
    <n v="10"/>
    <x v="7"/>
    <x v="1"/>
  </r>
  <r>
    <x v="0"/>
    <x v="2"/>
    <x v="3"/>
    <s v="Medium"/>
    <x v="222"/>
    <x v="3"/>
    <x v="2"/>
    <x v="228"/>
    <x v="188"/>
    <n v="683004"/>
    <x v="228"/>
    <x v="227"/>
    <x v="7"/>
    <n v="10"/>
    <x v="7"/>
    <x v="1"/>
  </r>
  <r>
    <x v="1"/>
    <x v="0"/>
    <x v="4"/>
    <s v="Medium"/>
    <x v="126"/>
    <x v="4"/>
    <x v="1"/>
    <x v="212"/>
    <x v="172"/>
    <n v="40100.400000000001"/>
    <x v="212"/>
    <x v="210"/>
    <x v="1"/>
    <n v="6"/>
    <x v="1"/>
    <x v="0"/>
  </r>
  <r>
    <x v="0"/>
    <x v="3"/>
    <x v="4"/>
    <s v="Medium"/>
    <x v="220"/>
    <x v="4"/>
    <x v="6"/>
    <x v="226"/>
    <x v="186"/>
    <n v="9856.84"/>
    <x v="226"/>
    <x v="225"/>
    <x v="1"/>
    <n v="6"/>
    <x v="1"/>
    <x v="0"/>
  </r>
  <r>
    <x v="4"/>
    <x v="2"/>
    <x v="4"/>
    <s v="Medium"/>
    <x v="221"/>
    <x v="4"/>
    <x v="5"/>
    <x v="227"/>
    <x v="187"/>
    <n v="344322"/>
    <x v="227"/>
    <x v="226"/>
    <x v="7"/>
    <n v="10"/>
    <x v="7"/>
    <x v="1"/>
  </r>
  <r>
    <x v="0"/>
    <x v="3"/>
    <x v="4"/>
    <s v="Medium"/>
    <x v="167"/>
    <x v="4"/>
    <x v="0"/>
    <x v="229"/>
    <x v="189"/>
    <n v="21112.400000000001"/>
    <x v="229"/>
    <x v="228"/>
    <x v="11"/>
    <n v="11"/>
    <x v="9"/>
    <x v="1"/>
  </r>
  <r>
    <x v="4"/>
    <x v="0"/>
    <x v="4"/>
    <s v="Medium"/>
    <x v="223"/>
    <x v="4"/>
    <x v="5"/>
    <x v="230"/>
    <x v="190"/>
    <n v="686952"/>
    <x v="230"/>
    <x v="229"/>
    <x v="12"/>
    <n v="12"/>
    <x v="2"/>
    <x v="1"/>
  </r>
  <r>
    <x v="3"/>
    <x v="2"/>
    <x v="5"/>
    <s v="Medium"/>
    <x v="224"/>
    <x v="5"/>
    <x v="4"/>
    <x v="231"/>
    <x v="146"/>
    <n v="233531.25"/>
    <x v="231"/>
    <x v="230"/>
    <x v="0"/>
    <n v="1"/>
    <x v="0"/>
    <x v="0"/>
  </r>
  <r>
    <x v="0"/>
    <x v="3"/>
    <x v="5"/>
    <s v="Medium"/>
    <x v="225"/>
    <x v="5"/>
    <x v="2"/>
    <x v="232"/>
    <x v="191"/>
    <n v="552391"/>
    <x v="232"/>
    <x v="231"/>
    <x v="6"/>
    <n v="9"/>
    <x v="6"/>
    <x v="0"/>
  </r>
  <r>
    <x v="0"/>
    <x v="4"/>
    <x v="5"/>
    <s v="Medium"/>
    <x v="64"/>
    <x v="5"/>
    <x v="2"/>
    <x v="222"/>
    <x v="182"/>
    <n v="239183"/>
    <x v="222"/>
    <x v="221"/>
    <x v="7"/>
    <n v="10"/>
    <x v="7"/>
    <x v="1"/>
  </r>
  <r>
    <x v="0"/>
    <x v="2"/>
    <x v="5"/>
    <s v="Medium"/>
    <x v="214"/>
    <x v="5"/>
    <x v="6"/>
    <x v="219"/>
    <x v="179"/>
    <n v="9231.74"/>
    <x v="219"/>
    <x v="218"/>
    <x v="7"/>
    <n v="10"/>
    <x v="7"/>
    <x v="1"/>
  </r>
  <r>
    <x v="0"/>
    <x v="2"/>
    <x v="5"/>
    <s v="Medium"/>
    <x v="222"/>
    <x v="5"/>
    <x v="2"/>
    <x v="228"/>
    <x v="188"/>
    <n v="683004"/>
    <x v="228"/>
    <x v="227"/>
    <x v="7"/>
    <n v="10"/>
    <x v="7"/>
    <x v="1"/>
  </r>
  <r>
    <x v="0"/>
    <x v="2"/>
    <x v="1"/>
    <s v="Medium"/>
    <x v="226"/>
    <x v="1"/>
    <x v="0"/>
    <x v="233"/>
    <x v="192"/>
    <n v="33031.599999999999"/>
    <x v="233"/>
    <x v="232"/>
    <x v="7"/>
    <n v="10"/>
    <x v="7"/>
    <x v="1"/>
  </r>
  <r>
    <x v="1"/>
    <x v="4"/>
    <x v="2"/>
    <s v="Medium"/>
    <x v="227"/>
    <x v="2"/>
    <x v="1"/>
    <x v="234"/>
    <x v="193"/>
    <n v="30991.8"/>
    <x v="234"/>
    <x v="233"/>
    <x v="5"/>
    <n v="8"/>
    <x v="5"/>
    <x v="0"/>
  </r>
  <r>
    <x v="1"/>
    <x v="1"/>
    <x v="2"/>
    <s v="Medium"/>
    <x v="228"/>
    <x v="2"/>
    <x v="1"/>
    <x v="235"/>
    <x v="194"/>
    <n v="24576.3"/>
    <x v="235"/>
    <x v="234"/>
    <x v="5"/>
    <n v="8"/>
    <x v="5"/>
    <x v="0"/>
  </r>
  <r>
    <x v="1"/>
    <x v="4"/>
    <x v="2"/>
    <s v="Medium"/>
    <x v="229"/>
    <x v="2"/>
    <x v="1"/>
    <x v="236"/>
    <x v="195"/>
    <n v="16257.3"/>
    <x v="236"/>
    <x v="235"/>
    <x v="10"/>
    <n v="10"/>
    <x v="7"/>
    <x v="0"/>
  </r>
  <r>
    <x v="0"/>
    <x v="2"/>
    <x v="2"/>
    <s v="Medium"/>
    <x v="226"/>
    <x v="2"/>
    <x v="0"/>
    <x v="233"/>
    <x v="192"/>
    <n v="33031.599999999999"/>
    <x v="233"/>
    <x v="232"/>
    <x v="7"/>
    <n v="10"/>
    <x v="7"/>
    <x v="1"/>
  </r>
  <r>
    <x v="0"/>
    <x v="1"/>
    <x v="3"/>
    <s v="Medium"/>
    <x v="230"/>
    <x v="3"/>
    <x v="0"/>
    <x v="237"/>
    <x v="196"/>
    <n v="18818.8"/>
    <x v="237"/>
    <x v="236"/>
    <x v="5"/>
    <n v="8"/>
    <x v="5"/>
    <x v="0"/>
  </r>
  <r>
    <x v="0"/>
    <x v="3"/>
    <x v="3"/>
    <s v="Medium"/>
    <x v="231"/>
    <x v="3"/>
    <x v="6"/>
    <x v="238"/>
    <x v="197"/>
    <n v="8771.14"/>
    <x v="238"/>
    <x v="237"/>
    <x v="15"/>
    <n v="11"/>
    <x v="9"/>
    <x v="0"/>
  </r>
  <r>
    <x v="1"/>
    <x v="4"/>
    <x v="4"/>
    <s v="Medium"/>
    <x v="229"/>
    <x v="4"/>
    <x v="1"/>
    <x v="236"/>
    <x v="195"/>
    <n v="16257.3"/>
    <x v="236"/>
    <x v="235"/>
    <x v="10"/>
    <n v="10"/>
    <x v="7"/>
    <x v="0"/>
  </r>
  <r>
    <x v="2"/>
    <x v="3"/>
    <x v="0"/>
    <s v="Medium"/>
    <x v="64"/>
    <x v="0"/>
    <x v="3"/>
    <x v="239"/>
    <x v="198"/>
    <n v="8113.32"/>
    <x v="239"/>
    <x v="238"/>
    <x v="8"/>
    <n v="2"/>
    <x v="8"/>
    <x v="0"/>
  </r>
  <r>
    <x v="2"/>
    <x v="0"/>
    <x v="0"/>
    <s v="Medium"/>
    <x v="232"/>
    <x v="0"/>
    <x v="3"/>
    <x v="240"/>
    <x v="199"/>
    <n v="21025.439999999999"/>
    <x v="240"/>
    <x v="239"/>
    <x v="5"/>
    <n v="8"/>
    <x v="5"/>
    <x v="0"/>
  </r>
  <r>
    <x v="0"/>
    <x v="3"/>
    <x v="0"/>
    <s v="Medium"/>
    <x v="233"/>
    <x v="0"/>
    <x v="0"/>
    <x v="241"/>
    <x v="200"/>
    <n v="34112.400000000001"/>
    <x v="241"/>
    <x v="240"/>
    <x v="9"/>
    <n v="9"/>
    <x v="6"/>
    <x v="1"/>
  </r>
  <r>
    <x v="2"/>
    <x v="3"/>
    <x v="1"/>
    <s v="Medium"/>
    <x v="234"/>
    <x v="1"/>
    <x v="3"/>
    <x v="242"/>
    <x v="201"/>
    <n v="26114.400000000001"/>
    <x v="242"/>
    <x v="241"/>
    <x v="0"/>
    <n v="1"/>
    <x v="0"/>
    <x v="0"/>
  </r>
  <r>
    <x v="2"/>
    <x v="2"/>
    <x v="1"/>
    <s v="Medium"/>
    <x v="178"/>
    <x v="1"/>
    <x v="3"/>
    <x v="182"/>
    <x v="202"/>
    <n v="26136.720000000001"/>
    <x v="182"/>
    <x v="242"/>
    <x v="15"/>
    <n v="11"/>
    <x v="9"/>
    <x v="0"/>
  </r>
  <r>
    <x v="0"/>
    <x v="2"/>
    <x v="2"/>
    <s v="Medium"/>
    <x v="235"/>
    <x v="2"/>
    <x v="6"/>
    <x v="243"/>
    <x v="203"/>
    <n v="6711.81"/>
    <x v="243"/>
    <x v="243"/>
    <x v="9"/>
    <n v="9"/>
    <x v="6"/>
    <x v="1"/>
  </r>
  <r>
    <x v="1"/>
    <x v="0"/>
    <x v="3"/>
    <s v="Medium"/>
    <x v="236"/>
    <x v="3"/>
    <x v="1"/>
    <x v="244"/>
    <x v="204"/>
    <n v="17604.900000000001"/>
    <x v="244"/>
    <x v="244"/>
    <x v="14"/>
    <n v="5"/>
    <x v="11"/>
    <x v="0"/>
  </r>
  <r>
    <x v="0"/>
    <x v="0"/>
    <x v="3"/>
    <s v="Medium"/>
    <x v="237"/>
    <x v="3"/>
    <x v="6"/>
    <x v="245"/>
    <x v="205"/>
    <n v="7388.85"/>
    <x v="245"/>
    <x v="245"/>
    <x v="1"/>
    <n v="6"/>
    <x v="1"/>
    <x v="0"/>
  </r>
  <r>
    <x v="0"/>
    <x v="4"/>
    <x v="3"/>
    <s v="Medium"/>
    <x v="238"/>
    <x v="3"/>
    <x v="6"/>
    <x v="246"/>
    <x v="206"/>
    <n v="3560.97"/>
    <x v="246"/>
    <x v="246"/>
    <x v="15"/>
    <n v="11"/>
    <x v="9"/>
    <x v="0"/>
  </r>
  <r>
    <x v="0"/>
    <x v="0"/>
    <x v="3"/>
    <s v="Medium"/>
    <x v="239"/>
    <x v="3"/>
    <x v="6"/>
    <x v="247"/>
    <x v="207"/>
    <n v="10298.82"/>
    <x v="247"/>
    <x v="247"/>
    <x v="2"/>
    <n v="12"/>
    <x v="2"/>
    <x v="0"/>
  </r>
  <r>
    <x v="2"/>
    <x v="2"/>
    <x v="4"/>
    <s v="Medium"/>
    <x v="240"/>
    <x v="4"/>
    <x v="3"/>
    <x v="248"/>
    <x v="208"/>
    <n v="19401.66"/>
    <x v="248"/>
    <x v="248"/>
    <x v="13"/>
    <n v="4"/>
    <x v="10"/>
    <x v="0"/>
  </r>
  <r>
    <x v="2"/>
    <x v="1"/>
    <x v="4"/>
    <s v="Medium"/>
    <x v="241"/>
    <x v="4"/>
    <x v="3"/>
    <x v="249"/>
    <x v="209"/>
    <n v="24719.4"/>
    <x v="249"/>
    <x v="249"/>
    <x v="9"/>
    <n v="9"/>
    <x v="6"/>
    <x v="1"/>
  </r>
  <r>
    <x v="0"/>
    <x v="0"/>
    <x v="4"/>
    <s v="Medium"/>
    <x v="239"/>
    <x v="4"/>
    <x v="6"/>
    <x v="247"/>
    <x v="207"/>
    <n v="10298.82"/>
    <x v="247"/>
    <x v="247"/>
    <x v="2"/>
    <n v="12"/>
    <x v="2"/>
    <x v="0"/>
  </r>
  <r>
    <x v="0"/>
    <x v="0"/>
    <x v="5"/>
    <s v="Medium"/>
    <x v="237"/>
    <x v="5"/>
    <x v="6"/>
    <x v="245"/>
    <x v="205"/>
    <n v="7388.85"/>
    <x v="245"/>
    <x v="245"/>
    <x v="1"/>
    <n v="6"/>
    <x v="1"/>
    <x v="0"/>
  </r>
  <r>
    <x v="0"/>
    <x v="4"/>
    <x v="0"/>
    <s v="Medium"/>
    <x v="242"/>
    <x v="0"/>
    <x v="2"/>
    <x v="250"/>
    <x v="210"/>
    <n v="573205.5"/>
    <x v="250"/>
    <x v="250"/>
    <x v="3"/>
    <n v="3"/>
    <x v="3"/>
    <x v="0"/>
  </r>
  <r>
    <x v="4"/>
    <x v="2"/>
    <x v="0"/>
    <s v="Medium"/>
    <x v="243"/>
    <x v="0"/>
    <x v="5"/>
    <x v="251"/>
    <x v="211"/>
    <n v="124992"/>
    <x v="251"/>
    <x v="251"/>
    <x v="1"/>
    <n v="6"/>
    <x v="1"/>
    <x v="0"/>
  </r>
  <r>
    <x v="4"/>
    <x v="2"/>
    <x v="0"/>
    <s v="Medium"/>
    <x v="244"/>
    <x v="0"/>
    <x v="5"/>
    <x v="252"/>
    <x v="212"/>
    <n v="608499"/>
    <x v="252"/>
    <x v="252"/>
    <x v="10"/>
    <n v="10"/>
    <x v="7"/>
    <x v="0"/>
  </r>
  <r>
    <x v="0"/>
    <x v="2"/>
    <x v="1"/>
    <s v="Medium"/>
    <x v="245"/>
    <x v="1"/>
    <x v="0"/>
    <x v="253"/>
    <x v="213"/>
    <n v="36753.599999999999"/>
    <x v="253"/>
    <x v="253"/>
    <x v="10"/>
    <n v="10"/>
    <x v="7"/>
    <x v="0"/>
  </r>
  <r>
    <x v="4"/>
    <x v="2"/>
    <x v="1"/>
    <s v="Medium"/>
    <x v="244"/>
    <x v="1"/>
    <x v="5"/>
    <x v="252"/>
    <x v="212"/>
    <n v="608499"/>
    <x v="252"/>
    <x v="252"/>
    <x v="10"/>
    <n v="10"/>
    <x v="7"/>
    <x v="0"/>
  </r>
  <r>
    <x v="3"/>
    <x v="1"/>
    <x v="1"/>
    <s v="Medium"/>
    <x v="246"/>
    <x v="1"/>
    <x v="4"/>
    <x v="254"/>
    <x v="214"/>
    <n v="290625"/>
    <x v="254"/>
    <x v="254"/>
    <x v="11"/>
    <n v="11"/>
    <x v="9"/>
    <x v="1"/>
  </r>
  <r>
    <x v="4"/>
    <x v="0"/>
    <x v="2"/>
    <s v="Medium"/>
    <x v="247"/>
    <x v="2"/>
    <x v="5"/>
    <x v="255"/>
    <x v="215"/>
    <n v="474858"/>
    <x v="255"/>
    <x v="255"/>
    <x v="14"/>
    <n v="5"/>
    <x v="11"/>
    <x v="0"/>
  </r>
  <r>
    <x v="4"/>
    <x v="2"/>
    <x v="2"/>
    <s v="Medium"/>
    <x v="243"/>
    <x v="2"/>
    <x v="5"/>
    <x v="251"/>
    <x v="211"/>
    <n v="124992"/>
    <x v="251"/>
    <x v="251"/>
    <x v="1"/>
    <n v="6"/>
    <x v="1"/>
    <x v="0"/>
  </r>
  <r>
    <x v="3"/>
    <x v="1"/>
    <x v="2"/>
    <s v="Medium"/>
    <x v="248"/>
    <x v="2"/>
    <x v="4"/>
    <x v="256"/>
    <x v="216"/>
    <n v="408386.25"/>
    <x v="256"/>
    <x v="256"/>
    <x v="4"/>
    <n v="7"/>
    <x v="4"/>
    <x v="0"/>
  </r>
  <r>
    <x v="1"/>
    <x v="2"/>
    <x v="2"/>
    <s v="Medium"/>
    <x v="249"/>
    <x v="2"/>
    <x v="1"/>
    <x v="257"/>
    <x v="217"/>
    <n v="29308.95"/>
    <x v="257"/>
    <x v="257"/>
    <x v="5"/>
    <n v="8"/>
    <x v="5"/>
    <x v="0"/>
  </r>
  <r>
    <x v="1"/>
    <x v="4"/>
    <x v="2"/>
    <s v="Medium"/>
    <x v="250"/>
    <x v="2"/>
    <x v="1"/>
    <x v="258"/>
    <x v="218"/>
    <n v="40887.449999999997"/>
    <x v="258"/>
    <x v="258"/>
    <x v="9"/>
    <n v="9"/>
    <x v="6"/>
    <x v="1"/>
  </r>
  <r>
    <x v="0"/>
    <x v="2"/>
    <x v="2"/>
    <s v="Medium"/>
    <x v="251"/>
    <x v="2"/>
    <x v="0"/>
    <x v="259"/>
    <x v="219"/>
    <n v="28551"/>
    <x v="259"/>
    <x v="259"/>
    <x v="6"/>
    <n v="9"/>
    <x v="6"/>
    <x v="0"/>
  </r>
  <r>
    <x v="4"/>
    <x v="1"/>
    <x v="2"/>
    <s v="Medium"/>
    <x v="167"/>
    <x v="2"/>
    <x v="5"/>
    <x v="260"/>
    <x v="220"/>
    <n v="313317"/>
    <x v="260"/>
    <x v="260"/>
    <x v="9"/>
    <n v="9"/>
    <x v="6"/>
    <x v="1"/>
  </r>
  <r>
    <x v="4"/>
    <x v="0"/>
    <x v="2"/>
    <s v="Medium"/>
    <x v="252"/>
    <x v="2"/>
    <x v="5"/>
    <x v="261"/>
    <x v="221"/>
    <n v="391716"/>
    <x v="208"/>
    <x v="261"/>
    <x v="11"/>
    <n v="11"/>
    <x v="9"/>
    <x v="1"/>
  </r>
  <r>
    <x v="2"/>
    <x v="3"/>
    <x v="2"/>
    <s v="Medium"/>
    <x v="253"/>
    <x v="2"/>
    <x v="3"/>
    <x v="262"/>
    <x v="222"/>
    <n v="30835.08"/>
    <x v="261"/>
    <x v="262"/>
    <x v="11"/>
    <n v="11"/>
    <x v="9"/>
    <x v="1"/>
  </r>
  <r>
    <x v="0"/>
    <x v="1"/>
    <x v="2"/>
    <s v="Medium"/>
    <x v="254"/>
    <x v="2"/>
    <x v="6"/>
    <x v="263"/>
    <x v="223"/>
    <n v="13833.75"/>
    <x v="262"/>
    <x v="263"/>
    <x v="12"/>
    <n v="12"/>
    <x v="2"/>
    <x v="1"/>
  </r>
  <r>
    <x v="4"/>
    <x v="2"/>
    <x v="3"/>
    <s v="Medium"/>
    <x v="255"/>
    <x v="3"/>
    <x v="5"/>
    <x v="264"/>
    <x v="224"/>
    <n v="462861"/>
    <x v="263"/>
    <x v="264"/>
    <x v="4"/>
    <n v="7"/>
    <x v="4"/>
    <x v="0"/>
  </r>
  <r>
    <x v="0"/>
    <x v="3"/>
    <x v="3"/>
    <s v="Medium"/>
    <x v="256"/>
    <x v="3"/>
    <x v="0"/>
    <x v="265"/>
    <x v="225"/>
    <n v="11327.4"/>
    <x v="264"/>
    <x v="265"/>
    <x v="5"/>
    <n v="8"/>
    <x v="5"/>
    <x v="0"/>
  </r>
  <r>
    <x v="3"/>
    <x v="1"/>
    <x v="3"/>
    <s v="Medium"/>
    <x v="257"/>
    <x v="3"/>
    <x v="4"/>
    <x v="266"/>
    <x v="226"/>
    <n v="242613.75"/>
    <x v="265"/>
    <x v="266"/>
    <x v="6"/>
    <n v="9"/>
    <x v="6"/>
    <x v="0"/>
  </r>
  <r>
    <x v="0"/>
    <x v="2"/>
    <x v="3"/>
    <s v="Medium"/>
    <x v="245"/>
    <x v="3"/>
    <x v="0"/>
    <x v="253"/>
    <x v="213"/>
    <n v="36753.599999999999"/>
    <x v="253"/>
    <x v="253"/>
    <x v="10"/>
    <n v="10"/>
    <x v="7"/>
    <x v="0"/>
  </r>
  <r>
    <x v="0"/>
    <x v="4"/>
    <x v="3"/>
    <s v="Medium"/>
    <x v="258"/>
    <x v="3"/>
    <x v="0"/>
    <x v="267"/>
    <x v="227"/>
    <n v="26430.6"/>
    <x v="266"/>
    <x v="267"/>
    <x v="12"/>
    <n v="12"/>
    <x v="2"/>
    <x v="1"/>
  </r>
  <r>
    <x v="4"/>
    <x v="4"/>
    <x v="3"/>
    <s v="Medium"/>
    <x v="162"/>
    <x v="3"/>
    <x v="5"/>
    <x v="268"/>
    <x v="228"/>
    <n v="382788"/>
    <x v="267"/>
    <x v="268"/>
    <x v="2"/>
    <n v="12"/>
    <x v="2"/>
    <x v="0"/>
  </r>
  <r>
    <x v="0"/>
    <x v="1"/>
    <x v="3"/>
    <s v="Medium"/>
    <x v="259"/>
    <x v="3"/>
    <x v="0"/>
    <x v="269"/>
    <x v="229"/>
    <n v="10936.8"/>
    <x v="268"/>
    <x v="269"/>
    <x v="12"/>
    <n v="12"/>
    <x v="2"/>
    <x v="1"/>
  </r>
  <r>
    <x v="2"/>
    <x v="0"/>
    <x v="4"/>
    <s v="Medium"/>
    <x v="260"/>
    <x v="4"/>
    <x v="3"/>
    <x v="270"/>
    <x v="230"/>
    <n v="36208.620000000003"/>
    <x v="269"/>
    <x v="270"/>
    <x v="0"/>
    <n v="1"/>
    <x v="0"/>
    <x v="0"/>
  </r>
  <r>
    <x v="4"/>
    <x v="2"/>
    <x v="4"/>
    <s v="Medium"/>
    <x v="261"/>
    <x v="4"/>
    <x v="5"/>
    <x v="271"/>
    <x v="62"/>
    <n v="267561"/>
    <x v="270"/>
    <x v="271"/>
    <x v="8"/>
    <n v="2"/>
    <x v="8"/>
    <x v="0"/>
  </r>
  <r>
    <x v="4"/>
    <x v="3"/>
    <x v="4"/>
    <s v="Medium"/>
    <x v="262"/>
    <x v="4"/>
    <x v="5"/>
    <x v="272"/>
    <x v="231"/>
    <n v="766413"/>
    <x v="271"/>
    <x v="272"/>
    <x v="8"/>
    <n v="2"/>
    <x v="8"/>
    <x v="0"/>
  </r>
  <r>
    <x v="3"/>
    <x v="0"/>
    <x v="5"/>
    <s v="Medium"/>
    <x v="263"/>
    <x v="5"/>
    <x v="4"/>
    <x v="273"/>
    <x v="232"/>
    <n v="191231.25"/>
    <x v="272"/>
    <x v="273"/>
    <x v="14"/>
    <n v="5"/>
    <x v="11"/>
    <x v="0"/>
  </r>
  <r>
    <x v="0"/>
    <x v="2"/>
    <x v="5"/>
    <s v="Medium"/>
    <x v="264"/>
    <x v="5"/>
    <x v="2"/>
    <x v="274"/>
    <x v="233"/>
    <n v="936138"/>
    <x v="273"/>
    <x v="274"/>
    <x v="6"/>
    <n v="9"/>
    <x v="6"/>
    <x v="0"/>
  </r>
  <r>
    <x v="3"/>
    <x v="1"/>
    <x v="5"/>
    <s v="Medium"/>
    <x v="265"/>
    <x v="5"/>
    <x v="4"/>
    <x v="275"/>
    <x v="234"/>
    <n v="115552.5"/>
    <x v="274"/>
    <x v="275"/>
    <x v="9"/>
    <n v="9"/>
    <x v="6"/>
    <x v="1"/>
  </r>
  <r>
    <x v="0"/>
    <x v="0"/>
    <x v="5"/>
    <s v="Medium"/>
    <x v="266"/>
    <x v="5"/>
    <x v="0"/>
    <x v="276"/>
    <x v="235"/>
    <n v="20794.8"/>
    <x v="275"/>
    <x v="276"/>
    <x v="15"/>
    <n v="11"/>
    <x v="9"/>
    <x v="0"/>
  </r>
  <r>
    <x v="4"/>
    <x v="4"/>
    <x v="5"/>
    <s v="Medium"/>
    <x v="162"/>
    <x v="5"/>
    <x v="5"/>
    <x v="268"/>
    <x v="228"/>
    <n v="382788"/>
    <x v="267"/>
    <x v="268"/>
    <x v="2"/>
    <n v="12"/>
    <x v="2"/>
    <x v="0"/>
  </r>
  <r>
    <x v="0"/>
    <x v="0"/>
    <x v="1"/>
    <s v="Medium"/>
    <x v="267"/>
    <x v="1"/>
    <x v="6"/>
    <x v="277"/>
    <x v="236"/>
    <n v="3142.72"/>
    <x v="276"/>
    <x v="277"/>
    <x v="8"/>
    <n v="2"/>
    <x v="8"/>
    <x v="0"/>
  </r>
  <r>
    <x v="0"/>
    <x v="4"/>
    <x v="1"/>
    <s v="Medium"/>
    <x v="268"/>
    <x v="1"/>
    <x v="0"/>
    <x v="278"/>
    <x v="237"/>
    <n v="23588.799999999999"/>
    <x v="277"/>
    <x v="278"/>
    <x v="1"/>
    <n v="6"/>
    <x v="1"/>
    <x v="0"/>
  </r>
  <r>
    <x v="0"/>
    <x v="0"/>
    <x v="2"/>
    <s v="Medium"/>
    <x v="269"/>
    <x v="2"/>
    <x v="6"/>
    <x v="279"/>
    <x v="238"/>
    <n v="1655.08"/>
    <x v="278"/>
    <x v="279"/>
    <x v="14"/>
    <n v="5"/>
    <x v="11"/>
    <x v="0"/>
  </r>
  <r>
    <x v="0"/>
    <x v="4"/>
    <x v="5"/>
    <s v="Medium"/>
    <x v="268"/>
    <x v="5"/>
    <x v="0"/>
    <x v="278"/>
    <x v="237"/>
    <n v="23588.799999999999"/>
    <x v="277"/>
    <x v="278"/>
    <x v="1"/>
    <n v="6"/>
    <x v="1"/>
    <x v="0"/>
  </r>
  <r>
    <x v="3"/>
    <x v="3"/>
    <x v="0"/>
    <s v="Medium"/>
    <x v="270"/>
    <x v="0"/>
    <x v="4"/>
    <x v="280"/>
    <x v="239"/>
    <n v="177100"/>
    <x v="279"/>
    <x v="280"/>
    <x v="5"/>
    <n v="8"/>
    <x v="5"/>
    <x v="0"/>
  </r>
  <r>
    <x v="1"/>
    <x v="2"/>
    <x v="0"/>
    <s v="Medium"/>
    <x v="271"/>
    <x v="0"/>
    <x v="1"/>
    <x v="281"/>
    <x v="240"/>
    <n v="6762"/>
    <x v="280"/>
    <x v="281"/>
    <x v="15"/>
    <n v="11"/>
    <x v="9"/>
    <x v="0"/>
  </r>
  <r>
    <x v="0"/>
    <x v="3"/>
    <x v="0"/>
    <s v="Medium"/>
    <x v="272"/>
    <x v="0"/>
    <x v="2"/>
    <x v="282"/>
    <x v="241"/>
    <n v="438564"/>
    <x v="281"/>
    <x v="282"/>
    <x v="2"/>
    <n v="12"/>
    <x v="2"/>
    <x v="0"/>
  </r>
  <r>
    <x v="1"/>
    <x v="2"/>
    <x v="1"/>
    <s v="Medium"/>
    <x v="273"/>
    <x v="1"/>
    <x v="1"/>
    <x v="283"/>
    <x v="242"/>
    <n v="34513.800000000003"/>
    <x v="282"/>
    <x v="283"/>
    <x v="3"/>
    <n v="3"/>
    <x v="3"/>
    <x v="0"/>
  </r>
  <r>
    <x v="0"/>
    <x v="0"/>
    <x v="1"/>
    <s v="Medium"/>
    <x v="274"/>
    <x v="1"/>
    <x v="0"/>
    <x v="284"/>
    <x v="243"/>
    <n v="13027.2"/>
    <x v="283"/>
    <x v="284"/>
    <x v="1"/>
    <n v="6"/>
    <x v="1"/>
    <x v="0"/>
  </r>
  <r>
    <x v="0"/>
    <x v="1"/>
    <x v="1"/>
    <s v="Medium"/>
    <x v="275"/>
    <x v="1"/>
    <x v="0"/>
    <x v="285"/>
    <x v="244"/>
    <n v="11868"/>
    <x v="284"/>
    <x v="285"/>
    <x v="4"/>
    <n v="7"/>
    <x v="4"/>
    <x v="0"/>
  </r>
  <r>
    <x v="4"/>
    <x v="2"/>
    <x v="1"/>
    <s v="Medium"/>
    <x v="276"/>
    <x v="1"/>
    <x v="5"/>
    <x v="286"/>
    <x v="245"/>
    <n v="431112"/>
    <x v="285"/>
    <x v="286"/>
    <x v="5"/>
    <n v="8"/>
    <x v="5"/>
    <x v="0"/>
  </r>
  <r>
    <x v="4"/>
    <x v="0"/>
    <x v="1"/>
    <s v="Medium"/>
    <x v="277"/>
    <x v="1"/>
    <x v="5"/>
    <x v="287"/>
    <x v="246"/>
    <n v="354108"/>
    <x v="286"/>
    <x v="287"/>
    <x v="9"/>
    <n v="9"/>
    <x v="6"/>
    <x v="1"/>
  </r>
  <r>
    <x v="1"/>
    <x v="1"/>
    <x v="1"/>
    <s v="Medium"/>
    <x v="278"/>
    <x v="1"/>
    <x v="1"/>
    <x v="288"/>
    <x v="247"/>
    <n v="9811.7999999999993"/>
    <x v="287"/>
    <x v="288"/>
    <x v="2"/>
    <n v="12"/>
    <x v="2"/>
    <x v="0"/>
  </r>
  <r>
    <x v="3"/>
    <x v="3"/>
    <x v="2"/>
    <s v="Medium"/>
    <x v="279"/>
    <x v="2"/>
    <x v="4"/>
    <x v="289"/>
    <x v="248"/>
    <n v="128110"/>
    <x v="288"/>
    <x v="289"/>
    <x v="3"/>
    <n v="3"/>
    <x v="3"/>
    <x v="0"/>
  </r>
  <r>
    <x v="0"/>
    <x v="1"/>
    <x v="2"/>
    <s v="Medium"/>
    <x v="280"/>
    <x v="2"/>
    <x v="6"/>
    <x v="290"/>
    <x v="249"/>
    <n v="8107.96"/>
    <x v="289"/>
    <x v="290"/>
    <x v="13"/>
    <n v="4"/>
    <x v="10"/>
    <x v="0"/>
  </r>
  <r>
    <x v="0"/>
    <x v="1"/>
    <x v="2"/>
    <s v="Medium"/>
    <x v="281"/>
    <x v="2"/>
    <x v="6"/>
    <x v="291"/>
    <x v="250"/>
    <n v="7051.8"/>
    <x v="290"/>
    <x v="291"/>
    <x v="14"/>
    <n v="5"/>
    <x v="11"/>
    <x v="0"/>
  </r>
  <r>
    <x v="0"/>
    <x v="1"/>
    <x v="2"/>
    <s v="Medium"/>
    <x v="282"/>
    <x v="2"/>
    <x v="0"/>
    <x v="292"/>
    <x v="251"/>
    <n v="25134.400000000001"/>
    <x v="291"/>
    <x v="292"/>
    <x v="1"/>
    <n v="6"/>
    <x v="1"/>
    <x v="0"/>
  </r>
  <r>
    <x v="4"/>
    <x v="3"/>
    <x v="2"/>
    <s v="Medium"/>
    <x v="283"/>
    <x v="2"/>
    <x v="5"/>
    <x v="293"/>
    <x v="252"/>
    <n v="678960"/>
    <x v="292"/>
    <x v="293"/>
    <x v="1"/>
    <n v="6"/>
    <x v="1"/>
    <x v="0"/>
  </r>
  <r>
    <x v="0"/>
    <x v="4"/>
    <x v="2"/>
    <s v="Medium"/>
    <x v="284"/>
    <x v="2"/>
    <x v="6"/>
    <x v="294"/>
    <x v="253"/>
    <n v="4366.32"/>
    <x v="293"/>
    <x v="294"/>
    <x v="5"/>
    <n v="8"/>
    <x v="5"/>
    <x v="0"/>
  </r>
  <r>
    <x v="0"/>
    <x v="1"/>
    <x v="2"/>
    <s v="Medium"/>
    <x v="285"/>
    <x v="2"/>
    <x v="6"/>
    <x v="295"/>
    <x v="254"/>
    <n v="10291.120000000001"/>
    <x v="294"/>
    <x v="295"/>
    <x v="5"/>
    <n v="8"/>
    <x v="5"/>
    <x v="0"/>
  </r>
  <r>
    <x v="0"/>
    <x v="1"/>
    <x v="2"/>
    <s v="Medium"/>
    <x v="286"/>
    <x v="2"/>
    <x v="6"/>
    <x v="296"/>
    <x v="255"/>
    <n v="15513.96"/>
    <x v="295"/>
    <x v="296"/>
    <x v="9"/>
    <n v="9"/>
    <x v="6"/>
    <x v="1"/>
  </r>
  <r>
    <x v="0"/>
    <x v="1"/>
    <x v="2"/>
    <s v="Medium"/>
    <x v="287"/>
    <x v="2"/>
    <x v="0"/>
    <x v="297"/>
    <x v="256"/>
    <n v="35585.599999999999"/>
    <x v="296"/>
    <x v="297"/>
    <x v="6"/>
    <n v="9"/>
    <x v="6"/>
    <x v="0"/>
  </r>
  <r>
    <x v="0"/>
    <x v="3"/>
    <x v="2"/>
    <s v="Medium"/>
    <x v="288"/>
    <x v="2"/>
    <x v="0"/>
    <x v="298"/>
    <x v="257"/>
    <n v="55071.199999999997"/>
    <x v="297"/>
    <x v="298"/>
    <x v="6"/>
    <n v="9"/>
    <x v="6"/>
    <x v="0"/>
  </r>
  <r>
    <x v="0"/>
    <x v="1"/>
    <x v="2"/>
    <s v="Medium"/>
    <x v="12"/>
    <x v="2"/>
    <x v="2"/>
    <x v="299"/>
    <x v="258"/>
    <n v="691012"/>
    <x v="298"/>
    <x v="299"/>
    <x v="11"/>
    <n v="11"/>
    <x v="9"/>
    <x v="1"/>
  </r>
  <r>
    <x v="0"/>
    <x v="3"/>
    <x v="2"/>
    <s v="Medium"/>
    <x v="289"/>
    <x v="2"/>
    <x v="6"/>
    <x v="300"/>
    <x v="259"/>
    <n v="12532.24"/>
    <x v="299"/>
    <x v="300"/>
    <x v="12"/>
    <n v="12"/>
    <x v="2"/>
    <x v="1"/>
  </r>
  <r>
    <x v="0"/>
    <x v="3"/>
    <x v="2"/>
    <s v="Medium"/>
    <x v="272"/>
    <x v="2"/>
    <x v="2"/>
    <x v="282"/>
    <x v="241"/>
    <n v="438564"/>
    <x v="281"/>
    <x v="282"/>
    <x v="2"/>
    <n v="12"/>
    <x v="2"/>
    <x v="0"/>
  </r>
  <r>
    <x v="2"/>
    <x v="0"/>
    <x v="3"/>
    <s v="Medium"/>
    <x v="290"/>
    <x v="3"/>
    <x v="3"/>
    <x v="301"/>
    <x v="260"/>
    <n v="6601.92"/>
    <x v="300"/>
    <x v="301"/>
    <x v="3"/>
    <n v="3"/>
    <x v="3"/>
    <x v="0"/>
  </r>
  <r>
    <x v="0"/>
    <x v="4"/>
    <x v="3"/>
    <s v="Medium"/>
    <x v="291"/>
    <x v="3"/>
    <x v="6"/>
    <x v="302"/>
    <x v="261"/>
    <n v="18721.080000000002"/>
    <x v="301"/>
    <x v="302"/>
    <x v="1"/>
    <n v="6"/>
    <x v="1"/>
    <x v="0"/>
  </r>
  <r>
    <x v="0"/>
    <x v="1"/>
    <x v="3"/>
    <s v="Medium"/>
    <x v="292"/>
    <x v="3"/>
    <x v="6"/>
    <x v="303"/>
    <x v="262"/>
    <n v="15056.72"/>
    <x v="302"/>
    <x v="303"/>
    <x v="1"/>
    <n v="6"/>
    <x v="1"/>
    <x v="0"/>
  </r>
  <r>
    <x v="4"/>
    <x v="2"/>
    <x v="3"/>
    <s v="Medium"/>
    <x v="293"/>
    <x v="3"/>
    <x v="5"/>
    <x v="304"/>
    <x v="263"/>
    <n v="106536"/>
    <x v="303"/>
    <x v="304"/>
    <x v="11"/>
    <n v="11"/>
    <x v="9"/>
    <x v="1"/>
  </r>
  <r>
    <x v="4"/>
    <x v="3"/>
    <x v="3"/>
    <s v="Medium"/>
    <x v="294"/>
    <x v="3"/>
    <x v="5"/>
    <x v="305"/>
    <x v="264"/>
    <n v="175260"/>
    <x v="304"/>
    <x v="305"/>
    <x v="2"/>
    <n v="12"/>
    <x v="2"/>
    <x v="0"/>
  </r>
  <r>
    <x v="0"/>
    <x v="2"/>
    <x v="4"/>
    <s v="Medium"/>
    <x v="295"/>
    <x v="4"/>
    <x v="2"/>
    <x v="306"/>
    <x v="265"/>
    <n v="184989"/>
    <x v="305"/>
    <x v="306"/>
    <x v="13"/>
    <n v="4"/>
    <x v="10"/>
    <x v="0"/>
  </r>
  <r>
    <x v="0"/>
    <x v="1"/>
    <x v="4"/>
    <s v="Medium"/>
    <x v="292"/>
    <x v="4"/>
    <x v="6"/>
    <x v="303"/>
    <x v="262"/>
    <n v="15056.72"/>
    <x v="302"/>
    <x v="303"/>
    <x v="1"/>
    <n v="6"/>
    <x v="1"/>
    <x v="0"/>
  </r>
  <r>
    <x v="0"/>
    <x v="2"/>
    <x v="4"/>
    <s v="Medium"/>
    <x v="296"/>
    <x v="4"/>
    <x v="2"/>
    <x v="307"/>
    <x v="266"/>
    <n v="122682"/>
    <x v="306"/>
    <x v="307"/>
    <x v="5"/>
    <n v="8"/>
    <x v="5"/>
    <x v="0"/>
  </r>
  <r>
    <x v="0"/>
    <x v="1"/>
    <x v="4"/>
    <s v="Medium"/>
    <x v="297"/>
    <x v="4"/>
    <x v="2"/>
    <x v="308"/>
    <x v="267"/>
    <n v="135884"/>
    <x v="307"/>
    <x v="308"/>
    <x v="5"/>
    <n v="8"/>
    <x v="5"/>
    <x v="0"/>
  </r>
  <r>
    <x v="4"/>
    <x v="0"/>
    <x v="4"/>
    <s v="Medium"/>
    <x v="298"/>
    <x v="4"/>
    <x v="5"/>
    <x v="309"/>
    <x v="268"/>
    <n v="588984"/>
    <x v="308"/>
    <x v="309"/>
    <x v="6"/>
    <n v="9"/>
    <x v="6"/>
    <x v="0"/>
  </r>
  <r>
    <x v="4"/>
    <x v="4"/>
    <x v="4"/>
    <s v="Medium"/>
    <x v="299"/>
    <x v="4"/>
    <x v="5"/>
    <x v="310"/>
    <x v="269"/>
    <n v="223008"/>
    <x v="309"/>
    <x v="310"/>
    <x v="12"/>
    <n v="12"/>
    <x v="2"/>
    <x v="1"/>
  </r>
  <r>
    <x v="0"/>
    <x v="0"/>
    <x v="5"/>
    <s v="Medium"/>
    <x v="274"/>
    <x v="5"/>
    <x v="0"/>
    <x v="284"/>
    <x v="243"/>
    <n v="13027.2"/>
    <x v="283"/>
    <x v="284"/>
    <x v="1"/>
    <n v="6"/>
    <x v="1"/>
    <x v="0"/>
  </r>
  <r>
    <x v="0"/>
    <x v="4"/>
    <x v="5"/>
    <s v="Medium"/>
    <x v="291"/>
    <x v="5"/>
    <x v="6"/>
    <x v="302"/>
    <x v="261"/>
    <n v="18721.080000000002"/>
    <x v="301"/>
    <x v="302"/>
    <x v="1"/>
    <n v="6"/>
    <x v="1"/>
    <x v="0"/>
  </r>
  <r>
    <x v="0"/>
    <x v="1"/>
    <x v="5"/>
    <s v="Medium"/>
    <x v="282"/>
    <x v="5"/>
    <x v="0"/>
    <x v="292"/>
    <x v="251"/>
    <n v="25134.400000000001"/>
    <x v="291"/>
    <x v="292"/>
    <x v="1"/>
    <n v="6"/>
    <x v="1"/>
    <x v="0"/>
  </r>
  <r>
    <x v="4"/>
    <x v="3"/>
    <x v="5"/>
    <s v="Medium"/>
    <x v="283"/>
    <x v="5"/>
    <x v="5"/>
    <x v="293"/>
    <x v="252"/>
    <n v="678960"/>
    <x v="292"/>
    <x v="293"/>
    <x v="1"/>
    <n v="6"/>
    <x v="1"/>
    <x v="0"/>
  </r>
  <r>
    <x v="0"/>
    <x v="1"/>
    <x v="5"/>
    <s v="Medium"/>
    <x v="300"/>
    <x v="5"/>
    <x v="0"/>
    <x v="311"/>
    <x v="270"/>
    <n v="27968"/>
    <x v="310"/>
    <x v="311"/>
    <x v="15"/>
    <n v="11"/>
    <x v="9"/>
    <x v="0"/>
  </r>
  <r>
    <x v="1"/>
    <x v="1"/>
    <x v="5"/>
    <s v="Medium"/>
    <x v="278"/>
    <x v="5"/>
    <x v="1"/>
    <x v="288"/>
    <x v="247"/>
    <n v="9811.7999999999993"/>
    <x v="287"/>
    <x v="288"/>
    <x v="2"/>
    <n v="12"/>
    <x v="2"/>
    <x v="0"/>
  </r>
  <r>
    <x v="2"/>
    <x v="3"/>
    <x v="5"/>
    <s v="Medium"/>
    <x v="301"/>
    <x v="5"/>
    <x v="3"/>
    <x v="312"/>
    <x v="271"/>
    <n v="15180"/>
    <x v="311"/>
    <x v="312"/>
    <x v="12"/>
    <n v="12"/>
    <x v="2"/>
    <x v="1"/>
  </r>
  <r>
    <x v="4"/>
    <x v="3"/>
    <x v="5"/>
    <s v="Medium"/>
    <x v="294"/>
    <x v="5"/>
    <x v="5"/>
    <x v="305"/>
    <x v="264"/>
    <n v="175260"/>
    <x v="304"/>
    <x v="305"/>
    <x v="2"/>
    <n v="12"/>
    <x v="2"/>
    <x v="0"/>
  </r>
  <r>
    <x v="0"/>
    <x v="4"/>
    <x v="4"/>
    <s v="Medium"/>
    <x v="302"/>
    <x v="4"/>
    <x v="0"/>
    <x v="313"/>
    <x v="272"/>
    <n v="8031.6"/>
    <x v="312"/>
    <x v="313"/>
    <x v="4"/>
    <n v="7"/>
    <x v="4"/>
    <x v="0"/>
  </r>
  <r>
    <x v="4"/>
    <x v="0"/>
    <x v="0"/>
    <s v="Medium"/>
    <x v="303"/>
    <x v="0"/>
    <x v="5"/>
    <x v="314"/>
    <x v="273"/>
    <n v="298662"/>
    <x v="313"/>
    <x v="314"/>
    <x v="1"/>
    <n v="6"/>
    <x v="1"/>
    <x v="0"/>
  </r>
  <r>
    <x v="2"/>
    <x v="3"/>
    <x v="0"/>
    <s v="Medium"/>
    <x v="18"/>
    <x v="0"/>
    <x v="3"/>
    <x v="18"/>
    <x v="274"/>
    <n v="4007.64"/>
    <x v="18"/>
    <x v="315"/>
    <x v="7"/>
    <n v="10"/>
    <x v="7"/>
    <x v="1"/>
  </r>
  <r>
    <x v="4"/>
    <x v="0"/>
    <x v="1"/>
    <s v="Medium"/>
    <x v="304"/>
    <x v="1"/>
    <x v="5"/>
    <x v="315"/>
    <x v="275"/>
    <n v="1038082.5"/>
    <x v="314"/>
    <x v="316"/>
    <x v="13"/>
    <n v="4"/>
    <x v="10"/>
    <x v="0"/>
  </r>
  <r>
    <x v="0"/>
    <x v="2"/>
    <x v="1"/>
    <s v="Medium"/>
    <x v="305"/>
    <x v="1"/>
    <x v="2"/>
    <x v="316"/>
    <x v="276"/>
    <n v="530621"/>
    <x v="315"/>
    <x v="317"/>
    <x v="14"/>
    <n v="5"/>
    <x v="11"/>
    <x v="0"/>
  </r>
  <r>
    <x v="4"/>
    <x v="2"/>
    <x v="1"/>
    <s v="Medium"/>
    <x v="306"/>
    <x v="1"/>
    <x v="5"/>
    <x v="317"/>
    <x v="277"/>
    <n v="87906"/>
    <x v="316"/>
    <x v="318"/>
    <x v="9"/>
    <n v="9"/>
    <x v="6"/>
    <x v="1"/>
  </r>
  <r>
    <x v="2"/>
    <x v="0"/>
    <x v="1"/>
    <s v="Medium"/>
    <x v="307"/>
    <x v="1"/>
    <x v="3"/>
    <x v="318"/>
    <x v="278"/>
    <n v="25345.32"/>
    <x v="317"/>
    <x v="319"/>
    <x v="15"/>
    <n v="11"/>
    <x v="9"/>
    <x v="0"/>
  </r>
  <r>
    <x v="3"/>
    <x v="2"/>
    <x v="1"/>
    <s v="Medium"/>
    <x v="308"/>
    <x v="1"/>
    <x v="4"/>
    <x v="319"/>
    <x v="279"/>
    <n v="211233.75"/>
    <x v="318"/>
    <x v="320"/>
    <x v="11"/>
    <n v="11"/>
    <x v="9"/>
    <x v="1"/>
  </r>
  <r>
    <x v="0"/>
    <x v="0"/>
    <x v="1"/>
    <s v="Medium"/>
    <x v="309"/>
    <x v="1"/>
    <x v="6"/>
    <x v="320"/>
    <x v="280"/>
    <n v="10262.07"/>
    <x v="319"/>
    <x v="321"/>
    <x v="12"/>
    <n v="12"/>
    <x v="2"/>
    <x v="1"/>
  </r>
  <r>
    <x v="3"/>
    <x v="4"/>
    <x v="1"/>
    <s v="Medium"/>
    <x v="310"/>
    <x v="1"/>
    <x v="4"/>
    <x v="321"/>
    <x v="281"/>
    <n v="318158.75"/>
    <x v="320"/>
    <x v="322"/>
    <x v="2"/>
    <n v="12"/>
    <x v="2"/>
    <x v="0"/>
  </r>
  <r>
    <x v="4"/>
    <x v="1"/>
    <x v="1"/>
    <s v="Medium"/>
    <x v="311"/>
    <x v="1"/>
    <x v="5"/>
    <x v="322"/>
    <x v="282"/>
    <n v="91182"/>
    <x v="321"/>
    <x v="323"/>
    <x v="12"/>
    <n v="12"/>
    <x v="2"/>
    <x v="1"/>
  </r>
  <r>
    <x v="4"/>
    <x v="3"/>
    <x v="2"/>
    <s v="Medium"/>
    <x v="312"/>
    <x v="2"/>
    <x v="5"/>
    <x v="323"/>
    <x v="283"/>
    <n v="700245"/>
    <x v="322"/>
    <x v="324"/>
    <x v="0"/>
    <n v="1"/>
    <x v="0"/>
    <x v="0"/>
  </r>
  <r>
    <x v="0"/>
    <x v="3"/>
    <x v="2"/>
    <s v="Medium"/>
    <x v="313"/>
    <x v="2"/>
    <x v="2"/>
    <x v="324"/>
    <x v="284"/>
    <n v="769814.5"/>
    <x v="323"/>
    <x v="325"/>
    <x v="0"/>
    <n v="1"/>
    <x v="0"/>
    <x v="0"/>
  </r>
  <r>
    <x v="1"/>
    <x v="4"/>
    <x v="2"/>
    <s v="Medium"/>
    <x v="314"/>
    <x v="2"/>
    <x v="1"/>
    <x v="325"/>
    <x v="285"/>
    <n v="50163.75"/>
    <x v="324"/>
    <x v="326"/>
    <x v="13"/>
    <n v="4"/>
    <x v="10"/>
    <x v="0"/>
  </r>
  <r>
    <x v="4"/>
    <x v="0"/>
    <x v="2"/>
    <s v="Medium"/>
    <x v="303"/>
    <x v="2"/>
    <x v="5"/>
    <x v="314"/>
    <x v="273"/>
    <n v="298662"/>
    <x v="313"/>
    <x v="314"/>
    <x v="1"/>
    <n v="6"/>
    <x v="1"/>
    <x v="0"/>
  </r>
  <r>
    <x v="1"/>
    <x v="2"/>
    <x v="2"/>
    <s v="Medium"/>
    <x v="315"/>
    <x v="2"/>
    <x v="1"/>
    <x v="326"/>
    <x v="286"/>
    <n v="16748.55"/>
    <x v="325"/>
    <x v="327"/>
    <x v="10"/>
    <n v="10"/>
    <x v="7"/>
    <x v="0"/>
  </r>
  <r>
    <x v="2"/>
    <x v="3"/>
    <x v="2"/>
    <s v="Medium"/>
    <x v="18"/>
    <x v="2"/>
    <x v="3"/>
    <x v="18"/>
    <x v="274"/>
    <n v="4007.64"/>
    <x v="18"/>
    <x v="315"/>
    <x v="7"/>
    <n v="10"/>
    <x v="7"/>
    <x v="1"/>
  </r>
  <r>
    <x v="4"/>
    <x v="2"/>
    <x v="2"/>
    <s v="Medium"/>
    <x v="316"/>
    <x v="2"/>
    <x v="5"/>
    <x v="327"/>
    <x v="287"/>
    <n v="361452"/>
    <x v="326"/>
    <x v="328"/>
    <x v="15"/>
    <n v="11"/>
    <x v="9"/>
    <x v="0"/>
  </r>
  <r>
    <x v="2"/>
    <x v="1"/>
    <x v="2"/>
    <s v="Medium"/>
    <x v="317"/>
    <x v="2"/>
    <x v="3"/>
    <x v="328"/>
    <x v="288"/>
    <n v="19383"/>
    <x v="327"/>
    <x v="329"/>
    <x v="11"/>
    <n v="11"/>
    <x v="9"/>
    <x v="1"/>
  </r>
  <r>
    <x v="3"/>
    <x v="4"/>
    <x v="2"/>
    <s v="Medium"/>
    <x v="310"/>
    <x v="2"/>
    <x v="4"/>
    <x v="321"/>
    <x v="281"/>
    <n v="318158.75"/>
    <x v="320"/>
    <x v="322"/>
    <x v="2"/>
    <n v="12"/>
    <x v="2"/>
    <x v="0"/>
  </r>
  <r>
    <x v="1"/>
    <x v="3"/>
    <x v="3"/>
    <s v="Medium"/>
    <x v="318"/>
    <x v="3"/>
    <x v="1"/>
    <x v="329"/>
    <x v="289"/>
    <n v="3344.25"/>
    <x v="328"/>
    <x v="330"/>
    <x v="14"/>
    <n v="5"/>
    <x v="11"/>
    <x v="0"/>
  </r>
  <r>
    <x v="4"/>
    <x v="0"/>
    <x v="3"/>
    <s v="Medium"/>
    <x v="319"/>
    <x v="3"/>
    <x v="5"/>
    <x v="330"/>
    <x v="290"/>
    <n v="1035625.5"/>
    <x v="329"/>
    <x v="331"/>
    <x v="4"/>
    <n v="7"/>
    <x v="4"/>
    <x v="0"/>
  </r>
  <r>
    <x v="0"/>
    <x v="1"/>
    <x v="3"/>
    <s v="Medium"/>
    <x v="320"/>
    <x v="3"/>
    <x v="2"/>
    <x v="331"/>
    <x v="291"/>
    <n v="416279.5"/>
    <x v="330"/>
    <x v="332"/>
    <x v="4"/>
    <n v="7"/>
    <x v="4"/>
    <x v="0"/>
  </r>
  <r>
    <x v="3"/>
    <x v="0"/>
    <x v="3"/>
    <s v="Medium"/>
    <x v="321"/>
    <x v="3"/>
    <x v="4"/>
    <x v="332"/>
    <x v="292"/>
    <n v="64496.25"/>
    <x v="331"/>
    <x v="333"/>
    <x v="6"/>
    <n v="9"/>
    <x v="6"/>
    <x v="0"/>
  </r>
  <r>
    <x v="3"/>
    <x v="3"/>
    <x v="3"/>
    <s v="Medium"/>
    <x v="322"/>
    <x v="3"/>
    <x v="4"/>
    <x v="333"/>
    <x v="293"/>
    <n v="240012.5"/>
    <x v="332"/>
    <x v="334"/>
    <x v="6"/>
    <n v="9"/>
    <x v="6"/>
    <x v="0"/>
  </r>
  <r>
    <x v="0"/>
    <x v="0"/>
    <x v="3"/>
    <s v="Medium"/>
    <x v="323"/>
    <x v="3"/>
    <x v="2"/>
    <x v="334"/>
    <x v="294"/>
    <n v="404176.5"/>
    <x v="333"/>
    <x v="335"/>
    <x v="10"/>
    <n v="10"/>
    <x v="7"/>
    <x v="0"/>
  </r>
  <r>
    <x v="2"/>
    <x v="4"/>
    <x v="4"/>
    <s v="Medium"/>
    <x v="324"/>
    <x v="4"/>
    <x v="3"/>
    <x v="335"/>
    <x v="295"/>
    <n v="21359.52"/>
    <x v="334"/>
    <x v="336"/>
    <x v="0"/>
    <n v="1"/>
    <x v="0"/>
    <x v="0"/>
  </r>
  <r>
    <x v="4"/>
    <x v="1"/>
    <x v="4"/>
    <s v="Medium"/>
    <x v="325"/>
    <x v="4"/>
    <x v="5"/>
    <x v="336"/>
    <x v="296"/>
    <n v="725907"/>
    <x v="335"/>
    <x v="337"/>
    <x v="8"/>
    <n v="2"/>
    <x v="8"/>
    <x v="0"/>
  </r>
  <r>
    <x v="0"/>
    <x v="4"/>
    <x v="4"/>
    <s v="Medium"/>
    <x v="326"/>
    <x v="4"/>
    <x v="2"/>
    <x v="337"/>
    <x v="297"/>
    <n v="430452.75"/>
    <x v="336"/>
    <x v="338"/>
    <x v="13"/>
    <n v="4"/>
    <x v="10"/>
    <x v="0"/>
  </r>
  <r>
    <x v="2"/>
    <x v="1"/>
    <x v="4"/>
    <s v="Medium"/>
    <x v="327"/>
    <x v="4"/>
    <x v="3"/>
    <x v="338"/>
    <x v="298"/>
    <n v="9609.6"/>
    <x v="337"/>
    <x v="339"/>
    <x v="14"/>
    <n v="5"/>
    <x v="11"/>
    <x v="0"/>
  </r>
  <r>
    <x v="4"/>
    <x v="4"/>
    <x v="4"/>
    <s v="Medium"/>
    <x v="328"/>
    <x v="4"/>
    <x v="5"/>
    <x v="339"/>
    <x v="299"/>
    <n v="509691"/>
    <x v="338"/>
    <x v="340"/>
    <x v="6"/>
    <n v="9"/>
    <x v="6"/>
    <x v="0"/>
  </r>
  <r>
    <x v="2"/>
    <x v="2"/>
    <x v="4"/>
    <s v="Medium"/>
    <x v="329"/>
    <x v="4"/>
    <x v="3"/>
    <x v="340"/>
    <x v="300"/>
    <n v="24395.279999999999"/>
    <x v="339"/>
    <x v="341"/>
    <x v="9"/>
    <n v="9"/>
    <x v="6"/>
    <x v="1"/>
  </r>
  <r>
    <x v="1"/>
    <x v="2"/>
    <x v="4"/>
    <s v="Medium"/>
    <x v="315"/>
    <x v="4"/>
    <x v="1"/>
    <x v="326"/>
    <x v="286"/>
    <n v="16748.55"/>
    <x v="325"/>
    <x v="327"/>
    <x v="10"/>
    <n v="10"/>
    <x v="7"/>
    <x v="0"/>
  </r>
  <r>
    <x v="3"/>
    <x v="3"/>
    <x v="4"/>
    <s v="Medium"/>
    <x v="330"/>
    <x v="4"/>
    <x v="4"/>
    <x v="341"/>
    <x v="301"/>
    <n v="99758.75"/>
    <x v="340"/>
    <x v="342"/>
    <x v="15"/>
    <n v="11"/>
    <x v="9"/>
    <x v="0"/>
  </r>
  <r>
    <x v="0"/>
    <x v="4"/>
    <x v="5"/>
    <s v="Medium"/>
    <x v="331"/>
    <x v="5"/>
    <x v="2"/>
    <x v="342"/>
    <x v="302"/>
    <n v="659613.5"/>
    <x v="341"/>
    <x v="343"/>
    <x v="6"/>
    <n v="9"/>
    <x v="6"/>
    <x v="0"/>
  </r>
  <r>
    <x v="0"/>
    <x v="0"/>
    <x v="5"/>
    <s v="Medium"/>
    <x v="323"/>
    <x v="5"/>
    <x v="2"/>
    <x v="334"/>
    <x v="294"/>
    <n v="404176.5"/>
    <x v="333"/>
    <x v="335"/>
    <x v="10"/>
    <n v="10"/>
    <x v="7"/>
    <x v="0"/>
  </r>
  <r>
    <x v="1"/>
    <x v="1"/>
    <x v="5"/>
    <s v="Medium"/>
    <x v="332"/>
    <x v="5"/>
    <x v="1"/>
    <x v="343"/>
    <x v="303"/>
    <n v="13240.5"/>
    <x v="342"/>
    <x v="344"/>
    <x v="11"/>
    <n v="11"/>
    <x v="9"/>
    <x v="1"/>
  </r>
  <r>
    <x v="0"/>
    <x v="3"/>
    <x v="5"/>
    <s v="Medium"/>
    <x v="333"/>
    <x v="5"/>
    <x v="0"/>
    <x v="344"/>
    <x v="304"/>
    <n v="30830.799999999999"/>
    <x v="343"/>
    <x v="345"/>
    <x v="15"/>
    <n v="11"/>
    <x v="9"/>
    <x v="0"/>
  </r>
  <r>
    <x v="0"/>
    <x v="1"/>
    <x v="0"/>
    <s v="Medium"/>
    <x v="61"/>
    <x v="0"/>
    <x v="0"/>
    <x v="345"/>
    <x v="305"/>
    <n v="12066.6"/>
    <x v="45"/>
    <x v="346"/>
    <x v="14"/>
    <n v="5"/>
    <x v="11"/>
    <x v="0"/>
  </r>
  <r>
    <x v="0"/>
    <x v="0"/>
    <x v="0"/>
    <s v="Medium"/>
    <x v="334"/>
    <x v="0"/>
    <x v="6"/>
    <x v="346"/>
    <x v="306"/>
    <n v="5217.03"/>
    <x v="344"/>
    <x v="347"/>
    <x v="4"/>
    <n v="7"/>
    <x v="4"/>
    <x v="0"/>
  </r>
  <r>
    <x v="2"/>
    <x v="1"/>
    <x v="0"/>
    <s v="Medium"/>
    <x v="335"/>
    <x v="0"/>
    <x v="3"/>
    <x v="347"/>
    <x v="307"/>
    <n v="17253.599999999999"/>
    <x v="345"/>
    <x v="348"/>
    <x v="6"/>
    <n v="9"/>
    <x v="6"/>
    <x v="0"/>
  </r>
  <r>
    <x v="0"/>
    <x v="3"/>
    <x v="0"/>
    <s v="Medium"/>
    <x v="336"/>
    <x v="0"/>
    <x v="6"/>
    <x v="348"/>
    <x v="308"/>
    <n v="3318.77"/>
    <x v="346"/>
    <x v="349"/>
    <x v="2"/>
    <n v="12"/>
    <x v="2"/>
    <x v="0"/>
  </r>
  <r>
    <x v="0"/>
    <x v="4"/>
    <x v="2"/>
    <s v="Medium"/>
    <x v="337"/>
    <x v="2"/>
    <x v="0"/>
    <x v="349"/>
    <x v="309"/>
    <n v="17708.599999999999"/>
    <x v="299"/>
    <x v="350"/>
    <x v="3"/>
    <n v="3"/>
    <x v="3"/>
    <x v="0"/>
  </r>
  <r>
    <x v="0"/>
    <x v="3"/>
    <x v="2"/>
    <s v="Medium"/>
    <x v="338"/>
    <x v="2"/>
    <x v="0"/>
    <x v="350"/>
    <x v="310"/>
    <n v="18891.599999999999"/>
    <x v="347"/>
    <x v="351"/>
    <x v="1"/>
    <n v="6"/>
    <x v="1"/>
    <x v="0"/>
  </r>
  <r>
    <x v="0"/>
    <x v="1"/>
    <x v="2"/>
    <s v="Medium"/>
    <x v="339"/>
    <x v="2"/>
    <x v="6"/>
    <x v="351"/>
    <x v="311"/>
    <n v="2293.1999999999998"/>
    <x v="348"/>
    <x v="352"/>
    <x v="10"/>
    <n v="10"/>
    <x v="7"/>
    <x v="0"/>
  </r>
  <r>
    <x v="2"/>
    <x v="2"/>
    <x v="3"/>
    <s v="Medium"/>
    <x v="139"/>
    <x v="3"/>
    <x v="3"/>
    <x v="352"/>
    <x v="312"/>
    <n v="21479.64"/>
    <x v="349"/>
    <x v="353"/>
    <x v="3"/>
    <n v="3"/>
    <x v="3"/>
    <x v="0"/>
  </r>
  <r>
    <x v="1"/>
    <x v="3"/>
    <x v="3"/>
    <s v="Medium"/>
    <x v="340"/>
    <x v="3"/>
    <x v="1"/>
    <x v="353"/>
    <x v="313"/>
    <n v="35872.199999999997"/>
    <x v="350"/>
    <x v="354"/>
    <x v="13"/>
    <n v="4"/>
    <x v="10"/>
    <x v="0"/>
  </r>
  <r>
    <x v="0"/>
    <x v="1"/>
    <x v="4"/>
    <s v="Medium"/>
    <x v="339"/>
    <x v="4"/>
    <x v="6"/>
    <x v="351"/>
    <x v="311"/>
    <n v="2293.1999999999998"/>
    <x v="348"/>
    <x v="352"/>
    <x v="10"/>
    <n v="10"/>
    <x v="7"/>
    <x v="0"/>
  </r>
  <r>
    <x v="0"/>
    <x v="2"/>
    <x v="4"/>
    <s v="Medium"/>
    <x v="341"/>
    <x v="4"/>
    <x v="0"/>
    <x v="354"/>
    <x v="314"/>
    <n v="48812.4"/>
    <x v="351"/>
    <x v="355"/>
    <x v="11"/>
    <n v="11"/>
    <x v="9"/>
    <x v="1"/>
  </r>
  <r>
    <x v="0"/>
    <x v="3"/>
    <x v="4"/>
    <s v="Medium"/>
    <x v="336"/>
    <x v="4"/>
    <x v="6"/>
    <x v="348"/>
    <x v="308"/>
    <n v="3318.77"/>
    <x v="346"/>
    <x v="349"/>
    <x v="2"/>
    <n v="12"/>
    <x v="2"/>
    <x v="0"/>
  </r>
  <r>
    <x v="0"/>
    <x v="3"/>
    <x v="5"/>
    <s v="Medium"/>
    <x v="338"/>
    <x v="5"/>
    <x v="0"/>
    <x v="350"/>
    <x v="310"/>
    <n v="18891.599999999999"/>
    <x v="347"/>
    <x v="351"/>
    <x v="1"/>
    <n v="6"/>
    <x v="1"/>
    <x v="0"/>
  </r>
  <r>
    <x v="1"/>
    <x v="0"/>
    <x v="5"/>
    <s v="Medium"/>
    <x v="342"/>
    <x v="5"/>
    <x v="1"/>
    <x v="355"/>
    <x v="315"/>
    <n v="22256.325000000001"/>
    <x v="352"/>
    <x v="356"/>
    <x v="4"/>
    <n v="7"/>
    <x v="4"/>
    <x v="0"/>
  </r>
  <r>
    <x v="2"/>
    <x v="2"/>
    <x v="5"/>
    <s v="Medium"/>
    <x v="343"/>
    <x v="5"/>
    <x v="3"/>
    <x v="356"/>
    <x v="316"/>
    <n v="3341.52"/>
    <x v="353"/>
    <x v="357"/>
    <x v="12"/>
    <n v="12"/>
    <x v="2"/>
    <x v="1"/>
  </r>
  <r>
    <x v="2"/>
    <x v="4"/>
    <x v="0"/>
    <s v="High"/>
    <x v="293"/>
    <x v="0"/>
    <x v="3"/>
    <x v="357"/>
    <x v="317"/>
    <n v="4168.8"/>
    <x v="354"/>
    <x v="358"/>
    <x v="7"/>
    <n v="10"/>
    <x v="7"/>
    <x v="1"/>
  </r>
  <r>
    <x v="0"/>
    <x v="4"/>
    <x v="1"/>
    <s v="High"/>
    <x v="344"/>
    <x v="1"/>
    <x v="6"/>
    <x v="358"/>
    <x v="318"/>
    <n v="14666.4"/>
    <x v="355"/>
    <x v="359"/>
    <x v="6"/>
    <n v="9"/>
    <x v="6"/>
    <x v="0"/>
  </r>
  <r>
    <x v="2"/>
    <x v="4"/>
    <x v="2"/>
    <s v="High"/>
    <x v="293"/>
    <x v="2"/>
    <x v="3"/>
    <x v="357"/>
    <x v="317"/>
    <n v="4168.8"/>
    <x v="354"/>
    <x v="358"/>
    <x v="7"/>
    <n v="10"/>
    <x v="7"/>
    <x v="1"/>
  </r>
  <r>
    <x v="3"/>
    <x v="4"/>
    <x v="0"/>
    <s v="High"/>
    <x v="345"/>
    <x v="0"/>
    <x v="4"/>
    <x v="359"/>
    <x v="319"/>
    <n v="387618.75"/>
    <x v="356"/>
    <x v="360"/>
    <x v="13"/>
    <n v="4"/>
    <x v="10"/>
    <x v="0"/>
  </r>
  <r>
    <x v="3"/>
    <x v="2"/>
    <x v="0"/>
    <s v="High"/>
    <x v="346"/>
    <x v="0"/>
    <x v="4"/>
    <x v="360"/>
    <x v="320"/>
    <n v="166725"/>
    <x v="357"/>
    <x v="361"/>
    <x v="12"/>
    <n v="12"/>
    <x v="2"/>
    <x v="1"/>
  </r>
  <r>
    <x v="0"/>
    <x v="4"/>
    <x v="1"/>
    <s v="High"/>
    <x v="347"/>
    <x v="1"/>
    <x v="2"/>
    <x v="361"/>
    <x v="321"/>
    <n v="728595"/>
    <x v="358"/>
    <x v="362"/>
    <x v="14"/>
    <n v="5"/>
    <x v="11"/>
    <x v="0"/>
  </r>
  <r>
    <x v="3"/>
    <x v="4"/>
    <x v="1"/>
    <s v="High"/>
    <x v="29"/>
    <x v="1"/>
    <x v="4"/>
    <x v="29"/>
    <x v="322"/>
    <n v="202950"/>
    <x v="29"/>
    <x v="363"/>
    <x v="11"/>
    <n v="11"/>
    <x v="9"/>
    <x v="1"/>
  </r>
  <r>
    <x v="1"/>
    <x v="2"/>
    <x v="1"/>
    <s v="High"/>
    <x v="348"/>
    <x v="1"/>
    <x v="1"/>
    <x v="362"/>
    <x v="323"/>
    <n v="27972"/>
    <x v="359"/>
    <x v="364"/>
    <x v="2"/>
    <n v="12"/>
    <x v="2"/>
    <x v="0"/>
  </r>
  <r>
    <x v="0"/>
    <x v="2"/>
    <x v="2"/>
    <s v="High"/>
    <x v="349"/>
    <x v="2"/>
    <x v="0"/>
    <x v="363"/>
    <x v="324"/>
    <n v="35172"/>
    <x v="360"/>
    <x v="365"/>
    <x v="3"/>
    <n v="3"/>
    <x v="3"/>
    <x v="0"/>
  </r>
  <r>
    <x v="4"/>
    <x v="3"/>
    <x v="2"/>
    <s v="High"/>
    <x v="350"/>
    <x v="2"/>
    <x v="5"/>
    <x v="364"/>
    <x v="325"/>
    <n v="159570"/>
    <x v="361"/>
    <x v="366"/>
    <x v="14"/>
    <n v="5"/>
    <x v="11"/>
    <x v="0"/>
  </r>
  <r>
    <x v="1"/>
    <x v="2"/>
    <x v="2"/>
    <s v="High"/>
    <x v="351"/>
    <x v="2"/>
    <x v="1"/>
    <x v="365"/>
    <x v="326"/>
    <n v="29254.5"/>
    <x v="362"/>
    <x v="367"/>
    <x v="7"/>
    <n v="10"/>
    <x v="7"/>
    <x v="1"/>
  </r>
  <r>
    <x v="0"/>
    <x v="1"/>
    <x v="2"/>
    <s v="High"/>
    <x v="352"/>
    <x v="2"/>
    <x v="0"/>
    <x v="366"/>
    <x v="327"/>
    <n v="4338"/>
    <x v="363"/>
    <x v="368"/>
    <x v="10"/>
    <n v="10"/>
    <x v="7"/>
    <x v="0"/>
  </r>
  <r>
    <x v="1"/>
    <x v="1"/>
    <x v="3"/>
    <s v="High"/>
    <x v="353"/>
    <x v="3"/>
    <x v="1"/>
    <x v="367"/>
    <x v="328"/>
    <n v="9193.5"/>
    <x v="364"/>
    <x v="369"/>
    <x v="0"/>
    <n v="1"/>
    <x v="0"/>
    <x v="0"/>
  </r>
  <r>
    <x v="1"/>
    <x v="1"/>
    <x v="3"/>
    <s v="High"/>
    <x v="354"/>
    <x v="3"/>
    <x v="1"/>
    <x v="368"/>
    <x v="329"/>
    <n v="6885"/>
    <x v="365"/>
    <x v="370"/>
    <x v="13"/>
    <n v="4"/>
    <x v="10"/>
    <x v="0"/>
  </r>
  <r>
    <x v="1"/>
    <x v="4"/>
    <x v="3"/>
    <s v="High"/>
    <x v="355"/>
    <x v="3"/>
    <x v="1"/>
    <x v="369"/>
    <x v="330"/>
    <n v="10665"/>
    <x v="366"/>
    <x v="371"/>
    <x v="14"/>
    <n v="5"/>
    <x v="11"/>
    <x v="0"/>
  </r>
  <r>
    <x v="0"/>
    <x v="2"/>
    <x v="3"/>
    <s v="High"/>
    <x v="44"/>
    <x v="3"/>
    <x v="2"/>
    <x v="370"/>
    <x v="331"/>
    <n v="201285"/>
    <x v="367"/>
    <x v="372"/>
    <x v="4"/>
    <n v="7"/>
    <x v="4"/>
    <x v="0"/>
  </r>
  <r>
    <x v="3"/>
    <x v="4"/>
    <x v="3"/>
    <s v="High"/>
    <x v="356"/>
    <x v="3"/>
    <x v="4"/>
    <x v="371"/>
    <x v="332"/>
    <n v="179550"/>
    <x v="368"/>
    <x v="373"/>
    <x v="6"/>
    <n v="9"/>
    <x v="6"/>
    <x v="0"/>
  </r>
  <r>
    <x v="4"/>
    <x v="4"/>
    <x v="3"/>
    <s v="High"/>
    <x v="357"/>
    <x v="3"/>
    <x v="5"/>
    <x v="372"/>
    <x v="333"/>
    <n v="619380"/>
    <x v="369"/>
    <x v="374"/>
    <x v="7"/>
    <n v="10"/>
    <x v="7"/>
    <x v="1"/>
  </r>
  <r>
    <x v="0"/>
    <x v="1"/>
    <x v="3"/>
    <s v="High"/>
    <x v="352"/>
    <x v="3"/>
    <x v="0"/>
    <x v="366"/>
    <x v="327"/>
    <n v="4338"/>
    <x v="363"/>
    <x v="368"/>
    <x v="10"/>
    <n v="10"/>
    <x v="7"/>
    <x v="0"/>
  </r>
  <r>
    <x v="0"/>
    <x v="1"/>
    <x v="3"/>
    <s v="High"/>
    <x v="358"/>
    <x v="3"/>
    <x v="6"/>
    <x v="373"/>
    <x v="334"/>
    <n v="16789.5"/>
    <x v="370"/>
    <x v="375"/>
    <x v="15"/>
    <n v="11"/>
    <x v="9"/>
    <x v="0"/>
  </r>
  <r>
    <x v="3"/>
    <x v="0"/>
    <x v="3"/>
    <s v="High"/>
    <x v="94"/>
    <x v="3"/>
    <x v="4"/>
    <x v="374"/>
    <x v="335"/>
    <n v="215550"/>
    <x v="371"/>
    <x v="376"/>
    <x v="12"/>
    <n v="12"/>
    <x v="2"/>
    <x v="1"/>
  </r>
  <r>
    <x v="4"/>
    <x v="2"/>
    <x v="3"/>
    <s v="High"/>
    <x v="359"/>
    <x v="3"/>
    <x v="5"/>
    <x v="375"/>
    <x v="336"/>
    <n v="230310"/>
    <x v="372"/>
    <x v="377"/>
    <x v="2"/>
    <n v="12"/>
    <x v="2"/>
    <x v="0"/>
  </r>
  <r>
    <x v="3"/>
    <x v="3"/>
    <x v="4"/>
    <s v="High"/>
    <x v="360"/>
    <x v="4"/>
    <x v="4"/>
    <x v="376"/>
    <x v="337"/>
    <n v="38362.5"/>
    <x v="373"/>
    <x v="378"/>
    <x v="14"/>
    <n v="5"/>
    <x v="11"/>
    <x v="0"/>
  </r>
  <r>
    <x v="1"/>
    <x v="3"/>
    <x v="4"/>
    <s v="High"/>
    <x v="361"/>
    <x v="4"/>
    <x v="1"/>
    <x v="377"/>
    <x v="338"/>
    <n v="8653.5"/>
    <x v="374"/>
    <x v="379"/>
    <x v="4"/>
    <n v="7"/>
    <x v="4"/>
    <x v="0"/>
  </r>
  <r>
    <x v="0"/>
    <x v="4"/>
    <x v="4"/>
    <s v="High"/>
    <x v="362"/>
    <x v="4"/>
    <x v="2"/>
    <x v="378"/>
    <x v="339"/>
    <n v="884205"/>
    <x v="375"/>
    <x v="380"/>
    <x v="5"/>
    <n v="8"/>
    <x v="5"/>
    <x v="0"/>
  </r>
  <r>
    <x v="4"/>
    <x v="3"/>
    <x v="4"/>
    <s v="High"/>
    <x v="363"/>
    <x v="4"/>
    <x v="5"/>
    <x v="379"/>
    <x v="340"/>
    <n v="116640"/>
    <x v="376"/>
    <x v="381"/>
    <x v="6"/>
    <n v="9"/>
    <x v="6"/>
    <x v="0"/>
  </r>
  <r>
    <x v="4"/>
    <x v="4"/>
    <x v="4"/>
    <s v="High"/>
    <x v="357"/>
    <x v="4"/>
    <x v="5"/>
    <x v="372"/>
    <x v="333"/>
    <n v="619380"/>
    <x v="369"/>
    <x v="374"/>
    <x v="7"/>
    <n v="10"/>
    <x v="7"/>
    <x v="1"/>
  </r>
  <r>
    <x v="1"/>
    <x v="2"/>
    <x v="4"/>
    <s v="High"/>
    <x v="351"/>
    <x v="4"/>
    <x v="1"/>
    <x v="365"/>
    <x v="326"/>
    <n v="29254.5"/>
    <x v="362"/>
    <x v="367"/>
    <x v="7"/>
    <n v="10"/>
    <x v="7"/>
    <x v="1"/>
  </r>
  <r>
    <x v="3"/>
    <x v="0"/>
    <x v="4"/>
    <s v="High"/>
    <x v="48"/>
    <x v="4"/>
    <x v="4"/>
    <x v="380"/>
    <x v="341"/>
    <n v="284512.5"/>
    <x v="377"/>
    <x v="382"/>
    <x v="15"/>
    <n v="11"/>
    <x v="9"/>
    <x v="0"/>
  </r>
  <r>
    <x v="0"/>
    <x v="1"/>
    <x v="4"/>
    <s v="High"/>
    <x v="364"/>
    <x v="4"/>
    <x v="2"/>
    <x v="381"/>
    <x v="342"/>
    <n v="589050"/>
    <x v="378"/>
    <x v="383"/>
    <x v="12"/>
    <n v="12"/>
    <x v="2"/>
    <x v="1"/>
  </r>
  <r>
    <x v="3"/>
    <x v="4"/>
    <x v="5"/>
    <s v="High"/>
    <x v="365"/>
    <x v="5"/>
    <x v="4"/>
    <x v="382"/>
    <x v="343"/>
    <n v="65137.5"/>
    <x v="379"/>
    <x v="384"/>
    <x v="0"/>
    <n v="1"/>
    <x v="0"/>
    <x v="0"/>
  </r>
  <r>
    <x v="0"/>
    <x v="0"/>
    <x v="5"/>
    <s v="High"/>
    <x v="366"/>
    <x v="5"/>
    <x v="2"/>
    <x v="383"/>
    <x v="344"/>
    <n v="705600"/>
    <x v="380"/>
    <x v="385"/>
    <x v="8"/>
    <n v="2"/>
    <x v="8"/>
    <x v="0"/>
  </r>
  <r>
    <x v="4"/>
    <x v="4"/>
    <x v="5"/>
    <s v="High"/>
    <x v="288"/>
    <x v="5"/>
    <x v="5"/>
    <x v="384"/>
    <x v="345"/>
    <n v="808110"/>
    <x v="381"/>
    <x v="386"/>
    <x v="3"/>
    <n v="3"/>
    <x v="3"/>
    <x v="0"/>
  </r>
  <r>
    <x v="2"/>
    <x v="0"/>
    <x v="5"/>
    <s v="High"/>
    <x v="367"/>
    <x v="5"/>
    <x v="3"/>
    <x v="385"/>
    <x v="346"/>
    <n v="38021.4"/>
    <x v="382"/>
    <x v="387"/>
    <x v="13"/>
    <n v="4"/>
    <x v="10"/>
    <x v="0"/>
  </r>
  <r>
    <x v="0"/>
    <x v="3"/>
    <x v="5"/>
    <s v="High"/>
    <x v="368"/>
    <x v="5"/>
    <x v="0"/>
    <x v="386"/>
    <x v="347"/>
    <n v="36702"/>
    <x v="383"/>
    <x v="388"/>
    <x v="14"/>
    <n v="5"/>
    <x v="11"/>
    <x v="0"/>
  </r>
  <r>
    <x v="2"/>
    <x v="1"/>
    <x v="5"/>
    <s v="High"/>
    <x v="369"/>
    <x v="5"/>
    <x v="3"/>
    <x v="387"/>
    <x v="348"/>
    <n v="27799.200000000001"/>
    <x v="384"/>
    <x v="389"/>
    <x v="5"/>
    <n v="8"/>
    <x v="5"/>
    <x v="0"/>
  </r>
  <r>
    <x v="0"/>
    <x v="0"/>
    <x v="5"/>
    <s v="High"/>
    <x v="370"/>
    <x v="5"/>
    <x v="2"/>
    <x v="388"/>
    <x v="349"/>
    <n v="222705"/>
    <x v="385"/>
    <x v="390"/>
    <x v="6"/>
    <n v="9"/>
    <x v="6"/>
    <x v="0"/>
  </r>
  <r>
    <x v="1"/>
    <x v="2"/>
    <x v="5"/>
    <s v="High"/>
    <x v="348"/>
    <x v="5"/>
    <x v="1"/>
    <x v="362"/>
    <x v="323"/>
    <n v="27972"/>
    <x v="359"/>
    <x v="364"/>
    <x v="2"/>
    <n v="12"/>
    <x v="2"/>
    <x v="0"/>
  </r>
  <r>
    <x v="4"/>
    <x v="2"/>
    <x v="5"/>
    <s v="High"/>
    <x v="359"/>
    <x v="5"/>
    <x v="5"/>
    <x v="375"/>
    <x v="336"/>
    <n v="230310"/>
    <x v="372"/>
    <x v="377"/>
    <x v="2"/>
    <n v="12"/>
    <x v="2"/>
    <x v="0"/>
  </r>
  <r>
    <x v="2"/>
    <x v="2"/>
    <x v="0"/>
    <s v="High"/>
    <x v="371"/>
    <x v="0"/>
    <x v="3"/>
    <x v="389"/>
    <x v="350"/>
    <n v="12794.64"/>
    <x v="386"/>
    <x v="391"/>
    <x v="7"/>
    <n v="10"/>
    <x v="7"/>
    <x v="1"/>
  </r>
  <r>
    <x v="0"/>
    <x v="2"/>
    <x v="2"/>
    <s v="High"/>
    <x v="372"/>
    <x v="2"/>
    <x v="6"/>
    <x v="390"/>
    <x v="351"/>
    <n v="15774.36"/>
    <x v="387"/>
    <x v="392"/>
    <x v="13"/>
    <n v="4"/>
    <x v="10"/>
    <x v="0"/>
  </r>
  <r>
    <x v="2"/>
    <x v="2"/>
    <x v="2"/>
    <s v="High"/>
    <x v="371"/>
    <x v="2"/>
    <x v="3"/>
    <x v="389"/>
    <x v="350"/>
    <n v="12794.64"/>
    <x v="386"/>
    <x v="391"/>
    <x v="7"/>
    <n v="10"/>
    <x v="7"/>
    <x v="1"/>
  </r>
  <r>
    <x v="1"/>
    <x v="0"/>
    <x v="3"/>
    <s v="High"/>
    <x v="373"/>
    <x v="3"/>
    <x v="1"/>
    <x v="391"/>
    <x v="352"/>
    <n v="5126.3999999999996"/>
    <x v="388"/>
    <x v="393"/>
    <x v="0"/>
    <n v="1"/>
    <x v="0"/>
    <x v="0"/>
  </r>
  <r>
    <x v="2"/>
    <x v="1"/>
    <x v="3"/>
    <s v="High"/>
    <x v="374"/>
    <x v="3"/>
    <x v="3"/>
    <x v="392"/>
    <x v="353"/>
    <n v="5040.96"/>
    <x v="389"/>
    <x v="394"/>
    <x v="10"/>
    <n v="10"/>
    <x v="7"/>
    <x v="0"/>
  </r>
  <r>
    <x v="0"/>
    <x v="4"/>
    <x v="4"/>
    <s v="High"/>
    <x v="199"/>
    <x v="4"/>
    <x v="6"/>
    <x v="393"/>
    <x v="354"/>
    <n v="9837.17"/>
    <x v="390"/>
    <x v="395"/>
    <x v="3"/>
    <n v="3"/>
    <x v="3"/>
    <x v="0"/>
  </r>
  <r>
    <x v="2"/>
    <x v="3"/>
    <x v="4"/>
    <s v="High"/>
    <x v="375"/>
    <x v="4"/>
    <x v="3"/>
    <x v="394"/>
    <x v="355"/>
    <n v="10733.4"/>
    <x v="391"/>
    <x v="396"/>
    <x v="9"/>
    <n v="9"/>
    <x v="6"/>
    <x v="1"/>
  </r>
  <r>
    <x v="1"/>
    <x v="4"/>
    <x v="5"/>
    <s v="High"/>
    <x v="376"/>
    <x v="5"/>
    <x v="1"/>
    <x v="395"/>
    <x v="356"/>
    <n v="42713.324999999997"/>
    <x v="392"/>
    <x v="397"/>
    <x v="4"/>
    <n v="7"/>
    <x v="4"/>
    <x v="0"/>
  </r>
  <r>
    <x v="2"/>
    <x v="1"/>
    <x v="5"/>
    <s v="High"/>
    <x v="374"/>
    <x v="5"/>
    <x v="3"/>
    <x v="392"/>
    <x v="353"/>
    <n v="5040.96"/>
    <x v="389"/>
    <x v="394"/>
    <x v="10"/>
    <n v="10"/>
    <x v="7"/>
    <x v="0"/>
  </r>
  <r>
    <x v="2"/>
    <x v="0"/>
    <x v="0"/>
    <s v="High"/>
    <x v="377"/>
    <x v="0"/>
    <x v="3"/>
    <x v="396"/>
    <x v="357"/>
    <n v="20687.16"/>
    <x v="393"/>
    <x v="398"/>
    <x v="8"/>
    <n v="2"/>
    <x v="8"/>
    <x v="0"/>
  </r>
  <r>
    <x v="0"/>
    <x v="1"/>
    <x v="0"/>
    <s v="High"/>
    <x v="378"/>
    <x v="0"/>
    <x v="2"/>
    <x v="397"/>
    <x v="358"/>
    <n v="246708"/>
    <x v="394"/>
    <x v="399"/>
    <x v="3"/>
    <n v="3"/>
    <x v="3"/>
    <x v="0"/>
  </r>
  <r>
    <x v="4"/>
    <x v="1"/>
    <x v="0"/>
    <s v="High"/>
    <x v="379"/>
    <x v="0"/>
    <x v="5"/>
    <x v="398"/>
    <x v="359"/>
    <n v="750537"/>
    <x v="395"/>
    <x v="400"/>
    <x v="4"/>
    <n v="7"/>
    <x v="4"/>
    <x v="0"/>
  </r>
  <r>
    <x v="3"/>
    <x v="2"/>
    <x v="0"/>
    <s v="High"/>
    <x v="380"/>
    <x v="0"/>
    <x v="4"/>
    <x v="399"/>
    <x v="360"/>
    <n v="271561.25"/>
    <x v="396"/>
    <x v="401"/>
    <x v="10"/>
    <n v="10"/>
    <x v="7"/>
    <x v="0"/>
  </r>
  <r>
    <x v="1"/>
    <x v="0"/>
    <x v="0"/>
    <s v="High"/>
    <x v="381"/>
    <x v="0"/>
    <x v="1"/>
    <x v="400"/>
    <x v="361"/>
    <n v="20826"/>
    <x v="397"/>
    <x v="402"/>
    <x v="11"/>
    <n v="11"/>
    <x v="9"/>
    <x v="1"/>
  </r>
  <r>
    <x v="0"/>
    <x v="3"/>
    <x v="0"/>
    <s v="High"/>
    <x v="382"/>
    <x v="0"/>
    <x v="6"/>
    <x v="401"/>
    <x v="362"/>
    <n v="16858.38"/>
    <x v="398"/>
    <x v="403"/>
    <x v="11"/>
    <n v="11"/>
    <x v="9"/>
    <x v="1"/>
  </r>
  <r>
    <x v="0"/>
    <x v="1"/>
    <x v="1"/>
    <s v="High"/>
    <x v="52"/>
    <x v="1"/>
    <x v="2"/>
    <x v="402"/>
    <x v="363"/>
    <n v="238609"/>
    <x v="399"/>
    <x v="404"/>
    <x v="0"/>
    <n v="1"/>
    <x v="0"/>
    <x v="0"/>
  </r>
  <r>
    <x v="0"/>
    <x v="1"/>
    <x v="1"/>
    <s v="High"/>
    <x v="181"/>
    <x v="1"/>
    <x v="0"/>
    <x v="403"/>
    <x v="364"/>
    <n v="53257.599999999999"/>
    <x v="400"/>
    <x v="405"/>
    <x v="7"/>
    <n v="10"/>
    <x v="7"/>
    <x v="1"/>
  </r>
  <r>
    <x v="1"/>
    <x v="3"/>
    <x v="1"/>
    <s v="High"/>
    <x v="383"/>
    <x v="1"/>
    <x v="1"/>
    <x v="404"/>
    <x v="365"/>
    <n v="28795.95"/>
    <x v="401"/>
    <x v="406"/>
    <x v="2"/>
    <n v="12"/>
    <x v="2"/>
    <x v="0"/>
  </r>
  <r>
    <x v="4"/>
    <x v="0"/>
    <x v="2"/>
    <s v="High"/>
    <x v="384"/>
    <x v="2"/>
    <x v="5"/>
    <x v="405"/>
    <x v="366"/>
    <n v="233091"/>
    <x v="402"/>
    <x v="407"/>
    <x v="0"/>
    <n v="1"/>
    <x v="0"/>
    <x v="0"/>
  </r>
  <r>
    <x v="0"/>
    <x v="3"/>
    <x v="2"/>
    <s v="High"/>
    <x v="385"/>
    <x v="2"/>
    <x v="0"/>
    <x v="406"/>
    <x v="367"/>
    <n v="19971.599999999999"/>
    <x v="403"/>
    <x v="408"/>
    <x v="3"/>
    <n v="3"/>
    <x v="3"/>
    <x v="0"/>
  </r>
  <r>
    <x v="0"/>
    <x v="0"/>
    <x v="2"/>
    <s v="High"/>
    <x v="386"/>
    <x v="2"/>
    <x v="2"/>
    <x v="407"/>
    <x v="368"/>
    <n v="655551.75"/>
    <x v="404"/>
    <x v="409"/>
    <x v="4"/>
    <n v="7"/>
    <x v="4"/>
    <x v="0"/>
  </r>
  <r>
    <x v="2"/>
    <x v="0"/>
    <x v="2"/>
    <s v="High"/>
    <x v="387"/>
    <x v="2"/>
    <x v="3"/>
    <x v="408"/>
    <x v="369"/>
    <n v="42997.68"/>
    <x v="405"/>
    <x v="410"/>
    <x v="4"/>
    <n v="7"/>
    <x v="4"/>
    <x v="0"/>
  </r>
  <r>
    <x v="2"/>
    <x v="2"/>
    <x v="2"/>
    <s v="High"/>
    <x v="388"/>
    <x v="2"/>
    <x v="3"/>
    <x v="409"/>
    <x v="370"/>
    <n v="25904.34"/>
    <x v="406"/>
    <x v="411"/>
    <x v="4"/>
    <n v="7"/>
    <x v="4"/>
    <x v="0"/>
  </r>
  <r>
    <x v="0"/>
    <x v="0"/>
    <x v="2"/>
    <s v="High"/>
    <x v="389"/>
    <x v="2"/>
    <x v="0"/>
    <x v="410"/>
    <x v="371"/>
    <n v="42613.2"/>
    <x v="407"/>
    <x v="412"/>
    <x v="5"/>
    <n v="8"/>
    <x v="5"/>
    <x v="0"/>
  </r>
  <r>
    <x v="1"/>
    <x v="3"/>
    <x v="2"/>
    <s v="High"/>
    <x v="390"/>
    <x v="2"/>
    <x v="1"/>
    <x v="411"/>
    <x v="372"/>
    <n v="26486.400000000001"/>
    <x v="408"/>
    <x v="413"/>
    <x v="5"/>
    <n v="8"/>
    <x v="5"/>
    <x v="0"/>
  </r>
  <r>
    <x v="3"/>
    <x v="2"/>
    <x v="2"/>
    <s v="High"/>
    <x v="380"/>
    <x v="2"/>
    <x v="4"/>
    <x v="399"/>
    <x v="360"/>
    <n v="271561.25"/>
    <x v="396"/>
    <x v="401"/>
    <x v="10"/>
    <n v="10"/>
    <x v="7"/>
    <x v="0"/>
  </r>
  <r>
    <x v="0"/>
    <x v="1"/>
    <x v="2"/>
    <s v="High"/>
    <x v="181"/>
    <x v="2"/>
    <x v="0"/>
    <x v="403"/>
    <x v="364"/>
    <n v="53257.599999999999"/>
    <x v="400"/>
    <x v="405"/>
    <x v="7"/>
    <n v="10"/>
    <x v="7"/>
    <x v="1"/>
  </r>
  <r>
    <x v="4"/>
    <x v="0"/>
    <x v="2"/>
    <s v="High"/>
    <x v="282"/>
    <x v="2"/>
    <x v="5"/>
    <x v="412"/>
    <x v="373"/>
    <n v="364722"/>
    <x v="409"/>
    <x v="414"/>
    <x v="15"/>
    <n v="11"/>
    <x v="9"/>
    <x v="0"/>
  </r>
  <r>
    <x v="0"/>
    <x v="2"/>
    <x v="3"/>
    <s v="High"/>
    <x v="391"/>
    <x v="3"/>
    <x v="0"/>
    <x v="413"/>
    <x v="374"/>
    <n v="49929"/>
    <x v="410"/>
    <x v="415"/>
    <x v="9"/>
    <n v="9"/>
    <x v="6"/>
    <x v="1"/>
  </r>
  <r>
    <x v="1"/>
    <x v="3"/>
    <x v="3"/>
    <s v="High"/>
    <x v="392"/>
    <x v="3"/>
    <x v="1"/>
    <x v="414"/>
    <x v="375"/>
    <n v="8744.25"/>
    <x v="411"/>
    <x v="416"/>
    <x v="9"/>
    <n v="9"/>
    <x v="6"/>
    <x v="1"/>
  </r>
  <r>
    <x v="0"/>
    <x v="3"/>
    <x v="3"/>
    <s v="High"/>
    <x v="393"/>
    <x v="3"/>
    <x v="2"/>
    <x v="415"/>
    <x v="376"/>
    <n v="107156"/>
    <x v="412"/>
    <x v="417"/>
    <x v="7"/>
    <n v="10"/>
    <x v="7"/>
    <x v="1"/>
  </r>
  <r>
    <x v="0"/>
    <x v="0"/>
    <x v="3"/>
    <s v="High"/>
    <x v="394"/>
    <x v="3"/>
    <x v="6"/>
    <x v="416"/>
    <x v="377"/>
    <n v="11263.84"/>
    <x v="413"/>
    <x v="418"/>
    <x v="15"/>
    <n v="11"/>
    <x v="9"/>
    <x v="0"/>
  </r>
  <r>
    <x v="2"/>
    <x v="2"/>
    <x v="4"/>
    <s v="High"/>
    <x v="395"/>
    <x v="4"/>
    <x v="3"/>
    <x v="417"/>
    <x v="378"/>
    <n v="18519.12"/>
    <x v="414"/>
    <x v="419"/>
    <x v="0"/>
    <n v="1"/>
    <x v="0"/>
    <x v="0"/>
  </r>
  <r>
    <x v="3"/>
    <x v="3"/>
    <x v="4"/>
    <s v="High"/>
    <x v="396"/>
    <x v="4"/>
    <x v="4"/>
    <x v="418"/>
    <x v="379"/>
    <n v="61632.5"/>
    <x v="415"/>
    <x v="420"/>
    <x v="0"/>
    <n v="1"/>
    <x v="0"/>
    <x v="0"/>
  </r>
  <r>
    <x v="0"/>
    <x v="0"/>
    <x v="4"/>
    <s v="High"/>
    <x v="397"/>
    <x v="4"/>
    <x v="0"/>
    <x v="419"/>
    <x v="380"/>
    <n v="52243"/>
    <x v="416"/>
    <x v="421"/>
    <x v="11"/>
    <n v="11"/>
    <x v="9"/>
    <x v="1"/>
  </r>
  <r>
    <x v="3"/>
    <x v="1"/>
    <x v="5"/>
    <s v="High"/>
    <x v="398"/>
    <x v="5"/>
    <x v="4"/>
    <x v="420"/>
    <x v="381"/>
    <n v="352106.25"/>
    <x v="417"/>
    <x v="422"/>
    <x v="0"/>
    <n v="1"/>
    <x v="0"/>
    <x v="0"/>
  </r>
  <r>
    <x v="0"/>
    <x v="3"/>
    <x v="5"/>
    <s v="High"/>
    <x v="399"/>
    <x v="5"/>
    <x v="0"/>
    <x v="421"/>
    <x v="382"/>
    <n v="46796.2"/>
    <x v="418"/>
    <x v="423"/>
    <x v="0"/>
    <n v="1"/>
    <x v="0"/>
    <x v="0"/>
  </r>
  <r>
    <x v="3"/>
    <x v="2"/>
    <x v="5"/>
    <s v="High"/>
    <x v="400"/>
    <x v="5"/>
    <x v="4"/>
    <x v="422"/>
    <x v="383"/>
    <n v="159421.25"/>
    <x v="419"/>
    <x v="424"/>
    <x v="14"/>
    <n v="5"/>
    <x v="11"/>
    <x v="0"/>
  </r>
  <r>
    <x v="3"/>
    <x v="3"/>
    <x v="5"/>
    <s v="High"/>
    <x v="401"/>
    <x v="5"/>
    <x v="4"/>
    <x v="423"/>
    <x v="384"/>
    <n v="105353.75"/>
    <x v="420"/>
    <x v="425"/>
    <x v="9"/>
    <n v="9"/>
    <x v="6"/>
    <x v="1"/>
  </r>
  <r>
    <x v="0"/>
    <x v="3"/>
    <x v="5"/>
    <s v="High"/>
    <x v="393"/>
    <x v="5"/>
    <x v="2"/>
    <x v="415"/>
    <x v="376"/>
    <n v="107156"/>
    <x v="412"/>
    <x v="417"/>
    <x v="7"/>
    <n v="10"/>
    <x v="7"/>
    <x v="1"/>
  </r>
  <r>
    <x v="1"/>
    <x v="3"/>
    <x v="5"/>
    <s v="High"/>
    <x v="383"/>
    <x v="5"/>
    <x v="1"/>
    <x v="404"/>
    <x v="365"/>
    <n v="28795.95"/>
    <x v="401"/>
    <x v="406"/>
    <x v="2"/>
    <n v="12"/>
    <x v="2"/>
    <x v="0"/>
  </r>
  <r>
    <x v="0"/>
    <x v="4"/>
    <x v="2"/>
    <s v="High"/>
    <x v="402"/>
    <x v="2"/>
    <x v="6"/>
    <x v="424"/>
    <x v="385"/>
    <n v="2367.4"/>
    <x v="421"/>
    <x v="426"/>
    <x v="9"/>
    <n v="9"/>
    <x v="6"/>
    <x v="1"/>
  </r>
  <r>
    <x v="0"/>
    <x v="3"/>
    <x v="0"/>
    <s v="High"/>
    <x v="403"/>
    <x v="0"/>
    <x v="2"/>
    <x v="425"/>
    <x v="386"/>
    <n v="272888"/>
    <x v="422"/>
    <x v="427"/>
    <x v="1"/>
    <n v="6"/>
    <x v="1"/>
    <x v="0"/>
  </r>
  <r>
    <x v="3"/>
    <x v="0"/>
    <x v="0"/>
    <s v="High"/>
    <x v="404"/>
    <x v="0"/>
    <x v="4"/>
    <x v="426"/>
    <x v="387"/>
    <n v="265760"/>
    <x v="423"/>
    <x v="428"/>
    <x v="9"/>
    <n v="9"/>
    <x v="6"/>
    <x v="1"/>
  </r>
  <r>
    <x v="3"/>
    <x v="3"/>
    <x v="0"/>
    <s v="High"/>
    <x v="405"/>
    <x v="0"/>
    <x v="4"/>
    <x v="427"/>
    <x v="388"/>
    <n v="237160"/>
    <x v="424"/>
    <x v="429"/>
    <x v="10"/>
    <n v="10"/>
    <x v="7"/>
    <x v="0"/>
  </r>
  <r>
    <x v="1"/>
    <x v="0"/>
    <x v="0"/>
    <s v="High"/>
    <x v="164"/>
    <x v="0"/>
    <x v="1"/>
    <x v="428"/>
    <x v="389"/>
    <n v="35494.800000000003"/>
    <x v="425"/>
    <x v="430"/>
    <x v="15"/>
    <n v="11"/>
    <x v="9"/>
    <x v="0"/>
  </r>
  <r>
    <x v="1"/>
    <x v="4"/>
    <x v="1"/>
    <s v="High"/>
    <x v="406"/>
    <x v="1"/>
    <x v="1"/>
    <x v="429"/>
    <x v="96"/>
    <n v="8936.4"/>
    <x v="426"/>
    <x v="431"/>
    <x v="3"/>
    <n v="3"/>
    <x v="3"/>
    <x v="0"/>
  </r>
  <r>
    <x v="4"/>
    <x v="2"/>
    <x v="1"/>
    <s v="High"/>
    <x v="407"/>
    <x v="1"/>
    <x v="5"/>
    <x v="430"/>
    <x v="390"/>
    <n v="468072"/>
    <x v="427"/>
    <x v="432"/>
    <x v="13"/>
    <n v="4"/>
    <x v="10"/>
    <x v="0"/>
  </r>
  <r>
    <x v="0"/>
    <x v="3"/>
    <x v="1"/>
    <s v="High"/>
    <x v="408"/>
    <x v="1"/>
    <x v="6"/>
    <x v="431"/>
    <x v="391"/>
    <n v="14907.2"/>
    <x v="428"/>
    <x v="433"/>
    <x v="6"/>
    <n v="9"/>
    <x v="6"/>
    <x v="0"/>
  </r>
  <r>
    <x v="0"/>
    <x v="0"/>
    <x v="1"/>
    <s v="High"/>
    <x v="409"/>
    <x v="1"/>
    <x v="6"/>
    <x v="432"/>
    <x v="392"/>
    <n v="16841.439999999999"/>
    <x v="429"/>
    <x v="434"/>
    <x v="10"/>
    <n v="10"/>
    <x v="7"/>
    <x v="0"/>
  </r>
  <r>
    <x v="0"/>
    <x v="3"/>
    <x v="1"/>
    <s v="High"/>
    <x v="410"/>
    <x v="1"/>
    <x v="0"/>
    <x v="433"/>
    <x v="393"/>
    <n v="30184"/>
    <x v="430"/>
    <x v="435"/>
    <x v="7"/>
    <n v="10"/>
    <x v="7"/>
    <x v="1"/>
  </r>
  <r>
    <x v="4"/>
    <x v="2"/>
    <x v="1"/>
    <s v="High"/>
    <x v="411"/>
    <x v="1"/>
    <x v="5"/>
    <x v="434"/>
    <x v="394"/>
    <n v="313104"/>
    <x v="431"/>
    <x v="436"/>
    <x v="12"/>
    <n v="12"/>
    <x v="2"/>
    <x v="1"/>
  </r>
  <r>
    <x v="4"/>
    <x v="4"/>
    <x v="2"/>
    <s v="High"/>
    <x v="412"/>
    <x v="2"/>
    <x v="5"/>
    <x v="435"/>
    <x v="395"/>
    <n v="922680"/>
    <x v="432"/>
    <x v="437"/>
    <x v="0"/>
    <n v="1"/>
    <x v="0"/>
    <x v="0"/>
  </r>
  <r>
    <x v="0"/>
    <x v="3"/>
    <x v="2"/>
    <s v="High"/>
    <x v="403"/>
    <x v="2"/>
    <x v="2"/>
    <x v="425"/>
    <x v="386"/>
    <n v="272888"/>
    <x v="422"/>
    <x v="427"/>
    <x v="1"/>
    <n v="6"/>
    <x v="1"/>
    <x v="0"/>
  </r>
  <r>
    <x v="3"/>
    <x v="3"/>
    <x v="2"/>
    <s v="High"/>
    <x v="405"/>
    <x v="2"/>
    <x v="4"/>
    <x v="427"/>
    <x v="388"/>
    <n v="237160"/>
    <x v="424"/>
    <x v="429"/>
    <x v="10"/>
    <n v="10"/>
    <x v="7"/>
    <x v="0"/>
  </r>
  <r>
    <x v="0"/>
    <x v="3"/>
    <x v="2"/>
    <s v="High"/>
    <x v="413"/>
    <x v="2"/>
    <x v="0"/>
    <x v="436"/>
    <x v="396"/>
    <n v="15928"/>
    <x v="433"/>
    <x v="438"/>
    <x v="10"/>
    <n v="10"/>
    <x v="7"/>
    <x v="0"/>
  </r>
  <r>
    <x v="0"/>
    <x v="3"/>
    <x v="2"/>
    <s v="High"/>
    <x v="410"/>
    <x v="2"/>
    <x v="0"/>
    <x v="433"/>
    <x v="393"/>
    <n v="30184"/>
    <x v="430"/>
    <x v="435"/>
    <x v="7"/>
    <n v="10"/>
    <x v="7"/>
    <x v="1"/>
  </r>
  <r>
    <x v="0"/>
    <x v="2"/>
    <x v="2"/>
    <s v="High"/>
    <x v="414"/>
    <x v="2"/>
    <x v="2"/>
    <x v="437"/>
    <x v="397"/>
    <n v="490952"/>
    <x v="434"/>
    <x v="439"/>
    <x v="15"/>
    <n v="11"/>
    <x v="9"/>
    <x v="0"/>
  </r>
  <r>
    <x v="4"/>
    <x v="1"/>
    <x v="2"/>
    <s v="High"/>
    <x v="415"/>
    <x v="2"/>
    <x v="5"/>
    <x v="438"/>
    <x v="398"/>
    <n v="358776"/>
    <x v="435"/>
    <x v="440"/>
    <x v="15"/>
    <n v="11"/>
    <x v="9"/>
    <x v="0"/>
  </r>
  <r>
    <x v="4"/>
    <x v="3"/>
    <x v="2"/>
    <s v="High"/>
    <x v="416"/>
    <x v="2"/>
    <x v="5"/>
    <x v="439"/>
    <x v="399"/>
    <n v="567600"/>
    <x v="436"/>
    <x v="441"/>
    <x v="15"/>
    <n v="11"/>
    <x v="9"/>
    <x v="0"/>
  </r>
  <r>
    <x v="0"/>
    <x v="3"/>
    <x v="2"/>
    <s v="High"/>
    <x v="417"/>
    <x v="2"/>
    <x v="2"/>
    <x v="440"/>
    <x v="400"/>
    <n v="368676"/>
    <x v="437"/>
    <x v="442"/>
    <x v="15"/>
    <n v="11"/>
    <x v="9"/>
    <x v="0"/>
  </r>
  <r>
    <x v="1"/>
    <x v="3"/>
    <x v="2"/>
    <s v="High"/>
    <x v="402"/>
    <x v="2"/>
    <x v="1"/>
    <x v="441"/>
    <x v="401"/>
    <n v="5016"/>
    <x v="438"/>
    <x v="443"/>
    <x v="12"/>
    <n v="12"/>
    <x v="2"/>
    <x v="1"/>
  </r>
  <r>
    <x v="0"/>
    <x v="3"/>
    <x v="2"/>
    <s v="High"/>
    <x v="418"/>
    <x v="2"/>
    <x v="0"/>
    <x v="442"/>
    <x v="402"/>
    <n v="21700.799999999999"/>
    <x v="439"/>
    <x v="444"/>
    <x v="2"/>
    <n v="12"/>
    <x v="2"/>
    <x v="0"/>
  </r>
  <r>
    <x v="0"/>
    <x v="3"/>
    <x v="3"/>
    <s v="High"/>
    <x v="419"/>
    <x v="3"/>
    <x v="2"/>
    <x v="443"/>
    <x v="403"/>
    <n v="429660"/>
    <x v="440"/>
    <x v="445"/>
    <x v="4"/>
    <n v="7"/>
    <x v="4"/>
    <x v="0"/>
  </r>
  <r>
    <x v="0"/>
    <x v="4"/>
    <x v="3"/>
    <s v="High"/>
    <x v="75"/>
    <x v="3"/>
    <x v="2"/>
    <x v="444"/>
    <x v="404"/>
    <n v="303688"/>
    <x v="441"/>
    <x v="446"/>
    <x v="10"/>
    <n v="10"/>
    <x v="7"/>
    <x v="0"/>
  </r>
  <r>
    <x v="0"/>
    <x v="3"/>
    <x v="3"/>
    <s v="High"/>
    <x v="413"/>
    <x v="3"/>
    <x v="0"/>
    <x v="436"/>
    <x v="396"/>
    <n v="15928"/>
    <x v="433"/>
    <x v="438"/>
    <x v="10"/>
    <n v="10"/>
    <x v="7"/>
    <x v="0"/>
  </r>
  <r>
    <x v="2"/>
    <x v="0"/>
    <x v="4"/>
    <s v="High"/>
    <x v="420"/>
    <x v="4"/>
    <x v="3"/>
    <x v="445"/>
    <x v="405"/>
    <n v="22271.040000000001"/>
    <x v="442"/>
    <x v="447"/>
    <x v="14"/>
    <n v="5"/>
    <x v="11"/>
    <x v="0"/>
  </r>
  <r>
    <x v="1"/>
    <x v="2"/>
    <x v="4"/>
    <s v="High"/>
    <x v="421"/>
    <x v="4"/>
    <x v="1"/>
    <x v="446"/>
    <x v="406"/>
    <n v="51143.4"/>
    <x v="443"/>
    <x v="448"/>
    <x v="4"/>
    <n v="7"/>
    <x v="4"/>
    <x v="0"/>
  </r>
  <r>
    <x v="0"/>
    <x v="0"/>
    <x v="4"/>
    <s v="High"/>
    <x v="422"/>
    <x v="4"/>
    <x v="2"/>
    <x v="447"/>
    <x v="407"/>
    <n v="191884"/>
    <x v="444"/>
    <x v="449"/>
    <x v="9"/>
    <n v="9"/>
    <x v="6"/>
    <x v="1"/>
  </r>
  <r>
    <x v="0"/>
    <x v="4"/>
    <x v="4"/>
    <s v="High"/>
    <x v="75"/>
    <x v="4"/>
    <x v="2"/>
    <x v="444"/>
    <x v="404"/>
    <n v="303688"/>
    <x v="441"/>
    <x v="446"/>
    <x v="10"/>
    <n v="10"/>
    <x v="7"/>
    <x v="0"/>
  </r>
  <r>
    <x v="3"/>
    <x v="4"/>
    <x v="4"/>
    <s v="High"/>
    <x v="423"/>
    <x v="4"/>
    <x v="4"/>
    <x v="448"/>
    <x v="408"/>
    <n v="262570"/>
    <x v="445"/>
    <x v="450"/>
    <x v="15"/>
    <n v="11"/>
    <x v="9"/>
    <x v="0"/>
  </r>
  <r>
    <x v="0"/>
    <x v="3"/>
    <x v="4"/>
    <s v="High"/>
    <x v="418"/>
    <x v="4"/>
    <x v="0"/>
    <x v="442"/>
    <x v="402"/>
    <n v="21700.799999999999"/>
    <x v="439"/>
    <x v="444"/>
    <x v="2"/>
    <n v="12"/>
    <x v="2"/>
    <x v="0"/>
  </r>
  <r>
    <x v="0"/>
    <x v="4"/>
    <x v="5"/>
    <s v="High"/>
    <x v="424"/>
    <x v="5"/>
    <x v="2"/>
    <x v="449"/>
    <x v="409"/>
    <n v="83160"/>
    <x v="446"/>
    <x v="451"/>
    <x v="8"/>
    <n v="2"/>
    <x v="8"/>
    <x v="0"/>
  </r>
  <r>
    <x v="0"/>
    <x v="2"/>
    <x v="5"/>
    <s v="High"/>
    <x v="425"/>
    <x v="5"/>
    <x v="6"/>
    <x v="450"/>
    <x v="410"/>
    <n v="21076.44"/>
    <x v="447"/>
    <x v="452"/>
    <x v="4"/>
    <n v="7"/>
    <x v="4"/>
    <x v="0"/>
  </r>
  <r>
    <x v="0"/>
    <x v="0"/>
    <x v="5"/>
    <s v="High"/>
    <x v="409"/>
    <x v="5"/>
    <x v="6"/>
    <x v="432"/>
    <x v="392"/>
    <n v="16841.439999999999"/>
    <x v="429"/>
    <x v="434"/>
    <x v="10"/>
    <n v="10"/>
    <x v="7"/>
    <x v="0"/>
  </r>
  <r>
    <x v="1"/>
    <x v="4"/>
    <x v="5"/>
    <s v="High"/>
    <x v="426"/>
    <x v="5"/>
    <x v="1"/>
    <x v="451"/>
    <x v="411"/>
    <n v="33633.599999999999"/>
    <x v="448"/>
    <x v="453"/>
    <x v="11"/>
    <n v="11"/>
    <x v="9"/>
    <x v="1"/>
  </r>
  <r>
    <x v="0"/>
    <x v="2"/>
    <x v="0"/>
    <s v="High"/>
    <x v="427"/>
    <x v="0"/>
    <x v="0"/>
    <x v="452"/>
    <x v="412"/>
    <n v="44378.400000000001"/>
    <x v="449"/>
    <x v="454"/>
    <x v="0"/>
    <n v="1"/>
    <x v="0"/>
    <x v="0"/>
  </r>
  <r>
    <x v="2"/>
    <x v="3"/>
    <x v="1"/>
    <s v="High"/>
    <x v="428"/>
    <x v="1"/>
    <x v="3"/>
    <x v="453"/>
    <x v="413"/>
    <n v="28100.16"/>
    <x v="450"/>
    <x v="455"/>
    <x v="14"/>
    <n v="5"/>
    <x v="11"/>
    <x v="0"/>
  </r>
  <r>
    <x v="0"/>
    <x v="1"/>
    <x v="2"/>
    <s v="High"/>
    <x v="429"/>
    <x v="2"/>
    <x v="0"/>
    <x v="454"/>
    <x v="414"/>
    <n v="26945.599999999999"/>
    <x v="451"/>
    <x v="456"/>
    <x v="2"/>
    <n v="12"/>
    <x v="2"/>
    <x v="0"/>
  </r>
  <r>
    <x v="0"/>
    <x v="2"/>
    <x v="4"/>
    <s v="High"/>
    <x v="430"/>
    <x v="4"/>
    <x v="6"/>
    <x v="455"/>
    <x v="415"/>
    <n v="9184.56"/>
    <x v="452"/>
    <x v="457"/>
    <x v="3"/>
    <n v="3"/>
    <x v="3"/>
    <x v="0"/>
  </r>
  <r>
    <x v="0"/>
    <x v="1"/>
    <x v="4"/>
    <s v="High"/>
    <x v="429"/>
    <x v="4"/>
    <x v="0"/>
    <x v="454"/>
    <x v="414"/>
    <n v="26945.599999999999"/>
    <x v="451"/>
    <x v="456"/>
    <x v="2"/>
    <n v="12"/>
    <x v="2"/>
    <x v="0"/>
  </r>
  <r>
    <x v="2"/>
    <x v="0"/>
    <x v="5"/>
    <s v="High"/>
    <x v="431"/>
    <x v="5"/>
    <x v="3"/>
    <x v="456"/>
    <x v="416"/>
    <n v="29156.16"/>
    <x v="453"/>
    <x v="458"/>
    <x v="9"/>
    <n v="9"/>
    <x v="6"/>
    <x v="1"/>
  </r>
  <r>
    <x v="1"/>
    <x v="4"/>
    <x v="0"/>
    <s v="High"/>
    <x v="432"/>
    <x v="0"/>
    <x v="1"/>
    <x v="457"/>
    <x v="417"/>
    <n v="33499.35"/>
    <x v="454"/>
    <x v="459"/>
    <x v="1"/>
    <n v="6"/>
    <x v="1"/>
    <x v="0"/>
  </r>
  <r>
    <x v="1"/>
    <x v="4"/>
    <x v="4"/>
    <s v="High"/>
    <x v="432"/>
    <x v="4"/>
    <x v="1"/>
    <x v="457"/>
    <x v="417"/>
    <n v="33499.35"/>
    <x v="454"/>
    <x v="459"/>
    <x v="1"/>
    <n v="6"/>
    <x v="1"/>
    <x v="0"/>
  </r>
  <r>
    <x v="0"/>
    <x v="0"/>
    <x v="0"/>
    <s v="High"/>
    <x v="71"/>
    <x v="0"/>
    <x v="2"/>
    <x v="458"/>
    <x v="418"/>
    <n v="281053.5"/>
    <x v="455"/>
    <x v="460"/>
    <x v="3"/>
    <n v="3"/>
    <x v="3"/>
    <x v="0"/>
  </r>
  <r>
    <x v="0"/>
    <x v="2"/>
    <x v="0"/>
    <s v="High"/>
    <x v="433"/>
    <x v="0"/>
    <x v="2"/>
    <x v="459"/>
    <x v="419"/>
    <n v="545055"/>
    <x v="456"/>
    <x v="461"/>
    <x v="3"/>
    <n v="3"/>
    <x v="3"/>
    <x v="0"/>
  </r>
  <r>
    <x v="0"/>
    <x v="1"/>
    <x v="0"/>
    <s v="High"/>
    <x v="434"/>
    <x v="0"/>
    <x v="0"/>
    <x v="460"/>
    <x v="420"/>
    <n v="7690.8"/>
    <x v="457"/>
    <x v="462"/>
    <x v="9"/>
    <n v="9"/>
    <x v="6"/>
    <x v="1"/>
  </r>
  <r>
    <x v="0"/>
    <x v="4"/>
    <x v="1"/>
    <s v="High"/>
    <x v="435"/>
    <x v="1"/>
    <x v="2"/>
    <x v="461"/>
    <x v="421"/>
    <n v="299171.25"/>
    <x v="458"/>
    <x v="463"/>
    <x v="0"/>
    <n v="1"/>
    <x v="0"/>
    <x v="0"/>
  </r>
  <r>
    <x v="0"/>
    <x v="4"/>
    <x v="1"/>
    <s v="High"/>
    <x v="436"/>
    <x v="1"/>
    <x v="6"/>
    <x v="462"/>
    <x v="422"/>
    <n v="7904.82"/>
    <x v="459"/>
    <x v="464"/>
    <x v="8"/>
    <n v="2"/>
    <x v="8"/>
    <x v="0"/>
  </r>
  <r>
    <x v="2"/>
    <x v="3"/>
    <x v="1"/>
    <s v="High"/>
    <x v="437"/>
    <x v="1"/>
    <x v="3"/>
    <x v="463"/>
    <x v="423"/>
    <n v="6305.76"/>
    <x v="460"/>
    <x v="465"/>
    <x v="1"/>
    <n v="6"/>
    <x v="1"/>
    <x v="0"/>
  </r>
  <r>
    <x v="0"/>
    <x v="3"/>
    <x v="1"/>
    <s v="High"/>
    <x v="438"/>
    <x v="1"/>
    <x v="0"/>
    <x v="464"/>
    <x v="424"/>
    <n v="39237"/>
    <x v="461"/>
    <x v="466"/>
    <x v="4"/>
    <n v="7"/>
    <x v="4"/>
    <x v="0"/>
  </r>
  <r>
    <x v="0"/>
    <x v="0"/>
    <x v="1"/>
    <s v="High"/>
    <x v="439"/>
    <x v="1"/>
    <x v="0"/>
    <x v="465"/>
    <x v="425"/>
    <n v="21732.6"/>
    <x v="462"/>
    <x v="467"/>
    <x v="10"/>
    <n v="10"/>
    <x v="7"/>
    <x v="0"/>
  </r>
  <r>
    <x v="0"/>
    <x v="4"/>
    <x v="2"/>
    <s v="High"/>
    <x v="440"/>
    <x v="2"/>
    <x v="6"/>
    <x v="466"/>
    <x v="426"/>
    <n v="8760.4650000000001"/>
    <x v="463"/>
    <x v="468"/>
    <x v="0"/>
    <n v="1"/>
    <x v="0"/>
    <x v="0"/>
  </r>
  <r>
    <x v="4"/>
    <x v="1"/>
    <x v="2"/>
    <s v="High"/>
    <x v="197"/>
    <x v="2"/>
    <x v="5"/>
    <x v="467"/>
    <x v="427"/>
    <n v="210627"/>
    <x v="464"/>
    <x v="469"/>
    <x v="0"/>
    <n v="1"/>
    <x v="0"/>
    <x v="0"/>
  </r>
  <r>
    <x v="0"/>
    <x v="4"/>
    <x v="2"/>
    <s v="High"/>
    <x v="441"/>
    <x v="2"/>
    <x v="0"/>
    <x v="468"/>
    <x v="428"/>
    <n v="45953.4"/>
    <x v="465"/>
    <x v="470"/>
    <x v="8"/>
    <n v="2"/>
    <x v="8"/>
    <x v="0"/>
  </r>
  <r>
    <x v="0"/>
    <x v="1"/>
    <x v="2"/>
    <s v="High"/>
    <x v="442"/>
    <x v="2"/>
    <x v="0"/>
    <x v="469"/>
    <x v="429"/>
    <n v="47119.199999999997"/>
    <x v="466"/>
    <x v="471"/>
    <x v="8"/>
    <n v="2"/>
    <x v="8"/>
    <x v="0"/>
  </r>
  <r>
    <x v="0"/>
    <x v="0"/>
    <x v="2"/>
    <s v="High"/>
    <x v="443"/>
    <x v="2"/>
    <x v="2"/>
    <x v="470"/>
    <x v="430"/>
    <n v="801444"/>
    <x v="467"/>
    <x v="472"/>
    <x v="1"/>
    <n v="6"/>
    <x v="1"/>
    <x v="0"/>
  </r>
  <r>
    <x v="3"/>
    <x v="0"/>
    <x v="2"/>
    <s v="High"/>
    <x v="444"/>
    <x v="2"/>
    <x v="4"/>
    <x v="471"/>
    <x v="431"/>
    <n v="172151.25"/>
    <x v="468"/>
    <x v="473"/>
    <x v="1"/>
    <n v="6"/>
    <x v="1"/>
    <x v="0"/>
  </r>
  <r>
    <x v="2"/>
    <x v="3"/>
    <x v="2"/>
    <s v="High"/>
    <x v="445"/>
    <x v="2"/>
    <x v="3"/>
    <x v="472"/>
    <x v="432"/>
    <n v="5961.24"/>
    <x v="469"/>
    <x v="474"/>
    <x v="4"/>
    <n v="7"/>
    <x v="4"/>
    <x v="0"/>
  </r>
  <r>
    <x v="0"/>
    <x v="2"/>
    <x v="2"/>
    <s v="High"/>
    <x v="446"/>
    <x v="2"/>
    <x v="6"/>
    <x v="473"/>
    <x v="433"/>
    <n v="16418.64"/>
    <x v="470"/>
    <x v="475"/>
    <x v="5"/>
    <n v="8"/>
    <x v="5"/>
    <x v="0"/>
  </r>
  <r>
    <x v="1"/>
    <x v="0"/>
    <x v="2"/>
    <s v="High"/>
    <x v="447"/>
    <x v="2"/>
    <x v="1"/>
    <x v="474"/>
    <x v="434"/>
    <n v="20423.25"/>
    <x v="471"/>
    <x v="476"/>
    <x v="10"/>
    <n v="10"/>
    <x v="7"/>
    <x v="0"/>
  </r>
  <r>
    <x v="0"/>
    <x v="0"/>
    <x v="2"/>
    <s v="High"/>
    <x v="439"/>
    <x v="2"/>
    <x v="0"/>
    <x v="465"/>
    <x v="425"/>
    <n v="21732.6"/>
    <x v="462"/>
    <x v="467"/>
    <x v="10"/>
    <n v="10"/>
    <x v="7"/>
    <x v="0"/>
  </r>
  <r>
    <x v="0"/>
    <x v="1"/>
    <x v="2"/>
    <s v="High"/>
    <x v="448"/>
    <x v="2"/>
    <x v="2"/>
    <x v="475"/>
    <x v="435"/>
    <n v="108706.5"/>
    <x v="472"/>
    <x v="477"/>
    <x v="15"/>
    <n v="11"/>
    <x v="9"/>
    <x v="0"/>
  </r>
  <r>
    <x v="2"/>
    <x v="1"/>
    <x v="2"/>
    <s v="High"/>
    <x v="449"/>
    <x v="2"/>
    <x v="3"/>
    <x v="476"/>
    <x v="436"/>
    <n v="10575.72"/>
    <x v="473"/>
    <x v="478"/>
    <x v="2"/>
    <n v="12"/>
    <x v="2"/>
    <x v="0"/>
  </r>
  <r>
    <x v="1"/>
    <x v="2"/>
    <x v="3"/>
    <s v="High"/>
    <x v="450"/>
    <x v="3"/>
    <x v="1"/>
    <x v="477"/>
    <x v="437"/>
    <n v="52167.375"/>
    <x v="474"/>
    <x v="479"/>
    <x v="0"/>
    <n v="1"/>
    <x v="0"/>
    <x v="0"/>
  </r>
  <r>
    <x v="0"/>
    <x v="0"/>
    <x v="3"/>
    <s v="High"/>
    <x v="443"/>
    <x v="3"/>
    <x v="2"/>
    <x v="470"/>
    <x v="430"/>
    <n v="801444"/>
    <x v="467"/>
    <x v="472"/>
    <x v="1"/>
    <n v="6"/>
    <x v="1"/>
    <x v="0"/>
  </r>
  <r>
    <x v="0"/>
    <x v="2"/>
    <x v="3"/>
    <s v="High"/>
    <x v="451"/>
    <x v="3"/>
    <x v="6"/>
    <x v="478"/>
    <x v="438"/>
    <n v="7247.1"/>
    <x v="475"/>
    <x v="480"/>
    <x v="1"/>
    <n v="6"/>
    <x v="1"/>
    <x v="0"/>
  </r>
  <r>
    <x v="2"/>
    <x v="3"/>
    <x v="3"/>
    <s v="High"/>
    <x v="437"/>
    <x v="3"/>
    <x v="3"/>
    <x v="463"/>
    <x v="423"/>
    <n v="6305.76"/>
    <x v="460"/>
    <x v="465"/>
    <x v="1"/>
    <n v="6"/>
    <x v="1"/>
    <x v="0"/>
  </r>
  <r>
    <x v="1"/>
    <x v="1"/>
    <x v="3"/>
    <s v="High"/>
    <x v="452"/>
    <x v="3"/>
    <x v="1"/>
    <x v="479"/>
    <x v="439"/>
    <n v="8613"/>
    <x v="476"/>
    <x v="481"/>
    <x v="9"/>
    <n v="9"/>
    <x v="6"/>
    <x v="1"/>
  </r>
  <r>
    <x v="2"/>
    <x v="3"/>
    <x v="3"/>
    <s v="High"/>
    <x v="453"/>
    <x v="3"/>
    <x v="3"/>
    <x v="480"/>
    <x v="440"/>
    <n v="4280.3999999999996"/>
    <x v="477"/>
    <x v="482"/>
    <x v="10"/>
    <n v="10"/>
    <x v="7"/>
    <x v="0"/>
  </r>
  <r>
    <x v="4"/>
    <x v="3"/>
    <x v="3"/>
    <s v="High"/>
    <x v="454"/>
    <x v="3"/>
    <x v="5"/>
    <x v="481"/>
    <x v="441"/>
    <n v="679905"/>
    <x v="478"/>
    <x v="483"/>
    <x v="11"/>
    <n v="11"/>
    <x v="9"/>
    <x v="1"/>
  </r>
  <r>
    <x v="2"/>
    <x v="1"/>
    <x v="3"/>
    <s v="High"/>
    <x v="449"/>
    <x v="3"/>
    <x v="3"/>
    <x v="476"/>
    <x v="436"/>
    <n v="10575.72"/>
    <x v="473"/>
    <x v="478"/>
    <x v="2"/>
    <n v="12"/>
    <x v="2"/>
    <x v="0"/>
  </r>
  <r>
    <x v="3"/>
    <x v="0"/>
    <x v="4"/>
    <s v="High"/>
    <x v="444"/>
    <x v="4"/>
    <x v="4"/>
    <x v="471"/>
    <x v="431"/>
    <n v="172151.25"/>
    <x v="468"/>
    <x v="473"/>
    <x v="1"/>
    <n v="6"/>
    <x v="1"/>
    <x v="0"/>
  </r>
  <r>
    <x v="1"/>
    <x v="0"/>
    <x v="4"/>
    <s v="High"/>
    <x v="447"/>
    <x v="4"/>
    <x v="1"/>
    <x v="474"/>
    <x v="434"/>
    <n v="20423.25"/>
    <x v="471"/>
    <x v="476"/>
    <x v="10"/>
    <n v="10"/>
    <x v="7"/>
    <x v="0"/>
  </r>
  <r>
    <x v="3"/>
    <x v="0"/>
    <x v="5"/>
    <s v="High"/>
    <x v="255"/>
    <x v="5"/>
    <x v="4"/>
    <x v="482"/>
    <x v="442"/>
    <n v="180416.25"/>
    <x v="479"/>
    <x v="484"/>
    <x v="0"/>
    <n v="1"/>
    <x v="0"/>
    <x v="0"/>
  </r>
  <r>
    <x v="0"/>
    <x v="2"/>
    <x v="5"/>
    <s v="High"/>
    <x v="451"/>
    <x v="5"/>
    <x v="6"/>
    <x v="478"/>
    <x v="438"/>
    <n v="7247.1"/>
    <x v="475"/>
    <x v="480"/>
    <x v="1"/>
    <n v="6"/>
    <x v="1"/>
    <x v="0"/>
  </r>
  <r>
    <x v="2"/>
    <x v="3"/>
    <x v="5"/>
    <s v="High"/>
    <x v="453"/>
    <x v="5"/>
    <x v="3"/>
    <x v="480"/>
    <x v="440"/>
    <n v="4280.3999999999996"/>
    <x v="477"/>
    <x v="482"/>
    <x v="10"/>
    <n v="10"/>
    <x v="7"/>
    <x v="0"/>
  </r>
  <r>
    <x v="2"/>
    <x v="1"/>
    <x v="5"/>
    <s v="High"/>
    <x v="455"/>
    <x v="5"/>
    <x v="3"/>
    <x v="483"/>
    <x v="443"/>
    <n v="18478.8"/>
    <x v="480"/>
    <x v="485"/>
    <x v="12"/>
    <n v="12"/>
    <x v="2"/>
    <x v="1"/>
  </r>
  <r>
    <x v="0"/>
    <x v="3"/>
    <x v="0"/>
    <s v="High"/>
    <x v="456"/>
    <x v="0"/>
    <x v="0"/>
    <x v="484"/>
    <x v="444"/>
    <n v="44358.8"/>
    <x v="481"/>
    <x v="486"/>
    <x v="13"/>
    <n v="4"/>
    <x v="10"/>
    <x v="0"/>
  </r>
  <r>
    <x v="0"/>
    <x v="4"/>
    <x v="0"/>
    <s v="High"/>
    <x v="228"/>
    <x v="0"/>
    <x v="0"/>
    <x v="485"/>
    <x v="445"/>
    <n v="29979.599999999999"/>
    <x v="235"/>
    <x v="487"/>
    <x v="14"/>
    <n v="5"/>
    <x v="11"/>
    <x v="0"/>
  </r>
  <r>
    <x v="0"/>
    <x v="4"/>
    <x v="0"/>
    <s v="High"/>
    <x v="457"/>
    <x v="0"/>
    <x v="6"/>
    <x v="486"/>
    <x v="446"/>
    <n v="18035.919999999998"/>
    <x v="482"/>
    <x v="488"/>
    <x v="7"/>
    <n v="10"/>
    <x v="7"/>
    <x v="1"/>
  </r>
  <r>
    <x v="0"/>
    <x v="1"/>
    <x v="0"/>
    <s v="High"/>
    <x v="458"/>
    <x v="0"/>
    <x v="6"/>
    <x v="487"/>
    <x v="447"/>
    <n v="1685.6"/>
    <x v="483"/>
    <x v="489"/>
    <x v="2"/>
    <n v="12"/>
    <x v="2"/>
    <x v="0"/>
  </r>
  <r>
    <x v="0"/>
    <x v="2"/>
    <x v="1"/>
    <s v="High"/>
    <x v="459"/>
    <x v="1"/>
    <x v="6"/>
    <x v="488"/>
    <x v="448"/>
    <n v="1763.86"/>
    <x v="484"/>
    <x v="490"/>
    <x v="8"/>
    <n v="2"/>
    <x v="8"/>
    <x v="0"/>
  </r>
  <r>
    <x v="0"/>
    <x v="4"/>
    <x v="1"/>
    <s v="High"/>
    <x v="457"/>
    <x v="1"/>
    <x v="6"/>
    <x v="486"/>
    <x v="446"/>
    <n v="18035.919999999998"/>
    <x v="482"/>
    <x v="488"/>
    <x v="7"/>
    <n v="10"/>
    <x v="7"/>
    <x v="1"/>
  </r>
  <r>
    <x v="1"/>
    <x v="1"/>
    <x v="2"/>
    <s v="High"/>
    <x v="460"/>
    <x v="2"/>
    <x v="1"/>
    <x v="489"/>
    <x v="449"/>
    <n v="3586.2"/>
    <x v="485"/>
    <x v="491"/>
    <x v="8"/>
    <n v="2"/>
    <x v="8"/>
    <x v="0"/>
  </r>
  <r>
    <x v="0"/>
    <x v="0"/>
    <x v="2"/>
    <s v="High"/>
    <x v="461"/>
    <x v="2"/>
    <x v="0"/>
    <x v="490"/>
    <x v="450"/>
    <n v="41761.599999999999"/>
    <x v="486"/>
    <x v="492"/>
    <x v="3"/>
    <n v="3"/>
    <x v="3"/>
    <x v="0"/>
  </r>
  <r>
    <x v="1"/>
    <x v="4"/>
    <x v="2"/>
    <s v="High"/>
    <x v="462"/>
    <x v="2"/>
    <x v="1"/>
    <x v="491"/>
    <x v="451"/>
    <n v="22794.3"/>
    <x v="487"/>
    <x v="493"/>
    <x v="6"/>
    <n v="9"/>
    <x v="6"/>
    <x v="0"/>
  </r>
  <r>
    <x v="2"/>
    <x v="2"/>
    <x v="2"/>
    <s v="High"/>
    <x v="463"/>
    <x v="2"/>
    <x v="3"/>
    <x v="492"/>
    <x v="452"/>
    <n v="14375.76"/>
    <x v="488"/>
    <x v="494"/>
    <x v="10"/>
    <n v="10"/>
    <x v="7"/>
    <x v="0"/>
  </r>
  <r>
    <x v="0"/>
    <x v="1"/>
    <x v="4"/>
    <s v="High"/>
    <x v="458"/>
    <x v="4"/>
    <x v="6"/>
    <x v="487"/>
    <x v="447"/>
    <n v="1685.6"/>
    <x v="483"/>
    <x v="489"/>
    <x v="2"/>
    <n v="12"/>
    <x v="2"/>
    <x v="0"/>
  </r>
  <r>
    <x v="2"/>
    <x v="2"/>
    <x v="5"/>
    <s v="High"/>
    <x v="463"/>
    <x v="5"/>
    <x v="3"/>
    <x v="492"/>
    <x v="452"/>
    <n v="14375.76"/>
    <x v="488"/>
    <x v="494"/>
    <x v="10"/>
    <n v="10"/>
    <x v="7"/>
    <x v="0"/>
  </r>
  <r>
    <x v="2"/>
    <x v="4"/>
    <x v="5"/>
    <s v="High"/>
    <x v="464"/>
    <x v="5"/>
    <x v="3"/>
    <x v="493"/>
    <x v="453"/>
    <n v="20794.8"/>
    <x v="489"/>
    <x v="495"/>
    <x v="12"/>
    <n v="12"/>
    <x v="2"/>
    <x v="1"/>
  </r>
  <r>
    <x v="4"/>
    <x v="3"/>
    <x v="0"/>
    <s v="High"/>
    <x v="465"/>
    <x v="0"/>
    <x v="5"/>
    <x v="494"/>
    <x v="454"/>
    <n v="206658"/>
    <x v="490"/>
    <x v="496"/>
    <x v="4"/>
    <n v="7"/>
    <x v="4"/>
    <x v="0"/>
  </r>
  <r>
    <x v="3"/>
    <x v="2"/>
    <x v="0"/>
    <s v="High"/>
    <x v="466"/>
    <x v="0"/>
    <x v="4"/>
    <x v="495"/>
    <x v="455"/>
    <n v="109972.5"/>
    <x v="491"/>
    <x v="497"/>
    <x v="9"/>
    <n v="9"/>
    <x v="6"/>
    <x v="1"/>
  </r>
  <r>
    <x v="4"/>
    <x v="0"/>
    <x v="0"/>
    <s v="High"/>
    <x v="216"/>
    <x v="0"/>
    <x v="5"/>
    <x v="496"/>
    <x v="456"/>
    <n v="385968"/>
    <x v="492"/>
    <x v="498"/>
    <x v="10"/>
    <n v="10"/>
    <x v="7"/>
    <x v="0"/>
  </r>
  <r>
    <x v="4"/>
    <x v="4"/>
    <x v="0"/>
    <s v="High"/>
    <x v="467"/>
    <x v="0"/>
    <x v="5"/>
    <x v="497"/>
    <x v="457"/>
    <n v="260580"/>
    <x v="493"/>
    <x v="499"/>
    <x v="10"/>
    <n v="10"/>
    <x v="7"/>
    <x v="0"/>
  </r>
  <r>
    <x v="1"/>
    <x v="1"/>
    <x v="0"/>
    <s v="High"/>
    <x v="5"/>
    <x v="0"/>
    <x v="1"/>
    <x v="498"/>
    <x v="458"/>
    <n v="19517.7"/>
    <x v="494"/>
    <x v="500"/>
    <x v="15"/>
    <n v="11"/>
    <x v="9"/>
    <x v="0"/>
  </r>
  <r>
    <x v="1"/>
    <x v="0"/>
    <x v="0"/>
    <s v="High"/>
    <x v="468"/>
    <x v="0"/>
    <x v="1"/>
    <x v="499"/>
    <x v="459"/>
    <n v="29670"/>
    <x v="495"/>
    <x v="501"/>
    <x v="2"/>
    <n v="12"/>
    <x v="2"/>
    <x v="0"/>
  </r>
  <r>
    <x v="3"/>
    <x v="3"/>
    <x v="0"/>
    <s v="High"/>
    <x v="31"/>
    <x v="0"/>
    <x v="4"/>
    <x v="31"/>
    <x v="460"/>
    <n v="303257.5"/>
    <x v="31"/>
    <x v="502"/>
    <x v="12"/>
    <n v="12"/>
    <x v="2"/>
    <x v="1"/>
  </r>
  <r>
    <x v="0"/>
    <x v="0"/>
    <x v="1"/>
    <s v="High"/>
    <x v="469"/>
    <x v="1"/>
    <x v="2"/>
    <x v="500"/>
    <x v="461"/>
    <n v="670477.5"/>
    <x v="496"/>
    <x v="503"/>
    <x v="0"/>
    <n v="1"/>
    <x v="0"/>
    <x v="0"/>
  </r>
  <r>
    <x v="0"/>
    <x v="1"/>
    <x v="1"/>
    <s v="High"/>
    <x v="470"/>
    <x v="1"/>
    <x v="2"/>
    <x v="501"/>
    <x v="462"/>
    <n v="360899"/>
    <x v="497"/>
    <x v="504"/>
    <x v="13"/>
    <n v="4"/>
    <x v="10"/>
    <x v="0"/>
  </r>
  <r>
    <x v="0"/>
    <x v="0"/>
    <x v="1"/>
    <s v="High"/>
    <x v="471"/>
    <x v="1"/>
    <x v="2"/>
    <x v="502"/>
    <x v="463"/>
    <n v="60200"/>
    <x v="498"/>
    <x v="505"/>
    <x v="14"/>
    <n v="5"/>
    <x v="11"/>
    <x v="0"/>
  </r>
  <r>
    <x v="0"/>
    <x v="0"/>
    <x v="1"/>
    <s v="High"/>
    <x v="472"/>
    <x v="1"/>
    <x v="6"/>
    <x v="503"/>
    <x v="464"/>
    <n v="2335.7600000000002"/>
    <x v="499"/>
    <x v="506"/>
    <x v="6"/>
    <n v="9"/>
    <x v="6"/>
    <x v="0"/>
  </r>
  <r>
    <x v="0"/>
    <x v="3"/>
    <x v="1"/>
    <s v="High"/>
    <x v="473"/>
    <x v="1"/>
    <x v="6"/>
    <x v="504"/>
    <x v="465"/>
    <n v="10396.540000000001"/>
    <x v="500"/>
    <x v="507"/>
    <x v="7"/>
    <n v="10"/>
    <x v="7"/>
    <x v="1"/>
  </r>
  <r>
    <x v="1"/>
    <x v="0"/>
    <x v="1"/>
    <s v="High"/>
    <x v="468"/>
    <x v="1"/>
    <x v="1"/>
    <x v="499"/>
    <x v="459"/>
    <n v="29670"/>
    <x v="495"/>
    <x v="501"/>
    <x v="2"/>
    <n v="12"/>
    <x v="2"/>
    <x v="0"/>
  </r>
  <r>
    <x v="0"/>
    <x v="3"/>
    <x v="2"/>
    <s v="High"/>
    <x v="474"/>
    <x v="2"/>
    <x v="0"/>
    <x v="505"/>
    <x v="466"/>
    <n v="4472"/>
    <x v="501"/>
    <x v="508"/>
    <x v="8"/>
    <n v="2"/>
    <x v="8"/>
    <x v="0"/>
  </r>
  <r>
    <x v="1"/>
    <x v="0"/>
    <x v="2"/>
    <s v="High"/>
    <x v="4"/>
    <x v="2"/>
    <x v="1"/>
    <x v="4"/>
    <x v="467"/>
    <n v="31863"/>
    <x v="4"/>
    <x v="509"/>
    <x v="9"/>
    <n v="9"/>
    <x v="6"/>
    <x v="1"/>
  </r>
  <r>
    <x v="1"/>
    <x v="0"/>
    <x v="2"/>
    <s v="High"/>
    <x v="228"/>
    <x v="2"/>
    <x v="1"/>
    <x v="235"/>
    <x v="468"/>
    <n v="22484.7"/>
    <x v="235"/>
    <x v="510"/>
    <x v="7"/>
    <n v="10"/>
    <x v="7"/>
    <x v="1"/>
  </r>
  <r>
    <x v="2"/>
    <x v="4"/>
    <x v="2"/>
    <s v="High"/>
    <x v="475"/>
    <x v="2"/>
    <x v="3"/>
    <x v="506"/>
    <x v="469"/>
    <n v="30072.48"/>
    <x v="502"/>
    <x v="511"/>
    <x v="10"/>
    <n v="10"/>
    <x v="7"/>
    <x v="0"/>
  </r>
  <r>
    <x v="0"/>
    <x v="2"/>
    <x v="2"/>
    <s v="High"/>
    <x v="476"/>
    <x v="2"/>
    <x v="6"/>
    <x v="507"/>
    <x v="470"/>
    <n v="10420.620000000001"/>
    <x v="503"/>
    <x v="512"/>
    <x v="10"/>
    <n v="10"/>
    <x v="7"/>
    <x v="0"/>
  </r>
  <r>
    <x v="0"/>
    <x v="0"/>
    <x v="2"/>
    <s v="High"/>
    <x v="477"/>
    <x v="2"/>
    <x v="2"/>
    <x v="508"/>
    <x v="471"/>
    <n v="210700"/>
    <x v="504"/>
    <x v="513"/>
    <x v="15"/>
    <n v="11"/>
    <x v="9"/>
    <x v="0"/>
  </r>
  <r>
    <x v="2"/>
    <x v="0"/>
    <x v="2"/>
    <s v="High"/>
    <x v="478"/>
    <x v="2"/>
    <x v="3"/>
    <x v="509"/>
    <x v="472"/>
    <n v="22931.040000000001"/>
    <x v="505"/>
    <x v="514"/>
    <x v="11"/>
    <n v="11"/>
    <x v="9"/>
    <x v="1"/>
  </r>
  <r>
    <x v="0"/>
    <x v="4"/>
    <x v="2"/>
    <s v="High"/>
    <x v="479"/>
    <x v="2"/>
    <x v="2"/>
    <x v="510"/>
    <x v="473"/>
    <n v="354277"/>
    <x v="506"/>
    <x v="515"/>
    <x v="15"/>
    <n v="11"/>
    <x v="9"/>
    <x v="0"/>
  </r>
  <r>
    <x v="0"/>
    <x v="2"/>
    <x v="2"/>
    <s v="High"/>
    <x v="480"/>
    <x v="2"/>
    <x v="2"/>
    <x v="511"/>
    <x v="474"/>
    <n v="578522"/>
    <x v="507"/>
    <x v="516"/>
    <x v="11"/>
    <n v="11"/>
    <x v="9"/>
    <x v="1"/>
  </r>
  <r>
    <x v="3"/>
    <x v="3"/>
    <x v="3"/>
    <s v="High"/>
    <x v="481"/>
    <x v="3"/>
    <x v="4"/>
    <x v="512"/>
    <x v="475"/>
    <n v="169312.5"/>
    <x v="508"/>
    <x v="517"/>
    <x v="8"/>
    <n v="2"/>
    <x v="8"/>
    <x v="0"/>
  </r>
  <r>
    <x v="0"/>
    <x v="4"/>
    <x v="3"/>
    <s v="High"/>
    <x v="482"/>
    <x v="3"/>
    <x v="0"/>
    <x v="513"/>
    <x v="476"/>
    <n v="10423.200000000001"/>
    <x v="509"/>
    <x v="518"/>
    <x v="13"/>
    <n v="4"/>
    <x v="10"/>
    <x v="0"/>
  </r>
  <r>
    <x v="4"/>
    <x v="4"/>
    <x v="3"/>
    <s v="High"/>
    <x v="283"/>
    <x v="3"/>
    <x v="5"/>
    <x v="293"/>
    <x v="477"/>
    <n v="634680"/>
    <x v="292"/>
    <x v="519"/>
    <x v="4"/>
    <n v="7"/>
    <x v="4"/>
    <x v="0"/>
  </r>
  <r>
    <x v="4"/>
    <x v="0"/>
    <x v="3"/>
    <s v="High"/>
    <x v="483"/>
    <x v="3"/>
    <x v="5"/>
    <x v="514"/>
    <x v="478"/>
    <n v="69402"/>
    <x v="510"/>
    <x v="520"/>
    <x v="7"/>
    <n v="10"/>
    <x v="7"/>
    <x v="1"/>
  </r>
  <r>
    <x v="4"/>
    <x v="1"/>
    <x v="3"/>
    <s v="High"/>
    <x v="484"/>
    <x v="3"/>
    <x v="5"/>
    <x v="515"/>
    <x v="479"/>
    <n v="654288"/>
    <x v="511"/>
    <x v="521"/>
    <x v="11"/>
    <n v="11"/>
    <x v="9"/>
    <x v="1"/>
  </r>
  <r>
    <x v="0"/>
    <x v="3"/>
    <x v="4"/>
    <s v="High"/>
    <x v="485"/>
    <x v="4"/>
    <x v="6"/>
    <x v="516"/>
    <x v="480"/>
    <n v="17476.060000000001"/>
    <x v="512"/>
    <x v="522"/>
    <x v="3"/>
    <n v="3"/>
    <x v="3"/>
    <x v="0"/>
  </r>
  <r>
    <x v="4"/>
    <x v="4"/>
    <x v="4"/>
    <s v="High"/>
    <x v="486"/>
    <x v="4"/>
    <x v="5"/>
    <x v="517"/>
    <x v="481"/>
    <n v="655578"/>
    <x v="513"/>
    <x v="523"/>
    <x v="5"/>
    <n v="8"/>
    <x v="5"/>
    <x v="0"/>
  </r>
  <r>
    <x v="4"/>
    <x v="0"/>
    <x v="4"/>
    <s v="High"/>
    <x v="483"/>
    <x v="4"/>
    <x v="5"/>
    <x v="514"/>
    <x v="478"/>
    <n v="69402"/>
    <x v="510"/>
    <x v="520"/>
    <x v="7"/>
    <n v="10"/>
    <x v="7"/>
    <x v="1"/>
  </r>
  <r>
    <x v="4"/>
    <x v="0"/>
    <x v="4"/>
    <s v="High"/>
    <x v="216"/>
    <x v="4"/>
    <x v="5"/>
    <x v="496"/>
    <x v="456"/>
    <n v="385968"/>
    <x v="492"/>
    <x v="498"/>
    <x v="10"/>
    <n v="10"/>
    <x v="7"/>
    <x v="0"/>
  </r>
  <r>
    <x v="4"/>
    <x v="4"/>
    <x v="4"/>
    <s v="High"/>
    <x v="467"/>
    <x v="4"/>
    <x v="5"/>
    <x v="497"/>
    <x v="457"/>
    <n v="260580"/>
    <x v="493"/>
    <x v="499"/>
    <x v="10"/>
    <n v="10"/>
    <x v="7"/>
    <x v="0"/>
  </r>
  <r>
    <x v="0"/>
    <x v="2"/>
    <x v="4"/>
    <s v="High"/>
    <x v="487"/>
    <x v="4"/>
    <x v="2"/>
    <x v="518"/>
    <x v="482"/>
    <n v="385581"/>
    <x v="514"/>
    <x v="524"/>
    <x v="12"/>
    <n v="12"/>
    <x v="2"/>
    <x v="1"/>
  </r>
  <r>
    <x v="4"/>
    <x v="0"/>
    <x v="5"/>
    <s v="High"/>
    <x v="3"/>
    <x v="5"/>
    <x v="5"/>
    <x v="519"/>
    <x v="483"/>
    <n v="229104"/>
    <x v="515"/>
    <x v="525"/>
    <x v="3"/>
    <n v="3"/>
    <x v="3"/>
    <x v="0"/>
  </r>
  <r>
    <x v="3"/>
    <x v="4"/>
    <x v="5"/>
    <s v="High"/>
    <x v="126"/>
    <x v="5"/>
    <x v="4"/>
    <x v="520"/>
    <x v="484"/>
    <n v="305730"/>
    <x v="516"/>
    <x v="526"/>
    <x v="14"/>
    <n v="5"/>
    <x v="11"/>
    <x v="0"/>
  </r>
  <r>
    <x v="2"/>
    <x v="2"/>
    <x v="5"/>
    <s v="High"/>
    <x v="488"/>
    <x v="5"/>
    <x v="3"/>
    <x v="521"/>
    <x v="485"/>
    <n v="25542"/>
    <x v="517"/>
    <x v="527"/>
    <x v="5"/>
    <n v="8"/>
    <x v="5"/>
    <x v="0"/>
  </r>
  <r>
    <x v="1"/>
    <x v="0"/>
    <x v="5"/>
    <s v="High"/>
    <x v="228"/>
    <x v="5"/>
    <x v="1"/>
    <x v="235"/>
    <x v="468"/>
    <n v="22484.7"/>
    <x v="235"/>
    <x v="510"/>
    <x v="7"/>
    <n v="10"/>
    <x v="7"/>
    <x v="1"/>
  </r>
  <r>
    <x v="2"/>
    <x v="4"/>
    <x v="5"/>
    <s v="High"/>
    <x v="475"/>
    <x v="5"/>
    <x v="3"/>
    <x v="506"/>
    <x v="469"/>
    <n v="30072.48"/>
    <x v="502"/>
    <x v="511"/>
    <x v="10"/>
    <n v="10"/>
    <x v="7"/>
    <x v="0"/>
  </r>
  <r>
    <x v="0"/>
    <x v="2"/>
    <x v="5"/>
    <s v="High"/>
    <x v="476"/>
    <x v="5"/>
    <x v="6"/>
    <x v="507"/>
    <x v="470"/>
    <n v="10420.620000000001"/>
    <x v="503"/>
    <x v="512"/>
    <x v="10"/>
    <n v="10"/>
    <x v="7"/>
    <x v="0"/>
  </r>
  <r>
    <x v="0"/>
    <x v="3"/>
    <x v="5"/>
    <s v="High"/>
    <x v="473"/>
    <x v="5"/>
    <x v="6"/>
    <x v="504"/>
    <x v="465"/>
    <n v="10396.540000000001"/>
    <x v="500"/>
    <x v="507"/>
    <x v="7"/>
    <n v="10"/>
    <x v="7"/>
    <x v="1"/>
  </r>
  <r>
    <x v="1"/>
    <x v="3"/>
    <x v="5"/>
    <s v="High"/>
    <x v="364"/>
    <x v="5"/>
    <x v="1"/>
    <x v="522"/>
    <x v="486"/>
    <n v="24123"/>
    <x v="518"/>
    <x v="528"/>
    <x v="11"/>
    <n v="11"/>
    <x v="9"/>
    <x v="1"/>
  </r>
  <r>
    <x v="3"/>
    <x v="2"/>
    <x v="0"/>
    <s v="High"/>
    <x v="489"/>
    <x v="0"/>
    <x v="4"/>
    <x v="523"/>
    <x v="487"/>
    <n v="124737.5"/>
    <x v="519"/>
    <x v="529"/>
    <x v="5"/>
    <n v="8"/>
    <x v="5"/>
    <x v="0"/>
  </r>
  <r>
    <x v="3"/>
    <x v="1"/>
    <x v="0"/>
    <s v="High"/>
    <x v="490"/>
    <x v="0"/>
    <x v="4"/>
    <x v="524"/>
    <x v="488"/>
    <n v="293993.75"/>
    <x v="520"/>
    <x v="530"/>
    <x v="5"/>
    <n v="8"/>
    <x v="5"/>
    <x v="0"/>
  </r>
  <r>
    <x v="3"/>
    <x v="1"/>
    <x v="0"/>
    <s v="High"/>
    <x v="491"/>
    <x v="0"/>
    <x v="4"/>
    <x v="525"/>
    <x v="489"/>
    <n v="115281.25"/>
    <x v="521"/>
    <x v="531"/>
    <x v="10"/>
    <n v="10"/>
    <x v="7"/>
    <x v="0"/>
  </r>
  <r>
    <x v="4"/>
    <x v="3"/>
    <x v="1"/>
    <s v="High"/>
    <x v="492"/>
    <x v="1"/>
    <x v="5"/>
    <x v="526"/>
    <x v="490"/>
    <n v="139230"/>
    <x v="522"/>
    <x v="532"/>
    <x v="10"/>
    <n v="10"/>
    <x v="7"/>
    <x v="0"/>
  </r>
  <r>
    <x v="0"/>
    <x v="1"/>
    <x v="2"/>
    <s v="High"/>
    <x v="493"/>
    <x v="2"/>
    <x v="0"/>
    <x v="527"/>
    <x v="491"/>
    <n v="19686"/>
    <x v="523"/>
    <x v="533"/>
    <x v="3"/>
    <n v="3"/>
    <x v="3"/>
    <x v="0"/>
  </r>
  <r>
    <x v="1"/>
    <x v="0"/>
    <x v="2"/>
    <s v="High"/>
    <x v="494"/>
    <x v="2"/>
    <x v="1"/>
    <x v="528"/>
    <x v="492"/>
    <n v="20578.5"/>
    <x v="524"/>
    <x v="534"/>
    <x v="13"/>
    <n v="4"/>
    <x v="10"/>
    <x v="0"/>
  </r>
  <r>
    <x v="0"/>
    <x v="3"/>
    <x v="2"/>
    <s v="High"/>
    <x v="495"/>
    <x v="2"/>
    <x v="6"/>
    <x v="529"/>
    <x v="493"/>
    <n v="15083.25"/>
    <x v="525"/>
    <x v="535"/>
    <x v="13"/>
    <n v="4"/>
    <x v="10"/>
    <x v="0"/>
  </r>
  <r>
    <x v="0"/>
    <x v="3"/>
    <x v="2"/>
    <s v="High"/>
    <x v="136"/>
    <x v="2"/>
    <x v="2"/>
    <x v="530"/>
    <x v="494"/>
    <n v="848172.5"/>
    <x v="526"/>
    <x v="536"/>
    <x v="14"/>
    <n v="5"/>
    <x v="11"/>
    <x v="0"/>
  </r>
  <r>
    <x v="1"/>
    <x v="0"/>
    <x v="2"/>
    <s v="High"/>
    <x v="496"/>
    <x v="2"/>
    <x v="1"/>
    <x v="531"/>
    <x v="495"/>
    <n v="32627.25"/>
    <x v="527"/>
    <x v="537"/>
    <x v="5"/>
    <n v="8"/>
    <x v="5"/>
    <x v="0"/>
  </r>
  <r>
    <x v="0"/>
    <x v="4"/>
    <x v="2"/>
    <s v="High"/>
    <x v="497"/>
    <x v="2"/>
    <x v="0"/>
    <x v="532"/>
    <x v="496"/>
    <n v="4539"/>
    <x v="528"/>
    <x v="538"/>
    <x v="7"/>
    <n v="10"/>
    <x v="7"/>
    <x v="1"/>
  </r>
  <r>
    <x v="3"/>
    <x v="1"/>
    <x v="2"/>
    <s v="High"/>
    <x v="491"/>
    <x v="2"/>
    <x v="4"/>
    <x v="525"/>
    <x v="489"/>
    <n v="115281.25"/>
    <x v="521"/>
    <x v="531"/>
    <x v="10"/>
    <n v="10"/>
    <x v="7"/>
    <x v="0"/>
  </r>
  <r>
    <x v="1"/>
    <x v="1"/>
    <x v="2"/>
    <s v="High"/>
    <x v="498"/>
    <x v="2"/>
    <x v="1"/>
    <x v="533"/>
    <x v="497"/>
    <n v="14981.25"/>
    <x v="529"/>
    <x v="539"/>
    <x v="10"/>
    <n v="10"/>
    <x v="7"/>
    <x v="0"/>
  </r>
  <r>
    <x v="0"/>
    <x v="4"/>
    <x v="2"/>
    <s v="High"/>
    <x v="499"/>
    <x v="2"/>
    <x v="2"/>
    <x v="534"/>
    <x v="498"/>
    <n v="597082.5"/>
    <x v="530"/>
    <x v="540"/>
    <x v="11"/>
    <n v="11"/>
    <x v="9"/>
    <x v="1"/>
  </r>
  <r>
    <x v="0"/>
    <x v="3"/>
    <x v="2"/>
    <s v="High"/>
    <x v="35"/>
    <x v="2"/>
    <x v="2"/>
    <x v="535"/>
    <x v="499"/>
    <n v="639922.5"/>
    <x v="531"/>
    <x v="541"/>
    <x v="11"/>
    <n v="11"/>
    <x v="9"/>
    <x v="1"/>
  </r>
  <r>
    <x v="2"/>
    <x v="4"/>
    <x v="2"/>
    <s v="High"/>
    <x v="500"/>
    <x v="2"/>
    <x v="3"/>
    <x v="536"/>
    <x v="500"/>
    <n v="9322.7999999999993"/>
    <x v="532"/>
    <x v="542"/>
    <x v="2"/>
    <n v="12"/>
    <x v="2"/>
    <x v="0"/>
  </r>
  <r>
    <x v="0"/>
    <x v="2"/>
    <x v="2"/>
    <s v="High"/>
    <x v="459"/>
    <x v="2"/>
    <x v="0"/>
    <x v="537"/>
    <x v="501"/>
    <n v="4981"/>
    <x v="533"/>
    <x v="543"/>
    <x v="2"/>
    <n v="12"/>
    <x v="2"/>
    <x v="0"/>
  </r>
  <r>
    <x v="2"/>
    <x v="3"/>
    <x v="3"/>
    <s v="High"/>
    <x v="501"/>
    <x v="3"/>
    <x v="3"/>
    <x v="538"/>
    <x v="502"/>
    <n v="5100"/>
    <x v="534"/>
    <x v="544"/>
    <x v="3"/>
    <n v="3"/>
    <x v="3"/>
    <x v="0"/>
  </r>
  <r>
    <x v="1"/>
    <x v="2"/>
    <x v="3"/>
    <s v="High"/>
    <x v="502"/>
    <x v="3"/>
    <x v="1"/>
    <x v="539"/>
    <x v="503"/>
    <n v="36031.5"/>
    <x v="535"/>
    <x v="545"/>
    <x v="14"/>
    <n v="5"/>
    <x v="11"/>
    <x v="0"/>
  </r>
  <r>
    <x v="3"/>
    <x v="2"/>
    <x v="3"/>
    <s v="High"/>
    <x v="61"/>
    <x v="3"/>
    <x v="4"/>
    <x v="61"/>
    <x v="504"/>
    <n v="70443.75"/>
    <x v="61"/>
    <x v="546"/>
    <x v="6"/>
    <n v="9"/>
    <x v="6"/>
    <x v="0"/>
  </r>
  <r>
    <x v="4"/>
    <x v="4"/>
    <x v="3"/>
    <s v="High"/>
    <x v="369"/>
    <x v="3"/>
    <x v="5"/>
    <x v="540"/>
    <x v="505"/>
    <n v="656370"/>
    <x v="536"/>
    <x v="547"/>
    <x v="11"/>
    <n v="11"/>
    <x v="9"/>
    <x v="1"/>
  </r>
  <r>
    <x v="3"/>
    <x v="4"/>
    <x v="3"/>
    <s v="High"/>
    <x v="503"/>
    <x v="3"/>
    <x v="4"/>
    <x v="541"/>
    <x v="506"/>
    <n v="259037.5"/>
    <x v="537"/>
    <x v="548"/>
    <x v="12"/>
    <n v="12"/>
    <x v="2"/>
    <x v="1"/>
  </r>
  <r>
    <x v="2"/>
    <x v="4"/>
    <x v="3"/>
    <s v="High"/>
    <x v="500"/>
    <x v="3"/>
    <x v="3"/>
    <x v="536"/>
    <x v="500"/>
    <n v="9322.7999999999993"/>
    <x v="532"/>
    <x v="542"/>
    <x v="2"/>
    <n v="12"/>
    <x v="2"/>
    <x v="0"/>
  </r>
  <r>
    <x v="0"/>
    <x v="0"/>
    <x v="4"/>
    <s v="High"/>
    <x v="504"/>
    <x v="4"/>
    <x v="0"/>
    <x v="542"/>
    <x v="507"/>
    <n v="14713.5"/>
    <x v="503"/>
    <x v="549"/>
    <x v="4"/>
    <n v="7"/>
    <x v="4"/>
    <x v="0"/>
  </r>
  <r>
    <x v="1"/>
    <x v="1"/>
    <x v="4"/>
    <s v="High"/>
    <x v="505"/>
    <x v="4"/>
    <x v="1"/>
    <x v="543"/>
    <x v="508"/>
    <n v="6273"/>
    <x v="538"/>
    <x v="550"/>
    <x v="4"/>
    <n v="7"/>
    <x v="4"/>
    <x v="0"/>
  </r>
  <r>
    <x v="0"/>
    <x v="4"/>
    <x v="4"/>
    <s v="High"/>
    <x v="497"/>
    <x v="4"/>
    <x v="0"/>
    <x v="532"/>
    <x v="496"/>
    <n v="4539"/>
    <x v="528"/>
    <x v="538"/>
    <x v="7"/>
    <n v="10"/>
    <x v="7"/>
    <x v="1"/>
  </r>
  <r>
    <x v="1"/>
    <x v="1"/>
    <x v="4"/>
    <s v="High"/>
    <x v="498"/>
    <x v="4"/>
    <x v="1"/>
    <x v="533"/>
    <x v="497"/>
    <n v="14981.25"/>
    <x v="529"/>
    <x v="539"/>
    <x v="10"/>
    <n v="10"/>
    <x v="7"/>
    <x v="0"/>
  </r>
  <r>
    <x v="3"/>
    <x v="0"/>
    <x v="4"/>
    <s v="High"/>
    <x v="506"/>
    <x v="4"/>
    <x v="4"/>
    <x v="544"/>
    <x v="509"/>
    <n v="313862.5"/>
    <x v="539"/>
    <x v="551"/>
    <x v="11"/>
    <n v="11"/>
    <x v="9"/>
    <x v="1"/>
  </r>
  <r>
    <x v="3"/>
    <x v="1"/>
    <x v="4"/>
    <s v="High"/>
    <x v="205"/>
    <x v="4"/>
    <x v="4"/>
    <x v="545"/>
    <x v="510"/>
    <n v="58650"/>
    <x v="540"/>
    <x v="552"/>
    <x v="15"/>
    <n v="11"/>
    <x v="9"/>
    <x v="0"/>
  </r>
  <r>
    <x v="0"/>
    <x v="2"/>
    <x v="4"/>
    <s v="High"/>
    <x v="459"/>
    <x v="4"/>
    <x v="0"/>
    <x v="537"/>
    <x v="501"/>
    <n v="4981"/>
    <x v="533"/>
    <x v="543"/>
    <x v="2"/>
    <n v="12"/>
    <x v="2"/>
    <x v="0"/>
  </r>
  <r>
    <x v="4"/>
    <x v="2"/>
    <x v="5"/>
    <s v="High"/>
    <x v="488"/>
    <x v="5"/>
    <x v="5"/>
    <x v="546"/>
    <x v="511"/>
    <n v="631125"/>
    <x v="541"/>
    <x v="553"/>
    <x v="3"/>
    <n v="3"/>
    <x v="3"/>
    <x v="0"/>
  </r>
  <r>
    <x v="4"/>
    <x v="3"/>
    <x v="5"/>
    <s v="High"/>
    <x v="492"/>
    <x v="5"/>
    <x v="5"/>
    <x v="526"/>
    <x v="490"/>
    <n v="139230"/>
    <x v="522"/>
    <x v="532"/>
    <x v="10"/>
    <n v="10"/>
    <x v="7"/>
    <x v="0"/>
  </r>
  <r>
    <x v="0"/>
    <x v="3"/>
    <x v="1"/>
    <s v="High"/>
    <x v="507"/>
    <x v="1"/>
    <x v="6"/>
    <x v="547"/>
    <x v="512"/>
    <n v="8139.6"/>
    <x v="542"/>
    <x v="554"/>
    <x v="8"/>
    <n v="2"/>
    <x v="8"/>
    <x v="0"/>
  </r>
  <r>
    <x v="0"/>
    <x v="0"/>
    <x v="2"/>
    <s v="High"/>
    <x v="508"/>
    <x v="2"/>
    <x v="6"/>
    <x v="548"/>
    <x v="513"/>
    <n v="4301.8500000000004"/>
    <x v="543"/>
    <x v="555"/>
    <x v="13"/>
    <n v="4"/>
    <x v="10"/>
    <x v="0"/>
  </r>
  <r>
    <x v="2"/>
    <x v="4"/>
    <x v="4"/>
    <s v="High"/>
    <x v="509"/>
    <x v="4"/>
    <x v="3"/>
    <x v="549"/>
    <x v="514"/>
    <n v="18421.2"/>
    <x v="544"/>
    <x v="556"/>
    <x v="14"/>
    <n v="5"/>
    <x v="11"/>
    <x v="0"/>
  </r>
</pivotCacheRecords>
</file>

<file path=xl/pivotCache/pivotCacheRecords2.xml><?xml version="1.0" encoding="utf-8"?>
<pivotCacheRecords xmlns="http://schemas.openxmlformats.org/spreadsheetml/2006/main" xmlns:r="http://schemas.openxmlformats.org/officeDocument/2006/relationships" count="16">
  <r>
    <x v="0"/>
    <x v="0"/>
    <s v="Samsung"/>
    <n v="4124"/>
    <n v="50000"/>
    <n v="206200000"/>
  </r>
  <r>
    <x v="1"/>
    <x v="0"/>
    <s v="Samsung"/>
    <n v="3558"/>
    <n v="50000"/>
    <n v="177900000"/>
  </r>
  <r>
    <x v="2"/>
    <x v="0"/>
    <s v="Iphone"/>
    <n v="2066"/>
    <n v="50000"/>
    <n v="103300000"/>
  </r>
  <r>
    <x v="3"/>
    <x v="0"/>
    <s v="1Plus"/>
    <n v="3521"/>
    <n v="35000"/>
    <n v="123235000"/>
  </r>
  <r>
    <x v="0"/>
    <x v="1"/>
    <s v="Samsung"/>
    <n v="3489"/>
    <n v="50000"/>
    <n v="174450000"/>
  </r>
  <r>
    <x v="1"/>
    <x v="1"/>
    <s v="1Plus"/>
    <n v="2776"/>
    <n v="35000"/>
    <n v="97160000"/>
  </r>
  <r>
    <x v="2"/>
    <x v="1"/>
    <s v="Samsung"/>
    <n v="4217"/>
    <n v="50000"/>
    <n v="210850000"/>
  </r>
  <r>
    <x v="3"/>
    <x v="1"/>
    <s v="Iphone"/>
    <n v="3690"/>
    <n v="50000"/>
    <n v="184500000"/>
  </r>
  <r>
    <x v="0"/>
    <x v="2"/>
    <s v="Samsung"/>
    <n v="3395"/>
    <n v="50000"/>
    <n v="169750000"/>
  </r>
  <r>
    <x v="1"/>
    <x v="2"/>
    <s v="Samsung"/>
    <n v="4566"/>
    <n v="50000"/>
    <n v="228300000"/>
  </r>
  <r>
    <x v="2"/>
    <x v="2"/>
    <s v="Iphone"/>
    <n v="3487"/>
    <n v="80000"/>
    <n v="278960000"/>
  </r>
  <r>
    <x v="3"/>
    <x v="2"/>
    <s v="1Plus"/>
    <n v="3658"/>
    <n v="35000"/>
    <n v="128030000"/>
  </r>
  <r>
    <x v="0"/>
    <x v="3"/>
    <s v="1Plus"/>
    <n v="4859"/>
    <n v="35000"/>
    <n v="170065000"/>
  </r>
  <r>
    <x v="1"/>
    <x v="3"/>
    <s v="Samsung"/>
    <n v="4866"/>
    <n v="50000"/>
    <n v="243300000"/>
  </r>
  <r>
    <x v="2"/>
    <x v="3"/>
    <s v="Iphone"/>
    <n v="2415"/>
    <n v="80000"/>
    <n v="193200000"/>
  </r>
  <r>
    <x v="3"/>
    <x v="3"/>
    <s v="1Plus"/>
    <n v="4788"/>
    <n v="35000"/>
    <n v="16758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13">
  <location ref="A3:G8" firstHeaderRow="1" firstDataRow="2" firstDataCol="1"/>
  <pivotFields count="17">
    <pivotField multipleItemSelectionAllowed="1"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showAll="0"/>
    <pivotField showAll="0">
      <items count="7">
        <item x="0"/>
        <item x="1"/>
        <item x="2"/>
        <item x="3"/>
        <item x="4"/>
        <item x="5"/>
        <item t="default"/>
      </items>
    </pivotField>
    <pivotField showAll="0">
      <items count="8">
        <item x="6"/>
        <item x="3"/>
        <item x="1"/>
        <item x="0"/>
        <item x="4"/>
        <item x="5"/>
        <item x="2"/>
        <item t="default"/>
      </items>
    </pivotField>
    <pivotField showAll="0"/>
    <pivotField showAll="0"/>
    <pivotField dataField="1" showAll="0"/>
    <pivotField showAll="0"/>
    <pivotField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axis="axisRow" showAll="0">
      <items count="4">
        <item x="2"/>
        <item x="1"/>
        <item x="0"/>
        <item t="default"/>
      </items>
    </pivotField>
    <pivotField dragToRow="0" dragToCol="0" dragToPage="0" showAll="0" defaultSubtotal="0"/>
  </pivotFields>
  <rowFields count="1">
    <field x="15"/>
  </rowFields>
  <rowItems count="4">
    <i>
      <x/>
    </i>
    <i>
      <x v="1"/>
    </i>
    <i>
      <x v="2"/>
    </i>
    <i t="grand">
      <x/>
    </i>
  </rowItems>
  <colFields count="1">
    <field x="1"/>
  </colFields>
  <colItems count="6">
    <i>
      <x/>
    </i>
    <i>
      <x v="1"/>
    </i>
    <i>
      <x v="2"/>
    </i>
    <i>
      <x v="3"/>
    </i>
    <i>
      <x v="4"/>
    </i>
    <i t="grand">
      <x/>
    </i>
  </colItems>
  <dataFields count="1">
    <dataField name="Count of  Sales" fld="9" subtotal="count" baseField="1" baseItem="0"/>
  </dataFields>
  <formats count="5">
    <format dxfId="26">
      <pivotArea type="all" dataOnly="0" outline="0" fieldPosition="0"/>
    </format>
    <format dxfId="27">
      <pivotArea outline="0" collapsedLevelsAreSubtotals="1" fieldPosition="0"/>
    </format>
    <format dxfId="28">
      <pivotArea dataOnly="0" labelOnly="1" fieldPosition="0">
        <references count="1">
          <reference field="1" count="0"/>
        </references>
      </pivotArea>
    </format>
    <format dxfId="29">
      <pivotArea dataOnly="0" labelOnly="1" grandRow="1" outline="0" fieldPosition="0"/>
    </format>
    <format dxfId="30">
      <pivotArea dataOnly="0" labelOnly="1" grandCol="1" outline="0" fieldPosition="0"/>
    </format>
  </formats>
  <chartFormats count="5">
    <chartFormat chart="12" format="5" series="1">
      <pivotArea type="data" outline="0" fieldPosition="0">
        <references count="2">
          <reference field="4294967294" count="1" selected="0">
            <x v="0"/>
          </reference>
          <reference field="1" count="1" selected="0">
            <x v="0"/>
          </reference>
        </references>
      </pivotArea>
    </chartFormat>
    <chartFormat chart="12" format="6" series="1">
      <pivotArea type="data" outline="0" fieldPosition="0">
        <references count="2">
          <reference field="4294967294" count="1" selected="0">
            <x v="0"/>
          </reference>
          <reference field="1" count="1" selected="0">
            <x v="1"/>
          </reference>
        </references>
      </pivotArea>
    </chartFormat>
    <chartFormat chart="12" format="7" series="1">
      <pivotArea type="data" outline="0" fieldPosition="0">
        <references count="2">
          <reference field="4294967294" count="1" selected="0">
            <x v="0"/>
          </reference>
          <reference field="1" count="1" selected="0">
            <x v="2"/>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10">
  <location ref="J3:Q11" firstHeaderRow="1" firstDataRow="2" firstDataCol="1" rowPageCount="1" colPageCount="1"/>
  <pivotFields count="17">
    <pivotField axis="axisPage" multipleItemSelectionAllowed="1"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axis="axisRow" showAll="0">
      <items count="7">
        <item x="0"/>
        <item x="1"/>
        <item x="2"/>
        <item x="3"/>
        <item x="4"/>
        <item x="5"/>
        <item t="default"/>
      </items>
    </pivotField>
    <pivotField showAll="0">
      <items count="8">
        <item x="6"/>
        <item x="3"/>
        <item x="1"/>
        <item x="0"/>
        <item x="4"/>
        <item x="5"/>
        <item x="2"/>
        <item t="default"/>
      </items>
    </pivotField>
    <pivotField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pivotField dataField="1" showAll="0"/>
    <pivotField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4">
        <item x="2"/>
        <item x="1"/>
        <item x="0"/>
        <item t="default"/>
      </items>
    </pivotField>
    <pivotField dragToRow="0" dragToCol="0" dragToPage="0" showAll="0" defaultSubtotal="0"/>
  </pivotFields>
  <rowFields count="1">
    <field x="5"/>
  </rowFields>
  <rowItems count="7">
    <i>
      <x/>
    </i>
    <i>
      <x v="1"/>
    </i>
    <i>
      <x v="2"/>
    </i>
    <i>
      <x v="3"/>
    </i>
    <i>
      <x v="4"/>
    </i>
    <i>
      <x v="5"/>
    </i>
    <i t="grand">
      <x/>
    </i>
  </rowItems>
  <colFields count="1">
    <field x="2"/>
  </colFields>
  <colItems count="7">
    <i>
      <x/>
    </i>
    <i>
      <x v="1"/>
    </i>
    <i>
      <x v="2"/>
    </i>
    <i>
      <x v="3"/>
    </i>
    <i>
      <x v="4"/>
    </i>
    <i>
      <x v="5"/>
    </i>
    <i t="grand">
      <x/>
    </i>
  </colItems>
  <pageFields count="1">
    <pageField fld="0" hier="-1"/>
  </pageFields>
  <dataFields count="1">
    <dataField name="Sum of  Sales" fld="9" baseField="0" baseItem="0"/>
  </dataFields>
  <formats count="1">
    <format dxfId="18">
      <pivotArea dataOnly="0" labelOnly="1" grandCol="1" outline="0" fieldPosition="0"/>
    </format>
  </formats>
  <chartFormats count="17">
    <chartFormat chart="3" format="355" series="1">
      <pivotArea type="data" outline="0" fieldPosition="0">
        <references count="1">
          <reference field="2" count="1" selected="0">
            <x v="0"/>
          </reference>
        </references>
      </pivotArea>
    </chartFormat>
    <chartFormat chart="3" format="356" series="1">
      <pivotArea type="data" outline="0" fieldPosition="0">
        <references count="1">
          <reference field="2" count="1" selected="0">
            <x v="1"/>
          </reference>
        </references>
      </pivotArea>
    </chartFormat>
    <chartFormat chart="3" format="357" series="1">
      <pivotArea type="data" outline="0" fieldPosition="0">
        <references count="1">
          <reference field="2" count="1" selected="0">
            <x v="2"/>
          </reference>
        </references>
      </pivotArea>
    </chartFormat>
    <chartFormat chart="3" format="358" series="1">
      <pivotArea type="data" outline="0" fieldPosition="0">
        <references count="1">
          <reference field="2" count="1" selected="0">
            <x v="3"/>
          </reference>
        </references>
      </pivotArea>
    </chartFormat>
    <chartFormat chart="3" format="359" series="1">
      <pivotArea type="data" outline="0" fieldPosition="0">
        <references count="1">
          <reference field="2" count="1" selected="0">
            <x v="4"/>
          </reference>
        </references>
      </pivotArea>
    </chartFormat>
    <chartFormat chart="3" format="360" series="1">
      <pivotArea type="data" outline="0" fieldPosition="0">
        <references count="1">
          <reference field="2" count="1" selected="0">
            <x v="5"/>
          </reference>
        </references>
      </pivotArea>
    </chartFormat>
    <chartFormat chart="3" format="361" series="1">
      <pivotArea type="data" outline="0" fieldPosition="0">
        <references count="2">
          <reference field="4294967294" count="1" selected="0">
            <x v="0"/>
          </reference>
          <reference field="2" count="1" selected="0">
            <x v="1"/>
          </reference>
        </references>
      </pivotArea>
    </chartFormat>
    <chartFormat chart="3" format="362" series="1">
      <pivotArea type="data" outline="0" fieldPosition="0">
        <references count="2">
          <reference field="4294967294" count="1" selected="0">
            <x v="0"/>
          </reference>
          <reference field="2" count="1" selected="0">
            <x v="2"/>
          </reference>
        </references>
      </pivotArea>
    </chartFormat>
    <chartFormat chart="3" format="363" series="1">
      <pivotArea type="data" outline="0" fieldPosition="0">
        <references count="2">
          <reference field="4294967294" count="1" selected="0">
            <x v="0"/>
          </reference>
          <reference field="2" count="1" selected="0">
            <x v="3"/>
          </reference>
        </references>
      </pivotArea>
    </chartFormat>
    <chartFormat chart="3" format="364" series="1">
      <pivotArea type="data" outline="0" fieldPosition="0">
        <references count="2">
          <reference field="4294967294" count="1" selected="0">
            <x v="0"/>
          </reference>
          <reference field="2" count="1" selected="0">
            <x v="4"/>
          </reference>
        </references>
      </pivotArea>
    </chartFormat>
    <chartFormat chart="3" format="36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 chart="9" format="7"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2"/>
          </reference>
        </references>
      </pivotArea>
    </chartFormat>
    <chartFormat chart="9" format="9" series="1">
      <pivotArea type="data" outline="0" fieldPosition="0">
        <references count="2">
          <reference field="4294967294" count="1" selected="0">
            <x v="0"/>
          </reference>
          <reference field="2" count="1" selected="0">
            <x v="3"/>
          </reference>
        </references>
      </pivotArea>
    </chartFormat>
    <chartFormat chart="9" format="10" series="1">
      <pivotArea type="data" outline="0" fieldPosition="0">
        <references count="2">
          <reference field="4294967294" count="1" selected="0">
            <x v="0"/>
          </reference>
          <reference field="2" count="1" selected="0">
            <x v="4"/>
          </reference>
        </references>
      </pivotArea>
    </chartFormat>
    <chartFormat chart="9" format="11"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9">
  <location ref="A3:H10" firstHeaderRow="1" firstDataRow="2" firstDataCol="1" rowPageCount="1" colPageCount="1"/>
  <pivotFields count="17">
    <pivotField axis="axisPage" multipleItemSelectionAllowed="1"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showAll="0">
      <items count="7">
        <item x="0"/>
        <item x="1"/>
        <item x="2"/>
        <item x="3"/>
        <item x="4"/>
        <item x="5"/>
        <item t="default"/>
      </items>
    </pivotField>
    <pivotField showAll="0">
      <items count="8">
        <item x="6"/>
        <item x="3"/>
        <item x="1"/>
        <item x="0"/>
        <item x="4"/>
        <item x="5"/>
        <item x="2"/>
        <item t="default"/>
      </items>
    </pivotField>
    <pivotField showAll="0"/>
    <pivotField showAll="0"/>
    <pivotField dataField="1" showAll="0"/>
    <pivotField showAll="0"/>
    <pivotField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4">
        <item x="2"/>
        <item x="1"/>
        <item x="0"/>
        <item t="default"/>
      </items>
    </pivotField>
    <pivotField dragToRow="0" dragToCol="0" dragToPage="0" showAll="0" defaultSubtotal="0"/>
  </pivotFields>
  <rowFields count="1">
    <field x="1"/>
  </rowFields>
  <rowItems count="6">
    <i>
      <x/>
    </i>
    <i>
      <x v="1"/>
    </i>
    <i>
      <x v="2"/>
    </i>
    <i>
      <x v="3"/>
    </i>
    <i>
      <x v="4"/>
    </i>
    <i t="grand">
      <x/>
    </i>
  </rowItems>
  <colFields count="1">
    <field x="2"/>
  </colFields>
  <colItems count="7">
    <i>
      <x/>
    </i>
    <i>
      <x v="1"/>
    </i>
    <i>
      <x v="2"/>
    </i>
    <i>
      <x v="3"/>
    </i>
    <i>
      <x v="4"/>
    </i>
    <i>
      <x v="5"/>
    </i>
    <i t="grand">
      <x/>
    </i>
  </colItems>
  <pageFields count="1">
    <pageField fld="0" hier="-1"/>
  </pageFields>
  <dataFields count="1">
    <dataField name="Sum of  Sales" fld="9" baseField="0" baseItem="0"/>
  </dataFields>
  <formats count="2">
    <format dxfId="19">
      <pivotArea dataOnly="0" labelOnly="1" grandCol="1" outline="0" fieldPosition="0"/>
    </format>
    <format dxfId="20">
      <pivotArea field="1" grandCol="1" collapsedLevelsAreSubtotals="1" axis="axisRow" fieldPosition="0">
        <references count="1">
          <reference field="1" count="1">
            <x v="0"/>
          </reference>
        </references>
      </pivotArea>
    </format>
  </formats>
  <chartFormats count="6">
    <chartFormat chart="8" format="366" series="1">
      <pivotArea type="data" outline="0" fieldPosition="0">
        <references count="2">
          <reference field="4294967294" count="1" selected="0">
            <x v="0"/>
          </reference>
          <reference field="2" count="1" selected="0">
            <x v="0"/>
          </reference>
        </references>
      </pivotArea>
    </chartFormat>
    <chartFormat chart="8" format="367" series="1">
      <pivotArea type="data" outline="0" fieldPosition="0">
        <references count="2">
          <reference field="4294967294" count="1" selected="0">
            <x v="0"/>
          </reference>
          <reference field="2" count="1" selected="0">
            <x v="1"/>
          </reference>
        </references>
      </pivotArea>
    </chartFormat>
    <chartFormat chart="8" format="368" series="1">
      <pivotArea type="data" outline="0" fieldPosition="0">
        <references count="2">
          <reference field="4294967294" count="1" selected="0">
            <x v="0"/>
          </reference>
          <reference field="2" count="1" selected="0">
            <x v="2"/>
          </reference>
        </references>
      </pivotArea>
    </chartFormat>
    <chartFormat chart="8" format="369" series="1">
      <pivotArea type="data" outline="0" fieldPosition="0">
        <references count="2">
          <reference field="4294967294" count="1" selected="0">
            <x v="0"/>
          </reference>
          <reference field="2" count="1" selected="0">
            <x v="3"/>
          </reference>
        </references>
      </pivotArea>
    </chartFormat>
    <chartFormat chart="8" format="370" series="1">
      <pivotArea type="data" outline="0" fieldPosition="0">
        <references count="2">
          <reference field="4294967294" count="1" selected="0">
            <x v="0"/>
          </reference>
          <reference field="2" count="1" selected="0">
            <x v="4"/>
          </reference>
        </references>
      </pivotArea>
    </chartFormat>
    <chartFormat chart="8" format="371"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rowPageCount="1" colPageCount="1"/>
  <pivotFields count="6">
    <pivotField axis="axisPage" showAll="0">
      <items count="5">
        <item x="3"/>
        <item x="0"/>
        <item x="1"/>
        <item x="2"/>
        <item t="default"/>
      </items>
    </pivotField>
    <pivotField axis="axisRow" showAll="0">
      <items count="5">
        <item x="2"/>
        <item x="0"/>
        <item x="1"/>
        <item x="3"/>
        <item t="default"/>
      </items>
    </pivotField>
    <pivotField showAll="0"/>
    <pivotField showAll="0"/>
    <pivotField showAll="0"/>
    <pivotField dataField="1" showAll="0"/>
  </pivotFields>
  <rowFields count="1">
    <field x="1"/>
  </rowFields>
  <rowItems count="5">
    <i>
      <x/>
    </i>
    <i>
      <x v="1"/>
    </i>
    <i>
      <x v="2"/>
    </i>
    <i>
      <x v="3"/>
    </i>
    <i t="grand">
      <x/>
    </i>
  </rowItems>
  <colItems count="1">
    <i/>
  </colItems>
  <pageFields count="1">
    <pageField fld="0" item="3" hier="-1"/>
  </pageFields>
  <dataFields count="1">
    <dataField name="Sum of Sales" fld="5" showDataAs="percentOfCol" baseField="0" baseItem="0" numFmtId="10"/>
  </dataFields>
  <formats count="1">
    <format dxfId="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4" name="PivotTable1"/>
    <pivotTable tabId="14" name="PivotTable3"/>
  </pivotTables>
  <data>
    <tabular pivotCacheId="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ufacturing_Price" sourceName="Manufacturing Price">
  <pivotTables>
    <pivotTable tabId="14" name="PivotTable3"/>
    <pivotTable tabId="14" name="PivotTable1"/>
  </pivotTables>
  <data>
    <tabular pivotCacheId="2">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22" name="PivotTable11"/>
  </pivotTables>
  <data>
    <tabular pivotCacheId="1754488426">
      <items count="4">
        <i x="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 name="Manufacturing Price" cache="Slicer_Manufacturing_Price" caption="Manufacturing Pric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Name 1" cache="Slicer_Name1" caption="Name" columnCount="4" rowHeight="288000"/>
</slicers>
</file>

<file path=xl/tables/table1.xml><?xml version="1.0" encoding="utf-8"?>
<table xmlns="http://schemas.openxmlformats.org/spreadsheetml/2006/main" id="1" name="Table1" displayName="Table1" ref="A2:F18" totalsRowShown="0" headerRowDxfId="17" dataDxfId="16">
  <autoFilter ref="A2:F18"/>
  <tableColumns count="6">
    <tableColumn id="1" name="Name" dataDxfId="15"/>
    <tableColumn id="2" name="Region" dataDxfId="14"/>
    <tableColumn id="3" name="Product" dataDxfId="13"/>
    <tableColumn id="4" name="Units" dataDxfId="12"/>
    <tableColumn id="5" name="Price" dataDxfId="11"/>
    <tableColumn id="6" name="Sal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externalLinkPath" Target="indian%20team.xlsx"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hyperlink" Target="mailto:kohli.virat.kohli@gmail.com@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
  <sheetViews>
    <sheetView workbookViewId="0">
      <selection activeCell="D8" sqref="D8"/>
    </sheetView>
  </sheetViews>
  <sheetFormatPr defaultRowHeight="14.4" x14ac:dyDescent="0.3"/>
  <cols>
    <col min="1" max="7" width="8.88671875" customWidth="1"/>
  </cols>
  <sheetData>
    <row r="1" spans="1:1" x14ac:dyDescent="0.3">
      <c r="A1" t="s">
        <v>18</v>
      </c>
    </row>
  </sheetData>
  <sheetProtection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22"/>
  <sheetViews>
    <sheetView workbookViewId="0">
      <selection activeCell="I1" sqref="I1:I1048576"/>
    </sheetView>
  </sheetViews>
  <sheetFormatPr defaultRowHeight="14.4" x14ac:dyDescent="0.3"/>
  <cols>
    <col min="2" max="2" width="7.88671875" customWidth="1"/>
    <col min="3" max="3" width="8.6640625" customWidth="1"/>
    <col min="4" max="4" width="8.5546875" customWidth="1"/>
    <col min="5" max="5" width="11.5546875" bestFit="1" customWidth="1"/>
    <col min="6" max="6" width="9.88671875" bestFit="1" customWidth="1"/>
    <col min="7" max="7" width="6.88671875" customWidth="1"/>
    <col min="8" max="8" width="9.77734375" bestFit="1" customWidth="1"/>
    <col min="9" max="9" width="8.88671875" hidden="1" customWidth="1"/>
    <col min="16" max="16" width="10.44140625" customWidth="1"/>
    <col min="17" max="17" width="8.88671875" hidden="1" customWidth="1"/>
    <col min="24" max="24" width="10.44140625" customWidth="1"/>
    <col min="25" max="25" width="8.88671875" hidden="1" customWidth="1"/>
  </cols>
  <sheetData>
    <row r="1" spans="1:25" ht="15" thickBot="1" x14ac:dyDescent="0.35">
      <c r="A1" s="63"/>
      <c r="B1" s="61"/>
      <c r="C1" s="61"/>
      <c r="D1" s="62" t="s">
        <v>173</v>
      </c>
      <c r="E1" s="61"/>
      <c r="F1" s="61"/>
      <c r="G1" s="61"/>
      <c r="H1" s="61"/>
      <c r="I1" s="60"/>
      <c r="J1" s="58"/>
      <c r="K1" s="59" t="s">
        <v>172</v>
      </c>
      <c r="L1" s="58"/>
      <c r="M1" s="58"/>
      <c r="N1" s="58"/>
      <c r="O1" s="58"/>
      <c r="P1" s="58"/>
      <c r="Q1" s="58"/>
      <c r="R1" s="57"/>
      <c r="S1" s="55"/>
      <c r="T1" s="56" t="s">
        <v>171</v>
      </c>
      <c r="U1" s="55"/>
      <c r="V1" s="55"/>
      <c r="W1" s="55"/>
      <c r="X1" s="55"/>
      <c r="Y1" s="54"/>
    </row>
    <row r="2" spans="1:25" x14ac:dyDescent="0.3">
      <c r="A2" s="51" t="s">
        <v>93</v>
      </c>
      <c r="B2" s="51" t="s">
        <v>170</v>
      </c>
      <c r="C2" s="51" t="s">
        <v>169</v>
      </c>
      <c r="D2" s="51" t="s">
        <v>168</v>
      </c>
      <c r="E2" s="51" t="s">
        <v>167</v>
      </c>
      <c r="F2" s="51" t="s">
        <v>166</v>
      </c>
      <c r="G2" s="51" t="s">
        <v>165</v>
      </c>
      <c r="H2" s="51" t="s">
        <v>164</v>
      </c>
      <c r="I2" s="50" t="s">
        <v>163</v>
      </c>
      <c r="J2" s="53" t="s">
        <v>170</v>
      </c>
      <c r="K2" s="53" t="s">
        <v>169</v>
      </c>
      <c r="L2" s="53" t="s">
        <v>168</v>
      </c>
      <c r="M2" s="53" t="s">
        <v>167</v>
      </c>
      <c r="N2" s="53" t="s">
        <v>166</v>
      </c>
      <c r="O2" s="53" t="s">
        <v>165</v>
      </c>
      <c r="P2" s="53" t="s">
        <v>164</v>
      </c>
      <c r="Q2" s="52" t="s">
        <v>163</v>
      </c>
      <c r="R2" s="51" t="s">
        <v>170</v>
      </c>
      <c r="S2" s="51" t="s">
        <v>169</v>
      </c>
      <c r="T2" s="51" t="s">
        <v>168</v>
      </c>
      <c r="U2" s="51" t="s">
        <v>167</v>
      </c>
      <c r="V2" s="51" t="s">
        <v>166</v>
      </c>
      <c r="W2" s="51" t="s">
        <v>165</v>
      </c>
      <c r="X2" s="51" t="s">
        <v>164</v>
      </c>
      <c r="Y2" s="50" t="s">
        <v>163</v>
      </c>
    </row>
    <row r="3" spans="1:25" x14ac:dyDescent="0.3">
      <c r="A3" s="6" t="s">
        <v>162</v>
      </c>
      <c r="B3" s="6">
        <v>7</v>
      </c>
      <c r="C3" s="6">
        <f ca="1">RANDBETWEEN(2,10)</f>
        <v>6</v>
      </c>
      <c r="D3" s="6">
        <f ca="1">RANDBETWEEN(2,10)</f>
        <v>2</v>
      </c>
      <c r="E3" s="6">
        <v>4</v>
      </c>
      <c r="F3" s="6">
        <f ca="1">RANDBETWEEN(2,10)</f>
        <v>8</v>
      </c>
      <c r="G3" s="6">
        <f ca="1">RANDBETWEEN(2,10)</f>
        <v>7</v>
      </c>
      <c r="H3" s="6">
        <f ca="1">RANDBETWEEN(2,10)</f>
        <v>6</v>
      </c>
      <c r="I3" s="49">
        <f ca="1">SUM(B3:H3)</f>
        <v>40</v>
      </c>
      <c r="J3" s="6">
        <f ca="1">RANDBETWEEN(2,10)</f>
        <v>8</v>
      </c>
      <c r="K3" s="6">
        <f ca="1">RANDBETWEEN(2,10)</f>
        <v>6</v>
      </c>
      <c r="L3" s="6">
        <f ca="1">RANDBETWEEN(2,10)</f>
        <v>4</v>
      </c>
      <c r="M3" s="6">
        <f ca="1">RANDBETWEEN(2,10)</f>
        <v>8</v>
      </c>
      <c r="N3" s="6">
        <f ca="1">RANDBETWEEN(2,10)</f>
        <v>2</v>
      </c>
      <c r="O3" s="6">
        <f ca="1">RANDBETWEEN(2,10)</f>
        <v>9</v>
      </c>
      <c r="P3" s="6">
        <f ca="1">RANDBETWEEN(2,10)</f>
        <v>3</v>
      </c>
      <c r="Q3" s="49">
        <f ca="1">SUM(J3:P3)</f>
        <v>40</v>
      </c>
      <c r="R3" s="6">
        <f ca="1">RANDBETWEEN(2,10)</f>
        <v>10</v>
      </c>
      <c r="S3" s="6">
        <f ca="1">RANDBETWEEN(2,10)</f>
        <v>6</v>
      </c>
      <c r="T3" s="6">
        <f ca="1">RANDBETWEEN(2,10)</f>
        <v>2</v>
      </c>
      <c r="U3" s="6">
        <f ca="1">RANDBETWEEN(2,10)</f>
        <v>3</v>
      </c>
      <c r="V3" s="6">
        <f ca="1">RANDBETWEEN(2,10)</f>
        <v>5</v>
      </c>
      <c r="W3" s="6">
        <v>9</v>
      </c>
      <c r="X3" s="6">
        <v>7</v>
      </c>
      <c r="Y3" s="49">
        <f ca="1">SUM(R3:X3)</f>
        <v>42</v>
      </c>
    </row>
    <row r="4" spans="1:25" x14ac:dyDescent="0.3">
      <c r="A4" s="6" t="s">
        <v>161</v>
      </c>
      <c r="B4" s="6">
        <f ca="1">RANDBETWEEN(2,10)</f>
        <v>5</v>
      </c>
      <c r="C4" s="6">
        <f ca="1">RANDBETWEEN(2,10)</f>
        <v>7</v>
      </c>
      <c r="D4" s="6">
        <f ca="1">RANDBETWEEN(2,10)</f>
        <v>7</v>
      </c>
      <c r="E4" s="6">
        <f ca="1">RANDBETWEEN(2,10)</f>
        <v>2</v>
      </c>
      <c r="F4" s="6">
        <f ca="1">RANDBETWEEN(2,10)</f>
        <v>5</v>
      </c>
      <c r="G4" s="6">
        <f ca="1">RANDBETWEEN(2,10)</f>
        <v>4</v>
      </c>
      <c r="H4" s="6">
        <f ca="1">RANDBETWEEN(2,10)</f>
        <v>7</v>
      </c>
      <c r="I4" s="49">
        <f ca="1">SUM(B4:H4)</f>
        <v>37</v>
      </c>
      <c r="J4" s="6">
        <f ca="1">RANDBETWEEN(2,10)</f>
        <v>2</v>
      </c>
      <c r="K4" s="6">
        <f ca="1">RANDBETWEEN(2,10)</f>
        <v>4</v>
      </c>
      <c r="L4" s="6">
        <f ca="1">RANDBETWEEN(2,10)</f>
        <v>8</v>
      </c>
      <c r="M4" s="6">
        <f ca="1">RANDBETWEEN(2,10)</f>
        <v>9</v>
      </c>
      <c r="N4" s="6">
        <f ca="1">RANDBETWEEN(2,10)</f>
        <v>9</v>
      </c>
      <c r="O4" s="6">
        <f ca="1">RANDBETWEEN(2,10)</f>
        <v>2</v>
      </c>
      <c r="P4" s="6">
        <f ca="1">RANDBETWEEN(2,10)</f>
        <v>5</v>
      </c>
      <c r="Q4" s="49">
        <f ca="1">SUM(J4:P4)</f>
        <v>39</v>
      </c>
      <c r="R4" s="6">
        <f ca="1">RANDBETWEEN(2,10)</f>
        <v>2</v>
      </c>
      <c r="S4" s="6">
        <f ca="1">RANDBETWEEN(2,10)</f>
        <v>4</v>
      </c>
      <c r="T4" s="6">
        <f ca="1">RANDBETWEEN(2,10)</f>
        <v>5</v>
      </c>
      <c r="U4" s="6">
        <f ca="1">RANDBETWEEN(2,10)</f>
        <v>5</v>
      </c>
      <c r="V4" s="6">
        <f ca="1">RANDBETWEEN(2,10)</f>
        <v>10</v>
      </c>
      <c r="W4" s="6">
        <f ca="1">RANDBETWEEN(2,10)</f>
        <v>4</v>
      </c>
      <c r="X4" s="6">
        <f ca="1">RANDBETWEEN(2,10)</f>
        <v>5</v>
      </c>
      <c r="Y4" s="49">
        <f ca="1">SUM(R4:X4)</f>
        <v>35</v>
      </c>
    </row>
    <row r="5" spans="1:25" x14ac:dyDescent="0.3">
      <c r="A5" s="6" t="s">
        <v>160</v>
      </c>
      <c r="B5" s="6">
        <f ca="1">RANDBETWEEN(2,10)</f>
        <v>10</v>
      </c>
      <c r="C5" s="6">
        <f ca="1">RANDBETWEEN(2,10)</f>
        <v>5</v>
      </c>
      <c r="D5" s="6">
        <f ca="1">RANDBETWEEN(2,10)</f>
        <v>8</v>
      </c>
      <c r="E5" s="6">
        <f ca="1">RANDBETWEEN(2,10)</f>
        <v>2</v>
      </c>
      <c r="F5" s="6">
        <f ca="1">RANDBETWEEN(2,10)</f>
        <v>3</v>
      </c>
      <c r="G5" s="6">
        <f ca="1">RANDBETWEEN(2,10)</f>
        <v>3</v>
      </c>
      <c r="H5" s="6">
        <f ca="1">RANDBETWEEN(2,10)</f>
        <v>5</v>
      </c>
      <c r="I5" s="49">
        <f ca="1">SUM(B5:H5)</f>
        <v>36</v>
      </c>
      <c r="J5" s="6">
        <f ca="1">RANDBETWEEN(2,10)</f>
        <v>2</v>
      </c>
      <c r="K5" s="6">
        <f ca="1">RANDBETWEEN(2,10)</f>
        <v>3</v>
      </c>
      <c r="L5" s="6">
        <f ca="1">RANDBETWEEN(2,10)</f>
        <v>8</v>
      </c>
      <c r="M5" s="6">
        <f ca="1">RANDBETWEEN(2,10)</f>
        <v>6</v>
      </c>
      <c r="N5" s="6">
        <f ca="1">RANDBETWEEN(2,10)</f>
        <v>9</v>
      </c>
      <c r="O5" s="6">
        <f ca="1">RANDBETWEEN(2,10)</f>
        <v>6</v>
      </c>
      <c r="P5" s="6">
        <f ca="1">RANDBETWEEN(2,10)</f>
        <v>4</v>
      </c>
      <c r="Q5" s="49">
        <f ca="1">SUM(J5:P5)</f>
        <v>38</v>
      </c>
      <c r="R5" s="6">
        <f ca="1">RANDBETWEEN(2,10)</f>
        <v>4</v>
      </c>
      <c r="S5" s="6">
        <f ca="1">RANDBETWEEN(2,10)</f>
        <v>6</v>
      </c>
      <c r="T5" s="6">
        <f ca="1">RANDBETWEEN(2,10)</f>
        <v>2</v>
      </c>
      <c r="U5" s="6">
        <f ca="1">RANDBETWEEN(2,10)</f>
        <v>5</v>
      </c>
      <c r="V5" s="6">
        <f ca="1">RANDBETWEEN(2,10)</f>
        <v>8</v>
      </c>
      <c r="W5" s="6">
        <f ca="1">RANDBETWEEN(2,10)</f>
        <v>5</v>
      </c>
      <c r="X5" s="6">
        <f ca="1">RANDBETWEEN(2,10)</f>
        <v>5</v>
      </c>
      <c r="Y5" s="49">
        <f ca="1">SUM(R5:X5)</f>
        <v>35</v>
      </c>
    </row>
    <row r="6" spans="1:25" x14ac:dyDescent="0.3">
      <c r="A6" s="6" t="s">
        <v>159</v>
      </c>
      <c r="B6" s="6">
        <f ca="1">RANDBETWEEN(2,10)</f>
        <v>6</v>
      </c>
      <c r="C6" s="6">
        <f ca="1">RANDBETWEEN(2,10)</f>
        <v>9</v>
      </c>
      <c r="D6" s="6">
        <f ca="1">RANDBETWEEN(2,10)</f>
        <v>7</v>
      </c>
      <c r="E6" s="6">
        <f ca="1">RANDBETWEEN(2,10)</f>
        <v>2</v>
      </c>
      <c r="F6" s="6">
        <f ca="1">RANDBETWEEN(2,10)</f>
        <v>10</v>
      </c>
      <c r="G6" s="6">
        <f ca="1">RANDBETWEEN(2,10)</f>
        <v>8</v>
      </c>
      <c r="H6" s="6">
        <f ca="1">RANDBETWEEN(2,10)</f>
        <v>4</v>
      </c>
      <c r="I6" s="49">
        <f ca="1">SUM(B6:H6)</f>
        <v>46</v>
      </c>
      <c r="J6" s="6">
        <f ca="1">RANDBETWEEN(2,10)</f>
        <v>9</v>
      </c>
      <c r="K6" s="6">
        <f ca="1">RANDBETWEEN(2,10)</f>
        <v>8</v>
      </c>
      <c r="L6" s="6">
        <f ca="1">RANDBETWEEN(2,10)</f>
        <v>2</v>
      </c>
      <c r="M6" s="6">
        <f ca="1">RANDBETWEEN(2,10)</f>
        <v>5</v>
      </c>
      <c r="N6" s="6">
        <f ca="1">RANDBETWEEN(2,10)</f>
        <v>8</v>
      </c>
      <c r="O6" s="6">
        <f ca="1">RANDBETWEEN(2,10)</f>
        <v>7</v>
      </c>
      <c r="P6" s="6">
        <f ca="1">RANDBETWEEN(2,10)</f>
        <v>2</v>
      </c>
      <c r="Q6" s="49">
        <f ca="1">SUM(J6:P6)</f>
        <v>41</v>
      </c>
      <c r="R6" s="6">
        <f ca="1">RANDBETWEEN(2,10)</f>
        <v>3</v>
      </c>
      <c r="S6" s="6">
        <f ca="1">RANDBETWEEN(2,10)</f>
        <v>7</v>
      </c>
      <c r="T6" s="6">
        <f ca="1">RANDBETWEEN(2,10)</f>
        <v>4</v>
      </c>
      <c r="U6" s="6">
        <f ca="1">RANDBETWEEN(2,10)</f>
        <v>6</v>
      </c>
      <c r="V6" s="6">
        <f ca="1">RANDBETWEEN(2,10)</f>
        <v>8</v>
      </c>
      <c r="W6" s="6">
        <f ca="1">RANDBETWEEN(2,10)</f>
        <v>2</v>
      </c>
      <c r="X6" s="6">
        <f ca="1">RANDBETWEEN(2,10)</f>
        <v>9</v>
      </c>
      <c r="Y6" s="49">
        <f ca="1">SUM(R6:X6)</f>
        <v>39</v>
      </c>
    </row>
    <row r="7" spans="1:25" x14ac:dyDescent="0.3">
      <c r="A7" s="6" t="s">
        <v>158</v>
      </c>
      <c r="B7" s="6">
        <f ca="1">RANDBETWEEN(2,10)</f>
        <v>8</v>
      </c>
      <c r="C7" s="6">
        <f ca="1">RANDBETWEEN(2,10)</f>
        <v>6</v>
      </c>
      <c r="D7" s="6">
        <f ca="1">RANDBETWEEN(2,10)</f>
        <v>8</v>
      </c>
      <c r="E7" s="6">
        <f ca="1">RANDBETWEEN(2,10)</f>
        <v>5</v>
      </c>
      <c r="F7" s="6">
        <f ca="1">RANDBETWEEN(2,10)</f>
        <v>6</v>
      </c>
      <c r="G7" s="6">
        <f ca="1">RANDBETWEEN(2,10)</f>
        <v>4</v>
      </c>
      <c r="H7" s="6">
        <f ca="1">RANDBETWEEN(2,10)</f>
        <v>10</v>
      </c>
      <c r="I7" s="49">
        <f ca="1">SUM(B7:H7)</f>
        <v>47</v>
      </c>
      <c r="J7" s="6">
        <f ca="1">RANDBETWEEN(2,10)</f>
        <v>9</v>
      </c>
      <c r="K7" s="6">
        <f ca="1">RANDBETWEEN(2,10)</f>
        <v>2</v>
      </c>
      <c r="L7" s="6">
        <f ca="1">RANDBETWEEN(2,10)</f>
        <v>10</v>
      </c>
      <c r="M7" s="6">
        <f ca="1">RANDBETWEEN(2,10)</f>
        <v>5</v>
      </c>
      <c r="N7" s="6">
        <f ca="1">RANDBETWEEN(2,10)</f>
        <v>10</v>
      </c>
      <c r="O7" s="6">
        <f ca="1">RANDBETWEEN(2,10)</f>
        <v>2</v>
      </c>
      <c r="P7" s="6">
        <f ca="1">RANDBETWEEN(2,10)</f>
        <v>5</v>
      </c>
      <c r="Q7" s="49">
        <f ca="1">SUM(J7:P7)</f>
        <v>43</v>
      </c>
      <c r="R7" s="6">
        <f ca="1">RANDBETWEEN(2,10)</f>
        <v>10</v>
      </c>
      <c r="S7" s="6">
        <f ca="1">RANDBETWEEN(2,10)</f>
        <v>7</v>
      </c>
      <c r="T7" s="6">
        <f ca="1">RANDBETWEEN(2,10)</f>
        <v>2</v>
      </c>
      <c r="U7" s="6">
        <f ca="1">RANDBETWEEN(2,10)</f>
        <v>8</v>
      </c>
      <c r="V7" s="6">
        <f ca="1">RANDBETWEEN(2,10)</f>
        <v>6</v>
      </c>
      <c r="W7" s="6">
        <f ca="1">RANDBETWEEN(2,10)</f>
        <v>9</v>
      </c>
      <c r="X7" s="6">
        <f ca="1">RANDBETWEEN(2,10)</f>
        <v>5</v>
      </c>
      <c r="Y7" s="49">
        <f ca="1">SUM(R7:X7)</f>
        <v>47</v>
      </c>
    </row>
    <row r="8" spans="1:25" x14ac:dyDescent="0.3">
      <c r="A8" s="6" t="s">
        <v>157</v>
      </c>
      <c r="B8" s="6">
        <f ca="1">RANDBETWEEN(2,10)</f>
        <v>10</v>
      </c>
      <c r="C8" s="6">
        <f ca="1">RANDBETWEEN(2,10)</f>
        <v>5</v>
      </c>
      <c r="D8" s="6">
        <f ca="1">RANDBETWEEN(2,10)</f>
        <v>6</v>
      </c>
      <c r="E8" s="6">
        <f ca="1">RANDBETWEEN(2,10)</f>
        <v>2</v>
      </c>
      <c r="F8" s="6">
        <f ca="1">RANDBETWEEN(2,10)</f>
        <v>6</v>
      </c>
      <c r="G8" s="6">
        <f ca="1">RANDBETWEEN(2,10)</f>
        <v>8</v>
      </c>
      <c r="H8" s="6">
        <f ca="1">RANDBETWEEN(2,10)</f>
        <v>2</v>
      </c>
      <c r="I8" s="49">
        <f ca="1">SUM(B8:H8)</f>
        <v>39</v>
      </c>
      <c r="J8" s="6">
        <f ca="1">RANDBETWEEN(2,10)</f>
        <v>5</v>
      </c>
      <c r="K8" s="6">
        <f ca="1">RANDBETWEEN(2,10)</f>
        <v>2</v>
      </c>
      <c r="L8" s="6">
        <f ca="1">RANDBETWEEN(2,10)</f>
        <v>3</v>
      </c>
      <c r="M8" s="6">
        <f ca="1">RANDBETWEEN(2,10)</f>
        <v>10</v>
      </c>
      <c r="N8" s="6">
        <f ca="1">RANDBETWEEN(2,10)</f>
        <v>4</v>
      </c>
      <c r="O8" s="6">
        <f ca="1">RANDBETWEEN(2,10)</f>
        <v>3</v>
      </c>
      <c r="P8" s="6">
        <f ca="1">RANDBETWEEN(2,10)</f>
        <v>4</v>
      </c>
      <c r="Q8" s="49">
        <f ca="1">SUM(J8:P8)</f>
        <v>31</v>
      </c>
      <c r="R8" s="6">
        <f ca="1">RANDBETWEEN(2,10)</f>
        <v>3</v>
      </c>
      <c r="S8" s="6">
        <f ca="1">RANDBETWEEN(2,10)</f>
        <v>10</v>
      </c>
      <c r="T8" s="6">
        <f ca="1">RANDBETWEEN(2,10)</f>
        <v>4</v>
      </c>
      <c r="U8" s="6">
        <f ca="1">RANDBETWEEN(2,10)</f>
        <v>7</v>
      </c>
      <c r="V8" s="6">
        <f ca="1">RANDBETWEEN(2,10)</f>
        <v>2</v>
      </c>
      <c r="W8" s="6">
        <f ca="1">RANDBETWEEN(2,10)</f>
        <v>5</v>
      </c>
      <c r="X8" s="6">
        <f ca="1">RANDBETWEEN(2,10)</f>
        <v>2</v>
      </c>
      <c r="Y8" s="49">
        <f ca="1">SUM(R8:X8)</f>
        <v>33</v>
      </c>
    </row>
    <row r="9" spans="1:25" x14ac:dyDescent="0.3">
      <c r="A9" s="6" t="s">
        <v>156</v>
      </c>
      <c r="B9" s="6">
        <f ca="1">RANDBETWEEN(2,10)</f>
        <v>6</v>
      </c>
      <c r="C9" s="6">
        <f ca="1">RANDBETWEEN(2,10)</f>
        <v>5</v>
      </c>
      <c r="D9" s="6">
        <f ca="1">RANDBETWEEN(2,10)</f>
        <v>4</v>
      </c>
      <c r="E9" s="6">
        <f ca="1">RANDBETWEEN(2,10)</f>
        <v>9</v>
      </c>
      <c r="F9" s="6">
        <f ca="1">RANDBETWEEN(2,10)</f>
        <v>7</v>
      </c>
      <c r="G9" s="6">
        <f ca="1">RANDBETWEEN(2,10)</f>
        <v>7</v>
      </c>
      <c r="H9" s="6">
        <f ca="1">RANDBETWEEN(2,10)</f>
        <v>9</v>
      </c>
      <c r="I9" s="49">
        <f ca="1">SUM(B9:H9)</f>
        <v>47</v>
      </c>
      <c r="J9" s="6">
        <f ca="1">RANDBETWEEN(2,10)</f>
        <v>7</v>
      </c>
      <c r="K9" s="6">
        <f ca="1">RANDBETWEEN(2,10)</f>
        <v>4</v>
      </c>
      <c r="L9" s="6">
        <f ca="1">RANDBETWEEN(2,10)</f>
        <v>3</v>
      </c>
      <c r="M9" s="6">
        <f ca="1">RANDBETWEEN(2,10)</f>
        <v>6</v>
      </c>
      <c r="N9" s="6">
        <f ca="1">RANDBETWEEN(2,10)</f>
        <v>4</v>
      </c>
      <c r="O9" s="6">
        <f ca="1">RANDBETWEEN(2,10)</f>
        <v>10</v>
      </c>
      <c r="P9" s="6">
        <f ca="1">RANDBETWEEN(2,10)</f>
        <v>2</v>
      </c>
      <c r="Q9" s="49">
        <f ca="1">SUM(J9:P9)</f>
        <v>36</v>
      </c>
      <c r="R9" s="6">
        <f ca="1">RANDBETWEEN(2,10)</f>
        <v>9</v>
      </c>
      <c r="S9" s="6">
        <f ca="1">RANDBETWEEN(2,10)</f>
        <v>10</v>
      </c>
      <c r="T9" s="6">
        <f ca="1">RANDBETWEEN(2,10)</f>
        <v>5</v>
      </c>
      <c r="U9" s="6">
        <f ca="1">RANDBETWEEN(2,10)</f>
        <v>9</v>
      </c>
      <c r="V9" s="6">
        <f ca="1">RANDBETWEEN(2,10)</f>
        <v>4</v>
      </c>
      <c r="W9" s="6">
        <f ca="1">RANDBETWEEN(2,10)</f>
        <v>4</v>
      </c>
      <c r="X9" s="6">
        <f ca="1">RANDBETWEEN(2,10)</f>
        <v>5</v>
      </c>
      <c r="Y9" s="49">
        <f ca="1">SUM(R9:X9)</f>
        <v>46</v>
      </c>
    </row>
    <row r="10" spans="1:25" x14ac:dyDescent="0.3">
      <c r="A10" s="6" t="s">
        <v>155</v>
      </c>
      <c r="B10" s="6">
        <f ca="1">RANDBETWEEN(2,10)</f>
        <v>9</v>
      </c>
      <c r="C10" s="6">
        <f ca="1">RANDBETWEEN(2,10)</f>
        <v>5</v>
      </c>
      <c r="D10" s="6">
        <f ca="1">RANDBETWEEN(2,10)</f>
        <v>8</v>
      </c>
      <c r="E10" s="6">
        <f ca="1">RANDBETWEEN(2,10)</f>
        <v>8</v>
      </c>
      <c r="F10" s="6">
        <f ca="1">RANDBETWEEN(2,10)</f>
        <v>3</v>
      </c>
      <c r="G10" s="6">
        <f ca="1">RANDBETWEEN(2,10)</f>
        <v>9</v>
      </c>
      <c r="H10" s="6">
        <f ca="1">RANDBETWEEN(2,10)</f>
        <v>3</v>
      </c>
      <c r="I10" s="49">
        <f ca="1">SUM(B10:H10)</f>
        <v>45</v>
      </c>
      <c r="J10" s="6">
        <f ca="1">RANDBETWEEN(2,10)</f>
        <v>7</v>
      </c>
      <c r="K10" s="6">
        <f ca="1">RANDBETWEEN(2,10)</f>
        <v>2</v>
      </c>
      <c r="L10" s="6">
        <f ca="1">RANDBETWEEN(2,10)</f>
        <v>6</v>
      </c>
      <c r="M10" s="6">
        <f ca="1">RANDBETWEEN(2,10)</f>
        <v>4</v>
      </c>
      <c r="N10" s="6">
        <f ca="1">RANDBETWEEN(2,10)</f>
        <v>2</v>
      </c>
      <c r="O10" s="6">
        <f ca="1">RANDBETWEEN(2,10)</f>
        <v>2</v>
      </c>
      <c r="P10" s="6">
        <f ca="1">RANDBETWEEN(2,10)</f>
        <v>3</v>
      </c>
      <c r="Q10" s="49">
        <f ca="1">SUM(J10:P10)</f>
        <v>26</v>
      </c>
      <c r="R10" s="6">
        <f ca="1">RANDBETWEEN(2,10)</f>
        <v>2</v>
      </c>
      <c r="S10" s="6">
        <f ca="1">RANDBETWEEN(2,10)</f>
        <v>9</v>
      </c>
      <c r="T10" s="6">
        <f ca="1">RANDBETWEEN(2,10)</f>
        <v>8</v>
      </c>
      <c r="U10" s="6">
        <f ca="1">RANDBETWEEN(2,10)</f>
        <v>4</v>
      </c>
      <c r="V10" s="6">
        <f ca="1">RANDBETWEEN(2,10)</f>
        <v>6</v>
      </c>
      <c r="W10" s="6">
        <f ca="1">RANDBETWEEN(2,10)</f>
        <v>8</v>
      </c>
      <c r="X10" s="6">
        <f ca="1">RANDBETWEEN(2,10)</f>
        <v>5</v>
      </c>
      <c r="Y10" s="49">
        <f ca="1">SUM(R10:X10)</f>
        <v>42</v>
      </c>
    </row>
    <row r="11" spans="1:25" x14ac:dyDescent="0.3">
      <c r="A11" s="6" t="s">
        <v>154</v>
      </c>
      <c r="B11" s="6">
        <f ca="1">RANDBETWEEN(2,10)</f>
        <v>3</v>
      </c>
      <c r="C11" s="6">
        <f ca="1">RANDBETWEEN(2,10)</f>
        <v>4</v>
      </c>
      <c r="D11" s="6">
        <f ca="1">RANDBETWEEN(2,10)</f>
        <v>2</v>
      </c>
      <c r="E11" s="6">
        <f ca="1">RANDBETWEEN(2,10)</f>
        <v>4</v>
      </c>
      <c r="F11" s="6">
        <f ca="1">RANDBETWEEN(2,10)</f>
        <v>7</v>
      </c>
      <c r="G11" s="6">
        <f ca="1">RANDBETWEEN(2,10)</f>
        <v>8</v>
      </c>
      <c r="H11" s="6">
        <f ca="1">RANDBETWEEN(2,10)</f>
        <v>4</v>
      </c>
      <c r="I11" s="49">
        <f ca="1">SUM(B11:H11)</f>
        <v>32</v>
      </c>
      <c r="J11" s="6">
        <f ca="1">RANDBETWEEN(2,10)</f>
        <v>6</v>
      </c>
      <c r="K11" s="6">
        <f ca="1">RANDBETWEEN(2,10)</f>
        <v>10</v>
      </c>
      <c r="L11" s="6">
        <f ca="1">RANDBETWEEN(2,10)</f>
        <v>10</v>
      </c>
      <c r="M11" s="6">
        <f ca="1">RANDBETWEEN(2,10)</f>
        <v>4</v>
      </c>
      <c r="N11" s="6">
        <f ca="1">RANDBETWEEN(2,10)</f>
        <v>6</v>
      </c>
      <c r="O11" s="6">
        <f ca="1">RANDBETWEEN(2,10)</f>
        <v>2</v>
      </c>
      <c r="P11" s="6">
        <f ca="1">RANDBETWEEN(2,10)</f>
        <v>3</v>
      </c>
      <c r="Q11" s="49">
        <f ca="1">SUM(J11:P11)</f>
        <v>41</v>
      </c>
      <c r="R11" s="6">
        <f ca="1">RANDBETWEEN(2,10)</f>
        <v>10</v>
      </c>
      <c r="S11" s="6">
        <f ca="1">RANDBETWEEN(2,10)</f>
        <v>3</v>
      </c>
      <c r="T11" s="6">
        <f ca="1">RANDBETWEEN(2,10)</f>
        <v>9</v>
      </c>
      <c r="U11" s="6">
        <f ca="1">RANDBETWEEN(2,10)</f>
        <v>10</v>
      </c>
      <c r="V11" s="6">
        <f ca="1">RANDBETWEEN(2,10)</f>
        <v>8</v>
      </c>
      <c r="W11" s="6">
        <f ca="1">RANDBETWEEN(2,10)</f>
        <v>6</v>
      </c>
      <c r="X11" s="6">
        <f ca="1">RANDBETWEEN(2,10)</f>
        <v>10</v>
      </c>
      <c r="Y11" s="49">
        <f ca="1">SUM(R11:X11)</f>
        <v>56</v>
      </c>
    </row>
    <row r="12" spans="1:25" x14ac:dyDescent="0.3">
      <c r="A12" s="6" t="s">
        <v>153</v>
      </c>
      <c r="B12" s="6">
        <f ca="1">RANDBETWEEN(2,10)</f>
        <v>4</v>
      </c>
      <c r="C12" s="6">
        <f ca="1">RANDBETWEEN(2,10)</f>
        <v>8</v>
      </c>
      <c r="D12" s="6">
        <f ca="1">RANDBETWEEN(2,10)</f>
        <v>8</v>
      </c>
      <c r="E12" s="6">
        <f ca="1">RANDBETWEEN(2,10)</f>
        <v>9</v>
      </c>
      <c r="F12" s="6">
        <f ca="1">RANDBETWEEN(2,10)</f>
        <v>6</v>
      </c>
      <c r="G12" s="6">
        <f ca="1">RANDBETWEEN(2,10)</f>
        <v>2</v>
      </c>
      <c r="H12" s="6">
        <f ca="1">RANDBETWEEN(2,10)</f>
        <v>2</v>
      </c>
      <c r="I12" s="49">
        <f ca="1">SUM(B12:H12)</f>
        <v>39</v>
      </c>
      <c r="J12" s="6">
        <f ca="1">RANDBETWEEN(2,10)</f>
        <v>3</v>
      </c>
      <c r="K12" s="6">
        <f ca="1">RANDBETWEEN(2,10)</f>
        <v>10</v>
      </c>
      <c r="L12" s="6">
        <f ca="1">RANDBETWEEN(2,10)</f>
        <v>3</v>
      </c>
      <c r="M12" s="6">
        <f ca="1">RANDBETWEEN(2,10)</f>
        <v>5</v>
      </c>
      <c r="N12" s="6">
        <f ca="1">RANDBETWEEN(2,10)</f>
        <v>5</v>
      </c>
      <c r="O12" s="6">
        <f ca="1">RANDBETWEEN(2,10)</f>
        <v>2</v>
      </c>
      <c r="P12" s="6">
        <f ca="1">RANDBETWEEN(2,10)</f>
        <v>6</v>
      </c>
      <c r="Q12" s="49">
        <f ca="1">SUM(J12:P12)</f>
        <v>34</v>
      </c>
      <c r="R12" s="6">
        <f ca="1">RANDBETWEEN(2,10)</f>
        <v>7</v>
      </c>
      <c r="S12" s="6">
        <f ca="1">RANDBETWEEN(2,10)</f>
        <v>2</v>
      </c>
      <c r="T12" s="6">
        <f ca="1">RANDBETWEEN(2,10)</f>
        <v>8</v>
      </c>
      <c r="U12" s="6">
        <f ca="1">RANDBETWEEN(2,10)</f>
        <v>4</v>
      </c>
      <c r="V12" s="6">
        <f ca="1">RANDBETWEEN(2,10)</f>
        <v>3</v>
      </c>
      <c r="W12" s="6">
        <f ca="1">RANDBETWEEN(2,10)</f>
        <v>8</v>
      </c>
      <c r="X12" s="6">
        <f ca="1">RANDBETWEEN(2,10)</f>
        <v>2</v>
      </c>
      <c r="Y12" s="49">
        <f ca="1">SUM(R12:X12)</f>
        <v>34</v>
      </c>
    </row>
    <row r="13" spans="1:25" x14ac:dyDescent="0.3">
      <c r="A13" s="6" t="s">
        <v>152</v>
      </c>
      <c r="B13" s="6">
        <f ca="1">RANDBETWEEN(2,10)</f>
        <v>2</v>
      </c>
      <c r="C13" s="6">
        <f ca="1">RANDBETWEEN(2,10)</f>
        <v>5</v>
      </c>
      <c r="D13" s="6">
        <f ca="1">RANDBETWEEN(2,10)</f>
        <v>9</v>
      </c>
      <c r="E13" s="6">
        <f ca="1">RANDBETWEEN(2,10)</f>
        <v>2</v>
      </c>
      <c r="F13" s="6">
        <f ca="1">RANDBETWEEN(2,10)</f>
        <v>8</v>
      </c>
      <c r="G13" s="6">
        <f ca="1">RANDBETWEEN(2,10)</f>
        <v>9</v>
      </c>
      <c r="H13" s="6">
        <f ca="1">RANDBETWEEN(2,10)</f>
        <v>10</v>
      </c>
      <c r="I13" s="49">
        <f ca="1">SUM(B13:H13)</f>
        <v>45</v>
      </c>
      <c r="J13" s="6">
        <f ca="1">RANDBETWEEN(2,10)</f>
        <v>10</v>
      </c>
      <c r="K13" s="6">
        <f ca="1">RANDBETWEEN(2,10)</f>
        <v>10</v>
      </c>
      <c r="L13" s="6">
        <f ca="1">RANDBETWEEN(2,10)</f>
        <v>3</v>
      </c>
      <c r="M13" s="6">
        <f ca="1">RANDBETWEEN(2,10)</f>
        <v>5</v>
      </c>
      <c r="N13" s="6">
        <f ca="1">RANDBETWEEN(2,10)</f>
        <v>6</v>
      </c>
      <c r="O13" s="6">
        <f ca="1">RANDBETWEEN(2,10)</f>
        <v>4</v>
      </c>
      <c r="P13" s="6">
        <f ca="1">RANDBETWEEN(2,10)</f>
        <v>7</v>
      </c>
      <c r="Q13" s="49">
        <f ca="1">SUM(J13:P13)</f>
        <v>45</v>
      </c>
      <c r="R13" s="6">
        <f ca="1">RANDBETWEEN(2,10)</f>
        <v>10</v>
      </c>
      <c r="S13" s="6">
        <f ca="1">RANDBETWEEN(2,10)</f>
        <v>4</v>
      </c>
      <c r="T13" s="6">
        <f ca="1">RANDBETWEEN(2,10)</f>
        <v>7</v>
      </c>
      <c r="U13" s="6">
        <f ca="1">RANDBETWEEN(2,10)</f>
        <v>4</v>
      </c>
      <c r="V13" s="6">
        <f ca="1">RANDBETWEEN(2,10)</f>
        <v>10</v>
      </c>
      <c r="W13" s="6">
        <f ca="1">RANDBETWEEN(2,10)</f>
        <v>8</v>
      </c>
      <c r="X13" s="6">
        <f ca="1">RANDBETWEEN(2,10)</f>
        <v>4</v>
      </c>
      <c r="Y13" s="49">
        <f ca="1">SUM(R13:X13)</f>
        <v>47</v>
      </c>
    </row>
    <row r="14" spans="1:25" x14ac:dyDescent="0.3">
      <c r="A14" s="6" t="s">
        <v>151</v>
      </c>
      <c r="B14" s="6">
        <f ca="1">RANDBETWEEN(2,10)</f>
        <v>2</v>
      </c>
      <c r="C14" s="6">
        <f ca="1">RANDBETWEEN(2,10)</f>
        <v>4</v>
      </c>
      <c r="D14" s="6">
        <f ca="1">RANDBETWEEN(2,10)</f>
        <v>9</v>
      </c>
      <c r="E14" s="6">
        <f ca="1">RANDBETWEEN(2,10)</f>
        <v>4</v>
      </c>
      <c r="F14" s="6">
        <f ca="1">RANDBETWEEN(2,10)</f>
        <v>7</v>
      </c>
      <c r="G14" s="6">
        <f ca="1">RANDBETWEEN(2,10)</f>
        <v>4</v>
      </c>
      <c r="H14" s="6">
        <f ca="1">RANDBETWEEN(2,10)</f>
        <v>10</v>
      </c>
      <c r="I14" s="49">
        <f ca="1">SUM(B14:H14)</f>
        <v>40</v>
      </c>
      <c r="J14" s="6">
        <f ca="1">RANDBETWEEN(2,10)</f>
        <v>4</v>
      </c>
      <c r="K14" s="6">
        <f ca="1">RANDBETWEEN(2,10)</f>
        <v>8</v>
      </c>
      <c r="L14" s="6">
        <f ca="1">RANDBETWEEN(2,10)</f>
        <v>10</v>
      </c>
      <c r="M14" s="6">
        <f ca="1">RANDBETWEEN(2,10)</f>
        <v>2</v>
      </c>
      <c r="N14" s="6">
        <f ca="1">RANDBETWEEN(2,10)</f>
        <v>7</v>
      </c>
      <c r="O14" s="6">
        <f ca="1">RANDBETWEEN(2,10)</f>
        <v>4</v>
      </c>
      <c r="P14" s="6">
        <f ca="1">RANDBETWEEN(2,10)</f>
        <v>3</v>
      </c>
      <c r="Q14" s="49">
        <f ca="1">SUM(J14:P14)</f>
        <v>38</v>
      </c>
      <c r="R14" s="6">
        <f ca="1">RANDBETWEEN(2,10)</f>
        <v>10</v>
      </c>
      <c r="S14" s="6">
        <f ca="1">RANDBETWEEN(2,10)</f>
        <v>8</v>
      </c>
      <c r="T14" s="6">
        <f ca="1">RANDBETWEEN(2,10)</f>
        <v>4</v>
      </c>
      <c r="U14" s="6">
        <f ca="1">RANDBETWEEN(2,10)</f>
        <v>10</v>
      </c>
      <c r="V14" s="6">
        <f ca="1">RANDBETWEEN(2,10)</f>
        <v>6</v>
      </c>
      <c r="W14" s="6">
        <f ca="1">RANDBETWEEN(2,10)</f>
        <v>7</v>
      </c>
      <c r="X14" s="6">
        <f ca="1">RANDBETWEEN(2,10)</f>
        <v>4</v>
      </c>
      <c r="Y14" s="49">
        <f ca="1">SUM(R14:X14)</f>
        <v>49</v>
      </c>
    </row>
    <row r="15" spans="1:25" x14ac:dyDescent="0.3">
      <c r="A15" s="6" t="s">
        <v>150</v>
      </c>
      <c r="B15" s="6">
        <f ca="1">RANDBETWEEN(2,10)</f>
        <v>3</v>
      </c>
      <c r="C15" s="6">
        <f ca="1">RANDBETWEEN(2,10)</f>
        <v>7</v>
      </c>
      <c r="D15" s="6">
        <f ca="1">RANDBETWEEN(2,10)</f>
        <v>3</v>
      </c>
      <c r="E15" s="6">
        <f ca="1">RANDBETWEEN(2,10)</f>
        <v>9</v>
      </c>
      <c r="F15" s="6">
        <f ca="1">RANDBETWEEN(2,10)</f>
        <v>4</v>
      </c>
      <c r="G15" s="6">
        <f ca="1">RANDBETWEEN(2,10)</f>
        <v>3</v>
      </c>
      <c r="H15" s="6">
        <f ca="1">RANDBETWEEN(2,10)</f>
        <v>5</v>
      </c>
      <c r="I15" s="49">
        <f ca="1">SUM(B15:H15)</f>
        <v>34</v>
      </c>
      <c r="J15" s="6">
        <f ca="1">RANDBETWEEN(2,10)</f>
        <v>7</v>
      </c>
      <c r="K15" s="6">
        <f ca="1">RANDBETWEEN(2,10)</f>
        <v>4</v>
      </c>
      <c r="L15" s="6">
        <f ca="1">RANDBETWEEN(2,10)</f>
        <v>10</v>
      </c>
      <c r="M15" s="6">
        <f ca="1">RANDBETWEEN(2,10)</f>
        <v>8</v>
      </c>
      <c r="N15" s="6">
        <f ca="1">RANDBETWEEN(2,10)</f>
        <v>8</v>
      </c>
      <c r="O15" s="6">
        <f ca="1">RANDBETWEEN(2,10)</f>
        <v>9</v>
      </c>
      <c r="P15" s="6">
        <f ca="1">RANDBETWEEN(2,10)</f>
        <v>7</v>
      </c>
      <c r="Q15" s="49">
        <f ca="1">SUM(J15:P15)</f>
        <v>53</v>
      </c>
      <c r="R15" s="6">
        <f ca="1">RANDBETWEEN(2,10)</f>
        <v>2</v>
      </c>
      <c r="S15" s="6">
        <f ca="1">RANDBETWEEN(2,10)</f>
        <v>9</v>
      </c>
      <c r="T15" s="6">
        <f ca="1">RANDBETWEEN(2,10)</f>
        <v>3</v>
      </c>
      <c r="U15" s="6">
        <f ca="1">RANDBETWEEN(2,10)</f>
        <v>8</v>
      </c>
      <c r="V15" s="6">
        <f ca="1">RANDBETWEEN(2,10)</f>
        <v>9</v>
      </c>
      <c r="W15" s="6">
        <f ca="1">RANDBETWEEN(2,10)</f>
        <v>4</v>
      </c>
      <c r="X15" s="6">
        <f ca="1">RANDBETWEEN(2,10)</f>
        <v>3</v>
      </c>
      <c r="Y15" s="49">
        <f ca="1">SUM(R15:X15)</f>
        <v>38</v>
      </c>
    </row>
    <row r="16" spans="1:25" x14ac:dyDescent="0.3">
      <c r="A16" s="6" t="s">
        <v>149</v>
      </c>
      <c r="B16" s="6">
        <f ca="1">RANDBETWEEN(2,10)</f>
        <v>2</v>
      </c>
      <c r="C16" s="6">
        <f ca="1">RANDBETWEEN(2,10)</f>
        <v>10</v>
      </c>
      <c r="D16" s="6">
        <f ca="1">RANDBETWEEN(2,10)</f>
        <v>8</v>
      </c>
      <c r="E16" s="6">
        <f ca="1">RANDBETWEEN(2,10)</f>
        <v>3</v>
      </c>
      <c r="F16" s="6">
        <f ca="1">RANDBETWEEN(2,10)</f>
        <v>4</v>
      </c>
      <c r="G16" s="6">
        <f ca="1">RANDBETWEEN(2,10)</f>
        <v>6</v>
      </c>
      <c r="H16" s="6">
        <f ca="1">RANDBETWEEN(2,10)</f>
        <v>7</v>
      </c>
      <c r="I16" s="49">
        <f ca="1">SUM(B16:H16)</f>
        <v>40</v>
      </c>
      <c r="J16" s="6">
        <f ca="1">RANDBETWEEN(2,10)</f>
        <v>4</v>
      </c>
      <c r="K16" s="6">
        <f ca="1">RANDBETWEEN(2,10)</f>
        <v>7</v>
      </c>
      <c r="L16" s="6">
        <f ca="1">RANDBETWEEN(2,10)</f>
        <v>8</v>
      </c>
      <c r="M16" s="6">
        <f ca="1">RANDBETWEEN(2,10)</f>
        <v>10</v>
      </c>
      <c r="N16" s="6">
        <f ca="1">RANDBETWEEN(2,10)</f>
        <v>3</v>
      </c>
      <c r="O16" s="6">
        <f ca="1">RANDBETWEEN(2,10)</f>
        <v>8</v>
      </c>
      <c r="P16" s="6">
        <f ca="1">RANDBETWEEN(2,10)</f>
        <v>3</v>
      </c>
      <c r="Q16" s="49">
        <f ca="1">SUM(J16:P16)</f>
        <v>43</v>
      </c>
      <c r="R16" s="6">
        <f ca="1">RANDBETWEEN(2,10)</f>
        <v>4</v>
      </c>
      <c r="S16" s="6">
        <f ca="1">RANDBETWEEN(2,10)</f>
        <v>9</v>
      </c>
      <c r="T16" s="6">
        <f ca="1">RANDBETWEEN(2,10)</f>
        <v>5</v>
      </c>
      <c r="U16" s="6">
        <f ca="1">RANDBETWEEN(2,10)</f>
        <v>5</v>
      </c>
      <c r="V16" s="6">
        <f ca="1">RANDBETWEEN(2,10)</f>
        <v>7</v>
      </c>
      <c r="W16" s="6">
        <f ca="1">RANDBETWEEN(2,10)</f>
        <v>7</v>
      </c>
      <c r="X16" s="6">
        <f ca="1">RANDBETWEEN(2,10)</f>
        <v>3</v>
      </c>
      <c r="Y16" s="49">
        <f ca="1">SUM(R16:X16)</f>
        <v>40</v>
      </c>
    </row>
    <row r="17" spans="1:25" x14ac:dyDescent="0.3">
      <c r="A17" s="6" t="s">
        <v>148</v>
      </c>
      <c r="B17" s="6">
        <f ca="1">RANDBETWEEN(2,10)</f>
        <v>10</v>
      </c>
      <c r="C17" s="6">
        <f ca="1">RANDBETWEEN(2,10)</f>
        <v>3</v>
      </c>
      <c r="D17" s="6">
        <f ca="1">RANDBETWEEN(2,10)</f>
        <v>10</v>
      </c>
      <c r="E17" s="6">
        <f ca="1">RANDBETWEEN(2,10)</f>
        <v>5</v>
      </c>
      <c r="F17" s="6">
        <f ca="1">RANDBETWEEN(2,10)</f>
        <v>9</v>
      </c>
      <c r="G17" s="6">
        <f ca="1">RANDBETWEEN(2,10)</f>
        <v>4</v>
      </c>
      <c r="H17" s="6">
        <f ca="1">RANDBETWEEN(2,10)</f>
        <v>7</v>
      </c>
      <c r="I17" s="49">
        <f ca="1">SUM(B17:H17)</f>
        <v>48</v>
      </c>
      <c r="J17" s="6">
        <f ca="1">RANDBETWEEN(2,10)</f>
        <v>8</v>
      </c>
      <c r="K17" s="6">
        <f ca="1">RANDBETWEEN(2,10)</f>
        <v>9</v>
      </c>
      <c r="L17" s="6">
        <f ca="1">RANDBETWEEN(2,10)</f>
        <v>5</v>
      </c>
      <c r="M17" s="6">
        <f ca="1">RANDBETWEEN(2,10)</f>
        <v>4</v>
      </c>
      <c r="N17" s="6">
        <f ca="1">RANDBETWEEN(2,10)</f>
        <v>5</v>
      </c>
      <c r="O17" s="6">
        <f ca="1">RANDBETWEEN(2,10)</f>
        <v>10</v>
      </c>
      <c r="P17" s="6">
        <f ca="1">RANDBETWEEN(2,10)</f>
        <v>4</v>
      </c>
      <c r="Q17" s="49">
        <f ca="1">SUM(J17:P17)</f>
        <v>45</v>
      </c>
      <c r="R17" s="6">
        <f ca="1">RANDBETWEEN(2,10)</f>
        <v>2</v>
      </c>
      <c r="S17" s="6">
        <f ca="1">RANDBETWEEN(2,10)</f>
        <v>9</v>
      </c>
      <c r="T17" s="6">
        <f ca="1">RANDBETWEEN(2,10)</f>
        <v>5</v>
      </c>
      <c r="U17" s="6">
        <f ca="1">RANDBETWEEN(2,10)</f>
        <v>8</v>
      </c>
      <c r="V17" s="6">
        <f ca="1">RANDBETWEEN(2,10)</f>
        <v>7</v>
      </c>
      <c r="W17" s="6">
        <f ca="1">RANDBETWEEN(2,10)</f>
        <v>9</v>
      </c>
      <c r="X17" s="6">
        <f ca="1">RANDBETWEEN(2,10)</f>
        <v>2</v>
      </c>
      <c r="Y17" s="49">
        <f ca="1">SUM(R17:X17)</f>
        <v>42</v>
      </c>
    </row>
    <row r="18" spans="1:25" x14ac:dyDescent="0.3">
      <c r="A18" s="6" t="s">
        <v>147</v>
      </c>
      <c r="B18" s="6">
        <f ca="1">RANDBETWEEN(2,10)</f>
        <v>5</v>
      </c>
      <c r="C18" s="6">
        <f ca="1">RANDBETWEEN(2,10)</f>
        <v>8</v>
      </c>
      <c r="D18" s="6">
        <f ca="1">RANDBETWEEN(2,10)</f>
        <v>3</v>
      </c>
      <c r="E18" s="6">
        <f ca="1">RANDBETWEEN(2,10)</f>
        <v>5</v>
      </c>
      <c r="F18" s="6">
        <f ca="1">RANDBETWEEN(2,10)</f>
        <v>5</v>
      </c>
      <c r="G18" s="6">
        <f ca="1">RANDBETWEEN(2,10)</f>
        <v>8</v>
      </c>
      <c r="H18" s="6">
        <f ca="1">RANDBETWEEN(2,10)</f>
        <v>8</v>
      </c>
      <c r="I18" s="49">
        <f ca="1">SUM(B18:H18)</f>
        <v>42</v>
      </c>
      <c r="J18" s="6">
        <f ca="1">RANDBETWEEN(2,10)</f>
        <v>7</v>
      </c>
      <c r="K18" s="6">
        <f ca="1">RANDBETWEEN(2,10)</f>
        <v>2</v>
      </c>
      <c r="L18" s="6">
        <f ca="1">RANDBETWEEN(2,10)</f>
        <v>6</v>
      </c>
      <c r="M18" s="6">
        <f ca="1">RANDBETWEEN(2,10)</f>
        <v>9</v>
      </c>
      <c r="N18" s="6">
        <f ca="1">RANDBETWEEN(2,10)</f>
        <v>3</v>
      </c>
      <c r="O18" s="6">
        <f ca="1">RANDBETWEEN(2,10)</f>
        <v>4</v>
      </c>
      <c r="P18" s="6">
        <f ca="1">RANDBETWEEN(2,10)</f>
        <v>10</v>
      </c>
      <c r="Q18" s="49">
        <f ca="1">SUM(J18:P18)</f>
        <v>41</v>
      </c>
      <c r="R18" s="6">
        <f ca="1">RANDBETWEEN(2,10)</f>
        <v>8</v>
      </c>
      <c r="S18" s="6">
        <f ca="1">RANDBETWEEN(2,10)</f>
        <v>8</v>
      </c>
      <c r="T18" s="6">
        <f ca="1">RANDBETWEEN(2,10)</f>
        <v>2</v>
      </c>
      <c r="U18" s="6">
        <f ca="1">RANDBETWEEN(2,10)</f>
        <v>3</v>
      </c>
      <c r="V18" s="6">
        <f ca="1">RANDBETWEEN(2,10)</f>
        <v>10</v>
      </c>
      <c r="W18" s="6">
        <f ca="1">RANDBETWEEN(2,10)</f>
        <v>6</v>
      </c>
      <c r="X18" s="6">
        <f ca="1">RANDBETWEEN(2,10)</f>
        <v>10</v>
      </c>
      <c r="Y18" s="49">
        <f ca="1">SUM(R18:X18)</f>
        <v>47</v>
      </c>
    </row>
    <row r="19" spans="1:25" x14ac:dyDescent="0.3">
      <c r="A19" s="6" t="s">
        <v>146</v>
      </c>
      <c r="B19" s="6">
        <f ca="1">RANDBETWEEN(2,10)</f>
        <v>4</v>
      </c>
      <c r="C19" s="6">
        <f ca="1">RANDBETWEEN(2,10)</f>
        <v>7</v>
      </c>
      <c r="D19" s="6">
        <f ca="1">RANDBETWEEN(2,10)</f>
        <v>10</v>
      </c>
      <c r="E19" s="6">
        <f ca="1">RANDBETWEEN(2,10)</f>
        <v>4</v>
      </c>
      <c r="F19" s="6">
        <f ca="1">RANDBETWEEN(2,10)</f>
        <v>7</v>
      </c>
      <c r="G19" s="6">
        <f ca="1">RANDBETWEEN(2,10)</f>
        <v>2</v>
      </c>
      <c r="H19" s="6">
        <f ca="1">RANDBETWEEN(2,10)</f>
        <v>3</v>
      </c>
      <c r="I19" s="49">
        <f ca="1">SUM(B19:H19)</f>
        <v>37</v>
      </c>
      <c r="J19" s="6">
        <f ca="1">RANDBETWEEN(2,10)</f>
        <v>9</v>
      </c>
      <c r="K19" s="6">
        <f ca="1">RANDBETWEEN(2,10)</f>
        <v>8</v>
      </c>
      <c r="L19" s="6">
        <f ca="1">RANDBETWEEN(2,10)</f>
        <v>5</v>
      </c>
      <c r="M19" s="6">
        <f ca="1">RANDBETWEEN(2,10)</f>
        <v>8</v>
      </c>
      <c r="N19" s="6">
        <f ca="1">RANDBETWEEN(2,10)</f>
        <v>4</v>
      </c>
      <c r="O19" s="6">
        <f ca="1">RANDBETWEEN(2,10)</f>
        <v>2</v>
      </c>
      <c r="P19" s="6">
        <f ca="1">RANDBETWEEN(2,10)</f>
        <v>8</v>
      </c>
      <c r="Q19" s="49">
        <f ca="1">SUM(J19:P19)</f>
        <v>44</v>
      </c>
      <c r="R19" s="6">
        <f ca="1">RANDBETWEEN(2,10)</f>
        <v>7</v>
      </c>
      <c r="S19" s="6">
        <f ca="1">RANDBETWEEN(2,10)</f>
        <v>4</v>
      </c>
      <c r="T19" s="6">
        <f ca="1">RANDBETWEEN(2,10)</f>
        <v>2</v>
      </c>
      <c r="U19" s="6">
        <f ca="1">RANDBETWEEN(2,10)</f>
        <v>6</v>
      </c>
      <c r="V19" s="6">
        <f ca="1">RANDBETWEEN(2,10)</f>
        <v>3</v>
      </c>
      <c r="W19" s="6">
        <f ca="1">RANDBETWEEN(2,10)</f>
        <v>8</v>
      </c>
      <c r="X19" s="6">
        <f ca="1">RANDBETWEEN(2,10)</f>
        <v>5</v>
      </c>
      <c r="Y19" s="49">
        <f ca="1">SUM(R19:X19)</f>
        <v>35</v>
      </c>
    </row>
    <row r="20" spans="1:25" x14ac:dyDescent="0.3">
      <c r="A20" s="6" t="s">
        <v>145</v>
      </c>
      <c r="B20" s="6">
        <f ca="1">RANDBETWEEN(2,10)</f>
        <v>9</v>
      </c>
      <c r="C20" s="6">
        <f ca="1">RANDBETWEEN(2,10)</f>
        <v>2</v>
      </c>
      <c r="D20" s="6">
        <f ca="1">RANDBETWEEN(2,10)</f>
        <v>4</v>
      </c>
      <c r="E20" s="6">
        <f ca="1">RANDBETWEEN(2,10)</f>
        <v>4</v>
      </c>
      <c r="F20" s="6">
        <f ca="1">RANDBETWEEN(2,10)</f>
        <v>6</v>
      </c>
      <c r="G20" s="6">
        <f ca="1">RANDBETWEEN(2,10)</f>
        <v>7</v>
      </c>
      <c r="H20" s="6">
        <f ca="1">RANDBETWEEN(2,10)</f>
        <v>6</v>
      </c>
      <c r="I20" s="49">
        <f ca="1">SUM(B20:H20)</f>
        <v>38</v>
      </c>
      <c r="J20" s="6">
        <f ca="1">RANDBETWEEN(2,10)</f>
        <v>5</v>
      </c>
      <c r="K20" s="6">
        <f ca="1">RANDBETWEEN(2,10)</f>
        <v>10</v>
      </c>
      <c r="L20" s="6">
        <f ca="1">RANDBETWEEN(2,10)</f>
        <v>10</v>
      </c>
      <c r="M20" s="6">
        <f ca="1">RANDBETWEEN(2,10)</f>
        <v>5</v>
      </c>
      <c r="N20" s="6">
        <f ca="1">RANDBETWEEN(2,10)</f>
        <v>6</v>
      </c>
      <c r="O20" s="6">
        <f ca="1">RANDBETWEEN(2,10)</f>
        <v>10</v>
      </c>
      <c r="P20" s="6">
        <f ca="1">RANDBETWEEN(2,10)</f>
        <v>2</v>
      </c>
      <c r="Q20" s="49">
        <f ca="1">SUM(J20:P20)</f>
        <v>48</v>
      </c>
      <c r="R20" s="6">
        <f ca="1">RANDBETWEEN(2,10)</f>
        <v>3</v>
      </c>
      <c r="S20" s="6">
        <f ca="1">RANDBETWEEN(2,10)</f>
        <v>3</v>
      </c>
      <c r="T20" s="6">
        <f ca="1">RANDBETWEEN(2,10)</f>
        <v>10</v>
      </c>
      <c r="U20" s="6">
        <f ca="1">RANDBETWEEN(2,10)</f>
        <v>10</v>
      </c>
      <c r="V20" s="6">
        <f ca="1">RANDBETWEEN(2,10)</f>
        <v>4</v>
      </c>
      <c r="W20" s="6">
        <f ca="1">RANDBETWEEN(2,10)</f>
        <v>9</v>
      </c>
      <c r="X20" s="6">
        <f ca="1">RANDBETWEEN(2,10)</f>
        <v>5</v>
      </c>
      <c r="Y20" s="49">
        <f ca="1">SUM(R20:X20)</f>
        <v>44</v>
      </c>
    </row>
    <row r="21" spans="1:25" x14ac:dyDescent="0.3">
      <c r="A21" s="6" t="s">
        <v>144</v>
      </c>
      <c r="B21" s="6">
        <f ca="1">RANDBETWEEN(2,10)</f>
        <v>10</v>
      </c>
      <c r="C21" s="6">
        <f ca="1">RANDBETWEEN(2,10)</f>
        <v>2</v>
      </c>
      <c r="D21" s="6">
        <f ca="1">RANDBETWEEN(2,10)</f>
        <v>10</v>
      </c>
      <c r="E21" s="6">
        <f ca="1">RANDBETWEEN(2,10)</f>
        <v>5</v>
      </c>
      <c r="F21" s="6">
        <f ca="1">RANDBETWEEN(2,10)</f>
        <v>10</v>
      </c>
      <c r="G21" s="6">
        <f ca="1">RANDBETWEEN(2,10)</f>
        <v>8</v>
      </c>
      <c r="H21" s="6">
        <f ca="1">RANDBETWEEN(2,10)</f>
        <v>8</v>
      </c>
      <c r="I21" s="49">
        <f ca="1">SUM(B21:H21)</f>
        <v>53</v>
      </c>
      <c r="J21" s="6">
        <f ca="1">RANDBETWEEN(2,10)</f>
        <v>9</v>
      </c>
      <c r="K21" s="6">
        <f ca="1">RANDBETWEEN(2,10)</f>
        <v>10</v>
      </c>
      <c r="L21" s="6">
        <f ca="1">RANDBETWEEN(2,10)</f>
        <v>2</v>
      </c>
      <c r="M21" s="6">
        <f ca="1">RANDBETWEEN(2,10)</f>
        <v>8</v>
      </c>
      <c r="N21" s="6">
        <f ca="1">RANDBETWEEN(2,10)</f>
        <v>9</v>
      </c>
      <c r="O21" s="6">
        <f ca="1">RANDBETWEEN(2,10)</f>
        <v>5</v>
      </c>
      <c r="P21" s="6">
        <f ca="1">RANDBETWEEN(2,10)</f>
        <v>10</v>
      </c>
      <c r="Q21" s="49">
        <f ca="1">SUM(J21:P21)</f>
        <v>53</v>
      </c>
      <c r="R21" s="6">
        <f ca="1">RANDBETWEEN(2,10)</f>
        <v>7</v>
      </c>
      <c r="S21" s="6">
        <f ca="1">RANDBETWEEN(2,10)</f>
        <v>5</v>
      </c>
      <c r="T21" s="6">
        <f ca="1">RANDBETWEEN(2,10)</f>
        <v>9</v>
      </c>
      <c r="U21" s="6">
        <f ca="1">RANDBETWEEN(2,10)</f>
        <v>7</v>
      </c>
      <c r="V21" s="6">
        <f ca="1">RANDBETWEEN(2,10)</f>
        <v>9</v>
      </c>
      <c r="W21" s="6">
        <f ca="1">RANDBETWEEN(2,10)</f>
        <v>3</v>
      </c>
      <c r="X21" s="6">
        <f ca="1">RANDBETWEEN(2,10)</f>
        <v>5</v>
      </c>
      <c r="Y21" s="49">
        <f ca="1">SUM(R21:X21)</f>
        <v>45</v>
      </c>
    </row>
    <row r="22" spans="1:25" x14ac:dyDescent="0.3">
      <c r="A22" s="6" t="s">
        <v>143</v>
      </c>
      <c r="B22" s="6">
        <f ca="1">RANDBETWEEN(2,10)</f>
        <v>4</v>
      </c>
      <c r="C22" s="6">
        <f ca="1">RANDBETWEEN(2,10)</f>
        <v>4</v>
      </c>
      <c r="D22" s="6">
        <f ca="1">RANDBETWEEN(2,10)</f>
        <v>2</v>
      </c>
      <c r="E22" s="6">
        <f ca="1">RANDBETWEEN(2,10)</f>
        <v>4</v>
      </c>
      <c r="F22" s="6">
        <f ca="1">RANDBETWEEN(2,10)</f>
        <v>2</v>
      </c>
      <c r="G22" s="6">
        <f ca="1">RANDBETWEEN(2,10)</f>
        <v>7</v>
      </c>
      <c r="H22" s="6">
        <f ca="1">RANDBETWEEN(2,10)</f>
        <v>9</v>
      </c>
      <c r="I22" s="49">
        <f ca="1">SUM(B22:H22)</f>
        <v>32</v>
      </c>
      <c r="J22" s="6">
        <f ca="1">RANDBETWEEN(2,10)</f>
        <v>5</v>
      </c>
      <c r="K22" s="6">
        <f ca="1">RANDBETWEEN(2,10)</f>
        <v>2</v>
      </c>
      <c r="L22" s="6">
        <f ca="1">RANDBETWEEN(2,10)</f>
        <v>9</v>
      </c>
      <c r="M22" s="6">
        <f ca="1">RANDBETWEEN(2,10)</f>
        <v>9</v>
      </c>
      <c r="N22" s="6">
        <f ca="1">RANDBETWEEN(2,10)</f>
        <v>10</v>
      </c>
      <c r="O22" s="6">
        <f ca="1">RANDBETWEEN(2,10)</f>
        <v>4</v>
      </c>
      <c r="P22" s="6">
        <f ca="1">RANDBETWEEN(2,10)</f>
        <v>4</v>
      </c>
      <c r="Q22" s="49">
        <f ca="1">SUM(J22:P22)</f>
        <v>43</v>
      </c>
      <c r="R22" s="6">
        <f ca="1">RANDBETWEEN(2,10)</f>
        <v>8</v>
      </c>
      <c r="S22" s="6">
        <f ca="1">RANDBETWEEN(2,10)</f>
        <v>9</v>
      </c>
      <c r="T22" s="6">
        <f ca="1">RANDBETWEEN(2,10)</f>
        <v>8</v>
      </c>
      <c r="U22" s="6">
        <f ca="1">RANDBETWEEN(2,10)</f>
        <v>8</v>
      </c>
      <c r="V22" s="6">
        <f ca="1">RANDBETWEEN(2,10)</f>
        <v>6</v>
      </c>
      <c r="W22" s="6">
        <f ca="1">RANDBETWEEN(2,10)</f>
        <v>4</v>
      </c>
      <c r="X22" s="6">
        <f ca="1">RANDBETWEEN(2,10)</f>
        <v>2</v>
      </c>
      <c r="Y22" s="49">
        <f ca="1">SUM(R22:X22)</f>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E22"/>
  <sheetViews>
    <sheetView workbookViewId="0">
      <selection activeCell="D14" sqref="D14"/>
    </sheetView>
  </sheetViews>
  <sheetFormatPr defaultRowHeight="14.4" x14ac:dyDescent="0.3"/>
  <cols>
    <col min="1" max="16384" width="8.88671875" style="64"/>
  </cols>
  <sheetData>
    <row r="2" spans="1:5" x14ac:dyDescent="0.3">
      <c r="A2" s="66" t="s">
        <v>93</v>
      </c>
      <c r="B2" s="66" t="s">
        <v>173</v>
      </c>
      <c r="C2" s="66" t="s">
        <v>172</v>
      </c>
      <c r="D2" s="66" t="s">
        <v>171</v>
      </c>
      <c r="E2" s="66" t="s">
        <v>163</v>
      </c>
    </row>
    <row r="3" spans="1:5" x14ac:dyDescent="0.3">
      <c r="A3" s="65" t="s">
        <v>162</v>
      </c>
      <c r="B3" s="64">
        <f ca="1">PROTECTION1!I3</f>
        <v>40</v>
      </c>
      <c r="C3" s="64">
        <f ca="1">PROTECTION1!Q3</f>
        <v>40</v>
      </c>
      <c r="D3" s="64">
        <f ca="1">PROTECTION1!Y3</f>
        <v>42</v>
      </c>
      <c r="E3" s="64">
        <f ca="1">SUM(B3,C3,D3)</f>
        <v>122</v>
      </c>
    </row>
    <row r="4" spans="1:5" x14ac:dyDescent="0.3">
      <c r="A4" s="65" t="s">
        <v>161</v>
      </c>
      <c r="B4" s="64">
        <f ca="1">PROTECTION1!I4</f>
        <v>37</v>
      </c>
      <c r="C4" s="64">
        <f ca="1">PROTECTION1!Q4</f>
        <v>39</v>
      </c>
      <c r="D4" s="64">
        <f ca="1">PROTECTION1!Y4</f>
        <v>35</v>
      </c>
      <c r="E4" s="64">
        <f ca="1">SUM(B4,C4,D4)</f>
        <v>111</v>
      </c>
    </row>
    <row r="5" spans="1:5" x14ac:dyDescent="0.3">
      <c r="A5" s="65" t="s">
        <v>160</v>
      </c>
      <c r="B5" s="64">
        <f ca="1">PROTECTION1!I5</f>
        <v>36</v>
      </c>
      <c r="C5" s="64">
        <f ca="1">PROTECTION1!Q5</f>
        <v>38</v>
      </c>
      <c r="D5" s="64">
        <f ca="1">PROTECTION1!Y5</f>
        <v>35</v>
      </c>
      <c r="E5" s="64">
        <f ca="1">SUM(B5,C5,D5)</f>
        <v>109</v>
      </c>
    </row>
    <row r="6" spans="1:5" x14ac:dyDescent="0.3">
      <c r="A6" s="65" t="s">
        <v>159</v>
      </c>
      <c r="B6" s="64">
        <f ca="1">PROTECTION1!I6</f>
        <v>46</v>
      </c>
      <c r="C6" s="64">
        <f ca="1">PROTECTION1!Q6</f>
        <v>41</v>
      </c>
      <c r="D6" s="64">
        <f ca="1">PROTECTION1!Y6</f>
        <v>39</v>
      </c>
      <c r="E6" s="64">
        <f ca="1">SUM(B6,C6,D6)</f>
        <v>126</v>
      </c>
    </row>
    <row r="7" spans="1:5" x14ac:dyDescent="0.3">
      <c r="A7" s="65" t="s">
        <v>158</v>
      </c>
      <c r="B7" s="64">
        <f ca="1">PROTECTION1!I7</f>
        <v>47</v>
      </c>
      <c r="C7" s="64">
        <f ca="1">PROTECTION1!Q7</f>
        <v>43</v>
      </c>
      <c r="D7" s="64">
        <f ca="1">PROTECTION1!Y7</f>
        <v>47</v>
      </c>
      <c r="E7" s="64">
        <f ca="1">SUM(B7,C7,D7)</f>
        <v>137</v>
      </c>
    </row>
    <row r="8" spans="1:5" x14ac:dyDescent="0.3">
      <c r="A8" s="65" t="s">
        <v>157</v>
      </c>
      <c r="B8" s="64">
        <f ca="1">PROTECTION1!I8</f>
        <v>39</v>
      </c>
      <c r="C8" s="64">
        <f ca="1">PROTECTION1!Q8</f>
        <v>31</v>
      </c>
      <c r="D8" s="64">
        <f ca="1">PROTECTION1!Y8</f>
        <v>33</v>
      </c>
      <c r="E8" s="64">
        <f ca="1">SUM(B8,C8,D8)</f>
        <v>103</v>
      </c>
    </row>
    <row r="9" spans="1:5" x14ac:dyDescent="0.3">
      <c r="A9" s="65" t="s">
        <v>156</v>
      </c>
      <c r="B9" s="64">
        <f ca="1">PROTECTION1!I9</f>
        <v>47</v>
      </c>
      <c r="C9" s="64">
        <f ca="1">PROTECTION1!Q9</f>
        <v>36</v>
      </c>
      <c r="D9" s="64">
        <f ca="1">PROTECTION1!Y9</f>
        <v>46</v>
      </c>
      <c r="E9" s="64">
        <f ca="1">SUM(B9,C9,D9)</f>
        <v>129</v>
      </c>
    </row>
    <row r="10" spans="1:5" x14ac:dyDescent="0.3">
      <c r="A10" s="65" t="s">
        <v>155</v>
      </c>
      <c r="B10" s="64">
        <f ca="1">PROTECTION1!I10</f>
        <v>45</v>
      </c>
      <c r="C10" s="64">
        <f ca="1">PROTECTION1!Q10</f>
        <v>26</v>
      </c>
      <c r="D10" s="64">
        <f ca="1">PROTECTION1!Y10</f>
        <v>42</v>
      </c>
      <c r="E10" s="64">
        <f ca="1">SUM(B10,C10,D10)</f>
        <v>113</v>
      </c>
    </row>
    <row r="11" spans="1:5" x14ac:dyDescent="0.3">
      <c r="A11" s="65" t="s">
        <v>154</v>
      </c>
      <c r="B11" s="64">
        <f ca="1">PROTECTION1!I11</f>
        <v>32</v>
      </c>
      <c r="C11" s="64">
        <f ca="1">PROTECTION1!Q11</f>
        <v>41</v>
      </c>
      <c r="D11" s="64">
        <f ca="1">PROTECTION1!Y11</f>
        <v>56</v>
      </c>
      <c r="E11" s="64">
        <f ca="1">SUM(B11,C11,D11)</f>
        <v>129</v>
      </c>
    </row>
    <row r="12" spans="1:5" x14ac:dyDescent="0.3">
      <c r="A12" s="65" t="s">
        <v>153</v>
      </c>
      <c r="B12" s="64">
        <f ca="1">PROTECTION1!I12</f>
        <v>39</v>
      </c>
      <c r="C12" s="64">
        <f ca="1">PROTECTION1!Q12</f>
        <v>34</v>
      </c>
      <c r="D12" s="64">
        <f ca="1">PROTECTION1!Y12</f>
        <v>34</v>
      </c>
      <c r="E12" s="64">
        <f ca="1">SUM(B12,C12,D12)</f>
        <v>107</v>
      </c>
    </row>
    <row r="13" spans="1:5" x14ac:dyDescent="0.3">
      <c r="A13" s="65" t="s">
        <v>152</v>
      </c>
      <c r="B13" s="64">
        <f ca="1">PROTECTION1!I13</f>
        <v>45</v>
      </c>
      <c r="C13" s="64">
        <f ca="1">PROTECTION1!Q13</f>
        <v>45</v>
      </c>
      <c r="D13" s="64">
        <f ca="1">PROTECTION1!Y13</f>
        <v>47</v>
      </c>
      <c r="E13" s="64">
        <f ca="1">SUM(B13,C13,D13)</f>
        <v>137</v>
      </c>
    </row>
    <row r="14" spans="1:5" x14ac:dyDescent="0.3">
      <c r="A14" s="65" t="s">
        <v>151</v>
      </c>
      <c r="B14" s="64">
        <f ca="1">PROTECTION1!I14</f>
        <v>40</v>
      </c>
      <c r="C14" s="64">
        <f ca="1">PROTECTION1!Q14</f>
        <v>38</v>
      </c>
      <c r="D14" s="64">
        <f ca="1">PROTECTION1!Y14</f>
        <v>49</v>
      </c>
      <c r="E14" s="64">
        <f ca="1">SUM(B14,C14,D14)</f>
        <v>127</v>
      </c>
    </row>
    <row r="15" spans="1:5" x14ac:dyDescent="0.3">
      <c r="A15" s="65" t="s">
        <v>150</v>
      </c>
      <c r="B15" s="64">
        <f ca="1">PROTECTION1!I15</f>
        <v>34</v>
      </c>
      <c r="C15" s="64">
        <f ca="1">PROTECTION1!Q15</f>
        <v>53</v>
      </c>
      <c r="D15" s="64">
        <f ca="1">PROTECTION1!Y15</f>
        <v>38</v>
      </c>
      <c r="E15" s="64">
        <f ca="1">SUM(B15,C15,D15)</f>
        <v>125</v>
      </c>
    </row>
    <row r="16" spans="1:5" x14ac:dyDescent="0.3">
      <c r="A16" s="65" t="s">
        <v>149</v>
      </c>
      <c r="B16" s="64">
        <f ca="1">PROTECTION1!I16</f>
        <v>40</v>
      </c>
      <c r="C16" s="64">
        <f ca="1">PROTECTION1!Q16</f>
        <v>43</v>
      </c>
      <c r="D16" s="64">
        <f ca="1">PROTECTION1!Y16</f>
        <v>40</v>
      </c>
      <c r="E16" s="64">
        <f ca="1">SUM(B16,C16,D16)</f>
        <v>123</v>
      </c>
    </row>
    <row r="17" spans="1:5" x14ac:dyDescent="0.3">
      <c r="A17" s="65" t="s">
        <v>148</v>
      </c>
      <c r="B17" s="64">
        <f ca="1">PROTECTION1!I17</f>
        <v>48</v>
      </c>
      <c r="C17" s="64">
        <f ca="1">PROTECTION1!Q17</f>
        <v>45</v>
      </c>
      <c r="D17" s="64">
        <f ca="1">PROTECTION1!Y17</f>
        <v>42</v>
      </c>
      <c r="E17" s="64">
        <f ca="1">SUM(B17,C17,D17)</f>
        <v>135</v>
      </c>
    </row>
    <row r="18" spans="1:5" x14ac:dyDescent="0.3">
      <c r="A18" s="65" t="s">
        <v>147</v>
      </c>
      <c r="B18" s="64">
        <f ca="1">PROTECTION1!I18</f>
        <v>42</v>
      </c>
      <c r="C18" s="64">
        <f ca="1">PROTECTION1!Q18</f>
        <v>41</v>
      </c>
      <c r="D18" s="64">
        <f ca="1">PROTECTION1!Y18</f>
        <v>47</v>
      </c>
      <c r="E18" s="64">
        <f ca="1">SUM(B18,C18,D18)</f>
        <v>130</v>
      </c>
    </row>
    <row r="19" spans="1:5" x14ac:dyDescent="0.3">
      <c r="A19" s="65" t="s">
        <v>146</v>
      </c>
      <c r="B19" s="64">
        <f ca="1">PROTECTION1!I19</f>
        <v>37</v>
      </c>
      <c r="C19" s="64">
        <f ca="1">PROTECTION1!Q19</f>
        <v>44</v>
      </c>
      <c r="D19" s="64">
        <f ca="1">PROTECTION1!Y19</f>
        <v>35</v>
      </c>
      <c r="E19" s="64">
        <f ca="1">SUM(B19,C19,D19)</f>
        <v>116</v>
      </c>
    </row>
    <row r="20" spans="1:5" x14ac:dyDescent="0.3">
      <c r="A20" s="65" t="s">
        <v>145</v>
      </c>
      <c r="B20" s="64">
        <f ca="1">PROTECTION1!I20</f>
        <v>38</v>
      </c>
      <c r="C20" s="64">
        <f ca="1">PROTECTION1!Q20</f>
        <v>48</v>
      </c>
      <c r="D20" s="64">
        <f ca="1">PROTECTION1!Y20</f>
        <v>44</v>
      </c>
      <c r="E20" s="64">
        <f ca="1">SUM(B20,C20,D20)</f>
        <v>130</v>
      </c>
    </row>
    <row r="21" spans="1:5" x14ac:dyDescent="0.3">
      <c r="A21" s="65" t="s">
        <v>144</v>
      </c>
      <c r="B21" s="64">
        <f ca="1">PROTECTION1!I21</f>
        <v>53</v>
      </c>
      <c r="C21" s="64">
        <f ca="1">PROTECTION1!Q21</f>
        <v>53</v>
      </c>
      <c r="D21" s="64">
        <f ca="1">PROTECTION1!Y21</f>
        <v>45</v>
      </c>
      <c r="E21" s="64">
        <f ca="1">SUM(B21,C21,D21)</f>
        <v>151</v>
      </c>
    </row>
    <row r="22" spans="1:5" x14ac:dyDescent="0.3">
      <c r="A22" s="65" t="s">
        <v>143</v>
      </c>
      <c r="B22" s="64">
        <f ca="1">PROTECTION1!I22</f>
        <v>32</v>
      </c>
      <c r="C22" s="64">
        <f ca="1">PROTECTION1!Q22</f>
        <v>43</v>
      </c>
      <c r="D22" s="64">
        <f ca="1">PROTECTION1!Y22</f>
        <v>45</v>
      </c>
      <c r="E22" s="64">
        <f ca="1">SUM(B22,C22,D22)</f>
        <v>120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702"/>
  <sheetViews>
    <sheetView workbookViewId="0">
      <selection activeCell="H13" sqref="H13"/>
    </sheetView>
  </sheetViews>
  <sheetFormatPr defaultRowHeight="14.4" x14ac:dyDescent="0.3"/>
  <cols>
    <col min="1" max="1" width="14.88671875" bestFit="1" customWidth="1"/>
    <col min="2" max="2" width="21.5546875" bestFit="1" customWidth="1"/>
    <col min="3" max="3" width="8.77734375" customWidth="1"/>
    <col min="4" max="4" width="13.109375" bestFit="1" customWidth="1"/>
    <col min="5" max="5" width="9.5546875" bestFit="1" customWidth="1"/>
    <col min="6" max="6" width="17.88671875" bestFit="1" customWidth="1"/>
    <col min="7" max="7" width="9.109375" bestFit="1" customWidth="1"/>
    <col min="8" max="8" width="10.5546875" bestFit="1" customWidth="1"/>
    <col min="9" max="9" width="10" bestFit="1" customWidth="1"/>
    <col min="10" max="10" width="11" bestFit="1" customWidth="1"/>
    <col min="11" max="11" width="8" customWidth="1"/>
    <col min="12" max="12" width="10" bestFit="1" customWidth="1"/>
    <col min="13" max="13" width="10.33203125" bestFit="1" customWidth="1"/>
    <col min="14" max="14" width="13.88671875" bestFit="1" customWidth="1"/>
    <col min="15" max="15" width="12.109375" bestFit="1" customWidth="1"/>
    <col min="16" max="16" width="5.21875" customWidth="1"/>
  </cols>
  <sheetData>
    <row r="1" spans="1:16" ht="15" thickBot="1" x14ac:dyDescent="0.35"/>
    <row r="2" spans="1:16" x14ac:dyDescent="0.3">
      <c r="A2" s="77" t="s">
        <v>223</v>
      </c>
      <c r="B2" s="76" t="s">
        <v>222</v>
      </c>
      <c r="C2" s="76" t="s">
        <v>221</v>
      </c>
      <c r="D2" s="76" t="s">
        <v>220</v>
      </c>
      <c r="E2" s="76" t="s">
        <v>219</v>
      </c>
      <c r="F2" s="76" t="s">
        <v>218</v>
      </c>
      <c r="G2" s="76" t="s">
        <v>217</v>
      </c>
      <c r="H2" s="76" t="s">
        <v>216</v>
      </c>
      <c r="I2" s="76" t="s">
        <v>215</v>
      </c>
      <c r="J2" s="76" t="s">
        <v>214</v>
      </c>
      <c r="K2" s="76" t="s">
        <v>213</v>
      </c>
      <c r="L2" s="76" t="s">
        <v>212</v>
      </c>
      <c r="M2" s="76" t="s">
        <v>211</v>
      </c>
      <c r="N2" s="76" t="s">
        <v>210</v>
      </c>
      <c r="O2" s="76" t="s">
        <v>209</v>
      </c>
      <c r="P2" s="75" t="s">
        <v>208</v>
      </c>
    </row>
    <row r="3" spans="1:16" x14ac:dyDescent="0.3">
      <c r="A3" s="74" t="s">
        <v>183</v>
      </c>
      <c r="B3" s="72" t="s">
        <v>182</v>
      </c>
      <c r="C3" s="72" t="s">
        <v>202</v>
      </c>
      <c r="D3" s="72" t="s">
        <v>207</v>
      </c>
      <c r="E3" s="72">
        <v>1618.5</v>
      </c>
      <c r="F3" s="72">
        <v>3</v>
      </c>
      <c r="G3" s="72">
        <v>20</v>
      </c>
      <c r="H3" s="72">
        <v>32370</v>
      </c>
      <c r="I3" s="72">
        <v>0</v>
      </c>
      <c r="J3" s="72">
        <v>32370</v>
      </c>
      <c r="K3" s="72">
        <v>16185</v>
      </c>
      <c r="L3" s="72">
        <v>16185</v>
      </c>
      <c r="M3" s="73">
        <v>41640</v>
      </c>
      <c r="N3" s="72">
        <v>1</v>
      </c>
      <c r="O3" s="72" t="s">
        <v>203</v>
      </c>
      <c r="P3" s="71" t="s">
        <v>174</v>
      </c>
    </row>
    <row r="4" spans="1:16" x14ac:dyDescent="0.3">
      <c r="A4" s="74" t="s">
        <v>183</v>
      </c>
      <c r="B4" s="72" t="s">
        <v>194</v>
      </c>
      <c r="C4" s="72" t="s">
        <v>202</v>
      </c>
      <c r="D4" s="72" t="s">
        <v>207</v>
      </c>
      <c r="E4" s="72">
        <v>1321</v>
      </c>
      <c r="F4" s="72">
        <v>3</v>
      </c>
      <c r="G4" s="72">
        <v>20</v>
      </c>
      <c r="H4" s="72">
        <v>26420</v>
      </c>
      <c r="I4" s="72">
        <v>0</v>
      </c>
      <c r="J4" s="72">
        <v>26420</v>
      </c>
      <c r="K4" s="72">
        <v>13210</v>
      </c>
      <c r="L4" s="72">
        <v>13210</v>
      </c>
      <c r="M4" s="73">
        <v>41641</v>
      </c>
      <c r="N4" s="72">
        <v>1</v>
      </c>
      <c r="O4" s="72" t="s">
        <v>203</v>
      </c>
      <c r="P4" s="71" t="s">
        <v>174</v>
      </c>
    </row>
    <row r="5" spans="1:16" x14ac:dyDescent="0.3">
      <c r="A5" s="74" t="s">
        <v>197</v>
      </c>
      <c r="B5" s="72" t="s">
        <v>191</v>
      </c>
      <c r="C5" s="72" t="s">
        <v>202</v>
      </c>
      <c r="D5" s="72" t="s">
        <v>207</v>
      </c>
      <c r="E5" s="72">
        <v>2178</v>
      </c>
      <c r="F5" s="72">
        <v>3</v>
      </c>
      <c r="G5" s="72">
        <v>15</v>
      </c>
      <c r="H5" s="72">
        <v>32670</v>
      </c>
      <c r="I5" s="72">
        <v>0</v>
      </c>
      <c r="J5" s="72">
        <v>32670</v>
      </c>
      <c r="K5" s="72">
        <v>21780</v>
      </c>
      <c r="L5" s="72">
        <v>10890</v>
      </c>
      <c r="M5" s="73">
        <v>41642</v>
      </c>
      <c r="N5" s="72">
        <v>6</v>
      </c>
      <c r="O5" s="72" t="s">
        <v>204</v>
      </c>
      <c r="P5" s="71" t="s">
        <v>174</v>
      </c>
    </row>
    <row r="6" spans="1:16" x14ac:dyDescent="0.3">
      <c r="A6" s="74" t="s">
        <v>197</v>
      </c>
      <c r="B6" s="72" t="s">
        <v>194</v>
      </c>
      <c r="C6" s="72" t="s">
        <v>202</v>
      </c>
      <c r="D6" s="72" t="s">
        <v>207</v>
      </c>
      <c r="E6" s="72">
        <v>888</v>
      </c>
      <c r="F6" s="72">
        <v>3</v>
      </c>
      <c r="G6" s="72">
        <v>15</v>
      </c>
      <c r="H6" s="72">
        <v>13320</v>
      </c>
      <c r="I6" s="72">
        <v>0</v>
      </c>
      <c r="J6" s="72">
        <v>13320</v>
      </c>
      <c r="K6" s="72">
        <v>8880</v>
      </c>
      <c r="L6" s="72">
        <v>4440</v>
      </c>
      <c r="M6" s="73">
        <v>41643</v>
      </c>
      <c r="N6" s="72">
        <v>6</v>
      </c>
      <c r="O6" s="72" t="s">
        <v>204</v>
      </c>
      <c r="P6" s="71" t="s">
        <v>174</v>
      </c>
    </row>
    <row r="7" spans="1:16" x14ac:dyDescent="0.3">
      <c r="A7" s="74" t="s">
        <v>197</v>
      </c>
      <c r="B7" s="72" t="s">
        <v>186</v>
      </c>
      <c r="C7" s="72" t="s">
        <v>202</v>
      </c>
      <c r="D7" s="72" t="s">
        <v>207</v>
      </c>
      <c r="E7" s="72">
        <v>2470</v>
      </c>
      <c r="F7" s="72">
        <v>3</v>
      </c>
      <c r="G7" s="72">
        <v>15</v>
      </c>
      <c r="H7" s="72">
        <v>37050</v>
      </c>
      <c r="I7" s="72">
        <v>0</v>
      </c>
      <c r="J7" s="72">
        <v>37050</v>
      </c>
      <c r="K7" s="72">
        <v>24700</v>
      </c>
      <c r="L7" s="72">
        <v>12350</v>
      </c>
      <c r="M7" s="73">
        <v>41644</v>
      </c>
      <c r="N7" s="72">
        <v>6</v>
      </c>
      <c r="O7" s="72" t="s">
        <v>204</v>
      </c>
      <c r="P7" s="71" t="s">
        <v>174</v>
      </c>
    </row>
    <row r="8" spans="1:16" x14ac:dyDescent="0.3">
      <c r="A8" s="74" t="s">
        <v>183</v>
      </c>
      <c r="B8" s="72" t="s">
        <v>194</v>
      </c>
      <c r="C8" s="72" t="s">
        <v>202</v>
      </c>
      <c r="D8" s="72" t="s">
        <v>207</v>
      </c>
      <c r="E8" s="72">
        <v>1513</v>
      </c>
      <c r="F8" s="72">
        <v>3</v>
      </c>
      <c r="G8" s="72">
        <v>350</v>
      </c>
      <c r="H8" s="72">
        <v>529550</v>
      </c>
      <c r="I8" s="72">
        <v>0</v>
      </c>
      <c r="J8" s="72">
        <v>529550</v>
      </c>
      <c r="K8" s="72">
        <v>393380</v>
      </c>
      <c r="L8" s="72">
        <v>136170</v>
      </c>
      <c r="M8" s="73">
        <v>41645</v>
      </c>
      <c r="N8" s="72">
        <v>12</v>
      </c>
      <c r="O8" s="72" t="s">
        <v>192</v>
      </c>
      <c r="P8" s="71" t="s">
        <v>174</v>
      </c>
    </row>
    <row r="9" spans="1:16" x14ac:dyDescent="0.3">
      <c r="A9" s="74" t="s">
        <v>197</v>
      </c>
      <c r="B9" s="72" t="s">
        <v>194</v>
      </c>
      <c r="C9" s="72" t="s">
        <v>185</v>
      </c>
      <c r="D9" s="72" t="s">
        <v>207</v>
      </c>
      <c r="E9" s="72">
        <v>921</v>
      </c>
      <c r="F9" s="72">
        <v>5</v>
      </c>
      <c r="G9" s="72">
        <v>15</v>
      </c>
      <c r="H9" s="72">
        <v>13815</v>
      </c>
      <c r="I9" s="72">
        <v>0</v>
      </c>
      <c r="J9" s="72">
        <v>13815</v>
      </c>
      <c r="K9" s="72">
        <v>9210</v>
      </c>
      <c r="L9" s="72">
        <v>4605</v>
      </c>
      <c r="M9" s="73">
        <v>41646</v>
      </c>
      <c r="N9" s="72">
        <v>3</v>
      </c>
      <c r="O9" s="72" t="s">
        <v>190</v>
      </c>
      <c r="P9" s="71" t="s">
        <v>174</v>
      </c>
    </row>
    <row r="10" spans="1:16" x14ac:dyDescent="0.3">
      <c r="A10" s="74" t="s">
        <v>179</v>
      </c>
      <c r="B10" s="72" t="s">
        <v>182</v>
      </c>
      <c r="C10" s="72" t="s">
        <v>185</v>
      </c>
      <c r="D10" s="72" t="s">
        <v>207</v>
      </c>
      <c r="E10" s="72">
        <v>2518</v>
      </c>
      <c r="F10" s="72">
        <v>5</v>
      </c>
      <c r="G10" s="72">
        <v>12</v>
      </c>
      <c r="H10" s="72">
        <v>30216</v>
      </c>
      <c r="I10" s="72">
        <v>0</v>
      </c>
      <c r="J10" s="72">
        <v>30216</v>
      </c>
      <c r="K10" s="72">
        <v>7554</v>
      </c>
      <c r="L10" s="72">
        <v>22662</v>
      </c>
      <c r="M10" s="73">
        <v>41647</v>
      </c>
      <c r="N10" s="72">
        <v>6</v>
      </c>
      <c r="O10" s="72" t="s">
        <v>204</v>
      </c>
      <c r="P10" s="71" t="s">
        <v>174</v>
      </c>
    </row>
    <row r="11" spans="1:16" x14ac:dyDescent="0.3">
      <c r="A11" s="74" t="s">
        <v>183</v>
      </c>
      <c r="B11" s="72" t="s">
        <v>191</v>
      </c>
      <c r="C11" s="72" t="s">
        <v>185</v>
      </c>
      <c r="D11" s="72" t="s">
        <v>207</v>
      </c>
      <c r="E11" s="72">
        <v>1899</v>
      </c>
      <c r="F11" s="72">
        <v>5</v>
      </c>
      <c r="G11" s="72">
        <v>20</v>
      </c>
      <c r="H11" s="72">
        <v>37980</v>
      </c>
      <c r="I11" s="72">
        <v>0</v>
      </c>
      <c r="J11" s="72">
        <v>37980</v>
      </c>
      <c r="K11" s="72">
        <v>18990</v>
      </c>
      <c r="L11" s="72">
        <v>18990</v>
      </c>
      <c r="M11" s="73">
        <v>41648</v>
      </c>
      <c r="N11" s="72">
        <v>6</v>
      </c>
      <c r="O11" s="72" t="s">
        <v>204</v>
      </c>
      <c r="P11" s="71" t="s">
        <v>174</v>
      </c>
    </row>
    <row r="12" spans="1:16" x14ac:dyDescent="0.3">
      <c r="A12" s="74" t="s">
        <v>179</v>
      </c>
      <c r="B12" s="72" t="s">
        <v>194</v>
      </c>
      <c r="C12" s="72" t="s">
        <v>185</v>
      </c>
      <c r="D12" s="72" t="s">
        <v>207</v>
      </c>
      <c r="E12" s="72">
        <v>1545</v>
      </c>
      <c r="F12" s="72">
        <v>5</v>
      </c>
      <c r="G12" s="72">
        <v>12</v>
      </c>
      <c r="H12" s="72">
        <v>18540</v>
      </c>
      <c r="I12" s="72">
        <v>0</v>
      </c>
      <c r="J12" s="72">
        <v>18540</v>
      </c>
      <c r="K12" s="72">
        <v>4635</v>
      </c>
      <c r="L12" s="72">
        <v>13905</v>
      </c>
      <c r="M12" s="73">
        <v>41649</v>
      </c>
      <c r="N12" s="72">
        <v>6</v>
      </c>
      <c r="O12" s="72" t="s">
        <v>204</v>
      </c>
      <c r="P12" s="71" t="s">
        <v>174</v>
      </c>
    </row>
    <row r="13" spans="1:16" x14ac:dyDescent="0.3">
      <c r="A13" s="74" t="s">
        <v>197</v>
      </c>
      <c r="B13" s="72" t="s">
        <v>186</v>
      </c>
      <c r="C13" s="72" t="s">
        <v>185</v>
      </c>
      <c r="D13" s="72" t="s">
        <v>207</v>
      </c>
      <c r="E13" s="72">
        <v>2470</v>
      </c>
      <c r="F13" s="72">
        <v>5</v>
      </c>
      <c r="G13" s="72">
        <v>15</v>
      </c>
      <c r="H13" s="72">
        <v>37050</v>
      </c>
      <c r="I13" s="72">
        <v>0</v>
      </c>
      <c r="J13" s="72">
        <v>37050</v>
      </c>
      <c r="K13" s="72">
        <v>24700</v>
      </c>
      <c r="L13" s="72">
        <v>12350</v>
      </c>
      <c r="M13" s="73">
        <v>41650</v>
      </c>
      <c r="N13" s="72">
        <v>6</v>
      </c>
      <c r="O13" s="72" t="s">
        <v>204</v>
      </c>
      <c r="P13" s="71" t="s">
        <v>174</v>
      </c>
    </row>
    <row r="14" spans="1:16" x14ac:dyDescent="0.3">
      <c r="A14" s="74" t="s">
        <v>195</v>
      </c>
      <c r="B14" s="72" t="s">
        <v>182</v>
      </c>
      <c r="C14" s="72" t="s">
        <v>185</v>
      </c>
      <c r="D14" s="72" t="s">
        <v>207</v>
      </c>
      <c r="E14" s="72">
        <v>2665.5</v>
      </c>
      <c r="F14" s="72">
        <v>5</v>
      </c>
      <c r="G14" s="72">
        <v>125</v>
      </c>
      <c r="H14" s="72">
        <v>333187.5</v>
      </c>
      <c r="I14" s="72">
        <v>0</v>
      </c>
      <c r="J14" s="72">
        <v>333187.5</v>
      </c>
      <c r="K14" s="72">
        <v>319860</v>
      </c>
      <c r="L14" s="72">
        <v>13327.5</v>
      </c>
      <c r="M14" s="73">
        <v>41651</v>
      </c>
      <c r="N14" s="72">
        <v>7</v>
      </c>
      <c r="O14" s="72" t="s">
        <v>198</v>
      </c>
      <c r="P14" s="71" t="s">
        <v>174</v>
      </c>
    </row>
    <row r="15" spans="1:16" x14ac:dyDescent="0.3">
      <c r="A15" s="74" t="s">
        <v>189</v>
      </c>
      <c r="B15" s="72" t="s">
        <v>186</v>
      </c>
      <c r="C15" s="72" t="s">
        <v>185</v>
      </c>
      <c r="D15" s="72" t="s">
        <v>207</v>
      </c>
      <c r="E15" s="72">
        <v>958</v>
      </c>
      <c r="F15" s="72">
        <v>5</v>
      </c>
      <c r="G15" s="72">
        <v>300</v>
      </c>
      <c r="H15" s="72">
        <v>287400</v>
      </c>
      <c r="I15" s="72">
        <v>0</v>
      </c>
      <c r="J15" s="72">
        <v>287400</v>
      </c>
      <c r="K15" s="72">
        <v>239500</v>
      </c>
      <c r="L15" s="72">
        <v>47900</v>
      </c>
      <c r="M15" s="73">
        <v>41652</v>
      </c>
      <c r="N15" s="72">
        <v>8</v>
      </c>
      <c r="O15" s="72" t="s">
        <v>201</v>
      </c>
      <c r="P15" s="71" t="s">
        <v>174</v>
      </c>
    </row>
    <row r="16" spans="1:16" x14ac:dyDescent="0.3">
      <c r="A16" s="74" t="s">
        <v>183</v>
      </c>
      <c r="B16" s="72" t="s">
        <v>194</v>
      </c>
      <c r="C16" s="72" t="s">
        <v>185</v>
      </c>
      <c r="D16" s="72" t="s">
        <v>207</v>
      </c>
      <c r="E16" s="72">
        <v>2146</v>
      </c>
      <c r="F16" s="72">
        <v>5</v>
      </c>
      <c r="G16" s="72">
        <v>7</v>
      </c>
      <c r="H16" s="72">
        <v>15022</v>
      </c>
      <c r="I16" s="72">
        <v>0</v>
      </c>
      <c r="J16" s="72">
        <v>15022</v>
      </c>
      <c r="K16" s="72">
        <v>10730</v>
      </c>
      <c r="L16" s="72">
        <v>4292</v>
      </c>
      <c r="M16" s="73">
        <v>41653</v>
      </c>
      <c r="N16" s="72">
        <v>9</v>
      </c>
      <c r="O16" s="72" t="s">
        <v>200</v>
      </c>
      <c r="P16" s="71" t="s">
        <v>174</v>
      </c>
    </row>
    <row r="17" spans="1:16" x14ac:dyDescent="0.3">
      <c r="A17" s="74" t="s">
        <v>195</v>
      </c>
      <c r="B17" s="72" t="s">
        <v>182</v>
      </c>
      <c r="C17" s="72" t="s">
        <v>185</v>
      </c>
      <c r="D17" s="72" t="s">
        <v>207</v>
      </c>
      <c r="E17" s="72">
        <v>345</v>
      </c>
      <c r="F17" s="72">
        <v>5</v>
      </c>
      <c r="G17" s="72">
        <v>125</v>
      </c>
      <c r="H17" s="72">
        <v>43125</v>
      </c>
      <c r="I17" s="72">
        <v>0</v>
      </c>
      <c r="J17" s="72">
        <v>43125</v>
      </c>
      <c r="K17" s="72">
        <v>41400</v>
      </c>
      <c r="L17" s="72">
        <v>1725</v>
      </c>
      <c r="M17" s="73">
        <v>41654</v>
      </c>
      <c r="N17" s="72">
        <v>10</v>
      </c>
      <c r="O17" s="72" t="s">
        <v>187</v>
      </c>
      <c r="P17" s="71" t="s">
        <v>196</v>
      </c>
    </row>
    <row r="18" spans="1:16" x14ac:dyDescent="0.3">
      <c r="A18" s="74" t="s">
        <v>197</v>
      </c>
      <c r="B18" s="72" t="s">
        <v>178</v>
      </c>
      <c r="C18" s="72" t="s">
        <v>185</v>
      </c>
      <c r="D18" s="72" t="s">
        <v>207</v>
      </c>
      <c r="E18" s="72">
        <v>615</v>
      </c>
      <c r="F18" s="72">
        <v>5</v>
      </c>
      <c r="G18" s="72">
        <v>15</v>
      </c>
      <c r="H18" s="72">
        <v>9225</v>
      </c>
      <c r="I18" s="72">
        <v>0</v>
      </c>
      <c r="J18" s="72">
        <v>9225</v>
      </c>
      <c r="K18" s="72">
        <v>6150</v>
      </c>
      <c r="L18" s="72">
        <v>3075</v>
      </c>
      <c r="M18" s="73">
        <v>41655</v>
      </c>
      <c r="N18" s="72">
        <v>12</v>
      </c>
      <c r="O18" s="72" t="s">
        <v>192</v>
      </c>
      <c r="P18" s="71" t="s">
        <v>174</v>
      </c>
    </row>
    <row r="19" spans="1:16" x14ac:dyDescent="0.3">
      <c r="A19" s="74" t="s">
        <v>183</v>
      </c>
      <c r="B19" s="72" t="s">
        <v>182</v>
      </c>
      <c r="C19" s="72" t="s">
        <v>181</v>
      </c>
      <c r="D19" s="72" t="s">
        <v>207</v>
      </c>
      <c r="E19" s="72">
        <v>292</v>
      </c>
      <c r="F19" s="72">
        <v>10</v>
      </c>
      <c r="G19" s="72">
        <v>20</v>
      </c>
      <c r="H19" s="72">
        <v>5840</v>
      </c>
      <c r="I19" s="72">
        <v>0</v>
      </c>
      <c r="J19" s="72">
        <v>5840</v>
      </c>
      <c r="K19" s="72">
        <v>2920</v>
      </c>
      <c r="L19" s="72">
        <v>2920</v>
      </c>
      <c r="M19" s="73">
        <v>41656</v>
      </c>
      <c r="N19" s="72">
        <v>2</v>
      </c>
      <c r="O19" s="72" t="s">
        <v>184</v>
      </c>
      <c r="P19" s="71" t="s">
        <v>174</v>
      </c>
    </row>
    <row r="20" spans="1:16" x14ac:dyDescent="0.3">
      <c r="A20" s="74" t="s">
        <v>197</v>
      </c>
      <c r="B20" s="72" t="s">
        <v>186</v>
      </c>
      <c r="C20" s="72" t="s">
        <v>181</v>
      </c>
      <c r="D20" s="72" t="s">
        <v>207</v>
      </c>
      <c r="E20" s="72">
        <v>974</v>
      </c>
      <c r="F20" s="72">
        <v>10</v>
      </c>
      <c r="G20" s="72">
        <v>15</v>
      </c>
      <c r="H20" s="72">
        <v>14610</v>
      </c>
      <c r="I20" s="72">
        <v>0</v>
      </c>
      <c r="J20" s="72">
        <v>14610</v>
      </c>
      <c r="K20" s="72">
        <v>9740</v>
      </c>
      <c r="L20" s="72">
        <v>4870</v>
      </c>
      <c r="M20" s="73">
        <v>41657</v>
      </c>
      <c r="N20" s="72">
        <v>2</v>
      </c>
      <c r="O20" s="72" t="s">
        <v>184</v>
      </c>
      <c r="P20" s="71" t="s">
        <v>174</v>
      </c>
    </row>
    <row r="21" spans="1:16" x14ac:dyDescent="0.3">
      <c r="A21" s="74" t="s">
        <v>179</v>
      </c>
      <c r="B21" s="72" t="s">
        <v>182</v>
      </c>
      <c r="C21" s="72" t="s">
        <v>181</v>
      </c>
      <c r="D21" s="72" t="s">
        <v>207</v>
      </c>
      <c r="E21" s="72">
        <v>2518</v>
      </c>
      <c r="F21" s="72">
        <v>10</v>
      </c>
      <c r="G21" s="72">
        <v>12</v>
      </c>
      <c r="H21" s="72">
        <v>30216</v>
      </c>
      <c r="I21" s="72">
        <v>0</v>
      </c>
      <c r="J21" s="72">
        <v>30216</v>
      </c>
      <c r="K21" s="72">
        <v>7554</v>
      </c>
      <c r="L21" s="72">
        <v>22662</v>
      </c>
      <c r="M21" s="73">
        <v>41658</v>
      </c>
      <c r="N21" s="72">
        <v>6</v>
      </c>
      <c r="O21" s="72" t="s">
        <v>204</v>
      </c>
      <c r="P21" s="71" t="s">
        <v>174</v>
      </c>
    </row>
    <row r="22" spans="1:16" x14ac:dyDescent="0.3">
      <c r="A22" s="74" t="s">
        <v>183</v>
      </c>
      <c r="B22" s="72" t="s">
        <v>194</v>
      </c>
      <c r="C22" s="72" t="s">
        <v>181</v>
      </c>
      <c r="D22" s="72" t="s">
        <v>207</v>
      </c>
      <c r="E22" s="72">
        <v>1006</v>
      </c>
      <c r="F22" s="72">
        <v>10</v>
      </c>
      <c r="G22" s="72">
        <v>350</v>
      </c>
      <c r="H22" s="72">
        <v>352100</v>
      </c>
      <c r="I22" s="72">
        <v>0</v>
      </c>
      <c r="J22" s="72">
        <v>352100</v>
      </c>
      <c r="K22" s="72">
        <v>261560</v>
      </c>
      <c r="L22" s="72">
        <v>90540</v>
      </c>
      <c r="M22" s="73">
        <v>41659</v>
      </c>
      <c r="N22" s="72">
        <v>6</v>
      </c>
      <c r="O22" s="72" t="s">
        <v>204</v>
      </c>
      <c r="P22" s="71" t="s">
        <v>174</v>
      </c>
    </row>
    <row r="23" spans="1:16" x14ac:dyDescent="0.3">
      <c r="A23" s="74" t="s">
        <v>179</v>
      </c>
      <c r="B23" s="72" t="s">
        <v>194</v>
      </c>
      <c r="C23" s="72" t="s">
        <v>181</v>
      </c>
      <c r="D23" s="72" t="s">
        <v>207</v>
      </c>
      <c r="E23" s="72">
        <v>367</v>
      </c>
      <c r="F23" s="72">
        <v>10</v>
      </c>
      <c r="G23" s="72">
        <v>12</v>
      </c>
      <c r="H23" s="72">
        <v>4404</v>
      </c>
      <c r="I23" s="72">
        <v>0</v>
      </c>
      <c r="J23" s="72">
        <v>4404</v>
      </c>
      <c r="K23" s="72">
        <v>1101</v>
      </c>
      <c r="L23" s="72">
        <v>3303</v>
      </c>
      <c r="M23" s="73">
        <v>41660</v>
      </c>
      <c r="N23" s="72">
        <v>7</v>
      </c>
      <c r="O23" s="72" t="s">
        <v>198</v>
      </c>
      <c r="P23" s="71" t="s">
        <v>174</v>
      </c>
    </row>
    <row r="24" spans="1:16" x14ac:dyDescent="0.3">
      <c r="A24" s="74" t="s">
        <v>183</v>
      </c>
      <c r="B24" s="72" t="s">
        <v>186</v>
      </c>
      <c r="C24" s="72" t="s">
        <v>181</v>
      </c>
      <c r="D24" s="72" t="s">
        <v>207</v>
      </c>
      <c r="E24" s="72">
        <v>883</v>
      </c>
      <c r="F24" s="72">
        <v>10</v>
      </c>
      <c r="G24" s="72">
        <v>7</v>
      </c>
      <c r="H24" s="72">
        <v>6181</v>
      </c>
      <c r="I24" s="72">
        <v>0</v>
      </c>
      <c r="J24" s="72">
        <v>6181</v>
      </c>
      <c r="K24" s="72">
        <v>4415</v>
      </c>
      <c r="L24" s="72">
        <v>1766</v>
      </c>
      <c r="M24" s="73">
        <v>41661</v>
      </c>
      <c r="N24" s="72">
        <v>8</v>
      </c>
      <c r="O24" s="72" t="s">
        <v>201</v>
      </c>
      <c r="P24" s="71" t="s">
        <v>174</v>
      </c>
    </row>
    <row r="25" spans="1:16" x14ac:dyDescent="0.3">
      <c r="A25" s="74" t="s">
        <v>197</v>
      </c>
      <c r="B25" s="72" t="s">
        <v>191</v>
      </c>
      <c r="C25" s="72" t="s">
        <v>181</v>
      </c>
      <c r="D25" s="72" t="s">
        <v>207</v>
      </c>
      <c r="E25" s="72">
        <v>549</v>
      </c>
      <c r="F25" s="72">
        <v>10</v>
      </c>
      <c r="G25" s="72">
        <v>15</v>
      </c>
      <c r="H25" s="72">
        <v>8235</v>
      </c>
      <c r="I25" s="72">
        <v>0</v>
      </c>
      <c r="J25" s="72">
        <v>8235</v>
      </c>
      <c r="K25" s="72">
        <v>5490</v>
      </c>
      <c r="L25" s="72">
        <v>2745</v>
      </c>
      <c r="M25" s="73">
        <v>41662</v>
      </c>
      <c r="N25" s="72">
        <v>9</v>
      </c>
      <c r="O25" s="72" t="s">
        <v>200</v>
      </c>
      <c r="P25" s="71" t="s">
        <v>196</v>
      </c>
    </row>
    <row r="26" spans="1:16" x14ac:dyDescent="0.3">
      <c r="A26" s="74" t="s">
        <v>189</v>
      </c>
      <c r="B26" s="72" t="s">
        <v>186</v>
      </c>
      <c r="C26" s="72" t="s">
        <v>181</v>
      </c>
      <c r="D26" s="72" t="s">
        <v>207</v>
      </c>
      <c r="E26" s="72">
        <v>788</v>
      </c>
      <c r="F26" s="72">
        <v>10</v>
      </c>
      <c r="G26" s="72">
        <v>300</v>
      </c>
      <c r="H26" s="72">
        <v>236400</v>
      </c>
      <c r="I26" s="72">
        <v>0</v>
      </c>
      <c r="J26" s="72">
        <v>236400</v>
      </c>
      <c r="K26" s="72">
        <v>197000</v>
      </c>
      <c r="L26" s="72">
        <v>39400</v>
      </c>
      <c r="M26" s="73">
        <v>41663</v>
      </c>
      <c r="N26" s="72">
        <v>9</v>
      </c>
      <c r="O26" s="72" t="s">
        <v>200</v>
      </c>
      <c r="P26" s="71" t="s">
        <v>196</v>
      </c>
    </row>
    <row r="27" spans="1:16" x14ac:dyDescent="0.3">
      <c r="A27" s="74" t="s">
        <v>197</v>
      </c>
      <c r="B27" s="72" t="s">
        <v>186</v>
      </c>
      <c r="C27" s="72" t="s">
        <v>181</v>
      </c>
      <c r="D27" s="72" t="s">
        <v>207</v>
      </c>
      <c r="E27" s="72">
        <v>2472</v>
      </c>
      <c r="F27" s="72">
        <v>10</v>
      </c>
      <c r="G27" s="72">
        <v>15</v>
      </c>
      <c r="H27" s="72">
        <v>37080</v>
      </c>
      <c r="I27" s="72">
        <v>0</v>
      </c>
      <c r="J27" s="72">
        <v>37080</v>
      </c>
      <c r="K27" s="72">
        <v>24720</v>
      </c>
      <c r="L27" s="72">
        <v>12360</v>
      </c>
      <c r="M27" s="73">
        <v>41664</v>
      </c>
      <c r="N27" s="72">
        <v>9</v>
      </c>
      <c r="O27" s="72" t="s">
        <v>200</v>
      </c>
      <c r="P27" s="71" t="s">
        <v>174</v>
      </c>
    </row>
    <row r="28" spans="1:16" x14ac:dyDescent="0.3">
      <c r="A28" s="74" t="s">
        <v>183</v>
      </c>
      <c r="B28" s="72" t="s">
        <v>178</v>
      </c>
      <c r="C28" s="72" t="s">
        <v>181</v>
      </c>
      <c r="D28" s="72" t="s">
        <v>207</v>
      </c>
      <c r="E28" s="72">
        <v>1143</v>
      </c>
      <c r="F28" s="72">
        <v>10</v>
      </c>
      <c r="G28" s="72">
        <v>7</v>
      </c>
      <c r="H28" s="72">
        <v>8001</v>
      </c>
      <c r="I28" s="72">
        <v>0</v>
      </c>
      <c r="J28" s="72">
        <v>8001</v>
      </c>
      <c r="K28" s="72">
        <v>5715</v>
      </c>
      <c r="L28" s="72">
        <v>2286</v>
      </c>
      <c r="M28" s="73">
        <v>41665</v>
      </c>
      <c r="N28" s="72">
        <v>10</v>
      </c>
      <c r="O28" s="72" t="s">
        <v>187</v>
      </c>
      <c r="P28" s="71" t="s">
        <v>174</v>
      </c>
    </row>
    <row r="29" spans="1:16" x14ac:dyDescent="0.3">
      <c r="A29" s="74" t="s">
        <v>183</v>
      </c>
      <c r="B29" s="72" t="s">
        <v>182</v>
      </c>
      <c r="C29" s="72" t="s">
        <v>181</v>
      </c>
      <c r="D29" s="72" t="s">
        <v>207</v>
      </c>
      <c r="E29" s="72">
        <v>1725</v>
      </c>
      <c r="F29" s="72">
        <v>10</v>
      </c>
      <c r="G29" s="72">
        <v>350</v>
      </c>
      <c r="H29" s="72">
        <v>603750</v>
      </c>
      <c r="I29" s="72">
        <v>0</v>
      </c>
      <c r="J29" s="72">
        <v>603750</v>
      </c>
      <c r="K29" s="72">
        <v>448500</v>
      </c>
      <c r="L29" s="72">
        <v>155250</v>
      </c>
      <c r="M29" s="73">
        <v>41666</v>
      </c>
      <c r="N29" s="72">
        <v>11</v>
      </c>
      <c r="O29" s="72" t="s">
        <v>193</v>
      </c>
      <c r="P29" s="71" t="s">
        <v>196</v>
      </c>
    </row>
    <row r="30" spans="1:16" x14ac:dyDescent="0.3">
      <c r="A30" s="74" t="s">
        <v>179</v>
      </c>
      <c r="B30" s="72" t="s">
        <v>178</v>
      </c>
      <c r="C30" s="72" t="s">
        <v>181</v>
      </c>
      <c r="D30" s="72" t="s">
        <v>207</v>
      </c>
      <c r="E30" s="72">
        <v>912</v>
      </c>
      <c r="F30" s="72">
        <v>10</v>
      </c>
      <c r="G30" s="72">
        <v>12</v>
      </c>
      <c r="H30" s="72">
        <v>10944</v>
      </c>
      <c r="I30" s="72">
        <v>0</v>
      </c>
      <c r="J30" s="72">
        <v>10944</v>
      </c>
      <c r="K30" s="72">
        <v>2736</v>
      </c>
      <c r="L30" s="72">
        <v>8208</v>
      </c>
      <c r="M30" s="73">
        <v>41667</v>
      </c>
      <c r="N30" s="72">
        <v>11</v>
      </c>
      <c r="O30" s="72" t="s">
        <v>193</v>
      </c>
      <c r="P30" s="71" t="s">
        <v>196</v>
      </c>
    </row>
    <row r="31" spans="1:16" x14ac:dyDescent="0.3">
      <c r="A31" s="74" t="s">
        <v>197</v>
      </c>
      <c r="B31" s="72" t="s">
        <v>182</v>
      </c>
      <c r="C31" s="72" t="s">
        <v>181</v>
      </c>
      <c r="D31" s="72" t="s">
        <v>207</v>
      </c>
      <c r="E31" s="72">
        <v>2152</v>
      </c>
      <c r="F31" s="72">
        <v>10</v>
      </c>
      <c r="G31" s="72">
        <v>15</v>
      </c>
      <c r="H31" s="72">
        <v>32280</v>
      </c>
      <c r="I31" s="72">
        <v>0</v>
      </c>
      <c r="J31" s="72">
        <v>32280</v>
      </c>
      <c r="K31" s="72">
        <v>21520</v>
      </c>
      <c r="L31" s="72">
        <v>10760</v>
      </c>
      <c r="M31" s="73">
        <v>41668</v>
      </c>
      <c r="N31" s="72">
        <v>12</v>
      </c>
      <c r="O31" s="72" t="s">
        <v>192</v>
      </c>
      <c r="P31" s="71" t="s">
        <v>196</v>
      </c>
    </row>
    <row r="32" spans="1:16" x14ac:dyDescent="0.3">
      <c r="A32" s="74" t="s">
        <v>183</v>
      </c>
      <c r="B32" s="72" t="s">
        <v>182</v>
      </c>
      <c r="C32" s="72" t="s">
        <v>181</v>
      </c>
      <c r="D32" s="72" t="s">
        <v>207</v>
      </c>
      <c r="E32" s="72">
        <v>1817</v>
      </c>
      <c r="F32" s="72">
        <v>10</v>
      </c>
      <c r="G32" s="72">
        <v>20</v>
      </c>
      <c r="H32" s="72">
        <v>36340</v>
      </c>
      <c r="I32" s="72">
        <v>0</v>
      </c>
      <c r="J32" s="72">
        <v>36340</v>
      </c>
      <c r="K32" s="72">
        <v>18170</v>
      </c>
      <c r="L32" s="72">
        <v>18170</v>
      </c>
      <c r="M32" s="73">
        <v>41669</v>
      </c>
      <c r="N32" s="72">
        <v>12</v>
      </c>
      <c r="O32" s="72" t="s">
        <v>192</v>
      </c>
      <c r="P32" s="71" t="s">
        <v>174</v>
      </c>
    </row>
    <row r="33" spans="1:16" x14ac:dyDescent="0.3">
      <c r="A33" s="74" t="s">
        <v>183</v>
      </c>
      <c r="B33" s="72" t="s">
        <v>194</v>
      </c>
      <c r="C33" s="72" t="s">
        <v>181</v>
      </c>
      <c r="D33" s="72" t="s">
        <v>207</v>
      </c>
      <c r="E33" s="72">
        <v>1513</v>
      </c>
      <c r="F33" s="72">
        <v>10</v>
      </c>
      <c r="G33" s="72">
        <v>350</v>
      </c>
      <c r="H33" s="72">
        <v>529550</v>
      </c>
      <c r="I33" s="72">
        <v>0</v>
      </c>
      <c r="J33" s="72">
        <v>529550</v>
      </c>
      <c r="K33" s="72">
        <v>393380</v>
      </c>
      <c r="L33" s="72">
        <v>136170</v>
      </c>
      <c r="M33" s="73">
        <v>41670</v>
      </c>
      <c r="N33" s="72">
        <v>12</v>
      </c>
      <c r="O33" s="72" t="s">
        <v>192</v>
      </c>
      <c r="P33" s="71">
        <v>2014</v>
      </c>
    </row>
    <row r="34" spans="1:16" x14ac:dyDescent="0.3">
      <c r="A34" s="74" t="s">
        <v>183</v>
      </c>
      <c r="B34" s="72" t="s">
        <v>186</v>
      </c>
      <c r="C34" s="72" t="s">
        <v>199</v>
      </c>
      <c r="D34" s="72" t="s">
        <v>207</v>
      </c>
      <c r="E34" s="72">
        <v>1493</v>
      </c>
      <c r="F34" s="72">
        <v>120</v>
      </c>
      <c r="G34" s="72">
        <v>7</v>
      </c>
      <c r="H34" s="72">
        <v>10451</v>
      </c>
      <c r="I34" s="72">
        <v>0</v>
      </c>
      <c r="J34" s="72">
        <v>10451</v>
      </c>
      <c r="K34" s="72">
        <v>7465</v>
      </c>
      <c r="L34" s="72">
        <v>2986</v>
      </c>
      <c r="M34" s="73">
        <v>41671</v>
      </c>
      <c r="N34" s="72">
        <v>1</v>
      </c>
      <c r="O34" s="72" t="s">
        <v>203</v>
      </c>
      <c r="P34" s="71" t="s">
        <v>174</v>
      </c>
    </row>
    <row r="35" spans="1:16" x14ac:dyDescent="0.3">
      <c r="A35" s="74" t="s">
        <v>195</v>
      </c>
      <c r="B35" s="72" t="s">
        <v>191</v>
      </c>
      <c r="C35" s="72" t="s">
        <v>199</v>
      </c>
      <c r="D35" s="72" t="s">
        <v>207</v>
      </c>
      <c r="E35" s="72">
        <v>1804</v>
      </c>
      <c r="F35" s="72">
        <v>120</v>
      </c>
      <c r="G35" s="72">
        <v>125</v>
      </c>
      <c r="H35" s="72">
        <v>225500</v>
      </c>
      <c r="I35" s="72">
        <v>0</v>
      </c>
      <c r="J35" s="72">
        <v>225500</v>
      </c>
      <c r="K35" s="72">
        <v>216480</v>
      </c>
      <c r="L35" s="72">
        <v>9020</v>
      </c>
      <c r="M35" s="73">
        <v>41672</v>
      </c>
      <c r="N35" s="72">
        <v>2</v>
      </c>
      <c r="O35" s="72" t="s">
        <v>184</v>
      </c>
      <c r="P35" s="71" t="s">
        <v>174</v>
      </c>
    </row>
    <row r="36" spans="1:16" x14ac:dyDescent="0.3">
      <c r="A36" s="74" t="s">
        <v>179</v>
      </c>
      <c r="B36" s="72" t="s">
        <v>194</v>
      </c>
      <c r="C36" s="72" t="s">
        <v>199</v>
      </c>
      <c r="D36" s="72" t="s">
        <v>207</v>
      </c>
      <c r="E36" s="72">
        <v>2161</v>
      </c>
      <c r="F36" s="72">
        <v>120</v>
      </c>
      <c r="G36" s="72">
        <v>12</v>
      </c>
      <c r="H36" s="72">
        <v>25932</v>
      </c>
      <c r="I36" s="72">
        <v>0</v>
      </c>
      <c r="J36" s="72">
        <v>25932</v>
      </c>
      <c r="K36" s="72">
        <v>6483</v>
      </c>
      <c r="L36" s="72">
        <v>19449</v>
      </c>
      <c r="M36" s="73">
        <v>41673</v>
      </c>
      <c r="N36" s="72">
        <v>3</v>
      </c>
      <c r="O36" s="72" t="s">
        <v>190</v>
      </c>
      <c r="P36" s="71" t="s">
        <v>174</v>
      </c>
    </row>
    <row r="37" spans="1:16" x14ac:dyDescent="0.3">
      <c r="A37" s="74" t="s">
        <v>183</v>
      </c>
      <c r="B37" s="72" t="s">
        <v>194</v>
      </c>
      <c r="C37" s="72" t="s">
        <v>199</v>
      </c>
      <c r="D37" s="72" t="s">
        <v>207</v>
      </c>
      <c r="E37" s="72">
        <v>1006</v>
      </c>
      <c r="F37" s="72">
        <v>120</v>
      </c>
      <c r="G37" s="72">
        <v>350</v>
      </c>
      <c r="H37" s="72">
        <v>352100</v>
      </c>
      <c r="I37" s="72">
        <v>0</v>
      </c>
      <c r="J37" s="72">
        <v>352100</v>
      </c>
      <c r="K37" s="72">
        <v>261560</v>
      </c>
      <c r="L37" s="72">
        <v>90540</v>
      </c>
      <c r="M37" s="73">
        <v>41674</v>
      </c>
      <c r="N37" s="72">
        <v>6</v>
      </c>
      <c r="O37" s="72" t="s">
        <v>204</v>
      </c>
      <c r="P37" s="71" t="s">
        <v>174</v>
      </c>
    </row>
    <row r="38" spans="1:16" x14ac:dyDescent="0.3">
      <c r="A38" s="74" t="s">
        <v>179</v>
      </c>
      <c r="B38" s="72" t="s">
        <v>194</v>
      </c>
      <c r="C38" s="72" t="s">
        <v>199</v>
      </c>
      <c r="D38" s="72" t="s">
        <v>207</v>
      </c>
      <c r="E38" s="72">
        <v>1545</v>
      </c>
      <c r="F38" s="72">
        <v>120</v>
      </c>
      <c r="G38" s="72">
        <v>12</v>
      </c>
      <c r="H38" s="72">
        <v>18540</v>
      </c>
      <c r="I38" s="72">
        <v>0</v>
      </c>
      <c r="J38" s="72">
        <v>18540</v>
      </c>
      <c r="K38" s="72">
        <v>4635</v>
      </c>
      <c r="L38" s="72">
        <v>13905</v>
      </c>
      <c r="M38" s="73">
        <v>41675</v>
      </c>
      <c r="N38" s="72">
        <v>6</v>
      </c>
      <c r="O38" s="72" t="s">
        <v>204</v>
      </c>
      <c r="P38" s="71" t="s">
        <v>174</v>
      </c>
    </row>
    <row r="39" spans="1:16" x14ac:dyDescent="0.3">
      <c r="A39" s="74" t="s">
        <v>195</v>
      </c>
      <c r="B39" s="72" t="s">
        <v>178</v>
      </c>
      <c r="C39" s="72" t="s">
        <v>199</v>
      </c>
      <c r="D39" s="72" t="s">
        <v>207</v>
      </c>
      <c r="E39" s="72">
        <v>2821</v>
      </c>
      <c r="F39" s="72">
        <v>120</v>
      </c>
      <c r="G39" s="72">
        <v>125</v>
      </c>
      <c r="H39" s="72">
        <v>352625</v>
      </c>
      <c r="I39" s="72">
        <v>0</v>
      </c>
      <c r="J39" s="72">
        <v>352625</v>
      </c>
      <c r="K39" s="72">
        <v>338520</v>
      </c>
      <c r="L39" s="72">
        <v>14105</v>
      </c>
      <c r="M39" s="73">
        <v>41676</v>
      </c>
      <c r="N39" s="72">
        <v>8</v>
      </c>
      <c r="O39" s="72" t="s">
        <v>201</v>
      </c>
      <c r="P39" s="71" t="s">
        <v>174</v>
      </c>
    </row>
    <row r="40" spans="1:16" x14ac:dyDescent="0.3">
      <c r="A40" s="74" t="s">
        <v>195</v>
      </c>
      <c r="B40" s="72" t="s">
        <v>182</v>
      </c>
      <c r="C40" s="72" t="s">
        <v>199</v>
      </c>
      <c r="D40" s="72" t="s">
        <v>207</v>
      </c>
      <c r="E40" s="72">
        <v>345</v>
      </c>
      <c r="F40" s="72">
        <v>120</v>
      </c>
      <c r="G40" s="72">
        <v>125</v>
      </c>
      <c r="H40" s="72">
        <v>43125</v>
      </c>
      <c r="I40" s="72">
        <v>0</v>
      </c>
      <c r="J40" s="72">
        <v>43125</v>
      </c>
      <c r="K40" s="72">
        <v>41400</v>
      </c>
      <c r="L40" s="72">
        <v>1725</v>
      </c>
      <c r="M40" s="73">
        <v>41677</v>
      </c>
      <c r="N40" s="72">
        <v>10</v>
      </c>
      <c r="O40" s="72" t="s">
        <v>187</v>
      </c>
      <c r="P40" s="71" t="s">
        <v>196</v>
      </c>
    </row>
    <row r="41" spans="1:16" x14ac:dyDescent="0.3">
      <c r="A41" s="74" t="s">
        <v>189</v>
      </c>
      <c r="B41" s="72" t="s">
        <v>182</v>
      </c>
      <c r="C41" s="72" t="s">
        <v>177</v>
      </c>
      <c r="D41" s="72" t="s">
        <v>207</v>
      </c>
      <c r="E41" s="72">
        <v>2001</v>
      </c>
      <c r="F41" s="72">
        <v>250</v>
      </c>
      <c r="G41" s="72">
        <v>300</v>
      </c>
      <c r="H41" s="72">
        <v>600300</v>
      </c>
      <c r="I41" s="72">
        <v>0</v>
      </c>
      <c r="J41" s="72">
        <v>600300</v>
      </c>
      <c r="K41" s="72">
        <v>500250</v>
      </c>
      <c r="L41" s="72">
        <v>100050</v>
      </c>
      <c r="M41" s="73">
        <v>41678</v>
      </c>
      <c r="N41" s="72">
        <v>2</v>
      </c>
      <c r="O41" s="72" t="s">
        <v>184</v>
      </c>
      <c r="P41" s="71" t="s">
        <v>174</v>
      </c>
    </row>
    <row r="42" spans="1:16" x14ac:dyDescent="0.3">
      <c r="A42" s="74" t="s">
        <v>179</v>
      </c>
      <c r="B42" s="72" t="s">
        <v>194</v>
      </c>
      <c r="C42" s="72" t="s">
        <v>177</v>
      </c>
      <c r="D42" s="72" t="s">
        <v>207</v>
      </c>
      <c r="E42" s="72">
        <v>2838</v>
      </c>
      <c r="F42" s="72">
        <v>250</v>
      </c>
      <c r="G42" s="72">
        <v>12</v>
      </c>
      <c r="H42" s="72">
        <v>34056</v>
      </c>
      <c r="I42" s="72">
        <v>0</v>
      </c>
      <c r="J42" s="72">
        <v>34056</v>
      </c>
      <c r="K42" s="72">
        <v>8514</v>
      </c>
      <c r="L42" s="72">
        <v>25542</v>
      </c>
      <c r="M42" s="73">
        <v>41679</v>
      </c>
      <c r="N42" s="72">
        <v>4</v>
      </c>
      <c r="O42" s="72" t="s">
        <v>180</v>
      </c>
      <c r="P42" s="71" t="s">
        <v>174</v>
      </c>
    </row>
    <row r="43" spans="1:16" x14ac:dyDescent="0.3">
      <c r="A43" s="74" t="s">
        <v>197</v>
      </c>
      <c r="B43" s="72" t="s">
        <v>191</v>
      </c>
      <c r="C43" s="72" t="s">
        <v>177</v>
      </c>
      <c r="D43" s="72" t="s">
        <v>207</v>
      </c>
      <c r="E43" s="72">
        <v>2178</v>
      </c>
      <c r="F43" s="72">
        <v>250</v>
      </c>
      <c r="G43" s="72">
        <v>15</v>
      </c>
      <c r="H43" s="72">
        <v>32670</v>
      </c>
      <c r="I43" s="72">
        <v>0</v>
      </c>
      <c r="J43" s="72">
        <v>32670</v>
      </c>
      <c r="K43" s="72">
        <v>21780</v>
      </c>
      <c r="L43" s="72">
        <v>10890</v>
      </c>
      <c r="M43" s="73">
        <v>41680</v>
      </c>
      <c r="N43" s="72">
        <v>6</v>
      </c>
      <c r="O43" s="72" t="s">
        <v>204</v>
      </c>
      <c r="P43" s="71" t="s">
        <v>174</v>
      </c>
    </row>
    <row r="44" spans="1:16" x14ac:dyDescent="0.3">
      <c r="A44" s="74" t="s">
        <v>197</v>
      </c>
      <c r="B44" s="72" t="s">
        <v>194</v>
      </c>
      <c r="C44" s="72" t="s">
        <v>177</v>
      </c>
      <c r="D44" s="72" t="s">
        <v>207</v>
      </c>
      <c r="E44" s="72">
        <v>888</v>
      </c>
      <c r="F44" s="72">
        <v>250</v>
      </c>
      <c r="G44" s="72">
        <v>15</v>
      </c>
      <c r="H44" s="72">
        <v>13320</v>
      </c>
      <c r="I44" s="72">
        <v>0</v>
      </c>
      <c r="J44" s="72">
        <v>13320</v>
      </c>
      <c r="K44" s="72">
        <v>8880</v>
      </c>
      <c r="L44" s="72">
        <v>4440</v>
      </c>
      <c r="M44" s="73">
        <v>41681</v>
      </c>
      <c r="N44" s="72">
        <v>6</v>
      </c>
      <c r="O44" s="72" t="s">
        <v>204</v>
      </c>
      <c r="P44" s="71" t="s">
        <v>174</v>
      </c>
    </row>
    <row r="45" spans="1:16" x14ac:dyDescent="0.3">
      <c r="A45" s="74" t="s">
        <v>183</v>
      </c>
      <c r="B45" s="72" t="s">
        <v>191</v>
      </c>
      <c r="C45" s="72" t="s">
        <v>177</v>
      </c>
      <c r="D45" s="72" t="s">
        <v>207</v>
      </c>
      <c r="E45" s="72">
        <v>1527</v>
      </c>
      <c r="F45" s="72">
        <v>250</v>
      </c>
      <c r="G45" s="72">
        <v>350</v>
      </c>
      <c r="H45" s="72">
        <v>534450</v>
      </c>
      <c r="I45" s="72">
        <v>0</v>
      </c>
      <c r="J45" s="72">
        <v>534450</v>
      </c>
      <c r="K45" s="72">
        <v>397020</v>
      </c>
      <c r="L45" s="72">
        <v>137430</v>
      </c>
      <c r="M45" s="73">
        <v>41682</v>
      </c>
      <c r="N45" s="72">
        <v>9</v>
      </c>
      <c r="O45" s="72" t="s">
        <v>200</v>
      </c>
      <c r="P45" s="71" t="s">
        <v>196</v>
      </c>
    </row>
    <row r="46" spans="1:16" x14ac:dyDescent="0.3">
      <c r="A46" s="74" t="s">
        <v>189</v>
      </c>
      <c r="B46" s="72" t="s">
        <v>191</v>
      </c>
      <c r="C46" s="72" t="s">
        <v>177</v>
      </c>
      <c r="D46" s="72" t="s">
        <v>207</v>
      </c>
      <c r="E46" s="72">
        <v>2151</v>
      </c>
      <c r="F46" s="72">
        <v>250</v>
      </c>
      <c r="G46" s="72">
        <v>300</v>
      </c>
      <c r="H46" s="72">
        <v>645300</v>
      </c>
      <c r="I46" s="72">
        <v>0</v>
      </c>
      <c r="J46" s="72">
        <v>645300</v>
      </c>
      <c r="K46" s="72">
        <v>537750</v>
      </c>
      <c r="L46" s="72">
        <v>107550</v>
      </c>
      <c r="M46" s="73">
        <v>41683</v>
      </c>
      <c r="N46" s="72">
        <v>9</v>
      </c>
      <c r="O46" s="72" t="s">
        <v>200</v>
      </c>
      <c r="P46" s="71" t="s">
        <v>174</v>
      </c>
    </row>
    <row r="47" spans="1:16" x14ac:dyDescent="0.3">
      <c r="A47" s="74" t="s">
        <v>183</v>
      </c>
      <c r="B47" s="72" t="s">
        <v>182</v>
      </c>
      <c r="C47" s="72" t="s">
        <v>177</v>
      </c>
      <c r="D47" s="72" t="s">
        <v>207</v>
      </c>
      <c r="E47" s="72">
        <v>1817</v>
      </c>
      <c r="F47" s="72">
        <v>250</v>
      </c>
      <c r="G47" s="72">
        <v>20</v>
      </c>
      <c r="H47" s="72">
        <v>36340</v>
      </c>
      <c r="I47" s="72">
        <v>0</v>
      </c>
      <c r="J47" s="72">
        <v>36340</v>
      </c>
      <c r="K47" s="72">
        <v>18170</v>
      </c>
      <c r="L47" s="72">
        <v>18170</v>
      </c>
      <c r="M47" s="73">
        <v>41684</v>
      </c>
      <c r="N47" s="72">
        <v>12</v>
      </c>
      <c r="O47" s="72" t="s">
        <v>192</v>
      </c>
      <c r="P47" s="71" t="s">
        <v>174</v>
      </c>
    </row>
    <row r="48" spans="1:16" x14ac:dyDescent="0.3">
      <c r="A48" s="74" t="s">
        <v>183</v>
      </c>
      <c r="B48" s="72" t="s">
        <v>191</v>
      </c>
      <c r="C48" s="72" t="s">
        <v>188</v>
      </c>
      <c r="D48" s="72" t="s">
        <v>207</v>
      </c>
      <c r="E48" s="72">
        <v>2750</v>
      </c>
      <c r="F48" s="72">
        <v>260</v>
      </c>
      <c r="G48" s="72">
        <v>350</v>
      </c>
      <c r="H48" s="72">
        <v>962500</v>
      </c>
      <c r="I48" s="72">
        <v>0</v>
      </c>
      <c r="J48" s="72">
        <v>962500</v>
      </c>
      <c r="K48" s="72">
        <v>715000</v>
      </c>
      <c r="L48" s="72">
        <v>247500</v>
      </c>
      <c r="M48" s="73">
        <v>41685</v>
      </c>
      <c r="N48" s="72">
        <v>2</v>
      </c>
      <c r="O48" s="72" t="s">
        <v>184</v>
      </c>
      <c r="P48" s="71" t="s">
        <v>174</v>
      </c>
    </row>
    <row r="49" spans="1:16" x14ac:dyDescent="0.3">
      <c r="A49" s="74" t="s">
        <v>179</v>
      </c>
      <c r="B49" s="72" t="s">
        <v>178</v>
      </c>
      <c r="C49" s="72" t="s">
        <v>188</v>
      </c>
      <c r="D49" s="72" t="s">
        <v>207</v>
      </c>
      <c r="E49" s="72">
        <v>1953</v>
      </c>
      <c r="F49" s="72">
        <v>260</v>
      </c>
      <c r="G49" s="72">
        <v>12</v>
      </c>
      <c r="H49" s="72">
        <v>23436</v>
      </c>
      <c r="I49" s="72">
        <v>0</v>
      </c>
      <c r="J49" s="72">
        <v>23436</v>
      </c>
      <c r="K49" s="72">
        <v>5859</v>
      </c>
      <c r="L49" s="72">
        <v>17577</v>
      </c>
      <c r="M49" s="73">
        <v>41686</v>
      </c>
      <c r="N49" s="72">
        <v>4</v>
      </c>
      <c r="O49" s="72" t="s">
        <v>180</v>
      </c>
      <c r="P49" s="71" t="s">
        <v>174</v>
      </c>
    </row>
    <row r="50" spans="1:16" x14ac:dyDescent="0.3">
      <c r="A50" s="74" t="s">
        <v>195</v>
      </c>
      <c r="B50" s="72" t="s">
        <v>194</v>
      </c>
      <c r="C50" s="72" t="s">
        <v>188</v>
      </c>
      <c r="D50" s="72" t="s">
        <v>207</v>
      </c>
      <c r="E50" s="72">
        <v>4219.5</v>
      </c>
      <c r="F50" s="72">
        <v>260</v>
      </c>
      <c r="G50" s="72">
        <v>125</v>
      </c>
      <c r="H50" s="72">
        <v>527437.5</v>
      </c>
      <c r="I50" s="72">
        <v>0</v>
      </c>
      <c r="J50" s="72">
        <v>527437.5</v>
      </c>
      <c r="K50" s="72">
        <v>506340</v>
      </c>
      <c r="L50" s="72">
        <v>21097.5</v>
      </c>
      <c r="M50" s="73">
        <v>41687</v>
      </c>
      <c r="N50" s="72">
        <v>4</v>
      </c>
      <c r="O50" s="72" t="s">
        <v>180</v>
      </c>
      <c r="P50" s="71" t="s">
        <v>174</v>
      </c>
    </row>
    <row r="51" spans="1:16" x14ac:dyDescent="0.3">
      <c r="A51" s="74" t="s">
        <v>183</v>
      </c>
      <c r="B51" s="72" t="s">
        <v>191</v>
      </c>
      <c r="C51" s="72" t="s">
        <v>188</v>
      </c>
      <c r="D51" s="72" t="s">
        <v>207</v>
      </c>
      <c r="E51" s="72">
        <v>1899</v>
      </c>
      <c r="F51" s="72">
        <v>260</v>
      </c>
      <c r="G51" s="72">
        <v>20</v>
      </c>
      <c r="H51" s="72">
        <v>37980</v>
      </c>
      <c r="I51" s="72">
        <v>0</v>
      </c>
      <c r="J51" s="72">
        <v>37980</v>
      </c>
      <c r="K51" s="72">
        <v>18990</v>
      </c>
      <c r="L51" s="72">
        <v>18990</v>
      </c>
      <c r="M51" s="73">
        <v>41688</v>
      </c>
      <c r="N51" s="72">
        <v>6</v>
      </c>
      <c r="O51" s="72" t="s">
        <v>204</v>
      </c>
      <c r="P51" s="71" t="s">
        <v>174</v>
      </c>
    </row>
    <row r="52" spans="1:16" x14ac:dyDescent="0.3">
      <c r="A52" s="74" t="s">
        <v>183</v>
      </c>
      <c r="B52" s="72" t="s">
        <v>194</v>
      </c>
      <c r="C52" s="72" t="s">
        <v>188</v>
      </c>
      <c r="D52" s="72" t="s">
        <v>207</v>
      </c>
      <c r="E52" s="72">
        <v>1686</v>
      </c>
      <c r="F52" s="72">
        <v>260</v>
      </c>
      <c r="G52" s="72">
        <v>7</v>
      </c>
      <c r="H52" s="72">
        <v>11802</v>
      </c>
      <c r="I52" s="72">
        <v>0</v>
      </c>
      <c r="J52" s="72">
        <v>11802</v>
      </c>
      <c r="K52" s="72">
        <v>8430</v>
      </c>
      <c r="L52" s="72">
        <v>3372</v>
      </c>
      <c r="M52" s="73">
        <v>41689</v>
      </c>
      <c r="N52" s="72">
        <v>7</v>
      </c>
      <c r="O52" s="72" t="s">
        <v>198</v>
      </c>
      <c r="P52" s="71" t="s">
        <v>174</v>
      </c>
    </row>
    <row r="53" spans="1:16" x14ac:dyDescent="0.3">
      <c r="A53" s="74" t="s">
        <v>179</v>
      </c>
      <c r="B53" s="72" t="s">
        <v>178</v>
      </c>
      <c r="C53" s="72" t="s">
        <v>188</v>
      </c>
      <c r="D53" s="72" t="s">
        <v>207</v>
      </c>
      <c r="E53" s="72">
        <v>2141</v>
      </c>
      <c r="F53" s="72">
        <v>260</v>
      </c>
      <c r="G53" s="72">
        <v>12</v>
      </c>
      <c r="H53" s="72">
        <v>25692</v>
      </c>
      <c r="I53" s="72">
        <v>0</v>
      </c>
      <c r="J53" s="72">
        <v>25692</v>
      </c>
      <c r="K53" s="72">
        <v>6423</v>
      </c>
      <c r="L53" s="72">
        <v>19269</v>
      </c>
      <c r="M53" s="73">
        <v>41690</v>
      </c>
      <c r="N53" s="72">
        <v>8</v>
      </c>
      <c r="O53" s="72" t="s">
        <v>201</v>
      </c>
      <c r="P53" s="71" t="s">
        <v>174</v>
      </c>
    </row>
    <row r="54" spans="1:16" x14ac:dyDescent="0.3">
      <c r="A54" s="74" t="s">
        <v>183</v>
      </c>
      <c r="B54" s="72" t="s">
        <v>178</v>
      </c>
      <c r="C54" s="72" t="s">
        <v>188</v>
      </c>
      <c r="D54" s="72" t="s">
        <v>207</v>
      </c>
      <c r="E54" s="72">
        <v>1143</v>
      </c>
      <c r="F54" s="72">
        <v>260</v>
      </c>
      <c r="G54" s="72">
        <v>7</v>
      </c>
      <c r="H54" s="72">
        <v>8001</v>
      </c>
      <c r="I54" s="72">
        <v>0</v>
      </c>
      <c r="J54" s="72">
        <v>8001</v>
      </c>
      <c r="K54" s="72">
        <v>5715</v>
      </c>
      <c r="L54" s="72">
        <v>2286</v>
      </c>
      <c r="M54" s="73">
        <v>41691</v>
      </c>
      <c r="N54" s="72">
        <v>10</v>
      </c>
      <c r="O54" s="72" t="s">
        <v>187</v>
      </c>
      <c r="P54" s="71" t="s">
        <v>174</v>
      </c>
    </row>
    <row r="55" spans="1:16" x14ac:dyDescent="0.3">
      <c r="A55" s="74" t="s">
        <v>197</v>
      </c>
      <c r="B55" s="72" t="s">
        <v>178</v>
      </c>
      <c r="C55" s="72" t="s">
        <v>188</v>
      </c>
      <c r="D55" s="72" t="s">
        <v>207</v>
      </c>
      <c r="E55" s="72">
        <v>615</v>
      </c>
      <c r="F55" s="72">
        <v>260</v>
      </c>
      <c r="G55" s="72">
        <v>15</v>
      </c>
      <c r="H55" s="72">
        <v>9225</v>
      </c>
      <c r="I55" s="72">
        <v>0</v>
      </c>
      <c r="J55" s="72">
        <v>9225</v>
      </c>
      <c r="K55" s="72">
        <v>6150</v>
      </c>
      <c r="L55" s="72">
        <v>3075</v>
      </c>
      <c r="M55" s="73">
        <v>41692</v>
      </c>
      <c r="N55" s="72">
        <v>12</v>
      </c>
      <c r="O55" s="72" t="s">
        <v>192</v>
      </c>
      <c r="P55" s="71" t="s">
        <v>174</v>
      </c>
    </row>
    <row r="56" spans="1:16" x14ac:dyDescent="0.3">
      <c r="A56" s="74" t="s">
        <v>183</v>
      </c>
      <c r="B56" s="72" t="s">
        <v>191</v>
      </c>
      <c r="C56" s="72" t="s">
        <v>181</v>
      </c>
      <c r="D56" s="72" t="s">
        <v>206</v>
      </c>
      <c r="E56" s="72">
        <v>3945</v>
      </c>
      <c r="F56" s="72">
        <v>10</v>
      </c>
      <c r="G56" s="72">
        <v>7</v>
      </c>
      <c r="H56" s="72">
        <v>27615</v>
      </c>
      <c r="I56" s="72">
        <v>276.14999999999998</v>
      </c>
      <c r="J56" s="72">
        <v>27338.85</v>
      </c>
      <c r="K56" s="72">
        <v>19725</v>
      </c>
      <c r="L56" s="72">
        <v>7613.85</v>
      </c>
      <c r="M56" s="73">
        <v>41693</v>
      </c>
      <c r="N56" s="72">
        <v>1</v>
      </c>
      <c r="O56" s="72" t="s">
        <v>203</v>
      </c>
      <c r="P56" s="71" t="s">
        <v>174</v>
      </c>
    </row>
    <row r="57" spans="1:16" x14ac:dyDescent="0.3">
      <c r="A57" s="74" t="s">
        <v>197</v>
      </c>
      <c r="B57" s="72" t="s">
        <v>191</v>
      </c>
      <c r="C57" s="72" t="s">
        <v>181</v>
      </c>
      <c r="D57" s="72" t="s">
        <v>206</v>
      </c>
      <c r="E57" s="72">
        <v>2296</v>
      </c>
      <c r="F57" s="72">
        <v>10</v>
      </c>
      <c r="G57" s="72">
        <v>15</v>
      </c>
      <c r="H57" s="72">
        <v>34440</v>
      </c>
      <c r="I57" s="72">
        <v>344.4</v>
      </c>
      <c r="J57" s="72">
        <v>34095.599999999999</v>
      </c>
      <c r="K57" s="72">
        <v>22960</v>
      </c>
      <c r="L57" s="72">
        <v>11135.6</v>
      </c>
      <c r="M57" s="73">
        <v>41694</v>
      </c>
      <c r="N57" s="72">
        <v>2</v>
      </c>
      <c r="O57" s="72" t="s">
        <v>184</v>
      </c>
      <c r="P57" s="71" t="s">
        <v>174</v>
      </c>
    </row>
    <row r="58" spans="1:16" x14ac:dyDescent="0.3">
      <c r="A58" s="74" t="s">
        <v>183</v>
      </c>
      <c r="B58" s="72" t="s">
        <v>191</v>
      </c>
      <c r="C58" s="72" t="s">
        <v>181</v>
      </c>
      <c r="D58" s="72" t="s">
        <v>206</v>
      </c>
      <c r="E58" s="72">
        <v>1030</v>
      </c>
      <c r="F58" s="72">
        <v>10</v>
      </c>
      <c r="G58" s="72">
        <v>7</v>
      </c>
      <c r="H58" s="72">
        <v>7210</v>
      </c>
      <c r="I58" s="72">
        <v>72.099999999999994</v>
      </c>
      <c r="J58" s="72">
        <v>7137.9</v>
      </c>
      <c r="K58" s="72">
        <v>5150</v>
      </c>
      <c r="L58" s="72">
        <v>1987.9</v>
      </c>
      <c r="M58" s="73">
        <v>41695</v>
      </c>
      <c r="N58" s="72">
        <v>5</v>
      </c>
      <c r="O58" s="72" t="s">
        <v>175</v>
      </c>
      <c r="P58" s="71" t="s">
        <v>174</v>
      </c>
    </row>
    <row r="59" spans="1:16" x14ac:dyDescent="0.3">
      <c r="A59" s="74" t="s">
        <v>183</v>
      </c>
      <c r="B59" s="72" t="s">
        <v>191</v>
      </c>
      <c r="C59" s="72" t="s">
        <v>199</v>
      </c>
      <c r="D59" s="72" t="s">
        <v>206</v>
      </c>
      <c r="E59" s="72">
        <v>639</v>
      </c>
      <c r="F59" s="72">
        <v>120</v>
      </c>
      <c r="G59" s="72">
        <v>7</v>
      </c>
      <c r="H59" s="72">
        <v>4473</v>
      </c>
      <c r="I59" s="72">
        <v>44.73</v>
      </c>
      <c r="J59" s="72">
        <v>4428.2700000000004</v>
      </c>
      <c r="K59" s="72">
        <v>3195</v>
      </c>
      <c r="L59" s="72">
        <v>1233.27</v>
      </c>
      <c r="M59" s="73">
        <v>41696</v>
      </c>
      <c r="N59" s="72">
        <v>11</v>
      </c>
      <c r="O59" s="72" t="s">
        <v>193</v>
      </c>
      <c r="P59" s="71" t="s">
        <v>174</v>
      </c>
    </row>
    <row r="60" spans="1:16" x14ac:dyDescent="0.3">
      <c r="A60" s="74" t="s">
        <v>183</v>
      </c>
      <c r="B60" s="72" t="s">
        <v>182</v>
      </c>
      <c r="C60" s="72" t="s">
        <v>177</v>
      </c>
      <c r="D60" s="72" t="s">
        <v>206</v>
      </c>
      <c r="E60" s="72">
        <v>1326</v>
      </c>
      <c r="F60" s="72">
        <v>250</v>
      </c>
      <c r="G60" s="72">
        <v>7</v>
      </c>
      <c r="H60" s="72">
        <v>9282</v>
      </c>
      <c r="I60" s="72">
        <v>92.82</v>
      </c>
      <c r="J60" s="72">
        <v>9189.18</v>
      </c>
      <c r="K60" s="72">
        <v>6630</v>
      </c>
      <c r="L60" s="72">
        <v>2559.1799999999998</v>
      </c>
      <c r="M60" s="73">
        <v>41697</v>
      </c>
      <c r="N60" s="72">
        <v>3</v>
      </c>
      <c r="O60" s="72" t="s">
        <v>190</v>
      </c>
      <c r="P60" s="71" t="s">
        <v>174</v>
      </c>
    </row>
    <row r="61" spans="1:16" x14ac:dyDescent="0.3">
      <c r="A61" s="74" t="s">
        <v>179</v>
      </c>
      <c r="B61" s="72" t="s">
        <v>178</v>
      </c>
      <c r="C61" s="72" t="s">
        <v>202</v>
      </c>
      <c r="D61" s="72" t="s">
        <v>206</v>
      </c>
      <c r="E61" s="72">
        <v>1858</v>
      </c>
      <c r="F61" s="72">
        <v>3</v>
      </c>
      <c r="G61" s="72">
        <v>12</v>
      </c>
      <c r="H61" s="72">
        <v>22296</v>
      </c>
      <c r="I61" s="72">
        <v>222.96</v>
      </c>
      <c r="J61" s="72">
        <v>22073.040000000001</v>
      </c>
      <c r="K61" s="72">
        <v>5574</v>
      </c>
      <c r="L61" s="72">
        <v>16499.04</v>
      </c>
      <c r="M61" s="73">
        <v>41698</v>
      </c>
      <c r="N61" s="72">
        <v>2</v>
      </c>
      <c r="O61" s="72" t="s">
        <v>184</v>
      </c>
      <c r="P61" s="71" t="s">
        <v>174</v>
      </c>
    </row>
    <row r="62" spans="1:16" x14ac:dyDescent="0.3">
      <c r="A62" s="74" t="s">
        <v>183</v>
      </c>
      <c r="B62" s="72" t="s">
        <v>186</v>
      </c>
      <c r="C62" s="72" t="s">
        <v>202</v>
      </c>
      <c r="D62" s="72" t="s">
        <v>206</v>
      </c>
      <c r="E62" s="72">
        <v>1210</v>
      </c>
      <c r="F62" s="72">
        <v>3</v>
      </c>
      <c r="G62" s="72">
        <v>350</v>
      </c>
      <c r="H62" s="72">
        <v>423500</v>
      </c>
      <c r="I62" s="72">
        <v>4235</v>
      </c>
      <c r="J62" s="72">
        <v>419265</v>
      </c>
      <c r="K62" s="72">
        <v>314600</v>
      </c>
      <c r="L62" s="72">
        <v>104665</v>
      </c>
      <c r="M62" s="73">
        <v>41699</v>
      </c>
      <c r="N62" s="72">
        <v>3</v>
      </c>
      <c r="O62" s="72" t="s">
        <v>190</v>
      </c>
      <c r="P62" s="71" t="s">
        <v>174</v>
      </c>
    </row>
    <row r="63" spans="1:16" x14ac:dyDescent="0.3">
      <c r="A63" s="74" t="s">
        <v>183</v>
      </c>
      <c r="B63" s="72" t="s">
        <v>178</v>
      </c>
      <c r="C63" s="72" t="s">
        <v>202</v>
      </c>
      <c r="D63" s="72" t="s">
        <v>206</v>
      </c>
      <c r="E63" s="72">
        <v>2529</v>
      </c>
      <c r="F63" s="72">
        <v>3</v>
      </c>
      <c r="G63" s="72">
        <v>7</v>
      </c>
      <c r="H63" s="72">
        <v>17703</v>
      </c>
      <c r="I63" s="72">
        <v>177.03</v>
      </c>
      <c r="J63" s="72">
        <v>17525.97</v>
      </c>
      <c r="K63" s="72">
        <v>12645</v>
      </c>
      <c r="L63" s="72">
        <v>4880.97</v>
      </c>
      <c r="M63" s="73">
        <v>41700</v>
      </c>
      <c r="N63" s="72">
        <v>7</v>
      </c>
      <c r="O63" s="72" t="s">
        <v>198</v>
      </c>
      <c r="P63" s="71" t="s">
        <v>174</v>
      </c>
    </row>
    <row r="64" spans="1:16" x14ac:dyDescent="0.3">
      <c r="A64" s="74" t="s">
        <v>179</v>
      </c>
      <c r="B64" s="72" t="s">
        <v>182</v>
      </c>
      <c r="C64" s="72" t="s">
        <v>202</v>
      </c>
      <c r="D64" s="72" t="s">
        <v>206</v>
      </c>
      <c r="E64" s="72">
        <v>1445</v>
      </c>
      <c r="F64" s="72">
        <v>3</v>
      </c>
      <c r="G64" s="72">
        <v>12</v>
      </c>
      <c r="H64" s="72">
        <v>17340</v>
      </c>
      <c r="I64" s="72">
        <v>173.4</v>
      </c>
      <c r="J64" s="72">
        <v>17166.599999999999</v>
      </c>
      <c r="K64" s="72">
        <v>4335</v>
      </c>
      <c r="L64" s="72">
        <v>12831.6</v>
      </c>
      <c r="M64" s="73">
        <v>41701</v>
      </c>
      <c r="N64" s="72">
        <v>9</v>
      </c>
      <c r="O64" s="72" t="s">
        <v>200</v>
      </c>
      <c r="P64" s="71" t="s">
        <v>174</v>
      </c>
    </row>
    <row r="65" spans="1:16" x14ac:dyDescent="0.3">
      <c r="A65" s="74" t="s">
        <v>195</v>
      </c>
      <c r="B65" s="72" t="s">
        <v>178</v>
      </c>
      <c r="C65" s="72" t="s">
        <v>202</v>
      </c>
      <c r="D65" s="72" t="s">
        <v>206</v>
      </c>
      <c r="E65" s="72">
        <v>330</v>
      </c>
      <c r="F65" s="72">
        <v>3</v>
      </c>
      <c r="G65" s="72">
        <v>125</v>
      </c>
      <c r="H65" s="72">
        <v>41250</v>
      </c>
      <c r="I65" s="72">
        <v>412.5</v>
      </c>
      <c r="J65" s="72">
        <v>40837.5</v>
      </c>
      <c r="K65" s="72">
        <v>39600</v>
      </c>
      <c r="L65" s="72">
        <v>1237.5</v>
      </c>
      <c r="M65" s="73">
        <v>41702</v>
      </c>
      <c r="N65" s="72">
        <v>9</v>
      </c>
      <c r="O65" s="72" t="s">
        <v>200</v>
      </c>
      <c r="P65" s="71" t="s">
        <v>196</v>
      </c>
    </row>
    <row r="66" spans="1:16" x14ac:dyDescent="0.3">
      <c r="A66" s="74" t="s">
        <v>179</v>
      </c>
      <c r="B66" s="72" t="s">
        <v>191</v>
      </c>
      <c r="C66" s="72" t="s">
        <v>202</v>
      </c>
      <c r="D66" s="72" t="s">
        <v>206</v>
      </c>
      <c r="E66" s="72">
        <v>2671</v>
      </c>
      <c r="F66" s="72">
        <v>3</v>
      </c>
      <c r="G66" s="72">
        <v>12</v>
      </c>
      <c r="H66" s="72">
        <v>32052</v>
      </c>
      <c r="I66" s="72">
        <v>320.52</v>
      </c>
      <c r="J66" s="72">
        <v>31731.48</v>
      </c>
      <c r="K66" s="72">
        <v>8013</v>
      </c>
      <c r="L66" s="72">
        <v>23718.48</v>
      </c>
      <c r="M66" s="73">
        <v>41703</v>
      </c>
      <c r="N66" s="72">
        <v>9</v>
      </c>
      <c r="O66" s="72" t="s">
        <v>200</v>
      </c>
      <c r="P66" s="71" t="s">
        <v>174</v>
      </c>
    </row>
    <row r="67" spans="1:16" x14ac:dyDescent="0.3">
      <c r="A67" s="74" t="s">
        <v>179</v>
      </c>
      <c r="B67" s="72" t="s">
        <v>194</v>
      </c>
      <c r="C67" s="72" t="s">
        <v>202</v>
      </c>
      <c r="D67" s="72" t="s">
        <v>206</v>
      </c>
      <c r="E67" s="72">
        <v>766</v>
      </c>
      <c r="F67" s="72">
        <v>3</v>
      </c>
      <c r="G67" s="72">
        <v>12</v>
      </c>
      <c r="H67" s="72">
        <v>9192</v>
      </c>
      <c r="I67" s="72">
        <v>91.92</v>
      </c>
      <c r="J67" s="72">
        <v>9100.08</v>
      </c>
      <c r="K67" s="72">
        <v>2298</v>
      </c>
      <c r="L67" s="72">
        <v>6802.08</v>
      </c>
      <c r="M67" s="73">
        <v>41704</v>
      </c>
      <c r="N67" s="72">
        <v>10</v>
      </c>
      <c r="O67" s="72" t="s">
        <v>187</v>
      </c>
      <c r="P67" s="71" t="s">
        <v>196</v>
      </c>
    </row>
    <row r="68" spans="1:16" x14ac:dyDescent="0.3">
      <c r="A68" s="74" t="s">
        <v>189</v>
      </c>
      <c r="B68" s="72" t="s">
        <v>186</v>
      </c>
      <c r="C68" s="72" t="s">
        <v>202</v>
      </c>
      <c r="D68" s="72" t="s">
        <v>206</v>
      </c>
      <c r="E68" s="72">
        <v>494</v>
      </c>
      <c r="F68" s="72">
        <v>3</v>
      </c>
      <c r="G68" s="72">
        <v>300</v>
      </c>
      <c r="H68" s="72">
        <v>148200</v>
      </c>
      <c r="I68" s="72">
        <v>1482</v>
      </c>
      <c r="J68" s="72">
        <v>146718</v>
      </c>
      <c r="K68" s="72">
        <v>123500</v>
      </c>
      <c r="L68" s="72">
        <v>23218</v>
      </c>
      <c r="M68" s="73">
        <v>41705</v>
      </c>
      <c r="N68" s="72">
        <v>10</v>
      </c>
      <c r="O68" s="72" t="s">
        <v>187</v>
      </c>
      <c r="P68" s="71" t="s">
        <v>196</v>
      </c>
    </row>
    <row r="69" spans="1:16" x14ac:dyDescent="0.3">
      <c r="A69" s="74" t="s">
        <v>183</v>
      </c>
      <c r="B69" s="72" t="s">
        <v>186</v>
      </c>
      <c r="C69" s="72" t="s">
        <v>202</v>
      </c>
      <c r="D69" s="72" t="s">
        <v>206</v>
      </c>
      <c r="E69" s="72">
        <v>1397</v>
      </c>
      <c r="F69" s="72">
        <v>3</v>
      </c>
      <c r="G69" s="72">
        <v>350</v>
      </c>
      <c r="H69" s="72">
        <v>488950</v>
      </c>
      <c r="I69" s="72">
        <v>4889.5</v>
      </c>
      <c r="J69" s="72">
        <v>484060.5</v>
      </c>
      <c r="K69" s="72">
        <v>363220</v>
      </c>
      <c r="L69" s="72">
        <v>120840.5</v>
      </c>
      <c r="M69" s="73">
        <v>41706</v>
      </c>
      <c r="N69" s="72">
        <v>10</v>
      </c>
      <c r="O69" s="72" t="s">
        <v>187</v>
      </c>
      <c r="P69" s="71" t="s">
        <v>174</v>
      </c>
    </row>
    <row r="70" spans="1:16" x14ac:dyDescent="0.3">
      <c r="A70" s="74" t="s">
        <v>183</v>
      </c>
      <c r="B70" s="72" t="s">
        <v>191</v>
      </c>
      <c r="C70" s="72" t="s">
        <v>202</v>
      </c>
      <c r="D70" s="72" t="s">
        <v>206</v>
      </c>
      <c r="E70" s="72">
        <v>2155</v>
      </c>
      <c r="F70" s="72">
        <v>3</v>
      </c>
      <c r="G70" s="72">
        <v>350</v>
      </c>
      <c r="H70" s="72">
        <v>754250</v>
      </c>
      <c r="I70" s="72">
        <v>7542.5</v>
      </c>
      <c r="J70" s="72">
        <v>746707.5</v>
      </c>
      <c r="K70" s="72">
        <v>560300</v>
      </c>
      <c r="L70" s="72">
        <v>186407.5</v>
      </c>
      <c r="M70" s="73">
        <v>41707</v>
      </c>
      <c r="N70" s="72">
        <v>12</v>
      </c>
      <c r="O70" s="72" t="s">
        <v>192</v>
      </c>
      <c r="P70" s="71" t="s">
        <v>174</v>
      </c>
    </row>
    <row r="71" spans="1:16" x14ac:dyDescent="0.3">
      <c r="A71" s="74" t="s">
        <v>197</v>
      </c>
      <c r="B71" s="72" t="s">
        <v>186</v>
      </c>
      <c r="C71" s="72" t="s">
        <v>185</v>
      </c>
      <c r="D71" s="72" t="s">
        <v>206</v>
      </c>
      <c r="E71" s="72">
        <v>2214</v>
      </c>
      <c r="F71" s="72">
        <v>5</v>
      </c>
      <c r="G71" s="72">
        <v>15</v>
      </c>
      <c r="H71" s="72">
        <v>33210</v>
      </c>
      <c r="I71" s="72">
        <v>332.1</v>
      </c>
      <c r="J71" s="72">
        <v>32877.9</v>
      </c>
      <c r="K71" s="72">
        <v>22140</v>
      </c>
      <c r="L71" s="72">
        <v>10737.9</v>
      </c>
      <c r="M71" s="73">
        <v>41708</v>
      </c>
      <c r="N71" s="72">
        <v>3</v>
      </c>
      <c r="O71" s="72" t="s">
        <v>190</v>
      </c>
      <c r="P71" s="71" t="s">
        <v>174</v>
      </c>
    </row>
    <row r="72" spans="1:16" x14ac:dyDescent="0.3">
      <c r="A72" s="74" t="s">
        <v>189</v>
      </c>
      <c r="B72" s="72" t="s">
        <v>178</v>
      </c>
      <c r="C72" s="72" t="s">
        <v>185</v>
      </c>
      <c r="D72" s="72" t="s">
        <v>206</v>
      </c>
      <c r="E72" s="72">
        <v>2301</v>
      </c>
      <c r="F72" s="72">
        <v>5</v>
      </c>
      <c r="G72" s="72">
        <v>300</v>
      </c>
      <c r="H72" s="72">
        <v>690300</v>
      </c>
      <c r="I72" s="72">
        <v>6903</v>
      </c>
      <c r="J72" s="72">
        <v>683397</v>
      </c>
      <c r="K72" s="72">
        <v>575250</v>
      </c>
      <c r="L72" s="72">
        <v>108147</v>
      </c>
      <c r="M72" s="73">
        <v>41709</v>
      </c>
      <c r="N72" s="72">
        <v>4</v>
      </c>
      <c r="O72" s="72" t="s">
        <v>180</v>
      </c>
      <c r="P72" s="71" t="s">
        <v>174</v>
      </c>
    </row>
    <row r="73" spans="1:16" x14ac:dyDescent="0.3">
      <c r="A73" s="74" t="s">
        <v>183</v>
      </c>
      <c r="B73" s="72" t="s">
        <v>191</v>
      </c>
      <c r="C73" s="72" t="s">
        <v>185</v>
      </c>
      <c r="D73" s="72" t="s">
        <v>206</v>
      </c>
      <c r="E73" s="72">
        <v>1375.5</v>
      </c>
      <c r="F73" s="72">
        <v>5</v>
      </c>
      <c r="G73" s="72">
        <v>20</v>
      </c>
      <c r="H73" s="72">
        <v>27510</v>
      </c>
      <c r="I73" s="72">
        <v>275.10000000000002</v>
      </c>
      <c r="J73" s="72">
        <v>27234.9</v>
      </c>
      <c r="K73" s="72">
        <v>13755</v>
      </c>
      <c r="L73" s="72">
        <v>13479.9</v>
      </c>
      <c r="M73" s="73">
        <v>41710</v>
      </c>
      <c r="N73" s="72">
        <v>7</v>
      </c>
      <c r="O73" s="72" t="s">
        <v>198</v>
      </c>
      <c r="P73" s="71" t="s">
        <v>174</v>
      </c>
    </row>
    <row r="74" spans="1:16" x14ac:dyDescent="0.3">
      <c r="A74" s="74" t="s">
        <v>183</v>
      </c>
      <c r="B74" s="72" t="s">
        <v>182</v>
      </c>
      <c r="C74" s="72" t="s">
        <v>185</v>
      </c>
      <c r="D74" s="72" t="s">
        <v>206</v>
      </c>
      <c r="E74" s="72">
        <v>1830</v>
      </c>
      <c r="F74" s="72">
        <v>5</v>
      </c>
      <c r="G74" s="72">
        <v>7</v>
      </c>
      <c r="H74" s="72">
        <v>12810</v>
      </c>
      <c r="I74" s="72">
        <v>128.1</v>
      </c>
      <c r="J74" s="72">
        <v>12681.9</v>
      </c>
      <c r="K74" s="72">
        <v>9150</v>
      </c>
      <c r="L74" s="72">
        <v>3531.9</v>
      </c>
      <c r="M74" s="73">
        <v>41711</v>
      </c>
      <c r="N74" s="72">
        <v>8</v>
      </c>
      <c r="O74" s="72" t="s">
        <v>201</v>
      </c>
      <c r="P74" s="71" t="s">
        <v>174</v>
      </c>
    </row>
    <row r="75" spans="1:16" x14ac:dyDescent="0.3">
      <c r="A75" s="74" t="s">
        <v>189</v>
      </c>
      <c r="B75" s="72" t="s">
        <v>178</v>
      </c>
      <c r="C75" s="72" t="s">
        <v>185</v>
      </c>
      <c r="D75" s="72" t="s">
        <v>206</v>
      </c>
      <c r="E75" s="72">
        <v>2498</v>
      </c>
      <c r="F75" s="72">
        <v>5</v>
      </c>
      <c r="G75" s="72">
        <v>300</v>
      </c>
      <c r="H75" s="72">
        <v>749400</v>
      </c>
      <c r="I75" s="72">
        <v>7494</v>
      </c>
      <c r="J75" s="72">
        <v>741906</v>
      </c>
      <c r="K75" s="72">
        <v>624500</v>
      </c>
      <c r="L75" s="72">
        <v>117406</v>
      </c>
      <c r="M75" s="73">
        <v>41712</v>
      </c>
      <c r="N75" s="72">
        <v>9</v>
      </c>
      <c r="O75" s="72" t="s">
        <v>200</v>
      </c>
      <c r="P75" s="71" t="s">
        <v>196</v>
      </c>
    </row>
    <row r="76" spans="1:16" x14ac:dyDescent="0.3">
      <c r="A76" s="74" t="s">
        <v>195</v>
      </c>
      <c r="B76" s="72" t="s">
        <v>178</v>
      </c>
      <c r="C76" s="72" t="s">
        <v>185</v>
      </c>
      <c r="D76" s="72" t="s">
        <v>206</v>
      </c>
      <c r="E76" s="72">
        <v>663</v>
      </c>
      <c r="F76" s="72">
        <v>5</v>
      </c>
      <c r="G76" s="72">
        <v>125</v>
      </c>
      <c r="H76" s="72">
        <v>82875</v>
      </c>
      <c r="I76" s="72">
        <v>828.75</v>
      </c>
      <c r="J76" s="72">
        <v>82046.25</v>
      </c>
      <c r="K76" s="72">
        <v>79560</v>
      </c>
      <c r="L76" s="72">
        <v>2486.25</v>
      </c>
      <c r="M76" s="73">
        <v>41713</v>
      </c>
      <c r="N76" s="72">
        <v>10</v>
      </c>
      <c r="O76" s="72" t="s">
        <v>187</v>
      </c>
      <c r="P76" s="71" t="s">
        <v>196</v>
      </c>
    </row>
    <row r="77" spans="1:16" x14ac:dyDescent="0.3">
      <c r="A77" s="74" t="s">
        <v>197</v>
      </c>
      <c r="B77" s="72" t="s">
        <v>178</v>
      </c>
      <c r="C77" s="72" t="s">
        <v>181</v>
      </c>
      <c r="D77" s="72" t="s">
        <v>206</v>
      </c>
      <c r="E77" s="72">
        <v>1514</v>
      </c>
      <c r="F77" s="72">
        <v>10</v>
      </c>
      <c r="G77" s="72">
        <v>15</v>
      </c>
      <c r="H77" s="72">
        <v>22710</v>
      </c>
      <c r="I77" s="72">
        <v>227.1</v>
      </c>
      <c r="J77" s="72">
        <v>22482.9</v>
      </c>
      <c r="K77" s="72">
        <v>15140</v>
      </c>
      <c r="L77" s="72">
        <v>7342.9</v>
      </c>
      <c r="M77" s="73">
        <v>41714</v>
      </c>
      <c r="N77" s="72">
        <v>2</v>
      </c>
      <c r="O77" s="72" t="s">
        <v>184</v>
      </c>
      <c r="P77" s="71" t="s">
        <v>174</v>
      </c>
    </row>
    <row r="78" spans="1:16" x14ac:dyDescent="0.3">
      <c r="A78" s="74" t="s">
        <v>183</v>
      </c>
      <c r="B78" s="72" t="s">
        <v>178</v>
      </c>
      <c r="C78" s="72" t="s">
        <v>181</v>
      </c>
      <c r="D78" s="72" t="s">
        <v>206</v>
      </c>
      <c r="E78" s="72">
        <v>4492.5</v>
      </c>
      <c r="F78" s="72">
        <v>10</v>
      </c>
      <c r="G78" s="72">
        <v>7</v>
      </c>
      <c r="H78" s="72">
        <v>31447.5</v>
      </c>
      <c r="I78" s="72">
        <v>314.47500000000002</v>
      </c>
      <c r="J78" s="72">
        <v>31133.025000000001</v>
      </c>
      <c r="K78" s="72">
        <v>22462.5</v>
      </c>
      <c r="L78" s="72">
        <v>8670.5249999999996</v>
      </c>
      <c r="M78" s="73">
        <v>41715</v>
      </c>
      <c r="N78" s="72">
        <v>4</v>
      </c>
      <c r="O78" s="72" t="s">
        <v>180</v>
      </c>
      <c r="P78" s="71" t="s">
        <v>174</v>
      </c>
    </row>
    <row r="79" spans="1:16" x14ac:dyDescent="0.3">
      <c r="A79" s="74" t="s">
        <v>195</v>
      </c>
      <c r="B79" s="72" t="s">
        <v>178</v>
      </c>
      <c r="C79" s="72" t="s">
        <v>181</v>
      </c>
      <c r="D79" s="72" t="s">
        <v>206</v>
      </c>
      <c r="E79" s="72">
        <v>727</v>
      </c>
      <c r="F79" s="72">
        <v>10</v>
      </c>
      <c r="G79" s="72">
        <v>125</v>
      </c>
      <c r="H79" s="72">
        <v>90875</v>
      </c>
      <c r="I79" s="72">
        <v>908.75</v>
      </c>
      <c r="J79" s="72">
        <v>89966.25</v>
      </c>
      <c r="K79" s="72">
        <v>87240</v>
      </c>
      <c r="L79" s="72">
        <v>2726.25</v>
      </c>
      <c r="M79" s="73">
        <v>41716</v>
      </c>
      <c r="N79" s="72">
        <v>6</v>
      </c>
      <c r="O79" s="72" t="s">
        <v>204</v>
      </c>
      <c r="P79" s="71" t="s">
        <v>174</v>
      </c>
    </row>
    <row r="80" spans="1:16" x14ac:dyDescent="0.3">
      <c r="A80" s="74" t="s">
        <v>195</v>
      </c>
      <c r="B80" s="72" t="s">
        <v>191</v>
      </c>
      <c r="C80" s="72" t="s">
        <v>181</v>
      </c>
      <c r="D80" s="72" t="s">
        <v>206</v>
      </c>
      <c r="E80" s="72">
        <v>787</v>
      </c>
      <c r="F80" s="72">
        <v>10</v>
      </c>
      <c r="G80" s="72">
        <v>125</v>
      </c>
      <c r="H80" s="72">
        <v>98375</v>
      </c>
      <c r="I80" s="72">
        <v>983.75</v>
      </c>
      <c r="J80" s="72">
        <v>97391.25</v>
      </c>
      <c r="K80" s="72">
        <v>94440</v>
      </c>
      <c r="L80" s="72">
        <v>2951.25</v>
      </c>
      <c r="M80" s="73">
        <v>41717</v>
      </c>
      <c r="N80" s="72">
        <v>6</v>
      </c>
      <c r="O80" s="72" t="s">
        <v>204</v>
      </c>
      <c r="P80" s="71" t="s">
        <v>174</v>
      </c>
    </row>
    <row r="81" spans="1:16" x14ac:dyDescent="0.3">
      <c r="A81" s="74" t="s">
        <v>195</v>
      </c>
      <c r="B81" s="72" t="s">
        <v>186</v>
      </c>
      <c r="C81" s="72" t="s">
        <v>181</v>
      </c>
      <c r="D81" s="72" t="s">
        <v>206</v>
      </c>
      <c r="E81" s="72">
        <v>1823</v>
      </c>
      <c r="F81" s="72">
        <v>10</v>
      </c>
      <c r="G81" s="72">
        <v>125</v>
      </c>
      <c r="H81" s="72">
        <v>227875</v>
      </c>
      <c r="I81" s="72">
        <v>2278.75</v>
      </c>
      <c r="J81" s="72">
        <v>225596.25</v>
      </c>
      <c r="K81" s="72">
        <v>218760</v>
      </c>
      <c r="L81" s="72">
        <v>6836.25</v>
      </c>
      <c r="M81" s="73">
        <v>41718</v>
      </c>
      <c r="N81" s="72">
        <v>7</v>
      </c>
      <c r="O81" s="72" t="s">
        <v>198</v>
      </c>
      <c r="P81" s="71" t="s">
        <v>174</v>
      </c>
    </row>
    <row r="82" spans="1:16" x14ac:dyDescent="0.3">
      <c r="A82" s="74" t="s">
        <v>197</v>
      </c>
      <c r="B82" s="72" t="s">
        <v>194</v>
      </c>
      <c r="C82" s="72" t="s">
        <v>181</v>
      </c>
      <c r="D82" s="72" t="s">
        <v>206</v>
      </c>
      <c r="E82" s="72">
        <v>747</v>
      </c>
      <c r="F82" s="72">
        <v>10</v>
      </c>
      <c r="G82" s="72">
        <v>15</v>
      </c>
      <c r="H82" s="72">
        <v>11205</v>
      </c>
      <c r="I82" s="72">
        <v>112.05</v>
      </c>
      <c r="J82" s="72">
        <v>11092.95</v>
      </c>
      <c r="K82" s="72">
        <v>7470</v>
      </c>
      <c r="L82" s="72">
        <v>3622.95</v>
      </c>
      <c r="M82" s="73">
        <v>41719</v>
      </c>
      <c r="N82" s="72">
        <v>9</v>
      </c>
      <c r="O82" s="72" t="s">
        <v>200</v>
      </c>
      <c r="P82" s="71" t="s">
        <v>174</v>
      </c>
    </row>
    <row r="83" spans="1:16" x14ac:dyDescent="0.3">
      <c r="A83" s="74" t="s">
        <v>179</v>
      </c>
      <c r="B83" s="72" t="s">
        <v>194</v>
      </c>
      <c r="C83" s="72" t="s">
        <v>181</v>
      </c>
      <c r="D83" s="72" t="s">
        <v>206</v>
      </c>
      <c r="E83" s="72">
        <v>766</v>
      </c>
      <c r="F83" s="72">
        <v>10</v>
      </c>
      <c r="G83" s="72">
        <v>12</v>
      </c>
      <c r="H83" s="72">
        <v>9192</v>
      </c>
      <c r="I83" s="72">
        <v>91.92</v>
      </c>
      <c r="J83" s="72">
        <v>9100.08</v>
      </c>
      <c r="K83" s="72">
        <v>2298</v>
      </c>
      <c r="L83" s="72">
        <v>6802.08</v>
      </c>
      <c r="M83" s="73">
        <v>41720</v>
      </c>
      <c r="N83" s="72">
        <v>10</v>
      </c>
      <c r="O83" s="72" t="s">
        <v>187</v>
      </c>
      <c r="P83" s="71" t="s">
        <v>196</v>
      </c>
    </row>
    <row r="84" spans="1:16" x14ac:dyDescent="0.3">
      <c r="A84" s="74" t="s">
        <v>189</v>
      </c>
      <c r="B84" s="72" t="s">
        <v>178</v>
      </c>
      <c r="C84" s="72" t="s">
        <v>181</v>
      </c>
      <c r="D84" s="72" t="s">
        <v>206</v>
      </c>
      <c r="E84" s="72">
        <v>2905</v>
      </c>
      <c r="F84" s="72">
        <v>10</v>
      </c>
      <c r="G84" s="72">
        <v>300</v>
      </c>
      <c r="H84" s="72">
        <v>871500</v>
      </c>
      <c r="I84" s="72">
        <v>8715</v>
      </c>
      <c r="J84" s="72">
        <v>862785</v>
      </c>
      <c r="K84" s="72">
        <v>726250</v>
      </c>
      <c r="L84" s="72">
        <v>136535</v>
      </c>
      <c r="M84" s="73">
        <v>41721</v>
      </c>
      <c r="N84" s="72">
        <v>11</v>
      </c>
      <c r="O84" s="72" t="s">
        <v>193</v>
      </c>
      <c r="P84" s="71" t="s">
        <v>174</v>
      </c>
    </row>
    <row r="85" spans="1:16" x14ac:dyDescent="0.3">
      <c r="A85" s="74" t="s">
        <v>183</v>
      </c>
      <c r="B85" s="72" t="s">
        <v>191</v>
      </c>
      <c r="C85" s="72" t="s">
        <v>181</v>
      </c>
      <c r="D85" s="72" t="s">
        <v>206</v>
      </c>
      <c r="E85" s="72">
        <v>2155</v>
      </c>
      <c r="F85" s="72">
        <v>10</v>
      </c>
      <c r="G85" s="72">
        <v>350</v>
      </c>
      <c r="H85" s="72">
        <v>754250</v>
      </c>
      <c r="I85" s="72">
        <v>7542.5</v>
      </c>
      <c r="J85" s="72">
        <v>746707.5</v>
      </c>
      <c r="K85" s="72">
        <v>560300</v>
      </c>
      <c r="L85" s="72">
        <v>186407.5</v>
      </c>
      <c r="M85" s="73">
        <v>41722</v>
      </c>
      <c r="N85" s="72">
        <v>12</v>
      </c>
      <c r="O85" s="72" t="s">
        <v>192</v>
      </c>
      <c r="P85" s="71" t="s">
        <v>174</v>
      </c>
    </row>
    <row r="86" spans="1:16" x14ac:dyDescent="0.3">
      <c r="A86" s="74" t="s">
        <v>183</v>
      </c>
      <c r="B86" s="72" t="s">
        <v>191</v>
      </c>
      <c r="C86" s="72" t="s">
        <v>199</v>
      </c>
      <c r="D86" s="72" t="s">
        <v>206</v>
      </c>
      <c r="E86" s="72">
        <v>3864</v>
      </c>
      <c r="F86" s="72">
        <v>120</v>
      </c>
      <c r="G86" s="72">
        <v>20</v>
      </c>
      <c r="H86" s="72">
        <v>77280</v>
      </c>
      <c r="I86" s="72">
        <v>772.8</v>
      </c>
      <c r="J86" s="72">
        <v>76507.199999999997</v>
      </c>
      <c r="K86" s="72">
        <v>38640</v>
      </c>
      <c r="L86" s="72">
        <v>37867.199999999997</v>
      </c>
      <c r="M86" s="73">
        <v>41723</v>
      </c>
      <c r="N86" s="72">
        <v>4</v>
      </c>
      <c r="O86" s="72" t="s">
        <v>180</v>
      </c>
      <c r="P86" s="71" t="s">
        <v>174</v>
      </c>
    </row>
    <row r="87" spans="1:16" x14ac:dyDescent="0.3">
      <c r="A87" s="74" t="s">
        <v>183</v>
      </c>
      <c r="B87" s="72" t="s">
        <v>186</v>
      </c>
      <c r="C87" s="72" t="s">
        <v>199</v>
      </c>
      <c r="D87" s="72" t="s">
        <v>206</v>
      </c>
      <c r="E87" s="72">
        <v>362</v>
      </c>
      <c r="F87" s="72">
        <v>120</v>
      </c>
      <c r="G87" s="72">
        <v>7</v>
      </c>
      <c r="H87" s="72">
        <v>2534</v>
      </c>
      <c r="I87" s="72">
        <v>25.34</v>
      </c>
      <c r="J87" s="72">
        <v>2508.66</v>
      </c>
      <c r="K87" s="72">
        <v>1810</v>
      </c>
      <c r="L87" s="72">
        <v>698.66</v>
      </c>
      <c r="M87" s="73">
        <v>41724</v>
      </c>
      <c r="N87" s="72">
        <v>5</v>
      </c>
      <c r="O87" s="72" t="s">
        <v>175</v>
      </c>
      <c r="P87" s="71" t="s">
        <v>174</v>
      </c>
    </row>
    <row r="88" spans="1:16" x14ac:dyDescent="0.3">
      <c r="A88" s="74" t="s">
        <v>195</v>
      </c>
      <c r="B88" s="72" t="s">
        <v>182</v>
      </c>
      <c r="C88" s="72" t="s">
        <v>199</v>
      </c>
      <c r="D88" s="72" t="s">
        <v>206</v>
      </c>
      <c r="E88" s="72">
        <v>923</v>
      </c>
      <c r="F88" s="72">
        <v>120</v>
      </c>
      <c r="G88" s="72">
        <v>125</v>
      </c>
      <c r="H88" s="72">
        <v>115375</v>
      </c>
      <c r="I88" s="72">
        <v>1153.75</v>
      </c>
      <c r="J88" s="72">
        <v>114221.25</v>
      </c>
      <c r="K88" s="72">
        <v>110760</v>
      </c>
      <c r="L88" s="72">
        <v>3461.25</v>
      </c>
      <c r="M88" s="73">
        <v>41725</v>
      </c>
      <c r="N88" s="72">
        <v>8</v>
      </c>
      <c r="O88" s="72" t="s">
        <v>201</v>
      </c>
      <c r="P88" s="71" t="s">
        <v>174</v>
      </c>
    </row>
    <row r="89" spans="1:16" x14ac:dyDescent="0.3">
      <c r="A89" s="74" t="s">
        <v>195</v>
      </c>
      <c r="B89" s="72" t="s">
        <v>178</v>
      </c>
      <c r="C89" s="72" t="s">
        <v>199</v>
      </c>
      <c r="D89" s="72" t="s">
        <v>206</v>
      </c>
      <c r="E89" s="72">
        <v>663</v>
      </c>
      <c r="F89" s="72">
        <v>120</v>
      </c>
      <c r="G89" s="72">
        <v>125</v>
      </c>
      <c r="H89" s="72">
        <v>82875</v>
      </c>
      <c r="I89" s="72">
        <v>828.75</v>
      </c>
      <c r="J89" s="72">
        <v>82046.25</v>
      </c>
      <c r="K89" s="72">
        <v>79560</v>
      </c>
      <c r="L89" s="72">
        <v>2486.25</v>
      </c>
      <c r="M89" s="73">
        <v>41726</v>
      </c>
      <c r="N89" s="72">
        <v>10</v>
      </c>
      <c r="O89" s="72" t="s">
        <v>187</v>
      </c>
      <c r="P89" s="71" t="s">
        <v>196</v>
      </c>
    </row>
    <row r="90" spans="1:16" x14ac:dyDescent="0.3">
      <c r="A90" s="74" t="s">
        <v>183</v>
      </c>
      <c r="B90" s="72" t="s">
        <v>182</v>
      </c>
      <c r="C90" s="72" t="s">
        <v>199</v>
      </c>
      <c r="D90" s="72" t="s">
        <v>206</v>
      </c>
      <c r="E90" s="72">
        <v>2092</v>
      </c>
      <c r="F90" s="72">
        <v>120</v>
      </c>
      <c r="G90" s="72">
        <v>7</v>
      </c>
      <c r="H90" s="72">
        <v>14644</v>
      </c>
      <c r="I90" s="72">
        <v>146.44</v>
      </c>
      <c r="J90" s="72">
        <v>14497.56</v>
      </c>
      <c r="K90" s="72">
        <v>10460</v>
      </c>
      <c r="L90" s="72">
        <v>4037.56</v>
      </c>
      <c r="M90" s="73">
        <v>41727</v>
      </c>
      <c r="N90" s="72">
        <v>11</v>
      </c>
      <c r="O90" s="72" t="s">
        <v>193</v>
      </c>
      <c r="P90" s="71" t="s">
        <v>196</v>
      </c>
    </row>
    <row r="91" spans="1:16" x14ac:dyDescent="0.3">
      <c r="A91" s="74" t="s">
        <v>183</v>
      </c>
      <c r="B91" s="72" t="s">
        <v>194</v>
      </c>
      <c r="C91" s="72" t="s">
        <v>177</v>
      </c>
      <c r="D91" s="72" t="s">
        <v>206</v>
      </c>
      <c r="E91" s="72">
        <v>263</v>
      </c>
      <c r="F91" s="72">
        <v>250</v>
      </c>
      <c r="G91" s="72">
        <v>7</v>
      </c>
      <c r="H91" s="72">
        <v>1841</v>
      </c>
      <c r="I91" s="72">
        <v>18.41</v>
      </c>
      <c r="J91" s="72">
        <v>1822.59</v>
      </c>
      <c r="K91" s="72">
        <v>1315</v>
      </c>
      <c r="L91" s="72">
        <v>507.59</v>
      </c>
      <c r="M91" s="73">
        <v>41728</v>
      </c>
      <c r="N91" s="72">
        <v>3</v>
      </c>
      <c r="O91" s="72" t="s">
        <v>190</v>
      </c>
      <c r="P91" s="71" t="s">
        <v>174</v>
      </c>
    </row>
    <row r="92" spans="1:16" x14ac:dyDescent="0.3">
      <c r="A92" s="74" t="s">
        <v>183</v>
      </c>
      <c r="B92" s="72" t="s">
        <v>182</v>
      </c>
      <c r="C92" s="72" t="s">
        <v>177</v>
      </c>
      <c r="D92" s="72" t="s">
        <v>206</v>
      </c>
      <c r="E92" s="72">
        <v>943.5</v>
      </c>
      <c r="F92" s="72">
        <v>250</v>
      </c>
      <c r="G92" s="72">
        <v>350</v>
      </c>
      <c r="H92" s="72">
        <v>330225</v>
      </c>
      <c r="I92" s="72">
        <v>3302.25</v>
      </c>
      <c r="J92" s="72">
        <v>326922.75</v>
      </c>
      <c r="K92" s="72">
        <v>245310</v>
      </c>
      <c r="L92" s="72">
        <v>81612.75</v>
      </c>
      <c r="M92" s="73">
        <v>41729</v>
      </c>
      <c r="N92" s="72">
        <v>4</v>
      </c>
      <c r="O92" s="72" t="s">
        <v>180</v>
      </c>
      <c r="P92" s="71" t="s">
        <v>174</v>
      </c>
    </row>
    <row r="93" spans="1:16" x14ac:dyDescent="0.3">
      <c r="A93" s="74" t="s">
        <v>195</v>
      </c>
      <c r="B93" s="72" t="s">
        <v>178</v>
      </c>
      <c r="C93" s="72" t="s">
        <v>177</v>
      </c>
      <c r="D93" s="72" t="s">
        <v>206</v>
      </c>
      <c r="E93" s="72">
        <v>727</v>
      </c>
      <c r="F93" s="72">
        <v>250</v>
      </c>
      <c r="G93" s="72">
        <v>125</v>
      </c>
      <c r="H93" s="72">
        <v>90875</v>
      </c>
      <c r="I93" s="72">
        <v>908.75</v>
      </c>
      <c r="J93" s="72">
        <v>89966.25</v>
      </c>
      <c r="K93" s="72">
        <v>87240</v>
      </c>
      <c r="L93" s="72">
        <v>2726.25</v>
      </c>
      <c r="M93" s="73">
        <v>41730</v>
      </c>
      <c r="N93" s="72">
        <v>6</v>
      </c>
      <c r="O93" s="72" t="s">
        <v>204</v>
      </c>
      <c r="P93" s="71" t="s">
        <v>174</v>
      </c>
    </row>
    <row r="94" spans="1:16" x14ac:dyDescent="0.3">
      <c r="A94" s="74" t="s">
        <v>195</v>
      </c>
      <c r="B94" s="72" t="s">
        <v>191</v>
      </c>
      <c r="C94" s="72" t="s">
        <v>177</v>
      </c>
      <c r="D94" s="72" t="s">
        <v>206</v>
      </c>
      <c r="E94" s="72">
        <v>787</v>
      </c>
      <c r="F94" s="72">
        <v>250</v>
      </c>
      <c r="G94" s="72">
        <v>125</v>
      </c>
      <c r="H94" s="72">
        <v>98375</v>
      </c>
      <c r="I94" s="72">
        <v>983.75</v>
      </c>
      <c r="J94" s="72">
        <v>97391.25</v>
      </c>
      <c r="K94" s="72">
        <v>94440</v>
      </c>
      <c r="L94" s="72">
        <v>2951.25</v>
      </c>
      <c r="M94" s="73">
        <v>41731</v>
      </c>
      <c r="N94" s="72">
        <v>6</v>
      </c>
      <c r="O94" s="72" t="s">
        <v>204</v>
      </c>
      <c r="P94" s="71" t="s">
        <v>174</v>
      </c>
    </row>
    <row r="95" spans="1:16" x14ac:dyDescent="0.3">
      <c r="A95" s="74" t="s">
        <v>189</v>
      </c>
      <c r="B95" s="72" t="s">
        <v>194</v>
      </c>
      <c r="C95" s="72" t="s">
        <v>177</v>
      </c>
      <c r="D95" s="72" t="s">
        <v>206</v>
      </c>
      <c r="E95" s="72">
        <v>986</v>
      </c>
      <c r="F95" s="72">
        <v>250</v>
      </c>
      <c r="G95" s="72">
        <v>300</v>
      </c>
      <c r="H95" s="72">
        <v>295800</v>
      </c>
      <c r="I95" s="72">
        <v>2958</v>
      </c>
      <c r="J95" s="72">
        <v>292842</v>
      </c>
      <c r="K95" s="72">
        <v>246500</v>
      </c>
      <c r="L95" s="72">
        <v>46342</v>
      </c>
      <c r="M95" s="73">
        <v>41732</v>
      </c>
      <c r="N95" s="72">
        <v>9</v>
      </c>
      <c r="O95" s="72" t="s">
        <v>200</v>
      </c>
      <c r="P95" s="71" t="s">
        <v>174</v>
      </c>
    </row>
    <row r="96" spans="1:16" x14ac:dyDescent="0.3">
      <c r="A96" s="74" t="s">
        <v>189</v>
      </c>
      <c r="B96" s="72" t="s">
        <v>186</v>
      </c>
      <c r="C96" s="72" t="s">
        <v>177</v>
      </c>
      <c r="D96" s="72" t="s">
        <v>206</v>
      </c>
      <c r="E96" s="72">
        <v>494</v>
      </c>
      <c r="F96" s="72">
        <v>250</v>
      </c>
      <c r="G96" s="72">
        <v>300</v>
      </c>
      <c r="H96" s="72">
        <v>148200</v>
      </c>
      <c r="I96" s="72">
        <v>1482</v>
      </c>
      <c r="J96" s="72">
        <v>146718</v>
      </c>
      <c r="K96" s="72">
        <v>123500</v>
      </c>
      <c r="L96" s="72">
        <v>23218</v>
      </c>
      <c r="M96" s="73">
        <v>41733</v>
      </c>
      <c r="N96" s="72">
        <v>10</v>
      </c>
      <c r="O96" s="72" t="s">
        <v>187</v>
      </c>
      <c r="P96" s="71" t="s">
        <v>196</v>
      </c>
    </row>
    <row r="97" spans="1:16" x14ac:dyDescent="0.3">
      <c r="A97" s="74" t="s">
        <v>183</v>
      </c>
      <c r="B97" s="72" t="s">
        <v>186</v>
      </c>
      <c r="C97" s="72" t="s">
        <v>177</v>
      </c>
      <c r="D97" s="72" t="s">
        <v>206</v>
      </c>
      <c r="E97" s="72">
        <v>1397</v>
      </c>
      <c r="F97" s="72">
        <v>250</v>
      </c>
      <c r="G97" s="72">
        <v>350</v>
      </c>
      <c r="H97" s="72">
        <v>488950</v>
      </c>
      <c r="I97" s="72">
        <v>4889.5</v>
      </c>
      <c r="J97" s="72">
        <v>484060.5</v>
      </c>
      <c r="K97" s="72">
        <v>363220</v>
      </c>
      <c r="L97" s="72">
        <v>120840.5</v>
      </c>
      <c r="M97" s="73">
        <v>41734</v>
      </c>
      <c r="N97" s="72">
        <v>10</v>
      </c>
      <c r="O97" s="72" t="s">
        <v>187</v>
      </c>
      <c r="P97" s="71" t="s">
        <v>174</v>
      </c>
    </row>
    <row r="98" spans="1:16" x14ac:dyDescent="0.3">
      <c r="A98" s="74" t="s">
        <v>195</v>
      </c>
      <c r="B98" s="72" t="s">
        <v>191</v>
      </c>
      <c r="C98" s="72" t="s">
        <v>177</v>
      </c>
      <c r="D98" s="72" t="s">
        <v>206</v>
      </c>
      <c r="E98" s="72">
        <v>1744</v>
      </c>
      <c r="F98" s="72">
        <v>250</v>
      </c>
      <c r="G98" s="72">
        <v>125</v>
      </c>
      <c r="H98" s="72">
        <v>218000</v>
      </c>
      <c r="I98" s="72">
        <v>2180</v>
      </c>
      <c r="J98" s="72">
        <v>215820</v>
      </c>
      <c r="K98" s="72">
        <v>209280</v>
      </c>
      <c r="L98" s="72">
        <v>6540</v>
      </c>
      <c r="M98" s="73">
        <v>41735</v>
      </c>
      <c r="N98" s="72">
        <v>11</v>
      </c>
      <c r="O98" s="72" t="s">
        <v>193</v>
      </c>
      <c r="P98" s="71" t="s">
        <v>174</v>
      </c>
    </row>
    <row r="99" spans="1:16" x14ac:dyDescent="0.3">
      <c r="A99" s="74" t="s">
        <v>179</v>
      </c>
      <c r="B99" s="72" t="s">
        <v>178</v>
      </c>
      <c r="C99" s="72" t="s">
        <v>188</v>
      </c>
      <c r="D99" s="72" t="s">
        <v>206</v>
      </c>
      <c r="E99" s="72">
        <v>1989</v>
      </c>
      <c r="F99" s="72">
        <v>260</v>
      </c>
      <c r="G99" s="72">
        <v>12</v>
      </c>
      <c r="H99" s="72">
        <v>23868</v>
      </c>
      <c r="I99" s="72">
        <v>238.68</v>
      </c>
      <c r="J99" s="72">
        <v>23629.32</v>
      </c>
      <c r="K99" s="72">
        <v>5967</v>
      </c>
      <c r="L99" s="72">
        <v>17662.32</v>
      </c>
      <c r="M99" s="73">
        <v>41736</v>
      </c>
      <c r="N99" s="72">
        <v>9</v>
      </c>
      <c r="O99" s="72" t="s">
        <v>200</v>
      </c>
      <c r="P99" s="71" t="s">
        <v>196</v>
      </c>
    </row>
    <row r="100" spans="1:16" x14ac:dyDescent="0.3">
      <c r="A100" s="74" t="s">
        <v>197</v>
      </c>
      <c r="B100" s="72" t="s">
        <v>191</v>
      </c>
      <c r="C100" s="72" t="s">
        <v>188</v>
      </c>
      <c r="D100" s="72" t="s">
        <v>206</v>
      </c>
      <c r="E100" s="72">
        <v>321</v>
      </c>
      <c r="F100" s="72">
        <v>260</v>
      </c>
      <c r="G100" s="72">
        <v>15</v>
      </c>
      <c r="H100" s="72">
        <v>4815</v>
      </c>
      <c r="I100" s="72">
        <v>48.15</v>
      </c>
      <c r="J100" s="72">
        <v>4766.8500000000004</v>
      </c>
      <c r="K100" s="72">
        <v>3210</v>
      </c>
      <c r="L100" s="72">
        <v>1556.85</v>
      </c>
      <c r="M100" s="73">
        <v>41737</v>
      </c>
      <c r="N100" s="72">
        <v>11</v>
      </c>
      <c r="O100" s="72" t="s">
        <v>193</v>
      </c>
      <c r="P100" s="71" t="s">
        <v>196</v>
      </c>
    </row>
    <row r="101" spans="1:16" x14ac:dyDescent="0.3">
      <c r="A101" s="74" t="s">
        <v>195</v>
      </c>
      <c r="B101" s="72" t="s">
        <v>182</v>
      </c>
      <c r="C101" s="72" t="s">
        <v>202</v>
      </c>
      <c r="D101" s="72" t="s">
        <v>206</v>
      </c>
      <c r="E101" s="72">
        <v>742.5</v>
      </c>
      <c r="F101" s="72">
        <v>3</v>
      </c>
      <c r="G101" s="72">
        <v>125</v>
      </c>
      <c r="H101" s="72">
        <v>92812.5</v>
      </c>
      <c r="I101" s="72">
        <v>1856.25</v>
      </c>
      <c r="J101" s="72">
        <v>90956.25</v>
      </c>
      <c r="K101" s="72">
        <v>89100</v>
      </c>
      <c r="L101" s="72">
        <v>1856.25</v>
      </c>
      <c r="M101" s="73">
        <v>41738</v>
      </c>
      <c r="N101" s="72">
        <v>4</v>
      </c>
      <c r="O101" s="72" t="s">
        <v>180</v>
      </c>
      <c r="P101" s="71" t="s">
        <v>174</v>
      </c>
    </row>
    <row r="102" spans="1:16" x14ac:dyDescent="0.3">
      <c r="A102" s="74" t="s">
        <v>179</v>
      </c>
      <c r="B102" s="72" t="s">
        <v>182</v>
      </c>
      <c r="C102" s="72" t="s">
        <v>202</v>
      </c>
      <c r="D102" s="72" t="s">
        <v>206</v>
      </c>
      <c r="E102" s="72">
        <v>1295</v>
      </c>
      <c r="F102" s="72">
        <v>3</v>
      </c>
      <c r="G102" s="72">
        <v>12</v>
      </c>
      <c r="H102" s="72">
        <v>15540</v>
      </c>
      <c r="I102" s="72">
        <v>310.8</v>
      </c>
      <c r="J102" s="72">
        <v>15229.2</v>
      </c>
      <c r="K102" s="72">
        <v>3885</v>
      </c>
      <c r="L102" s="72">
        <v>11344.2</v>
      </c>
      <c r="M102" s="73">
        <v>41739</v>
      </c>
      <c r="N102" s="72">
        <v>10</v>
      </c>
      <c r="O102" s="72" t="s">
        <v>187</v>
      </c>
      <c r="P102" s="71" t="s">
        <v>174</v>
      </c>
    </row>
    <row r="103" spans="1:16" x14ac:dyDescent="0.3">
      <c r="A103" s="74" t="s">
        <v>189</v>
      </c>
      <c r="B103" s="72" t="s">
        <v>194</v>
      </c>
      <c r="C103" s="72" t="s">
        <v>202</v>
      </c>
      <c r="D103" s="72" t="s">
        <v>206</v>
      </c>
      <c r="E103" s="72">
        <v>214</v>
      </c>
      <c r="F103" s="72">
        <v>3</v>
      </c>
      <c r="G103" s="72">
        <v>300</v>
      </c>
      <c r="H103" s="72">
        <v>64200</v>
      </c>
      <c r="I103" s="72">
        <v>1284</v>
      </c>
      <c r="J103" s="72">
        <v>62916</v>
      </c>
      <c r="K103" s="72">
        <v>53500</v>
      </c>
      <c r="L103" s="72">
        <v>9416</v>
      </c>
      <c r="M103" s="73">
        <v>41740</v>
      </c>
      <c r="N103" s="72">
        <v>10</v>
      </c>
      <c r="O103" s="72" t="s">
        <v>187</v>
      </c>
      <c r="P103" s="71" t="s">
        <v>196</v>
      </c>
    </row>
    <row r="104" spans="1:16" x14ac:dyDescent="0.3">
      <c r="A104" s="74" t="s">
        <v>183</v>
      </c>
      <c r="B104" s="72" t="s">
        <v>191</v>
      </c>
      <c r="C104" s="72" t="s">
        <v>202</v>
      </c>
      <c r="D104" s="72" t="s">
        <v>206</v>
      </c>
      <c r="E104" s="72">
        <v>2145</v>
      </c>
      <c r="F104" s="72">
        <v>3</v>
      </c>
      <c r="G104" s="72">
        <v>7</v>
      </c>
      <c r="H104" s="72">
        <v>15015</v>
      </c>
      <c r="I104" s="72">
        <v>300.3</v>
      </c>
      <c r="J104" s="72">
        <v>14714.7</v>
      </c>
      <c r="K104" s="72">
        <v>10725</v>
      </c>
      <c r="L104" s="72">
        <v>3989.7</v>
      </c>
      <c r="M104" s="73">
        <v>41741</v>
      </c>
      <c r="N104" s="72">
        <v>11</v>
      </c>
      <c r="O104" s="72" t="s">
        <v>193</v>
      </c>
      <c r="P104" s="71" t="s">
        <v>196</v>
      </c>
    </row>
    <row r="105" spans="1:16" x14ac:dyDescent="0.3">
      <c r="A105" s="74" t="s">
        <v>183</v>
      </c>
      <c r="B105" s="72" t="s">
        <v>182</v>
      </c>
      <c r="C105" s="72" t="s">
        <v>202</v>
      </c>
      <c r="D105" s="72" t="s">
        <v>206</v>
      </c>
      <c r="E105" s="72">
        <v>2852</v>
      </c>
      <c r="F105" s="72">
        <v>3</v>
      </c>
      <c r="G105" s="72">
        <v>350</v>
      </c>
      <c r="H105" s="72">
        <v>998200</v>
      </c>
      <c r="I105" s="72">
        <v>19964</v>
      </c>
      <c r="J105" s="72">
        <v>978236</v>
      </c>
      <c r="K105" s="72">
        <v>741520</v>
      </c>
      <c r="L105" s="72">
        <v>236716</v>
      </c>
      <c r="M105" s="73">
        <v>41742</v>
      </c>
      <c r="N105" s="72">
        <v>12</v>
      </c>
      <c r="O105" s="72" t="s">
        <v>192</v>
      </c>
      <c r="P105" s="71" t="s">
        <v>174</v>
      </c>
    </row>
    <row r="106" spans="1:16" x14ac:dyDescent="0.3">
      <c r="A106" s="74" t="s">
        <v>179</v>
      </c>
      <c r="B106" s="72" t="s">
        <v>178</v>
      </c>
      <c r="C106" s="72" t="s">
        <v>185</v>
      </c>
      <c r="D106" s="72" t="s">
        <v>206</v>
      </c>
      <c r="E106" s="72">
        <v>1142</v>
      </c>
      <c r="F106" s="72">
        <v>5</v>
      </c>
      <c r="G106" s="72">
        <v>12</v>
      </c>
      <c r="H106" s="72">
        <v>13704</v>
      </c>
      <c r="I106" s="72">
        <v>274.08</v>
      </c>
      <c r="J106" s="72">
        <v>13429.92</v>
      </c>
      <c r="K106" s="72">
        <v>3426</v>
      </c>
      <c r="L106" s="72">
        <v>10003.92</v>
      </c>
      <c r="M106" s="73">
        <v>41743</v>
      </c>
      <c r="N106" s="72">
        <v>6</v>
      </c>
      <c r="O106" s="72" t="s">
        <v>204</v>
      </c>
      <c r="P106" s="71" t="s">
        <v>174</v>
      </c>
    </row>
    <row r="107" spans="1:16" x14ac:dyDescent="0.3">
      <c r="A107" s="74" t="s">
        <v>183</v>
      </c>
      <c r="B107" s="72" t="s">
        <v>178</v>
      </c>
      <c r="C107" s="72" t="s">
        <v>185</v>
      </c>
      <c r="D107" s="72" t="s">
        <v>206</v>
      </c>
      <c r="E107" s="72">
        <v>1566</v>
      </c>
      <c r="F107" s="72">
        <v>5</v>
      </c>
      <c r="G107" s="72">
        <v>20</v>
      </c>
      <c r="H107" s="72">
        <v>31320</v>
      </c>
      <c r="I107" s="72">
        <v>626.4</v>
      </c>
      <c r="J107" s="72">
        <v>30693.599999999999</v>
      </c>
      <c r="K107" s="72">
        <v>15660</v>
      </c>
      <c r="L107" s="72">
        <v>15033.6</v>
      </c>
      <c r="M107" s="73">
        <v>41744</v>
      </c>
      <c r="N107" s="72">
        <v>10</v>
      </c>
      <c r="O107" s="72" t="s">
        <v>187</v>
      </c>
      <c r="P107" s="71" t="s">
        <v>174</v>
      </c>
    </row>
    <row r="108" spans="1:16" x14ac:dyDescent="0.3">
      <c r="A108" s="74" t="s">
        <v>179</v>
      </c>
      <c r="B108" s="72" t="s">
        <v>186</v>
      </c>
      <c r="C108" s="72" t="s">
        <v>185</v>
      </c>
      <c r="D108" s="72" t="s">
        <v>206</v>
      </c>
      <c r="E108" s="72">
        <v>690</v>
      </c>
      <c r="F108" s="72">
        <v>5</v>
      </c>
      <c r="G108" s="72">
        <v>12</v>
      </c>
      <c r="H108" s="72">
        <v>8280</v>
      </c>
      <c r="I108" s="72">
        <v>165.6</v>
      </c>
      <c r="J108" s="72">
        <v>8114.4</v>
      </c>
      <c r="K108" s="72">
        <v>2070</v>
      </c>
      <c r="L108" s="72">
        <v>6044.4</v>
      </c>
      <c r="M108" s="73">
        <v>41745</v>
      </c>
      <c r="N108" s="72">
        <v>11</v>
      </c>
      <c r="O108" s="72" t="s">
        <v>193</v>
      </c>
      <c r="P108" s="71" t="s">
        <v>174</v>
      </c>
    </row>
    <row r="109" spans="1:16" x14ac:dyDescent="0.3">
      <c r="A109" s="74" t="s">
        <v>195</v>
      </c>
      <c r="B109" s="72" t="s">
        <v>186</v>
      </c>
      <c r="C109" s="72" t="s">
        <v>185</v>
      </c>
      <c r="D109" s="72" t="s">
        <v>206</v>
      </c>
      <c r="E109" s="72">
        <v>1660</v>
      </c>
      <c r="F109" s="72">
        <v>5</v>
      </c>
      <c r="G109" s="72">
        <v>125</v>
      </c>
      <c r="H109" s="72">
        <v>207500</v>
      </c>
      <c r="I109" s="72">
        <v>4150</v>
      </c>
      <c r="J109" s="72">
        <v>203350</v>
      </c>
      <c r="K109" s="72">
        <v>199200</v>
      </c>
      <c r="L109" s="72">
        <v>4150</v>
      </c>
      <c r="M109" s="73">
        <v>41746</v>
      </c>
      <c r="N109" s="72">
        <v>11</v>
      </c>
      <c r="O109" s="72" t="s">
        <v>193</v>
      </c>
      <c r="P109" s="71" t="s">
        <v>196</v>
      </c>
    </row>
    <row r="110" spans="1:16" x14ac:dyDescent="0.3">
      <c r="A110" s="74" t="s">
        <v>197</v>
      </c>
      <c r="B110" s="72" t="s">
        <v>182</v>
      </c>
      <c r="C110" s="72" t="s">
        <v>181</v>
      </c>
      <c r="D110" s="72" t="s">
        <v>206</v>
      </c>
      <c r="E110" s="72">
        <v>2363</v>
      </c>
      <c r="F110" s="72">
        <v>10</v>
      </c>
      <c r="G110" s="72">
        <v>15</v>
      </c>
      <c r="H110" s="72">
        <v>35445</v>
      </c>
      <c r="I110" s="72">
        <v>708.9</v>
      </c>
      <c r="J110" s="72">
        <v>34736.1</v>
      </c>
      <c r="K110" s="72">
        <v>23630</v>
      </c>
      <c r="L110" s="72">
        <v>11106.1</v>
      </c>
      <c r="M110" s="73">
        <v>41747</v>
      </c>
      <c r="N110" s="72">
        <v>2</v>
      </c>
      <c r="O110" s="72" t="s">
        <v>184</v>
      </c>
      <c r="P110" s="71" t="s">
        <v>174</v>
      </c>
    </row>
    <row r="111" spans="1:16" x14ac:dyDescent="0.3">
      <c r="A111" s="74" t="s">
        <v>189</v>
      </c>
      <c r="B111" s="72" t="s">
        <v>191</v>
      </c>
      <c r="C111" s="72" t="s">
        <v>181</v>
      </c>
      <c r="D111" s="72" t="s">
        <v>206</v>
      </c>
      <c r="E111" s="72">
        <v>918</v>
      </c>
      <c r="F111" s="72">
        <v>10</v>
      </c>
      <c r="G111" s="72">
        <v>300</v>
      </c>
      <c r="H111" s="72">
        <v>275400</v>
      </c>
      <c r="I111" s="72">
        <v>5508</v>
      </c>
      <c r="J111" s="72">
        <v>269892</v>
      </c>
      <c r="K111" s="72">
        <v>229500</v>
      </c>
      <c r="L111" s="72">
        <v>40392</v>
      </c>
      <c r="M111" s="73">
        <v>41748</v>
      </c>
      <c r="N111" s="72">
        <v>5</v>
      </c>
      <c r="O111" s="72" t="s">
        <v>175</v>
      </c>
      <c r="P111" s="71" t="s">
        <v>174</v>
      </c>
    </row>
    <row r="112" spans="1:16" x14ac:dyDescent="0.3">
      <c r="A112" s="74" t="s">
        <v>189</v>
      </c>
      <c r="B112" s="72" t="s">
        <v>194</v>
      </c>
      <c r="C112" s="72" t="s">
        <v>181</v>
      </c>
      <c r="D112" s="72" t="s">
        <v>206</v>
      </c>
      <c r="E112" s="72">
        <v>1728</v>
      </c>
      <c r="F112" s="72">
        <v>10</v>
      </c>
      <c r="G112" s="72">
        <v>300</v>
      </c>
      <c r="H112" s="72">
        <v>518400</v>
      </c>
      <c r="I112" s="72">
        <v>10368</v>
      </c>
      <c r="J112" s="72">
        <v>508032</v>
      </c>
      <c r="K112" s="72">
        <v>432000</v>
      </c>
      <c r="L112" s="72">
        <v>76032</v>
      </c>
      <c r="M112" s="73">
        <v>41749</v>
      </c>
      <c r="N112" s="72">
        <v>5</v>
      </c>
      <c r="O112" s="72" t="s">
        <v>175</v>
      </c>
      <c r="P112" s="71" t="s">
        <v>174</v>
      </c>
    </row>
    <row r="113" spans="1:16" x14ac:dyDescent="0.3">
      <c r="A113" s="74" t="s">
        <v>179</v>
      </c>
      <c r="B113" s="72" t="s">
        <v>178</v>
      </c>
      <c r="C113" s="72" t="s">
        <v>181</v>
      </c>
      <c r="D113" s="72" t="s">
        <v>206</v>
      </c>
      <c r="E113" s="72">
        <v>1142</v>
      </c>
      <c r="F113" s="72">
        <v>10</v>
      </c>
      <c r="G113" s="72">
        <v>12</v>
      </c>
      <c r="H113" s="72">
        <v>13704</v>
      </c>
      <c r="I113" s="72">
        <v>274.08</v>
      </c>
      <c r="J113" s="72">
        <v>13429.92</v>
      </c>
      <c r="K113" s="72">
        <v>3426</v>
      </c>
      <c r="L113" s="72">
        <v>10003.92</v>
      </c>
      <c r="M113" s="73">
        <v>41750</v>
      </c>
      <c r="N113" s="72">
        <v>6</v>
      </c>
      <c r="O113" s="72" t="s">
        <v>204</v>
      </c>
      <c r="P113" s="71" t="s">
        <v>174</v>
      </c>
    </row>
    <row r="114" spans="1:16" x14ac:dyDescent="0.3">
      <c r="A114" s="74" t="s">
        <v>195</v>
      </c>
      <c r="B114" s="72" t="s">
        <v>186</v>
      </c>
      <c r="C114" s="72" t="s">
        <v>181</v>
      </c>
      <c r="D114" s="72" t="s">
        <v>206</v>
      </c>
      <c r="E114" s="72">
        <v>662</v>
      </c>
      <c r="F114" s="72">
        <v>10</v>
      </c>
      <c r="G114" s="72">
        <v>125</v>
      </c>
      <c r="H114" s="72">
        <v>82750</v>
      </c>
      <c r="I114" s="72">
        <v>1655</v>
      </c>
      <c r="J114" s="72">
        <v>81095</v>
      </c>
      <c r="K114" s="72">
        <v>79440</v>
      </c>
      <c r="L114" s="72">
        <v>1655</v>
      </c>
      <c r="M114" s="73">
        <v>41751</v>
      </c>
      <c r="N114" s="72">
        <v>6</v>
      </c>
      <c r="O114" s="72" t="s">
        <v>204</v>
      </c>
      <c r="P114" s="71" t="s">
        <v>174</v>
      </c>
    </row>
    <row r="115" spans="1:16" x14ac:dyDescent="0.3">
      <c r="A115" s="74" t="s">
        <v>179</v>
      </c>
      <c r="B115" s="72" t="s">
        <v>182</v>
      </c>
      <c r="C115" s="72" t="s">
        <v>181</v>
      </c>
      <c r="D115" s="72" t="s">
        <v>206</v>
      </c>
      <c r="E115" s="72">
        <v>1295</v>
      </c>
      <c r="F115" s="72">
        <v>10</v>
      </c>
      <c r="G115" s="72">
        <v>12</v>
      </c>
      <c r="H115" s="72">
        <v>15540</v>
      </c>
      <c r="I115" s="72">
        <v>310.8</v>
      </c>
      <c r="J115" s="72">
        <v>15229.2</v>
      </c>
      <c r="K115" s="72">
        <v>3885</v>
      </c>
      <c r="L115" s="72">
        <v>11344.2</v>
      </c>
      <c r="M115" s="73">
        <v>41752</v>
      </c>
      <c r="N115" s="72">
        <v>10</v>
      </c>
      <c r="O115" s="72" t="s">
        <v>187</v>
      </c>
      <c r="P115" s="71" t="s">
        <v>174</v>
      </c>
    </row>
    <row r="116" spans="1:16" x14ac:dyDescent="0.3">
      <c r="A116" s="74" t="s">
        <v>195</v>
      </c>
      <c r="B116" s="72" t="s">
        <v>194</v>
      </c>
      <c r="C116" s="72" t="s">
        <v>181</v>
      </c>
      <c r="D116" s="72" t="s">
        <v>206</v>
      </c>
      <c r="E116" s="72">
        <v>809</v>
      </c>
      <c r="F116" s="72">
        <v>10</v>
      </c>
      <c r="G116" s="72">
        <v>125</v>
      </c>
      <c r="H116" s="72">
        <v>101125</v>
      </c>
      <c r="I116" s="72">
        <v>2022.5</v>
      </c>
      <c r="J116" s="72">
        <v>99102.5</v>
      </c>
      <c r="K116" s="72">
        <v>97080</v>
      </c>
      <c r="L116" s="72">
        <v>2022.5</v>
      </c>
      <c r="M116" s="73">
        <v>41753</v>
      </c>
      <c r="N116" s="72">
        <v>10</v>
      </c>
      <c r="O116" s="72" t="s">
        <v>187</v>
      </c>
      <c r="P116" s="71" t="s">
        <v>196</v>
      </c>
    </row>
    <row r="117" spans="1:16" x14ac:dyDescent="0.3">
      <c r="A117" s="74" t="s">
        <v>195</v>
      </c>
      <c r="B117" s="72" t="s">
        <v>186</v>
      </c>
      <c r="C117" s="72" t="s">
        <v>181</v>
      </c>
      <c r="D117" s="72" t="s">
        <v>206</v>
      </c>
      <c r="E117" s="72">
        <v>2145</v>
      </c>
      <c r="F117" s="72">
        <v>10</v>
      </c>
      <c r="G117" s="72">
        <v>125</v>
      </c>
      <c r="H117" s="72">
        <v>268125</v>
      </c>
      <c r="I117" s="72">
        <v>5362.5</v>
      </c>
      <c r="J117" s="72">
        <v>262762.5</v>
      </c>
      <c r="K117" s="72">
        <v>257400</v>
      </c>
      <c r="L117" s="72">
        <v>5362.5</v>
      </c>
      <c r="M117" s="73">
        <v>41754</v>
      </c>
      <c r="N117" s="72">
        <v>10</v>
      </c>
      <c r="O117" s="72" t="s">
        <v>187</v>
      </c>
      <c r="P117" s="71" t="s">
        <v>196</v>
      </c>
    </row>
    <row r="118" spans="1:16" x14ac:dyDescent="0.3">
      <c r="A118" s="74" t="s">
        <v>179</v>
      </c>
      <c r="B118" s="72" t="s">
        <v>191</v>
      </c>
      <c r="C118" s="72" t="s">
        <v>181</v>
      </c>
      <c r="D118" s="72" t="s">
        <v>206</v>
      </c>
      <c r="E118" s="72">
        <v>1785</v>
      </c>
      <c r="F118" s="72">
        <v>10</v>
      </c>
      <c r="G118" s="72">
        <v>12</v>
      </c>
      <c r="H118" s="72">
        <v>21420</v>
      </c>
      <c r="I118" s="72">
        <v>428.4</v>
      </c>
      <c r="J118" s="72">
        <v>20991.599999999999</v>
      </c>
      <c r="K118" s="72">
        <v>5355</v>
      </c>
      <c r="L118" s="72">
        <v>15636.6</v>
      </c>
      <c r="M118" s="73">
        <v>41755</v>
      </c>
      <c r="N118" s="72">
        <v>11</v>
      </c>
      <c r="O118" s="72" t="s">
        <v>193</v>
      </c>
      <c r="P118" s="71" t="s">
        <v>196</v>
      </c>
    </row>
    <row r="119" spans="1:16" x14ac:dyDescent="0.3">
      <c r="A119" s="74" t="s">
        <v>189</v>
      </c>
      <c r="B119" s="72" t="s">
        <v>182</v>
      </c>
      <c r="C119" s="72" t="s">
        <v>181</v>
      </c>
      <c r="D119" s="72" t="s">
        <v>206</v>
      </c>
      <c r="E119" s="72">
        <v>1916</v>
      </c>
      <c r="F119" s="72">
        <v>10</v>
      </c>
      <c r="G119" s="72">
        <v>300</v>
      </c>
      <c r="H119" s="72">
        <v>574800</v>
      </c>
      <c r="I119" s="72">
        <v>11496</v>
      </c>
      <c r="J119" s="72">
        <v>563304</v>
      </c>
      <c r="K119" s="72">
        <v>479000</v>
      </c>
      <c r="L119" s="72">
        <v>84304</v>
      </c>
      <c r="M119" s="73">
        <v>41756</v>
      </c>
      <c r="N119" s="72">
        <v>12</v>
      </c>
      <c r="O119" s="72" t="s">
        <v>192</v>
      </c>
      <c r="P119" s="71" t="s">
        <v>174</v>
      </c>
    </row>
    <row r="120" spans="1:16" x14ac:dyDescent="0.3">
      <c r="A120" s="74" t="s">
        <v>183</v>
      </c>
      <c r="B120" s="72" t="s">
        <v>182</v>
      </c>
      <c r="C120" s="72" t="s">
        <v>181</v>
      </c>
      <c r="D120" s="72" t="s">
        <v>206</v>
      </c>
      <c r="E120" s="72">
        <v>2852</v>
      </c>
      <c r="F120" s="72">
        <v>10</v>
      </c>
      <c r="G120" s="72">
        <v>350</v>
      </c>
      <c r="H120" s="72">
        <v>998200</v>
      </c>
      <c r="I120" s="72">
        <v>19964</v>
      </c>
      <c r="J120" s="72">
        <v>978236</v>
      </c>
      <c r="K120" s="72">
        <v>741520</v>
      </c>
      <c r="L120" s="72">
        <v>236716</v>
      </c>
      <c r="M120" s="73">
        <v>41757</v>
      </c>
      <c r="N120" s="72">
        <v>12</v>
      </c>
      <c r="O120" s="72" t="s">
        <v>192</v>
      </c>
      <c r="P120" s="71" t="s">
        <v>174</v>
      </c>
    </row>
    <row r="121" spans="1:16" x14ac:dyDescent="0.3">
      <c r="A121" s="74" t="s">
        <v>195</v>
      </c>
      <c r="B121" s="72" t="s">
        <v>182</v>
      </c>
      <c r="C121" s="72" t="s">
        <v>181</v>
      </c>
      <c r="D121" s="72" t="s">
        <v>206</v>
      </c>
      <c r="E121" s="72">
        <v>2729</v>
      </c>
      <c r="F121" s="72">
        <v>10</v>
      </c>
      <c r="G121" s="72">
        <v>125</v>
      </c>
      <c r="H121" s="72">
        <v>341125</v>
      </c>
      <c r="I121" s="72">
        <v>6822.5</v>
      </c>
      <c r="J121" s="72">
        <v>334302.5</v>
      </c>
      <c r="K121" s="72">
        <v>327480</v>
      </c>
      <c r="L121" s="72">
        <v>6822.5</v>
      </c>
      <c r="M121" s="73">
        <v>41758</v>
      </c>
      <c r="N121" s="72">
        <v>12</v>
      </c>
      <c r="O121" s="72" t="s">
        <v>192</v>
      </c>
      <c r="P121" s="71" t="s">
        <v>174</v>
      </c>
    </row>
    <row r="122" spans="1:16" x14ac:dyDescent="0.3">
      <c r="A122" s="74" t="s">
        <v>197</v>
      </c>
      <c r="B122" s="72" t="s">
        <v>178</v>
      </c>
      <c r="C122" s="72" t="s">
        <v>181</v>
      </c>
      <c r="D122" s="72" t="s">
        <v>206</v>
      </c>
      <c r="E122" s="72">
        <v>1925</v>
      </c>
      <c r="F122" s="72">
        <v>10</v>
      </c>
      <c r="G122" s="72">
        <v>15</v>
      </c>
      <c r="H122" s="72">
        <v>28875</v>
      </c>
      <c r="I122" s="72">
        <v>577.5</v>
      </c>
      <c r="J122" s="72">
        <v>28297.5</v>
      </c>
      <c r="K122" s="72">
        <v>19250</v>
      </c>
      <c r="L122" s="72">
        <v>9047.5</v>
      </c>
      <c r="M122" s="73">
        <v>41759</v>
      </c>
      <c r="N122" s="72">
        <v>12</v>
      </c>
      <c r="O122" s="72" t="s">
        <v>192</v>
      </c>
      <c r="P122" s="71" t="s">
        <v>196</v>
      </c>
    </row>
    <row r="123" spans="1:16" x14ac:dyDescent="0.3">
      <c r="A123" s="74" t="s">
        <v>183</v>
      </c>
      <c r="B123" s="72" t="s">
        <v>178</v>
      </c>
      <c r="C123" s="72" t="s">
        <v>181</v>
      </c>
      <c r="D123" s="72" t="s">
        <v>206</v>
      </c>
      <c r="E123" s="72">
        <v>2013</v>
      </c>
      <c r="F123" s="72">
        <v>10</v>
      </c>
      <c r="G123" s="72">
        <v>7</v>
      </c>
      <c r="H123" s="72">
        <v>14091</v>
      </c>
      <c r="I123" s="72">
        <v>281.82</v>
      </c>
      <c r="J123" s="72">
        <v>13809.18</v>
      </c>
      <c r="K123" s="72">
        <v>10065</v>
      </c>
      <c r="L123" s="72">
        <v>3744.18</v>
      </c>
      <c r="M123" s="73">
        <v>41760</v>
      </c>
      <c r="N123" s="72">
        <v>12</v>
      </c>
      <c r="O123" s="72" t="s">
        <v>192</v>
      </c>
      <c r="P123" s="71" t="s">
        <v>196</v>
      </c>
    </row>
    <row r="124" spans="1:16" x14ac:dyDescent="0.3">
      <c r="A124" s="74" t="s">
        <v>179</v>
      </c>
      <c r="B124" s="72" t="s">
        <v>191</v>
      </c>
      <c r="C124" s="72" t="s">
        <v>181</v>
      </c>
      <c r="D124" s="72" t="s">
        <v>206</v>
      </c>
      <c r="E124" s="72">
        <v>1055</v>
      </c>
      <c r="F124" s="72">
        <v>10</v>
      </c>
      <c r="G124" s="72">
        <v>12</v>
      </c>
      <c r="H124" s="72">
        <v>12660</v>
      </c>
      <c r="I124" s="72">
        <v>253.2</v>
      </c>
      <c r="J124" s="72">
        <v>12406.8</v>
      </c>
      <c r="K124" s="72">
        <v>3165</v>
      </c>
      <c r="L124" s="72">
        <v>9241.7999999999993</v>
      </c>
      <c r="M124" s="73">
        <v>41761</v>
      </c>
      <c r="N124" s="72">
        <v>12</v>
      </c>
      <c r="O124" s="72" t="s">
        <v>192</v>
      </c>
      <c r="P124" s="71" t="s">
        <v>174</v>
      </c>
    </row>
    <row r="125" spans="1:16" x14ac:dyDescent="0.3">
      <c r="A125" s="74" t="s">
        <v>179</v>
      </c>
      <c r="B125" s="72" t="s">
        <v>186</v>
      </c>
      <c r="C125" s="72" t="s">
        <v>181</v>
      </c>
      <c r="D125" s="72" t="s">
        <v>206</v>
      </c>
      <c r="E125" s="72">
        <v>1084</v>
      </c>
      <c r="F125" s="72">
        <v>10</v>
      </c>
      <c r="G125" s="72">
        <v>12</v>
      </c>
      <c r="H125" s="72">
        <v>13008</v>
      </c>
      <c r="I125" s="72">
        <v>260.16000000000003</v>
      </c>
      <c r="J125" s="72">
        <v>12747.84</v>
      </c>
      <c r="K125" s="72">
        <v>3252</v>
      </c>
      <c r="L125" s="72">
        <v>9495.84</v>
      </c>
      <c r="M125" s="73">
        <v>41762</v>
      </c>
      <c r="N125" s="72">
        <v>12</v>
      </c>
      <c r="O125" s="72" t="s">
        <v>192</v>
      </c>
      <c r="P125" s="71" t="s">
        <v>174</v>
      </c>
    </row>
    <row r="126" spans="1:16" x14ac:dyDescent="0.3">
      <c r="A126" s="74" t="s">
        <v>183</v>
      </c>
      <c r="B126" s="72" t="s">
        <v>178</v>
      </c>
      <c r="C126" s="72" t="s">
        <v>199</v>
      </c>
      <c r="D126" s="72" t="s">
        <v>206</v>
      </c>
      <c r="E126" s="72">
        <v>1566</v>
      </c>
      <c r="F126" s="72">
        <v>120</v>
      </c>
      <c r="G126" s="72">
        <v>20</v>
      </c>
      <c r="H126" s="72">
        <v>31320</v>
      </c>
      <c r="I126" s="72">
        <v>626.4</v>
      </c>
      <c r="J126" s="72">
        <v>30693.599999999999</v>
      </c>
      <c r="K126" s="72">
        <v>15660</v>
      </c>
      <c r="L126" s="72">
        <v>15033.6</v>
      </c>
      <c r="M126" s="73">
        <v>41763</v>
      </c>
      <c r="N126" s="72">
        <v>10</v>
      </c>
      <c r="O126" s="72" t="s">
        <v>187</v>
      </c>
      <c r="P126" s="71" t="s">
        <v>174</v>
      </c>
    </row>
    <row r="127" spans="1:16" x14ac:dyDescent="0.3">
      <c r="A127" s="74" t="s">
        <v>183</v>
      </c>
      <c r="B127" s="72" t="s">
        <v>194</v>
      </c>
      <c r="C127" s="72" t="s">
        <v>199</v>
      </c>
      <c r="D127" s="72" t="s">
        <v>206</v>
      </c>
      <c r="E127" s="72">
        <v>2966</v>
      </c>
      <c r="F127" s="72">
        <v>120</v>
      </c>
      <c r="G127" s="72">
        <v>350</v>
      </c>
      <c r="H127" s="72">
        <v>1038100</v>
      </c>
      <c r="I127" s="72">
        <v>20762</v>
      </c>
      <c r="J127" s="72">
        <v>1017338</v>
      </c>
      <c r="K127" s="72">
        <v>771160</v>
      </c>
      <c r="L127" s="72">
        <v>246178</v>
      </c>
      <c r="M127" s="73">
        <v>41764</v>
      </c>
      <c r="N127" s="72">
        <v>10</v>
      </c>
      <c r="O127" s="72" t="s">
        <v>187</v>
      </c>
      <c r="P127" s="71" t="s">
        <v>196</v>
      </c>
    </row>
    <row r="128" spans="1:16" x14ac:dyDescent="0.3">
      <c r="A128" s="74" t="s">
        <v>183</v>
      </c>
      <c r="B128" s="72" t="s">
        <v>194</v>
      </c>
      <c r="C128" s="72" t="s">
        <v>199</v>
      </c>
      <c r="D128" s="72" t="s">
        <v>206</v>
      </c>
      <c r="E128" s="72">
        <v>2877</v>
      </c>
      <c r="F128" s="72">
        <v>120</v>
      </c>
      <c r="G128" s="72">
        <v>350</v>
      </c>
      <c r="H128" s="72">
        <v>1006950</v>
      </c>
      <c r="I128" s="72">
        <v>20139</v>
      </c>
      <c r="J128" s="72">
        <v>986811</v>
      </c>
      <c r="K128" s="72">
        <v>748020</v>
      </c>
      <c r="L128" s="72">
        <v>238791</v>
      </c>
      <c r="M128" s="73">
        <v>41765</v>
      </c>
      <c r="N128" s="72">
        <v>10</v>
      </c>
      <c r="O128" s="72" t="s">
        <v>187</v>
      </c>
      <c r="P128" s="71" t="s">
        <v>174</v>
      </c>
    </row>
    <row r="129" spans="1:16" x14ac:dyDescent="0.3">
      <c r="A129" s="74" t="s">
        <v>195</v>
      </c>
      <c r="B129" s="72" t="s">
        <v>194</v>
      </c>
      <c r="C129" s="72" t="s">
        <v>199</v>
      </c>
      <c r="D129" s="72" t="s">
        <v>206</v>
      </c>
      <c r="E129" s="72">
        <v>809</v>
      </c>
      <c r="F129" s="72">
        <v>120</v>
      </c>
      <c r="G129" s="72">
        <v>125</v>
      </c>
      <c r="H129" s="72">
        <v>101125</v>
      </c>
      <c r="I129" s="72">
        <v>2022.5</v>
      </c>
      <c r="J129" s="72">
        <v>99102.5</v>
      </c>
      <c r="K129" s="72">
        <v>97080</v>
      </c>
      <c r="L129" s="72">
        <v>2022.5</v>
      </c>
      <c r="M129" s="73">
        <v>41766</v>
      </c>
      <c r="N129" s="72">
        <v>10</v>
      </c>
      <c r="O129" s="72" t="s">
        <v>187</v>
      </c>
      <c r="P129" s="71" t="s">
        <v>196</v>
      </c>
    </row>
    <row r="130" spans="1:16" x14ac:dyDescent="0.3">
      <c r="A130" s="74" t="s">
        <v>195</v>
      </c>
      <c r="B130" s="72" t="s">
        <v>186</v>
      </c>
      <c r="C130" s="72" t="s">
        <v>199</v>
      </c>
      <c r="D130" s="72" t="s">
        <v>206</v>
      </c>
      <c r="E130" s="72">
        <v>2145</v>
      </c>
      <c r="F130" s="72">
        <v>120</v>
      </c>
      <c r="G130" s="72">
        <v>125</v>
      </c>
      <c r="H130" s="72">
        <v>268125</v>
      </c>
      <c r="I130" s="72">
        <v>5362.5</v>
      </c>
      <c r="J130" s="72">
        <v>262762.5</v>
      </c>
      <c r="K130" s="72">
        <v>257400</v>
      </c>
      <c r="L130" s="72">
        <v>5362.5</v>
      </c>
      <c r="M130" s="73">
        <v>41767</v>
      </c>
      <c r="N130" s="72">
        <v>10</v>
      </c>
      <c r="O130" s="72" t="s">
        <v>187</v>
      </c>
      <c r="P130" s="71" t="s">
        <v>196</v>
      </c>
    </row>
    <row r="131" spans="1:16" x14ac:dyDescent="0.3">
      <c r="A131" s="74" t="s">
        <v>179</v>
      </c>
      <c r="B131" s="72" t="s">
        <v>191</v>
      </c>
      <c r="C131" s="72" t="s">
        <v>199</v>
      </c>
      <c r="D131" s="72" t="s">
        <v>206</v>
      </c>
      <c r="E131" s="72">
        <v>1055</v>
      </c>
      <c r="F131" s="72">
        <v>120</v>
      </c>
      <c r="G131" s="72">
        <v>12</v>
      </c>
      <c r="H131" s="72">
        <v>12660</v>
      </c>
      <c r="I131" s="72">
        <v>253.2</v>
      </c>
      <c r="J131" s="72">
        <v>12406.8</v>
      </c>
      <c r="K131" s="72">
        <v>3165</v>
      </c>
      <c r="L131" s="72">
        <v>9241.7999999999993</v>
      </c>
      <c r="M131" s="73">
        <v>41768</v>
      </c>
      <c r="N131" s="72">
        <v>12</v>
      </c>
      <c r="O131" s="72" t="s">
        <v>192</v>
      </c>
      <c r="P131" s="71" t="s">
        <v>174</v>
      </c>
    </row>
    <row r="132" spans="1:16" x14ac:dyDescent="0.3">
      <c r="A132" s="74" t="s">
        <v>183</v>
      </c>
      <c r="B132" s="72" t="s">
        <v>186</v>
      </c>
      <c r="C132" s="72" t="s">
        <v>199</v>
      </c>
      <c r="D132" s="72" t="s">
        <v>206</v>
      </c>
      <c r="E132" s="72">
        <v>544</v>
      </c>
      <c r="F132" s="72">
        <v>120</v>
      </c>
      <c r="G132" s="72">
        <v>20</v>
      </c>
      <c r="H132" s="72">
        <v>10880</v>
      </c>
      <c r="I132" s="72">
        <v>217.6</v>
      </c>
      <c r="J132" s="72">
        <v>10662.4</v>
      </c>
      <c r="K132" s="72">
        <v>5440</v>
      </c>
      <c r="L132" s="72">
        <v>5222.3999999999996</v>
      </c>
      <c r="M132" s="73">
        <v>41769</v>
      </c>
      <c r="N132" s="72">
        <v>12</v>
      </c>
      <c r="O132" s="72" t="s">
        <v>192</v>
      </c>
      <c r="P132" s="71" t="s">
        <v>196</v>
      </c>
    </row>
    <row r="133" spans="1:16" x14ac:dyDescent="0.3">
      <c r="A133" s="74" t="s">
        <v>179</v>
      </c>
      <c r="B133" s="72" t="s">
        <v>186</v>
      </c>
      <c r="C133" s="72" t="s">
        <v>199</v>
      </c>
      <c r="D133" s="72" t="s">
        <v>206</v>
      </c>
      <c r="E133" s="72">
        <v>1084</v>
      </c>
      <c r="F133" s="72">
        <v>120</v>
      </c>
      <c r="G133" s="72">
        <v>12</v>
      </c>
      <c r="H133" s="72">
        <v>13008</v>
      </c>
      <c r="I133" s="72">
        <v>260.16000000000003</v>
      </c>
      <c r="J133" s="72">
        <v>12747.84</v>
      </c>
      <c r="K133" s="72">
        <v>3252</v>
      </c>
      <c r="L133" s="72">
        <v>9495.84</v>
      </c>
      <c r="M133" s="73">
        <v>41770</v>
      </c>
      <c r="N133" s="72">
        <v>12</v>
      </c>
      <c r="O133" s="72" t="s">
        <v>192</v>
      </c>
      <c r="P133" s="71" t="s">
        <v>174</v>
      </c>
    </row>
    <row r="134" spans="1:16" x14ac:dyDescent="0.3">
      <c r="A134" s="74" t="s">
        <v>195</v>
      </c>
      <c r="B134" s="72" t="s">
        <v>186</v>
      </c>
      <c r="C134" s="72" t="s">
        <v>177</v>
      </c>
      <c r="D134" s="72" t="s">
        <v>206</v>
      </c>
      <c r="E134" s="72">
        <v>662</v>
      </c>
      <c r="F134" s="72">
        <v>250</v>
      </c>
      <c r="G134" s="72">
        <v>125</v>
      </c>
      <c r="H134" s="72">
        <v>82750</v>
      </c>
      <c r="I134" s="72">
        <v>1655</v>
      </c>
      <c r="J134" s="72">
        <v>81095</v>
      </c>
      <c r="K134" s="72">
        <v>79440</v>
      </c>
      <c r="L134" s="72">
        <v>1655</v>
      </c>
      <c r="M134" s="73">
        <v>41771</v>
      </c>
      <c r="N134" s="72">
        <v>6</v>
      </c>
      <c r="O134" s="72" t="s">
        <v>204</v>
      </c>
      <c r="P134" s="71" t="s">
        <v>174</v>
      </c>
    </row>
    <row r="135" spans="1:16" x14ac:dyDescent="0.3">
      <c r="A135" s="74" t="s">
        <v>189</v>
      </c>
      <c r="B135" s="72" t="s">
        <v>194</v>
      </c>
      <c r="C135" s="72" t="s">
        <v>177</v>
      </c>
      <c r="D135" s="72" t="s">
        <v>206</v>
      </c>
      <c r="E135" s="72">
        <v>214</v>
      </c>
      <c r="F135" s="72">
        <v>250</v>
      </c>
      <c r="G135" s="72">
        <v>300</v>
      </c>
      <c r="H135" s="72">
        <v>64200</v>
      </c>
      <c r="I135" s="72">
        <v>1284</v>
      </c>
      <c r="J135" s="72">
        <v>62916</v>
      </c>
      <c r="K135" s="72">
        <v>53500</v>
      </c>
      <c r="L135" s="72">
        <v>9416</v>
      </c>
      <c r="M135" s="73">
        <v>41772</v>
      </c>
      <c r="N135" s="72">
        <v>10</v>
      </c>
      <c r="O135" s="72" t="s">
        <v>187</v>
      </c>
      <c r="P135" s="71" t="s">
        <v>196</v>
      </c>
    </row>
    <row r="136" spans="1:16" x14ac:dyDescent="0.3">
      <c r="A136" s="74" t="s">
        <v>183</v>
      </c>
      <c r="B136" s="72" t="s">
        <v>194</v>
      </c>
      <c r="C136" s="72" t="s">
        <v>177</v>
      </c>
      <c r="D136" s="72" t="s">
        <v>206</v>
      </c>
      <c r="E136" s="72">
        <v>2877</v>
      </c>
      <c r="F136" s="72">
        <v>250</v>
      </c>
      <c r="G136" s="72">
        <v>350</v>
      </c>
      <c r="H136" s="72">
        <v>1006950</v>
      </c>
      <c r="I136" s="72">
        <v>20139</v>
      </c>
      <c r="J136" s="72">
        <v>986811</v>
      </c>
      <c r="K136" s="72">
        <v>748020</v>
      </c>
      <c r="L136" s="72">
        <v>238791</v>
      </c>
      <c r="M136" s="73">
        <v>41773</v>
      </c>
      <c r="N136" s="72">
        <v>10</v>
      </c>
      <c r="O136" s="72" t="s">
        <v>187</v>
      </c>
      <c r="P136" s="71" t="s">
        <v>174</v>
      </c>
    </row>
    <row r="137" spans="1:16" x14ac:dyDescent="0.3">
      <c r="A137" s="74" t="s">
        <v>195</v>
      </c>
      <c r="B137" s="72" t="s">
        <v>182</v>
      </c>
      <c r="C137" s="72" t="s">
        <v>177</v>
      </c>
      <c r="D137" s="72" t="s">
        <v>206</v>
      </c>
      <c r="E137" s="72">
        <v>2729</v>
      </c>
      <c r="F137" s="72">
        <v>250</v>
      </c>
      <c r="G137" s="72">
        <v>125</v>
      </c>
      <c r="H137" s="72">
        <v>341125</v>
      </c>
      <c r="I137" s="72">
        <v>6822.5</v>
      </c>
      <c r="J137" s="72">
        <v>334302.5</v>
      </c>
      <c r="K137" s="72">
        <v>327480</v>
      </c>
      <c r="L137" s="72">
        <v>6822.5</v>
      </c>
      <c r="M137" s="73">
        <v>41774</v>
      </c>
      <c r="N137" s="72">
        <v>12</v>
      </c>
      <c r="O137" s="72" t="s">
        <v>192</v>
      </c>
      <c r="P137" s="71" t="s">
        <v>174</v>
      </c>
    </row>
    <row r="138" spans="1:16" x14ac:dyDescent="0.3">
      <c r="A138" s="74" t="s">
        <v>183</v>
      </c>
      <c r="B138" s="72" t="s">
        <v>178</v>
      </c>
      <c r="C138" s="72" t="s">
        <v>177</v>
      </c>
      <c r="D138" s="72" t="s">
        <v>206</v>
      </c>
      <c r="E138" s="72">
        <v>266</v>
      </c>
      <c r="F138" s="72">
        <v>250</v>
      </c>
      <c r="G138" s="72">
        <v>350</v>
      </c>
      <c r="H138" s="72">
        <v>93100</v>
      </c>
      <c r="I138" s="72">
        <v>1862</v>
      </c>
      <c r="J138" s="72">
        <v>91238</v>
      </c>
      <c r="K138" s="72">
        <v>69160</v>
      </c>
      <c r="L138" s="72">
        <v>22078</v>
      </c>
      <c r="M138" s="73">
        <v>41775</v>
      </c>
      <c r="N138" s="72">
        <v>12</v>
      </c>
      <c r="O138" s="72" t="s">
        <v>192</v>
      </c>
      <c r="P138" s="71" t="s">
        <v>196</v>
      </c>
    </row>
    <row r="139" spans="1:16" x14ac:dyDescent="0.3">
      <c r="A139" s="74" t="s">
        <v>183</v>
      </c>
      <c r="B139" s="72" t="s">
        <v>186</v>
      </c>
      <c r="C139" s="72" t="s">
        <v>177</v>
      </c>
      <c r="D139" s="72" t="s">
        <v>206</v>
      </c>
      <c r="E139" s="72">
        <v>1940</v>
      </c>
      <c r="F139" s="72">
        <v>250</v>
      </c>
      <c r="G139" s="72">
        <v>350</v>
      </c>
      <c r="H139" s="72">
        <v>679000</v>
      </c>
      <c r="I139" s="72">
        <v>13580</v>
      </c>
      <c r="J139" s="72">
        <v>665420</v>
      </c>
      <c r="K139" s="72">
        <v>504400</v>
      </c>
      <c r="L139" s="72">
        <v>161020</v>
      </c>
      <c r="M139" s="73">
        <v>41776</v>
      </c>
      <c r="N139" s="72">
        <v>12</v>
      </c>
      <c r="O139" s="72" t="s">
        <v>192</v>
      </c>
      <c r="P139" s="71" t="s">
        <v>196</v>
      </c>
    </row>
    <row r="140" spans="1:16" x14ac:dyDescent="0.3">
      <c r="A140" s="74" t="s">
        <v>189</v>
      </c>
      <c r="B140" s="72" t="s">
        <v>194</v>
      </c>
      <c r="C140" s="72" t="s">
        <v>188</v>
      </c>
      <c r="D140" s="72" t="s">
        <v>206</v>
      </c>
      <c r="E140" s="72">
        <v>259</v>
      </c>
      <c r="F140" s="72">
        <v>260</v>
      </c>
      <c r="G140" s="72">
        <v>300</v>
      </c>
      <c r="H140" s="72">
        <v>77700</v>
      </c>
      <c r="I140" s="72">
        <v>1554</v>
      </c>
      <c r="J140" s="72">
        <v>76146</v>
      </c>
      <c r="K140" s="72">
        <v>64750</v>
      </c>
      <c r="L140" s="72">
        <v>11396</v>
      </c>
      <c r="M140" s="73">
        <v>41777</v>
      </c>
      <c r="N140" s="72">
        <v>3</v>
      </c>
      <c r="O140" s="72" t="s">
        <v>190</v>
      </c>
      <c r="P140" s="71" t="s">
        <v>174</v>
      </c>
    </row>
    <row r="141" spans="1:16" x14ac:dyDescent="0.3">
      <c r="A141" s="74" t="s">
        <v>189</v>
      </c>
      <c r="B141" s="72" t="s">
        <v>186</v>
      </c>
      <c r="C141" s="72" t="s">
        <v>188</v>
      </c>
      <c r="D141" s="72" t="s">
        <v>206</v>
      </c>
      <c r="E141" s="72">
        <v>1101</v>
      </c>
      <c r="F141" s="72">
        <v>260</v>
      </c>
      <c r="G141" s="72">
        <v>300</v>
      </c>
      <c r="H141" s="72">
        <v>330300</v>
      </c>
      <c r="I141" s="72">
        <v>6606</v>
      </c>
      <c r="J141" s="72">
        <v>323694</v>
      </c>
      <c r="K141" s="72">
        <v>275250</v>
      </c>
      <c r="L141" s="72">
        <v>48444</v>
      </c>
      <c r="M141" s="73">
        <v>41778</v>
      </c>
      <c r="N141" s="72">
        <v>3</v>
      </c>
      <c r="O141" s="72" t="s">
        <v>190</v>
      </c>
      <c r="P141" s="71" t="s">
        <v>174</v>
      </c>
    </row>
    <row r="142" spans="1:16" x14ac:dyDescent="0.3">
      <c r="A142" s="74" t="s">
        <v>195</v>
      </c>
      <c r="B142" s="72" t="s">
        <v>194</v>
      </c>
      <c r="C142" s="72" t="s">
        <v>188</v>
      </c>
      <c r="D142" s="72" t="s">
        <v>206</v>
      </c>
      <c r="E142" s="72">
        <v>2276</v>
      </c>
      <c r="F142" s="72">
        <v>260</v>
      </c>
      <c r="G142" s="72">
        <v>125</v>
      </c>
      <c r="H142" s="72">
        <v>284500</v>
      </c>
      <c r="I142" s="72">
        <v>5690</v>
      </c>
      <c r="J142" s="72">
        <v>278810</v>
      </c>
      <c r="K142" s="72">
        <v>273120</v>
      </c>
      <c r="L142" s="72">
        <v>5690</v>
      </c>
      <c r="M142" s="73">
        <v>41779</v>
      </c>
      <c r="N142" s="72">
        <v>5</v>
      </c>
      <c r="O142" s="72" t="s">
        <v>175</v>
      </c>
      <c r="P142" s="71" t="s">
        <v>174</v>
      </c>
    </row>
    <row r="143" spans="1:16" x14ac:dyDescent="0.3">
      <c r="A143" s="74" t="s">
        <v>183</v>
      </c>
      <c r="B143" s="72" t="s">
        <v>194</v>
      </c>
      <c r="C143" s="72" t="s">
        <v>188</v>
      </c>
      <c r="D143" s="72" t="s">
        <v>206</v>
      </c>
      <c r="E143" s="72">
        <v>2966</v>
      </c>
      <c r="F143" s="72">
        <v>260</v>
      </c>
      <c r="G143" s="72">
        <v>350</v>
      </c>
      <c r="H143" s="72">
        <v>1038100</v>
      </c>
      <c r="I143" s="72">
        <v>20762</v>
      </c>
      <c r="J143" s="72">
        <v>1017338</v>
      </c>
      <c r="K143" s="72">
        <v>771160</v>
      </c>
      <c r="L143" s="72">
        <v>246178</v>
      </c>
      <c r="M143" s="73">
        <v>41780</v>
      </c>
      <c r="N143" s="72">
        <v>10</v>
      </c>
      <c r="O143" s="72" t="s">
        <v>187</v>
      </c>
      <c r="P143" s="71" t="s">
        <v>196</v>
      </c>
    </row>
    <row r="144" spans="1:16" x14ac:dyDescent="0.3">
      <c r="A144" s="74" t="s">
        <v>183</v>
      </c>
      <c r="B144" s="72" t="s">
        <v>178</v>
      </c>
      <c r="C144" s="72" t="s">
        <v>188</v>
      </c>
      <c r="D144" s="72" t="s">
        <v>206</v>
      </c>
      <c r="E144" s="72">
        <v>1236</v>
      </c>
      <c r="F144" s="72">
        <v>260</v>
      </c>
      <c r="G144" s="72">
        <v>20</v>
      </c>
      <c r="H144" s="72">
        <v>24720</v>
      </c>
      <c r="I144" s="72">
        <v>494.4</v>
      </c>
      <c r="J144" s="72">
        <v>24225.599999999999</v>
      </c>
      <c r="K144" s="72">
        <v>12360</v>
      </c>
      <c r="L144" s="72">
        <v>11865.6</v>
      </c>
      <c r="M144" s="73">
        <v>41781</v>
      </c>
      <c r="N144" s="72">
        <v>11</v>
      </c>
      <c r="O144" s="72" t="s">
        <v>193</v>
      </c>
      <c r="P144" s="71" t="s">
        <v>174</v>
      </c>
    </row>
    <row r="145" spans="1:16" x14ac:dyDescent="0.3">
      <c r="A145" s="74" t="s">
        <v>183</v>
      </c>
      <c r="B145" s="72" t="s">
        <v>191</v>
      </c>
      <c r="C145" s="72" t="s">
        <v>188</v>
      </c>
      <c r="D145" s="72" t="s">
        <v>206</v>
      </c>
      <c r="E145" s="72">
        <v>941</v>
      </c>
      <c r="F145" s="72">
        <v>260</v>
      </c>
      <c r="G145" s="72">
        <v>20</v>
      </c>
      <c r="H145" s="72">
        <v>18820</v>
      </c>
      <c r="I145" s="72">
        <v>376.4</v>
      </c>
      <c r="J145" s="72">
        <v>18443.599999999999</v>
      </c>
      <c r="K145" s="72">
        <v>9410</v>
      </c>
      <c r="L145" s="72">
        <v>9033.6</v>
      </c>
      <c r="M145" s="73">
        <v>41782</v>
      </c>
      <c r="N145" s="72">
        <v>11</v>
      </c>
      <c r="O145" s="72" t="s">
        <v>193</v>
      </c>
      <c r="P145" s="71" t="s">
        <v>174</v>
      </c>
    </row>
    <row r="146" spans="1:16" x14ac:dyDescent="0.3">
      <c r="A146" s="74" t="s">
        <v>189</v>
      </c>
      <c r="B146" s="72" t="s">
        <v>182</v>
      </c>
      <c r="C146" s="72" t="s">
        <v>188</v>
      </c>
      <c r="D146" s="72" t="s">
        <v>206</v>
      </c>
      <c r="E146" s="72">
        <v>1916</v>
      </c>
      <c r="F146" s="72">
        <v>260</v>
      </c>
      <c r="G146" s="72">
        <v>300</v>
      </c>
      <c r="H146" s="72">
        <v>574800</v>
      </c>
      <c r="I146" s="72">
        <v>11496</v>
      </c>
      <c r="J146" s="72">
        <v>563304</v>
      </c>
      <c r="K146" s="72">
        <v>479000</v>
      </c>
      <c r="L146" s="72">
        <v>84304</v>
      </c>
      <c r="M146" s="73">
        <v>41783</v>
      </c>
      <c r="N146" s="72">
        <v>12</v>
      </c>
      <c r="O146" s="72" t="s">
        <v>192</v>
      </c>
      <c r="P146" s="71" t="s">
        <v>174</v>
      </c>
    </row>
    <row r="147" spans="1:16" x14ac:dyDescent="0.3">
      <c r="A147" s="74" t="s">
        <v>195</v>
      </c>
      <c r="B147" s="72" t="s">
        <v>191</v>
      </c>
      <c r="C147" s="72" t="s">
        <v>202</v>
      </c>
      <c r="D147" s="72" t="s">
        <v>206</v>
      </c>
      <c r="E147" s="72">
        <v>4243.5</v>
      </c>
      <c r="F147" s="72">
        <v>3</v>
      </c>
      <c r="G147" s="72">
        <v>125</v>
      </c>
      <c r="H147" s="72">
        <v>530437.5</v>
      </c>
      <c r="I147" s="72">
        <v>15913.125</v>
      </c>
      <c r="J147" s="72">
        <v>514524.375</v>
      </c>
      <c r="K147" s="72">
        <v>509220</v>
      </c>
      <c r="L147" s="72">
        <v>5304.375</v>
      </c>
      <c r="M147" s="73">
        <v>41784</v>
      </c>
      <c r="N147" s="72">
        <v>4</v>
      </c>
      <c r="O147" s="72" t="s">
        <v>180</v>
      </c>
      <c r="P147" s="71" t="s">
        <v>174</v>
      </c>
    </row>
    <row r="148" spans="1:16" x14ac:dyDescent="0.3">
      <c r="A148" s="74" t="s">
        <v>183</v>
      </c>
      <c r="B148" s="72" t="s">
        <v>194</v>
      </c>
      <c r="C148" s="72" t="s">
        <v>202</v>
      </c>
      <c r="D148" s="72" t="s">
        <v>206</v>
      </c>
      <c r="E148" s="72">
        <v>2580</v>
      </c>
      <c r="F148" s="72">
        <v>3</v>
      </c>
      <c r="G148" s="72">
        <v>20</v>
      </c>
      <c r="H148" s="72">
        <v>51600</v>
      </c>
      <c r="I148" s="72">
        <v>1548</v>
      </c>
      <c r="J148" s="72">
        <v>50052</v>
      </c>
      <c r="K148" s="72">
        <v>25800</v>
      </c>
      <c r="L148" s="72">
        <v>24252</v>
      </c>
      <c r="M148" s="73">
        <v>41785</v>
      </c>
      <c r="N148" s="72">
        <v>4</v>
      </c>
      <c r="O148" s="72" t="s">
        <v>180</v>
      </c>
      <c r="P148" s="71" t="s">
        <v>174</v>
      </c>
    </row>
    <row r="149" spans="1:16" x14ac:dyDescent="0.3">
      <c r="A149" s="74" t="s">
        <v>189</v>
      </c>
      <c r="B149" s="72" t="s">
        <v>194</v>
      </c>
      <c r="C149" s="72" t="s">
        <v>202</v>
      </c>
      <c r="D149" s="72" t="s">
        <v>206</v>
      </c>
      <c r="E149" s="72">
        <v>689</v>
      </c>
      <c r="F149" s="72">
        <v>3</v>
      </c>
      <c r="G149" s="72">
        <v>300</v>
      </c>
      <c r="H149" s="72">
        <v>206700</v>
      </c>
      <c r="I149" s="72">
        <v>6201</v>
      </c>
      <c r="J149" s="72">
        <v>200499</v>
      </c>
      <c r="K149" s="72">
        <v>172250</v>
      </c>
      <c r="L149" s="72">
        <v>28249</v>
      </c>
      <c r="M149" s="73">
        <v>41786</v>
      </c>
      <c r="N149" s="72">
        <v>6</v>
      </c>
      <c r="O149" s="72" t="s">
        <v>204</v>
      </c>
      <c r="P149" s="71" t="s">
        <v>174</v>
      </c>
    </row>
    <row r="150" spans="1:16" x14ac:dyDescent="0.3">
      <c r="A150" s="74" t="s">
        <v>179</v>
      </c>
      <c r="B150" s="72" t="s">
        <v>178</v>
      </c>
      <c r="C150" s="72" t="s">
        <v>202</v>
      </c>
      <c r="D150" s="72" t="s">
        <v>206</v>
      </c>
      <c r="E150" s="72">
        <v>1947</v>
      </c>
      <c r="F150" s="72">
        <v>3</v>
      </c>
      <c r="G150" s="72">
        <v>12</v>
      </c>
      <c r="H150" s="72">
        <v>23364</v>
      </c>
      <c r="I150" s="72">
        <v>700.92</v>
      </c>
      <c r="J150" s="72">
        <v>22663.08</v>
      </c>
      <c r="K150" s="72">
        <v>5841</v>
      </c>
      <c r="L150" s="72">
        <v>16822.080000000002</v>
      </c>
      <c r="M150" s="73">
        <v>41787</v>
      </c>
      <c r="N150" s="72">
        <v>9</v>
      </c>
      <c r="O150" s="72" t="s">
        <v>200</v>
      </c>
      <c r="P150" s="71" t="s">
        <v>174</v>
      </c>
    </row>
    <row r="151" spans="1:16" x14ac:dyDescent="0.3">
      <c r="A151" s="74" t="s">
        <v>179</v>
      </c>
      <c r="B151" s="72" t="s">
        <v>182</v>
      </c>
      <c r="C151" s="72" t="s">
        <v>202</v>
      </c>
      <c r="D151" s="72" t="s">
        <v>206</v>
      </c>
      <c r="E151" s="72">
        <v>908</v>
      </c>
      <c r="F151" s="72">
        <v>3</v>
      </c>
      <c r="G151" s="72">
        <v>12</v>
      </c>
      <c r="H151" s="72">
        <v>10896</v>
      </c>
      <c r="I151" s="72">
        <v>326.88</v>
      </c>
      <c r="J151" s="72">
        <v>10569.12</v>
      </c>
      <c r="K151" s="72">
        <v>2724</v>
      </c>
      <c r="L151" s="72">
        <v>7845.12</v>
      </c>
      <c r="M151" s="73">
        <v>41788</v>
      </c>
      <c r="N151" s="72">
        <v>12</v>
      </c>
      <c r="O151" s="72" t="s">
        <v>192</v>
      </c>
      <c r="P151" s="71" t="s">
        <v>196</v>
      </c>
    </row>
    <row r="152" spans="1:16" x14ac:dyDescent="0.3">
      <c r="A152" s="74" t="s">
        <v>183</v>
      </c>
      <c r="B152" s="72" t="s">
        <v>194</v>
      </c>
      <c r="C152" s="72" t="s">
        <v>185</v>
      </c>
      <c r="D152" s="72" t="s">
        <v>206</v>
      </c>
      <c r="E152" s="72">
        <v>1958</v>
      </c>
      <c r="F152" s="72">
        <v>5</v>
      </c>
      <c r="G152" s="72">
        <v>7</v>
      </c>
      <c r="H152" s="72">
        <v>13706</v>
      </c>
      <c r="I152" s="72">
        <v>411.18</v>
      </c>
      <c r="J152" s="72">
        <v>13294.82</v>
      </c>
      <c r="K152" s="72">
        <v>9790</v>
      </c>
      <c r="L152" s="72">
        <v>3504.82</v>
      </c>
      <c r="M152" s="73">
        <v>41789</v>
      </c>
      <c r="N152" s="72">
        <v>2</v>
      </c>
      <c r="O152" s="72" t="s">
        <v>184</v>
      </c>
      <c r="P152" s="71" t="s">
        <v>174</v>
      </c>
    </row>
    <row r="153" spans="1:16" x14ac:dyDescent="0.3">
      <c r="A153" s="74" t="s">
        <v>179</v>
      </c>
      <c r="B153" s="72" t="s">
        <v>191</v>
      </c>
      <c r="C153" s="72" t="s">
        <v>185</v>
      </c>
      <c r="D153" s="72" t="s">
        <v>206</v>
      </c>
      <c r="E153" s="72">
        <v>1901</v>
      </c>
      <c r="F153" s="72">
        <v>5</v>
      </c>
      <c r="G153" s="72">
        <v>12</v>
      </c>
      <c r="H153" s="72">
        <v>22812</v>
      </c>
      <c r="I153" s="72">
        <v>684.36</v>
      </c>
      <c r="J153" s="72">
        <v>22127.64</v>
      </c>
      <c r="K153" s="72">
        <v>5703</v>
      </c>
      <c r="L153" s="72">
        <v>16424.64</v>
      </c>
      <c r="M153" s="73">
        <v>41790</v>
      </c>
      <c r="N153" s="72">
        <v>6</v>
      </c>
      <c r="O153" s="72" t="s">
        <v>204</v>
      </c>
      <c r="P153" s="71" t="s">
        <v>174</v>
      </c>
    </row>
    <row r="154" spans="1:16" x14ac:dyDescent="0.3">
      <c r="A154" s="74" t="s">
        <v>183</v>
      </c>
      <c r="B154" s="72" t="s">
        <v>191</v>
      </c>
      <c r="C154" s="72" t="s">
        <v>185</v>
      </c>
      <c r="D154" s="72" t="s">
        <v>206</v>
      </c>
      <c r="E154" s="72">
        <v>544</v>
      </c>
      <c r="F154" s="72">
        <v>5</v>
      </c>
      <c r="G154" s="72">
        <v>7</v>
      </c>
      <c r="H154" s="72">
        <v>3808</v>
      </c>
      <c r="I154" s="72">
        <v>114.24</v>
      </c>
      <c r="J154" s="72">
        <v>3693.76</v>
      </c>
      <c r="K154" s="72">
        <v>2720</v>
      </c>
      <c r="L154" s="72">
        <v>973.76</v>
      </c>
      <c r="M154" s="73">
        <v>41791</v>
      </c>
      <c r="N154" s="72">
        <v>9</v>
      </c>
      <c r="O154" s="72" t="s">
        <v>200</v>
      </c>
      <c r="P154" s="71" t="s">
        <v>174</v>
      </c>
    </row>
    <row r="155" spans="1:16" x14ac:dyDescent="0.3">
      <c r="A155" s="74" t="s">
        <v>183</v>
      </c>
      <c r="B155" s="72" t="s">
        <v>194</v>
      </c>
      <c r="C155" s="72" t="s">
        <v>185</v>
      </c>
      <c r="D155" s="72" t="s">
        <v>206</v>
      </c>
      <c r="E155" s="72">
        <v>1797</v>
      </c>
      <c r="F155" s="72">
        <v>5</v>
      </c>
      <c r="G155" s="72">
        <v>350</v>
      </c>
      <c r="H155" s="72">
        <v>628950</v>
      </c>
      <c r="I155" s="72">
        <v>18868.5</v>
      </c>
      <c r="J155" s="72">
        <v>610081.5</v>
      </c>
      <c r="K155" s="72">
        <v>467220</v>
      </c>
      <c r="L155" s="72">
        <v>142861.5</v>
      </c>
      <c r="M155" s="73">
        <v>41792</v>
      </c>
      <c r="N155" s="72">
        <v>9</v>
      </c>
      <c r="O155" s="72" t="s">
        <v>200</v>
      </c>
      <c r="P155" s="71" t="s">
        <v>196</v>
      </c>
    </row>
    <row r="156" spans="1:16" x14ac:dyDescent="0.3">
      <c r="A156" s="74" t="s">
        <v>195</v>
      </c>
      <c r="B156" s="72" t="s">
        <v>191</v>
      </c>
      <c r="C156" s="72" t="s">
        <v>185</v>
      </c>
      <c r="D156" s="72" t="s">
        <v>206</v>
      </c>
      <c r="E156" s="72">
        <v>1287</v>
      </c>
      <c r="F156" s="72">
        <v>5</v>
      </c>
      <c r="G156" s="72">
        <v>125</v>
      </c>
      <c r="H156" s="72">
        <v>160875</v>
      </c>
      <c r="I156" s="72">
        <v>4826.25</v>
      </c>
      <c r="J156" s="72">
        <v>156048.75</v>
      </c>
      <c r="K156" s="72">
        <v>154440</v>
      </c>
      <c r="L156" s="72">
        <v>1608.75</v>
      </c>
      <c r="M156" s="73">
        <v>41793</v>
      </c>
      <c r="N156" s="72">
        <v>12</v>
      </c>
      <c r="O156" s="72" t="s">
        <v>192</v>
      </c>
      <c r="P156" s="71" t="s">
        <v>174</v>
      </c>
    </row>
    <row r="157" spans="1:16" x14ac:dyDescent="0.3">
      <c r="A157" s="74" t="s">
        <v>195</v>
      </c>
      <c r="B157" s="72" t="s">
        <v>194</v>
      </c>
      <c r="C157" s="72" t="s">
        <v>185</v>
      </c>
      <c r="D157" s="72" t="s">
        <v>206</v>
      </c>
      <c r="E157" s="72">
        <v>1706</v>
      </c>
      <c r="F157" s="72">
        <v>5</v>
      </c>
      <c r="G157" s="72">
        <v>125</v>
      </c>
      <c r="H157" s="72">
        <v>213250</v>
      </c>
      <c r="I157" s="72">
        <v>6397.5</v>
      </c>
      <c r="J157" s="72">
        <v>206852.5</v>
      </c>
      <c r="K157" s="72">
        <v>204720</v>
      </c>
      <c r="L157" s="72">
        <v>2132.5</v>
      </c>
      <c r="M157" s="73">
        <v>41794</v>
      </c>
      <c r="N157" s="72">
        <v>12</v>
      </c>
      <c r="O157" s="72" t="s">
        <v>192</v>
      </c>
      <c r="P157" s="71" t="s">
        <v>174</v>
      </c>
    </row>
    <row r="158" spans="1:16" x14ac:dyDescent="0.3">
      <c r="A158" s="74" t="s">
        <v>189</v>
      </c>
      <c r="B158" s="72" t="s">
        <v>191</v>
      </c>
      <c r="C158" s="72" t="s">
        <v>181</v>
      </c>
      <c r="D158" s="72" t="s">
        <v>206</v>
      </c>
      <c r="E158" s="72">
        <v>2434.5</v>
      </c>
      <c r="F158" s="72">
        <v>10</v>
      </c>
      <c r="G158" s="72">
        <v>300</v>
      </c>
      <c r="H158" s="72">
        <v>730350</v>
      </c>
      <c r="I158" s="72">
        <v>21910.5</v>
      </c>
      <c r="J158" s="72">
        <v>708439.5</v>
      </c>
      <c r="K158" s="72">
        <v>608625</v>
      </c>
      <c r="L158" s="72">
        <v>99814.5</v>
      </c>
      <c r="M158" s="73">
        <v>41795</v>
      </c>
      <c r="N158" s="72">
        <v>1</v>
      </c>
      <c r="O158" s="72" t="s">
        <v>203</v>
      </c>
      <c r="P158" s="71" t="s">
        <v>174</v>
      </c>
    </row>
    <row r="159" spans="1:16" x14ac:dyDescent="0.3">
      <c r="A159" s="74" t="s">
        <v>195</v>
      </c>
      <c r="B159" s="72" t="s">
        <v>182</v>
      </c>
      <c r="C159" s="72" t="s">
        <v>181</v>
      </c>
      <c r="D159" s="72" t="s">
        <v>206</v>
      </c>
      <c r="E159" s="72">
        <v>1774</v>
      </c>
      <c r="F159" s="72">
        <v>10</v>
      </c>
      <c r="G159" s="72">
        <v>125</v>
      </c>
      <c r="H159" s="72">
        <v>221750</v>
      </c>
      <c r="I159" s="72">
        <v>6652.5</v>
      </c>
      <c r="J159" s="72">
        <v>215097.5</v>
      </c>
      <c r="K159" s="72">
        <v>212880</v>
      </c>
      <c r="L159" s="72">
        <v>2217.5</v>
      </c>
      <c r="M159" s="73">
        <v>41796</v>
      </c>
      <c r="N159" s="72">
        <v>3</v>
      </c>
      <c r="O159" s="72" t="s">
        <v>190</v>
      </c>
      <c r="P159" s="71" t="s">
        <v>174</v>
      </c>
    </row>
    <row r="160" spans="1:16" x14ac:dyDescent="0.3">
      <c r="A160" s="74" t="s">
        <v>179</v>
      </c>
      <c r="B160" s="72" t="s">
        <v>191</v>
      </c>
      <c r="C160" s="72" t="s">
        <v>181</v>
      </c>
      <c r="D160" s="72" t="s">
        <v>206</v>
      </c>
      <c r="E160" s="72">
        <v>1901</v>
      </c>
      <c r="F160" s="72">
        <v>10</v>
      </c>
      <c r="G160" s="72">
        <v>12</v>
      </c>
      <c r="H160" s="72">
        <v>22812</v>
      </c>
      <c r="I160" s="72">
        <v>684.36</v>
      </c>
      <c r="J160" s="72">
        <v>22127.64</v>
      </c>
      <c r="K160" s="72">
        <v>5703</v>
      </c>
      <c r="L160" s="72">
        <v>16424.64</v>
      </c>
      <c r="M160" s="73">
        <v>41797</v>
      </c>
      <c r="N160" s="72">
        <v>6</v>
      </c>
      <c r="O160" s="72" t="s">
        <v>204</v>
      </c>
      <c r="P160" s="71" t="s">
        <v>174</v>
      </c>
    </row>
    <row r="161" spans="1:16" x14ac:dyDescent="0.3">
      <c r="A161" s="74" t="s">
        <v>189</v>
      </c>
      <c r="B161" s="72" t="s">
        <v>194</v>
      </c>
      <c r="C161" s="72" t="s">
        <v>181</v>
      </c>
      <c r="D161" s="72" t="s">
        <v>206</v>
      </c>
      <c r="E161" s="72">
        <v>689</v>
      </c>
      <c r="F161" s="72">
        <v>10</v>
      </c>
      <c r="G161" s="72">
        <v>300</v>
      </c>
      <c r="H161" s="72">
        <v>206700</v>
      </c>
      <c r="I161" s="72">
        <v>6201</v>
      </c>
      <c r="J161" s="72">
        <v>200499</v>
      </c>
      <c r="K161" s="72">
        <v>172250</v>
      </c>
      <c r="L161" s="72">
        <v>28249</v>
      </c>
      <c r="M161" s="73">
        <v>41798</v>
      </c>
      <c r="N161" s="72">
        <v>6</v>
      </c>
      <c r="O161" s="72" t="s">
        <v>204</v>
      </c>
      <c r="P161" s="71" t="s">
        <v>174</v>
      </c>
    </row>
    <row r="162" spans="1:16" x14ac:dyDescent="0.3">
      <c r="A162" s="74" t="s">
        <v>195</v>
      </c>
      <c r="B162" s="72" t="s">
        <v>194</v>
      </c>
      <c r="C162" s="72" t="s">
        <v>181</v>
      </c>
      <c r="D162" s="72" t="s">
        <v>206</v>
      </c>
      <c r="E162" s="72">
        <v>1570</v>
      </c>
      <c r="F162" s="72">
        <v>10</v>
      </c>
      <c r="G162" s="72">
        <v>125</v>
      </c>
      <c r="H162" s="72">
        <v>196250</v>
      </c>
      <c r="I162" s="72">
        <v>5887.5</v>
      </c>
      <c r="J162" s="72">
        <v>190362.5</v>
      </c>
      <c r="K162" s="72">
        <v>188400</v>
      </c>
      <c r="L162" s="72">
        <v>1962.5</v>
      </c>
      <c r="M162" s="73">
        <v>41799</v>
      </c>
      <c r="N162" s="72">
        <v>6</v>
      </c>
      <c r="O162" s="72" t="s">
        <v>204</v>
      </c>
      <c r="P162" s="71" t="s">
        <v>174</v>
      </c>
    </row>
    <row r="163" spans="1:16" x14ac:dyDescent="0.3">
      <c r="A163" s="74" t="s">
        <v>179</v>
      </c>
      <c r="B163" s="72" t="s">
        <v>178</v>
      </c>
      <c r="C163" s="72" t="s">
        <v>181</v>
      </c>
      <c r="D163" s="72" t="s">
        <v>206</v>
      </c>
      <c r="E163" s="72">
        <v>1369.5</v>
      </c>
      <c r="F163" s="72">
        <v>10</v>
      </c>
      <c r="G163" s="72">
        <v>12</v>
      </c>
      <c r="H163" s="72">
        <v>16434</v>
      </c>
      <c r="I163" s="72">
        <v>493.02</v>
      </c>
      <c r="J163" s="72">
        <v>15940.98</v>
      </c>
      <c r="K163" s="72">
        <v>4108.5</v>
      </c>
      <c r="L163" s="72">
        <v>11832.48</v>
      </c>
      <c r="M163" s="73">
        <v>41800</v>
      </c>
      <c r="N163" s="72">
        <v>7</v>
      </c>
      <c r="O163" s="72" t="s">
        <v>198</v>
      </c>
      <c r="P163" s="71" t="s">
        <v>174</v>
      </c>
    </row>
    <row r="164" spans="1:16" x14ac:dyDescent="0.3">
      <c r="A164" s="74" t="s">
        <v>195</v>
      </c>
      <c r="B164" s="72" t="s">
        <v>182</v>
      </c>
      <c r="C164" s="72" t="s">
        <v>181</v>
      </c>
      <c r="D164" s="72" t="s">
        <v>206</v>
      </c>
      <c r="E164" s="72">
        <v>2009</v>
      </c>
      <c r="F164" s="72">
        <v>10</v>
      </c>
      <c r="G164" s="72">
        <v>125</v>
      </c>
      <c r="H164" s="72">
        <v>251125</v>
      </c>
      <c r="I164" s="72">
        <v>7533.75</v>
      </c>
      <c r="J164" s="72">
        <v>243591.25</v>
      </c>
      <c r="K164" s="72">
        <v>241080</v>
      </c>
      <c r="L164" s="72">
        <v>2511.25</v>
      </c>
      <c r="M164" s="73">
        <v>41801</v>
      </c>
      <c r="N164" s="72">
        <v>10</v>
      </c>
      <c r="O164" s="72" t="s">
        <v>187</v>
      </c>
      <c r="P164" s="71" t="s">
        <v>174</v>
      </c>
    </row>
    <row r="165" spans="1:16" x14ac:dyDescent="0.3">
      <c r="A165" s="74" t="s">
        <v>197</v>
      </c>
      <c r="B165" s="72" t="s">
        <v>194</v>
      </c>
      <c r="C165" s="72" t="s">
        <v>181</v>
      </c>
      <c r="D165" s="72" t="s">
        <v>206</v>
      </c>
      <c r="E165" s="72">
        <v>1945</v>
      </c>
      <c r="F165" s="72">
        <v>10</v>
      </c>
      <c r="G165" s="72">
        <v>15</v>
      </c>
      <c r="H165" s="72">
        <v>29175</v>
      </c>
      <c r="I165" s="72">
        <v>875.25</v>
      </c>
      <c r="J165" s="72">
        <v>28299.75</v>
      </c>
      <c r="K165" s="72">
        <v>19450</v>
      </c>
      <c r="L165" s="72">
        <v>8849.75</v>
      </c>
      <c r="M165" s="73">
        <v>41802</v>
      </c>
      <c r="N165" s="72">
        <v>10</v>
      </c>
      <c r="O165" s="72" t="s">
        <v>187</v>
      </c>
      <c r="P165" s="71" t="s">
        <v>196</v>
      </c>
    </row>
    <row r="166" spans="1:16" x14ac:dyDescent="0.3">
      <c r="A166" s="74" t="s">
        <v>195</v>
      </c>
      <c r="B166" s="72" t="s">
        <v>191</v>
      </c>
      <c r="C166" s="72" t="s">
        <v>181</v>
      </c>
      <c r="D166" s="72" t="s">
        <v>206</v>
      </c>
      <c r="E166" s="72">
        <v>1287</v>
      </c>
      <c r="F166" s="72">
        <v>10</v>
      </c>
      <c r="G166" s="72">
        <v>125</v>
      </c>
      <c r="H166" s="72">
        <v>160875</v>
      </c>
      <c r="I166" s="72">
        <v>4826.25</v>
      </c>
      <c r="J166" s="72">
        <v>156048.75</v>
      </c>
      <c r="K166" s="72">
        <v>154440</v>
      </c>
      <c r="L166" s="72">
        <v>1608.75</v>
      </c>
      <c r="M166" s="73">
        <v>41803</v>
      </c>
      <c r="N166" s="72">
        <v>12</v>
      </c>
      <c r="O166" s="72" t="s">
        <v>192</v>
      </c>
      <c r="P166" s="71" t="s">
        <v>174</v>
      </c>
    </row>
    <row r="167" spans="1:16" x14ac:dyDescent="0.3">
      <c r="A167" s="74" t="s">
        <v>195</v>
      </c>
      <c r="B167" s="72" t="s">
        <v>194</v>
      </c>
      <c r="C167" s="72" t="s">
        <v>181</v>
      </c>
      <c r="D167" s="72" t="s">
        <v>206</v>
      </c>
      <c r="E167" s="72">
        <v>1706</v>
      </c>
      <c r="F167" s="72">
        <v>10</v>
      </c>
      <c r="G167" s="72">
        <v>125</v>
      </c>
      <c r="H167" s="72">
        <v>213250</v>
      </c>
      <c r="I167" s="72">
        <v>6397.5</v>
      </c>
      <c r="J167" s="72">
        <v>206852.5</v>
      </c>
      <c r="K167" s="72">
        <v>204720</v>
      </c>
      <c r="L167" s="72">
        <v>2132.5</v>
      </c>
      <c r="M167" s="73">
        <v>41804</v>
      </c>
      <c r="N167" s="72">
        <v>12</v>
      </c>
      <c r="O167" s="72" t="s">
        <v>192</v>
      </c>
      <c r="P167" s="71" t="s">
        <v>174</v>
      </c>
    </row>
    <row r="168" spans="1:16" x14ac:dyDescent="0.3">
      <c r="A168" s="74" t="s">
        <v>195</v>
      </c>
      <c r="B168" s="72" t="s">
        <v>182</v>
      </c>
      <c r="C168" s="72" t="s">
        <v>199</v>
      </c>
      <c r="D168" s="72" t="s">
        <v>206</v>
      </c>
      <c r="E168" s="72">
        <v>2009</v>
      </c>
      <c r="F168" s="72">
        <v>120</v>
      </c>
      <c r="G168" s="72">
        <v>125</v>
      </c>
      <c r="H168" s="72">
        <v>251125</v>
      </c>
      <c r="I168" s="72">
        <v>7533.75</v>
      </c>
      <c r="J168" s="72">
        <v>243591.25</v>
      </c>
      <c r="K168" s="72">
        <v>241080</v>
      </c>
      <c r="L168" s="72">
        <v>2511.25</v>
      </c>
      <c r="M168" s="73">
        <v>41805</v>
      </c>
      <c r="N168" s="72">
        <v>10</v>
      </c>
      <c r="O168" s="72" t="s">
        <v>187</v>
      </c>
      <c r="P168" s="71" t="s">
        <v>174</v>
      </c>
    </row>
    <row r="169" spans="1:16" x14ac:dyDescent="0.3">
      <c r="A169" s="74" t="s">
        <v>189</v>
      </c>
      <c r="B169" s="72" t="s">
        <v>178</v>
      </c>
      <c r="C169" s="72" t="s">
        <v>177</v>
      </c>
      <c r="D169" s="72" t="s">
        <v>206</v>
      </c>
      <c r="E169" s="72">
        <v>2844</v>
      </c>
      <c r="F169" s="72">
        <v>250</v>
      </c>
      <c r="G169" s="72">
        <v>300</v>
      </c>
      <c r="H169" s="72">
        <v>853200</v>
      </c>
      <c r="I169" s="72">
        <v>25596</v>
      </c>
      <c r="J169" s="72">
        <v>827604</v>
      </c>
      <c r="K169" s="72">
        <v>711000</v>
      </c>
      <c r="L169" s="72">
        <v>116604</v>
      </c>
      <c r="M169" s="73">
        <v>41806</v>
      </c>
      <c r="N169" s="72">
        <v>2</v>
      </c>
      <c r="O169" s="72" t="s">
        <v>184</v>
      </c>
      <c r="P169" s="71" t="s">
        <v>174</v>
      </c>
    </row>
    <row r="170" spans="1:16" x14ac:dyDescent="0.3">
      <c r="A170" s="74" t="s">
        <v>179</v>
      </c>
      <c r="B170" s="72" t="s">
        <v>186</v>
      </c>
      <c r="C170" s="72" t="s">
        <v>177</v>
      </c>
      <c r="D170" s="72" t="s">
        <v>206</v>
      </c>
      <c r="E170" s="72">
        <v>1916</v>
      </c>
      <c r="F170" s="72">
        <v>250</v>
      </c>
      <c r="G170" s="72">
        <v>12</v>
      </c>
      <c r="H170" s="72">
        <v>22992</v>
      </c>
      <c r="I170" s="72">
        <v>689.76</v>
      </c>
      <c r="J170" s="72">
        <v>22302.240000000002</v>
      </c>
      <c r="K170" s="72">
        <v>5748</v>
      </c>
      <c r="L170" s="72">
        <v>16554.240000000002</v>
      </c>
      <c r="M170" s="73">
        <v>41807</v>
      </c>
      <c r="N170" s="72">
        <v>4</v>
      </c>
      <c r="O170" s="72" t="s">
        <v>180</v>
      </c>
      <c r="P170" s="71" t="s">
        <v>174</v>
      </c>
    </row>
    <row r="171" spans="1:16" x14ac:dyDescent="0.3">
      <c r="A171" s="74" t="s">
        <v>195</v>
      </c>
      <c r="B171" s="72" t="s">
        <v>194</v>
      </c>
      <c r="C171" s="72" t="s">
        <v>177</v>
      </c>
      <c r="D171" s="72" t="s">
        <v>206</v>
      </c>
      <c r="E171" s="72">
        <v>1570</v>
      </c>
      <c r="F171" s="72">
        <v>250</v>
      </c>
      <c r="G171" s="72">
        <v>125</v>
      </c>
      <c r="H171" s="72">
        <v>196250</v>
      </c>
      <c r="I171" s="72">
        <v>5887.5</v>
      </c>
      <c r="J171" s="72">
        <v>190362.5</v>
      </c>
      <c r="K171" s="72">
        <v>188400</v>
      </c>
      <c r="L171" s="72">
        <v>1962.5</v>
      </c>
      <c r="M171" s="73">
        <v>41808</v>
      </c>
      <c r="N171" s="72">
        <v>6</v>
      </c>
      <c r="O171" s="72" t="s">
        <v>204</v>
      </c>
      <c r="P171" s="71" t="s">
        <v>174</v>
      </c>
    </row>
    <row r="172" spans="1:16" x14ac:dyDescent="0.3">
      <c r="A172" s="74" t="s">
        <v>189</v>
      </c>
      <c r="B172" s="72" t="s">
        <v>182</v>
      </c>
      <c r="C172" s="72" t="s">
        <v>177</v>
      </c>
      <c r="D172" s="72" t="s">
        <v>206</v>
      </c>
      <c r="E172" s="72">
        <v>1874</v>
      </c>
      <c r="F172" s="72">
        <v>250</v>
      </c>
      <c r="G172" s="72">
        <v>300</v>
      </c>
      <c r="H172" s="72">
        <v>562200</v>
      </c>
      <c r="I172" s="72">
        <v>16866</v>
      </c>
      <c r="J172" s="72">
        <v>545334</v>
      </c>
      <c r="K172" s="72">
        <v>468500</v>
      </c>
      <c r="L172" s="72">
        <v>76834</v>
      </c>
      <c r="M172" s="73">
        <v>41809</v>
      </c>
      <c r="N172" s="72">
        <v>8</v>
      </c>
      <c r="O172" s="72" t="s">
        <v>201</v>
      </c>
      <c r="P172" s="71" t="s">
        <v>174</v>
      </c>
    </row>
    <row r="173" spans="1:16" x14ac:dyDescent="0.3">
      <c r="A173" s="74" t="s">
        <v>183</v>
      </c>
      <c r="B173" s="72" t="s">
        <v>186</v>
      </c>
      <c r="C173" s="72" t="s">
        <v>177</v>
      </c>
      <c r="D173" s="72" t="s">
        <v>206</v>
      </c>
      <c r="E173" s="72">
        <v>1642</v>
      </c>
      <c r="F173" s="72">
        <v>250</v>
      </c>
      <c r="G173" s="72">
        <v>350</v>
      </c>
      <c r="H173" s="72">
        <v>574700</v>
      </c>
      <c r="I173" s="72">
        <v>17241</v>
      </c>
      <c r="J173" s="72">
        <v>557459</v>
      </c>
      <c r="K173" s="72">
        <v>426920</v>
      </c>
      <c r="L173" s="72">
        <v>130539</v>
      </c>
      <c r="M173" s="73">
        <v>41810</v>
      </c>
      <c r="N173" s="72">
        <v>8</v>
      </c>
      <c r="O173" s="72" t="s">
        <v>201</v>
      </c>
      <c r="P173" s="71" t="s">
        <v>174</v>
      </c>
    </row>
    <row r="174" spans="1:16" x14ac:dyDescent="0.3">
      <c r="A174" s="74" t="s">
        <v>197</v>
      </c>
      <c r="B174" s="72" t="s">
        <v>194</v>
      </c>
      <c r="C174" s="72" t="s">
        <v>177</v>
      </c>
      <c r="D174" s="72" t="s">
        <v>206</v>
      </c>
      <c r="E174" s="72">
        <v>1945</v>
      </c>
      <c r="F174" s="72">
        <v>250</v>
      </c>
      <c r="G174" s="72">
        <v>15</v>
      </c>
      <c r="H174" s="72">
        <v>29175</v>
      </c>
      <c r="I174" s="72">
        <v>875.25</v>
      </c>
      <c r="J174" s="72">
        <v>28299.75</v>
      </c>
      <c r="K174" s="72">
        <v>19450</v>
      </c>
      <c r="L174" s="72">
        <v>8849.75</v>
      </c>
      <c r="M174" s="73">
        <v>41811</v>
      </c>
      <c r="N174" s="72">
        <v>10</v>
      </c>
      <c r="O174" s="72" t="s">
        <v>187</v>
      </c>
      <c r="P174" s="71" t="s">
        <v>196</v>
      </c>
    </row>
    <row r="175" spans="1:16" x14ac:dyDescent="0.3">
      <c r="A175" s="74" t="s">
        <v>183</v>
      </c>
      <c r="B175" s="72" t="s">
        <v>182</v>
      </c>
      <c r="C175" s="72" t="s">
        <v>202</v>
      </c>
      <c r="D175" s="72" t="s">
        <v>206</v>
      </c>
      <c r="E175" s="72">
        <v>831</v>
      </c>
      <c r="F175" s="72">
        <v>3</v>
      </c>
      <c r="G175" s="72">
        <v>20</v>
      </c>
      <c r="H175" s="72">
        <v>16620</v>
      </c>
      <c r="I175" s="72">
        <v>498.6</v>
      </c>
      <c r="J175" s="72">
        <v>16121.4</v>
      </c>
      <c r="K175" s="72">
        <v>8310</v>
      </c>
      <c r="L175" s="72">
        <v>7811.4</v>
      </c>
      <c r="M175" s="73">
        <v>41812</v>
      </c>
      <c r="N175" s="72">
        <v>5</v>
      </c>
      <c r="O175" s="72" t="s">
        <v>175</v>
      </c>
      <c r="P175" s="71" t="s">
        <v>174</v>
      </c>
    </row>
    <row r="176" spans="1:16" x14ac:dyDescent="0.3">
      <c r="A176" s="74" t="s">
        <v>183</v>
      </c>
      <c r="B176" s="72" t="s">
        <v>186</v>
      </c>
      <c r="C176" s="72" t="s">
        <v>181</v>
      </c>
      <c r="D176" s="72" t="s">
        <v>206</v>
      </c>
      <c r="E176" s="72">
        <v>1760</v>
      </c>
      <c r="F176" s="72">
        <v>10</v>
      </c>
      <c r="G176" s="72">
        <v>7</v>
      </c>
      <c r="H176" s="72">
        <v>12320</v>
      </c>
      <c r="I176" s="72">
        <v>369.6</v>
      </c>
      <c r="J176" s="72">
        <v>11950.4</v>
      </c>
      <c r="K176" s="72">
        <v>8800</v>
      </c>
      <c r="L176" s="72">
        <v>3150.4</v>
      </c>
      <c r="M176" s="73">
        <v>41813</v>
      </c>
      <c r="N176" s="72">
        <v>9</v>
      </c>
      <c r="O176" s="72" t="s">
        <v>200</v>
      </c>
      <c r="P176" s="71" t="s">
        <v>196</v>
      </c>
    </row>
    <row r="177" spans="1:16" x14ac:dyDescent="0.3">
      <c r="A177" s="74" t="s">
        <v>183</v>
      </c>
      <c r="B177" s="72" t="s">
        <v>182</v>
      </c>
      <c r="C177" s="72" t="s">
        <v>199</v>
      </c>
      <c r="D177" s="72" t="s">
        <v>206</v>
      </c>
      <c r="E177" s="72">
        <v>3850.5</v>
      </c>
      <c r="F177" s="72">
        <v>120</v>
      </c>
      <c r="G177" s="72">
        <v>20</v>
      </c>
      <c r="H177" s="72">
        <v>77010</v>
      </c>
      <c r="I177" s="72">
        <v>2310.3000000000002</v>
      </c>
      <c r="J177" s="72">
        <v>74699.7</v>
      </c>
      <c r="K177" s="72">
        <v>38505</v>
      </c>
      <c r="L177" s="72">
        <v>36194.699999999997</v>
      </c>
      <c r="M177" s="73">
        <v>41814</v>
      </c>
      <c r="N177" s="72">
        <v>4</v>
      </c>
      <c r="O177" s="72" t="s">
        <v>180</v>
      </c>
      <c r="P177" s="71" t="s">
        <v>174</v>
      </c>
    </row>
    <row r="178" spans="1:16" x14ac:dyDescent="0.3">
      <c r="A178" s="74" t="s">
        <v>179</v>
      </c>
      <c r="B178" s="72" t="s">
        <v>194</v>
      </c>
      <c r="C178" s="72" t="s">
        <v>177</v>
      </c>
      <c r="D178" s="72" t="s">
        <v>206</v>
      </c>
      <c r="E178" s="72">
        <v>2479</v>
      </c>
      <c r="F178" s="72">
        <v>250</v>
      </c>
      <c r="G178" s="72">
        <v>12</v>
      </c>
      <c r="H178" s="72">
        <v>29748</v>
      </c>
      <c r="I178" s="72">
        <v>892.44</v>
      </c>
      <c r="J178" s="72">
        <v>28855.56</v>
      </c>
      <c r="K178" s="72">
        <v>7437</v>
      </c>
      <c r="L178" s="72">
        <v>21418.560000000001</v>
      </c>
      <c r="M178" s="73">
        <v>41815</v>
      </c>
      <c r="N178" s="72">
        <v>1</v>
      </c>
      <c r="O178" s="72" t="s">
        <v>203</v>
      </c>
      <c r="P178" s="71" t="s">
        <v>174</v>
      </c>
    </row>
    <row r="179" spans="1:16" x14ac:dyDescent="0.3">
      <c r="A179" s="74" t="s">
        <v>197</v>
      </c>
      <c r="B179" s="72" t="s">
        <v>186</v>
      </c>
      <c r="C179" s="72" t="s">
        <v>185</v>
      </c>
      <c r="D179" s="72" t="s">
        <v>206</v>
      </c>
      <c r="E179" s="72">
        <v>2031</v>
      </c>
      <c r="F179" s="72">
        <v>5</v>
      </c>
      <c r="G179" s="72">
        <v>15</v>
      </c>
      <c r="H179" s="72">
        <v>30465</v>
      </c>
      <c r="I179" s="72">
        <v>1218.5999999999999</v>
      </c>
      <c r="J179" s="72">
        <v>29246.400000000001</v>
      </c>
      <c r="K179" s="72">
        <v>20310</v>
      </c>
      <c r="L179" s="72">
        <v>8936.4</v>
      </c>
      <c r="M179" s="73">
        <v>41816</v>
      </c>
      <c r="N179" s="72">
        <v>10</v>
      </c>
      <c r="O179" s="72" t="s">
        <v>187</v>
      </c>
      <c r="P179" s="71" t="s">
        <v>174</v>
      </c>
    </row>
    <row r="180" spans="1:16" x14ac:dyDescent="0.3">
      <c r="A180" s="74" t="s">
        <v>197</v>
      </c>
      <c r="B180" s="72" t="s">
        <v>186</v>
      </c>
      <c r="C180" s="72" t="s">
        <v>181</v>
      </c>
      <c r="D180" s="72" t="s">
        <v>206</v>
      </c>
      <c r="E180" s="72">
        <v>2031</v>
      </c>
      <c r="F180" s="72">
        <v>10</v>
      </c>
      <c r="G180" s="72">
        <v>15</v>
      </c>
      <c r="H180" s="72">
        <v>30465</v>
      </c>
      <c r="I180" s="72">
        <v>1218.5999999999999</v>
      </c>
      <c r="J180" s="72">
        <v>29246.400000000001</v>
      </c>
      <c r="K180" s="72">
        <v>20310</v>
      </c>
      <c r="L180" s="72">
        <v>8936.4</v>
      </c>
      <c r="M180" s="73">
        <v>41817</v>
      </c>
      <c r="N180" s="72">
        <v>10</v>
      </c>
      <c r="O180" s="72" t="s">
        <v>187</v>
      </c>
      <c r="P180" s="71" t="s">
        <v>174</v>
      </c>
    </row>
    <row r="181" spans="1:16" x14ac:dyDescent="0.3">
      <c r="A181" s="74" t="s">
        <v>197</v>
      </c>
      <c r="B181" s="72" t="s">
        <v>191</v>
      </c>
      <c r="C181" s="72" t="s">
        <v>181</v>
      </c>
      <c r="D181" s="72" t="s">
        <v>206</v>
      </c>
      <c r="E181" s="72">
        <v>2261</v>
      </c>
      <c r="F181" s="72">
        <v>10</v>
      </c>
      <c r="G181" s="72">
        <v>15</v>
      </c>
      <c r="H181" s="72">
        <v>33915</v>
      </c>
      <c r="I181" s="72">
        <v>1356.6</v>
      </c>
      <c r="J181" s="72">
        <v>32558.400000000001</v>
      </c>
      <c r="K181" s="72">
        <v>22610</v>
      </c>
      <c r="L181" s="72">
        <v>9948.4</v>
      </c>
      <c r="M181" s="73">
        <v>41818</v>
      </c>
      <c r="N181" s="72">
        <v>12</v>
      </c>
      <c r="O181" s="72" t="s">
        <v>192</v>
      </c>
      <c r="P181" s="71" t="s">
        <v>196</v>
      </c>
    </row>
    <row r="182" spans="1:16" x14ac:dyDescent="0.3">
      <c r="A182" s="74" t="s">
        <v>183</v>
      </c>
      <c r="B182" s="72" t="s">
        <v>178</v>
      </c>
      <c r="C182" s="72" t="s">
        <v>199</v>
      </c>
      <c r="D182" s="72" t="s">
        <v>206</v>
      </c>
      <c r="E182" s="72">
        <v>736</v>
      </c>
      <c r="F182" s="72">
        <v>120</v>
      </c>
      <c r="G182" s="72">
        <v>20</v>
      </c>
      <c r="H182" s="72">
        <v>14720</v>
      </c>
      <c r="I182" s="72">
        <v>588.79999999999995</v>
      </c>
      <c r="J182" s="72">
        <v>14131.2</v>
      </c>
      <c r="K182" s="72">
        <v>7360</v>
      </c>
      <c r="L182" s="72">
        <v>6771.2</v>
      </c>
      <c r="M182" s="73">
        <v>41819</v>
      </c>
      <c r="N182" s="72">
        <v>9</v>
      </c>
      <c r="O182" s="72" t="s">
        <v>200</v>
      </c>
      <c r="P182" s="71" t="s">
        <v>196</v>
      </c>
    </row>
    <row r="183" spans="1:16" x14ac:dyDescent="0.3">
      <c r="A183" s="74" t="s">
        <v>183</v>
      </c>
      <c r="B183" s="72" t="s">
        <v>182</v>
      </c>
      <c r="C183" s="72" t="s">
        <v>202</v>
      </c>
      <c r="D183" s="72" t="s">
        <v>206</v>
      </c>
      <c r="E183" s="72">
        <v>2851</v>
      </c>
      <c r="F183" s="72">
        <v>3</v>
      </c>
      <c r="G183" s="72">
        <v>7</v>
      </c>
      <c r="H183" s="72">
        <v>19957</v>
      </c>
      <c r="I183" s="72">
        <v>798.28</v>
      </c>
      <c r="J183" s="72">
        <v>19158.72</v>
      </c>
      <c r="K183" s="72">
        <v>14255</v>
      </c>
      <c r="L183" s="72">
        <v>4903.72</v>
      </c>
      <c r="M183" s="73">
        <v>41820</v>
      </c>
      <c r="N183" s="72">
        <v>10</v>
      </c>
      <c r="O183" s="72" t="s">
        <v>187</v>
      </c>
      <c r="P183" s="71" t="s">
        <v>196</v>
      </c>
    </row>
    <row r="184" spans="1:16" x14ac:dyDescent="0.3">
      <c r="A184" s="74" t="s">
        <v>189</v>
      </c>
      <c r="B184" s="72" t="s">
        <v>194</v>
      </c>
      <c r="C184" s="72" t="s">
        <v>202</v>
      </c>
      <c r="D184" s="72" t="s">
        <v>206</v>
      </c>
      <c r="E184" s="72">
        <v>2021</v>
      </c>
      <c r="F184" s="72">
        <v>3</v>
      </c>
      <c r="G184" s="72">
        <v>300</v>
      </c>
      <c r="H184" s="72">
        <v>606300</v>
      </c>
      <c r="I184" s="72">
        <v>24252</v>
      </c>
      <c r="J184" s="72">
        <v>582048</v>
      </c>
      <c r="K184" s="72">
        <v>505250</v>
      </c>
      <c r="L184" s="72">
        <v>76798</v>
      </c>
      <c r="M184" s="73">
        <v>41821</v>
      </c>
      <c r="N184" s="72">
        <v>10</v>
      </c>
      <c r="O184" s="72" t="s">
        <v>187</v>
      </c>
      <c r="P184" s="71" t="s">
        <v>174</v>
      </c>
    </row>
    <row r="185" spans="1:16" x14ac:dyDescent="0.3">
      <c r="A185" s="74" t="s">
        <v>183</v>
      </c>
      <c r="B185" s="72" t="s">
        <v>178</v>
      </c>
      <c r="C185" s="72" t="s">
        <v>202</v>
      </c>
      <c r="D185" s="72" t="s">
        <v>206</v>
      </c>
      <c r="E185" s="72">
        <v>274</v>
      </c>
      <c r="F185" s="72">
        <v>3</v>
      </c>
      <c r="G185" s="72">
        <v>350</v>
      </c>
      <c r="H185" s="72">
        <v>95900</v>
      </c>
      <c r="I185" s="72">
        <v>3836</v>
      </c>
      <c r="J185" s="72">
        <v>92064</v>
      </c>
      <c r="K185" s="72">
        <v>71240</v>
      </c>
      <c r="L185" s="72">
        <v>20824</v>
      </c>
      <c r="M185" s="73">
        <v>41822</v>
      </c>
      <c r="N185" s="72">
        <v>12</v>
      </c>
      <c r="O185" s="72" t="s">
        <v>192</v>
      </c>
      <c r="P185" s="71" t="s">
        <v>174</v>
      </c>
    </row>
    <row r="186" spans="1:16" x14ac:dyDescent="0.3">
      <c r="A186" s="74" t="s">
        <v>197</v>
      </c>
      <c r="B186" s="72" t="s">
        <v>182</v>
      </c>
      <c r="C186" s="72" t="s">
        <v>185</v>
      </c>
      <c r="D186" s="72" t="s">
        <v>206</v>
      </c>
      <c r="E186" s="72">
        <v>1967</v>
      </c>
      <c r="F186" s="72">
        <v>5</v>
      </c>
      <c r="G186" s="72">
        <v>15</v>
      </c>
      <c r="H186" s="72">
        <v>29505</v>
      </c>
      <c r="I186" s="72">
        <v>1180.2</v>
      </c>
      <c r="J186" s="72">
        <v>28324.799999999999</v>
      </c>
      <c r="K186" s="72">
        <v>19670</v>
      </c>
      <c r="L186" s="72">
        <v>8654.7999999999993</v>
      </c>
      <c r="M186" s="73">
        <v>41823</v>
      </c>
      <c r="N186" s="72">
        <v>3</v>
      </c>
      <c r="O186" s="72" t="s">
        <v>190</v>
      </c>
      <c r="P186" s="71" t="s">
        <v>174</v>
      </c>
    </row>
    <row r="187" spans="1:16" x14ac:dyDescent="0.3">
      <c r="A187" s="74" t="s">
        <v>189</v>
      </c>
      <c r="B187" s="72" t="s">
        <v>194</v>
      </c>
      <c r="C187" s="72" t="s">
        <v>185</v>
      </c>
      <c r="D187" s="72" t="s">
        <v>206</v>
      </c>
      <c r="E187" s="72">
        <v>1859</v>
      </c>
      <c r="F187" s="72">
        <v>5</v>
      </c>
      <c r="G187" s="72">
        <v>300</v>
      </c>
      <c r="H187" s="72">
        <v>557700</v>
      </c>
      <c r="I187" s="72">
        <v>22308</v>
      </c>
      <c r="J187" s="72">
        <v>535392</v>
      </c>
      <c r="K187" s="72">
        <v>464750</v>
      </c>
      <c r="L187" s="72">
        <v>70642</v>
      </c>
      <c r="M187" s="73">
        <v>41824</v>
      </c>
      <c r="N187" s="72">
        <v>8</v>
      </c>
      <c r="O187" s="72" t="s">
        <v>201</v>
      </c>
      <c r="P187" s="71" t="s">
        <v>174</v>
      </c>
    </row>
    <row r="188" spans="1:16" x14ac:dyDescent="0.3">
      <c r="A188" s="74" t="s">
        <v>183</v>
      </c>
      <c r="B188" s="72" t="s">
        <v>182</v>
      </c>
      <c r="C188" s="72" t="s">
        <v>185</v>
      </c>
      <c r="D188" s="72" t="s">
        <v>206</v>
      </c>
      <c r="E188" s="72">
        <v>2851</v>
      </c>
      <c r="F188" s="72">
        <v>5</v>
      </c>
      <c r="G188" s="72">
        <v>7</v>
      </c>
      <c r="H188" s="72">
        <v>19957</v>
      </c>
      <c r="I188" s="72">
        <v>798.28</v>
      </c>
      <c r="J188" s="72">
        <v>19158.72</v>
      </c>
      <c r="K188" s="72">
        <v>14255</v>
      </c>
      <c r="L188" s="72">
        <v>4903.72</v>
      </c>
      <c r="M188" s="73">
        <v>41825</v>
      </c>
      <c r="N188" s="72">
        <v>10</v>
      </c>
      <c r="O188" s="72" t="s">
        <v>187</v>
      </c>
      <c r="P188" s="71" t="s">
        <v>196</v>
      </c>
    </row>
    <row r="189" spans="1:16" x14ac:dyDescent="0.3">
      <c r="A189" s="74" t="s">
        <v>189</v>
      </c>
      <c r="B189" s="72" t="s">
        <v>194</v>
      </c>
      <c r="C189" s="72" t="s">
        <v>185</v>
      </c>
      <c r="D189" s="72" t="s">
        <v>206</v>
      </c>
      <c r="E189" s="72">
        <v>2021</v>
      </c>
      <c r="F189" s="72">
        <v>5</v>
      </c>
      <c r="G189" s="72">
        <v>300</v>
      </c>
      <c r="H189" s="72">
        <v>606300</v>
      </c>
      <c r="I189" s="72">
        <v>24252</v>
      </c>
      <c r="J189" s="72">
        <v>582048</v>
      </c>
      <c r="K189" s="72">
        <v>505250</v>
      </c>
      <c r="L189" s="72">
        <v>76798</v>
      </c>
      <c r="M189" s="73">
        <v>41826</v>
      </c>
      <c r="N189" s="72">
        <v>10</v>
      </c>
      <c r="O189" s="72" t="s">
        <v>187</v>
      </c>
      <c r="P189" s="71" t="s">
        <v>174</v>
      </c>
    </row>
    <row r="190" spans="1:16" x14ac:dyDescent="0.3">
      <c r="A190" s="74" t="s">
        <v>195</v>
      </c>
      <c r="B190" s="72" t="s">
        <v>186</v>
      </c>
      <c r="C190" s="72" t="s">
        <v>185</v>
      </c>
      <c r="D190" s="72" t="s">
        <v>206</v>
      </c>
      <c r="E190" s="72">
        <v>1138</v>
      </c>
      <c r="F190" s="72">
        <v>5</v>
      </c>
      <c r="G190" s="72">
        <v>125</v>
      </c>
      <c r="H190" s="72">
        <v>142250</v>
      </c>
      <c r="I190" s="72">
        <v>5690</v>
      </c>
      <c r="J190" s="72">
        <v>136560</v>
      </c>
      <c r="K190" s="72">
        <v>136560</v>
      </c>
      <c r="L190" s="72">
        <v>0</v>
      </c>
      <c r="M190" s="73">
        <v>41827</v>
      </c>
      <c r="N190" s="72">
        <v>12</v>
      </c>
      <c r="O190" s="72" t="s">
        <v>192</v>
      </c>
      <c r="P190" s="71" t="s">
        <v>174</v>
      </c>
    </row>
    <row r="191" spans="1:16" x14ac:dyDescent="0.3">
      <c r="A191" s="74" t="s">
        <v>183</v>
      </c>
      <c r="B191" s="72" t="s">
        <v>182</v>
      </c>
      <c r="C191" s="72" t="s">
        <v>181</v>
      </c>
      <c r="D191" s="72" t="s">
        <v>206</v>
      </c>
      <c r="E191" s="72">
        <v>4251</v>
      </c>
      <c r="F191" s="72">
        <v>10</v>
      </c>
      <c r="G191" s="72">
        <v>7</v>
      </c>
      <c r="H191" s="72">
        <v>29757</v>
      </c>
      <c r="I191" s="72">
        <v>1190.28</v>
      </c>
      <c r="J191" s="72">
        <v>28566.720000000001</v>
      </c>
      <c r="K191" s="72">
        <v>21255</v>
      </c>
      <c r="L191" s="72">
        <v>7311.72</v>
      </c>
      <c r="M191" s="73">
        <v>41828</v>
      </c>
      <c r="N191" s="72">
        <v>1</v>
      </c>
      <c r="O191" s="72" t="s">
        <v>203</v>
      </c>
      <c r="P191" s="71" t="s">
        <v>174</v>
      </c>
    </row>
    <row r="192" spans="1:16" x14ac:dyDescent="0.3">
      <c r="A192" s="74" t="s">
        <v>195</v>
      </c>
      <c r="B192" s="72" t="s">
        <v>194</v>
      </c>
      <c r="C192" s="72" t="s">
        <v>181</v>
      </c>
      <c r="D192" s="72" t="s">
        <v>206</v>
      </c>
      <c r="E192" s="72">
        <v>795</v>
      </c>
      <c r="F192" s="72">
        <v>10</v>
      </c>
      <c r="G192" s="72">
        <v>125</v>
      </c>
      <c r="H192" s="72">
        <v>99375</v>
      </c>
      <c r="I192" s="72">
        <v>3975</v>
      </c>
      <c r="J192" s="72">
        <v>95400</v>
      </c>
      <c r="K192" s="72">
        <v>95400</v>
      </c>
      <c r="L192" s="72">
        <v>0</v>
      </c>
      <c r="M192" s="73">
        <v>41829</v>
      </c>
      <c r="N192" s="72">
        <v>3</v>
      </c>
      <c r="O192" s="72" t="s">
        <v>190</v>
      </c>
      <c r="P192" s="71" t="s">
        <v>174</v>
      </c>
    </row>
    <row r="193" spans="1:16" x14ac:dyDescent="0.3">
      <c r="A193" s="74" t="s">
        <v>189</v>
      </c>
      <c r="B193" s="72" t="s">
        <v>194</v>
      </c>
      <c r="C193" s="72" t="s">
        <v>181</v>
      </c>
      <c r="D193" s="72" t="s">
        <v>206</v>
      </c>
      <c r="E193" s="72">
        <v>1414.5</v>
      </c>
      <c r="F193" s="72">
        <v>10</v>
      </c>
      <c r="G193" s="72">
        <v>300</v>
      </c>
      <c r="H193" s="72">
        <v>424350</v>
      </c>
      <c r="I193" s="72">
        <v>16974</v>
      </c>
      <c r="J193" s="72">
        <v>407376</v>
      </c>
      <c r="K193" s="72">
        <v>353625</v>
      </c>
      <c r="L193" s="72">
        <v>53751</v>
      </c>
      <c r="M193" s="73">
        <v>41830</v>
      </c>
      <c r="N193" s="72">
        <v>4</v>
      </c>
      <c r="O193" s="72" t="s">
        <v>180</v>
      </c>
      <c r="P193" s="71" t="s">
        <v>174</v>
      </c>
    </row>
    <row r="194" spans="1:16" x14ac:dyDescent="0.3">
      <c r="A194" s="74" t="s">
        <v>189</v>
      </c>
      <c r="B194" s="72" t="s">
        <v>178</v>
      </c>
      <c r="C194" s="72" t="s">
        <v>181</v>
      </c>
      <c r="D194" s="72" t="s">
        <v>206</v>
      </c>
      <c r="E194" s="72">
        <v>2918</v>
      </c>
      <c r="F194" s="72">
        <v>10</v>
      </c>
      <c r="G194" s="72">
        <v>300</v>
      </c>
      <c r="H194" s="72">
        <v>875400</v>
      </c>
      <c r="I194" s="72">
        <v>35016</v>
      </c>
      <c r="J194" s="72">
        <v>840384</v>
      </c>
      <c r="K194" s="72">
        <v>729500</v>
      </c>
      <c r="L194" s="72">
        <v>110884</v>
      </c>
      <c r="M194" s="73">
        <v>41831</v>
      </c>
      <c r="N194" s="72">
        <v>5</v>
      </c>
      <c r="O194" s="72" t="s">
        <v>175</v>
      </c>
      <c r="P194" s="71" t="s">
        <v>174</v>
      </c>
    </row>
    <row r="195" spans="1:16" x14ac:dyDescent="0.3">
      <c r="A195" s="74" t="s">
        <v>183</v>
      </c>
      <c r="B195" s="72" t="s">
        <v>178</v>
      </c>
      <c r="C195" s="72" t="s">
        <v>181</v>
      </c>
      <c r="D195" s="72" t="s">
        <v>206</v>
      </c>
      <c r="E195" s="72">
        <v>3450</v>
      </c>
      <c r="F195" s="72">
        <v>10</v>
      </c>
      <c r="G195" s="72">
        <v>350</v>
      </c>
      <c r="H195" s="72">
        <v>1207500</v>
      </c>
      <c r="I195" s="72">
        <v>48300</v>
      </c>
      <c r="J195" s="72">
        <v>1159200</v>
      </c>
      <c r="K195" s="72">
        <v>897000</v>
      </c>
      <c r="L195" s="72">
        <v>262200</v>
      </c>
      <c r="M195" s="73">
        <v>41832</v>
      </c>
      <c r="N195" s="72">
        <v>7</v>
      </c>
      <c r="O195" s="72" t="s">
        <v>198</v>
      </c>
      <c r="P195" s="71" t="s">
        <v>174</v>
      </c>
    </row>
    <row r="196" spans="1:16" x14ac:dyDescent="0.3">
      <c r="A196" s="74" t="s">
        <v>195</v>
      </c>
      <c r="B196" s="72" t="s">
        <v>191</v>
      </c>
      <c r="C196" s="72" t="s">
        <v>181</v>
      </c>
      <c r="D196" s="72" t="s">
        <v>206</v>
      </c>
      <c r="E196" s="72">
        <v>2988</v>
      </c>
      <c r="F196" s="72">
        <v>10</v>
      </c>
      <c r="G196" s="72">
        <v>125</v>
      </c>
      <c r="H196" s="72">
        <v>373500</v>
      </c>
      <c r="I196" s="72">
        <v>14940</v>
      </c>
      <c r="J196" s="72">
        <v>358560</v>
      </c>
      <c r="K196" s="72">
        <v>358560</v>
      </c>
      <c r="L196" s="72">
        <v>0</v>
      </c>
      <c r="M196" s="73">
        <v>41833</v>
      </c>
      <c r="N196" s="72">
        <v>7</v>
      </c>
      <c r="O196" s="72" t="s">
        <v>198</v>
      </c>
      <c r="P196" s="71" t="s">
        <v>174</v>
      </c>
    </row>
    <row r="197" spans="1:16" x14ac:dyDescent="0.3">
      <c r="A197" s="74" t="s">
        <v>197</v>
      </c>
      <c r="B197" s="72" t="s">
        <v>182</v>
      </c>
      <c r="C197" s="72" t="s">
        <v>181</v>
      </c>
      <c r="D197" s="72" t="s">
        <v>206</v>
      </c>
      <c r="E197" s="72">
        <v>218</v>
      </c>
      <c r="F197" s="72">
        <v>10</v>
      </c>
      <c r="G197" s="72">
        <v>15</v>
      </c>
      <c r="H197" s="72">
        <v>3270</v>
      </c>
      <c r="I197" s="72">
        <v>130.80000000000001</v>
      </c>
      <c r="J197" s="72">
        <v>3139.2</v>
      </c>
      <c r="K197" s="72">
        <v>2180</v>
      </c>
      <c r="L197" s="72">
        <v>959.2</v>
      </c>
      <c r="M197" s="73">
        <v>41834</v>
      </c>
      <c r="N197" s="72">
        <v>9</v>
      </c>
      <c r="O197" s="72" t="s">
        <v>200</v>
      </c>
      <c r="P197" s="71" t="s">
        <v>174</v>
      </c>
    </row>
    <row r="198" spans="1:16" x14ac:dyDescent="0.3">
      <c r="A198" s="74" t="s">
        <v>183</v>
      </c>
      <c r="B198" s="72" t="s">
        <v>182</v>
      </c>
      <c r="C198" s="72" t="s">
        <v>181</v>
      </c>
      <c r="D198" s="72" t="s">
        <v>206</v>
      </c>
      <c r="E198" s="72">
        <v>2074</v>
      </c>
      <c r="F198" s="72">
        <v>10</v>
      </c>
      <c r="G198" s="72">
        <v>20</v>
      </c>
      <c r="H198" s="72">
        <v>41480</v>
      </c>
      <c r="I198" s="72">
        <v>1659.2</v>
      </c>
      <c r="J198" s="72">
        <v>39820.800000000003</v>
      </c>
      <c r="K198" s="72">
        <v>20740</v>
      </c>
      <c r="L198" s="72">
        <v>19080.8</v>
      </c>
      <c r="M198" s="73">
        <v>41835</v>
      </c>
      <c r="N198" s="72">
        <v>9</v>
      </c>
      <c r="O198" s="72" t="s">
        <v>200</v>
      </c>
      <c r="P198" s="71" t="s">
        <v>174</v>
      </c>
    </row>
    <row r="199" spans="1:16" x14ac:dyDescent="0.3">
      <c r="A199" s="74" t="s">
        <v>183</v>
      </c>
      <c r="B199" s="72" t="s">
        <v>178</v>
      </c>
      <c r="C199" s="72" t="s">
        <v>181</v>
      </c>
      <c r="D199" s="72" t="s">
        <v>206</v>
      </c>
      <c r="E199" s="72">
        <v>1056</v>
      </c>
      <c r="F199" s="72">
        <v>10</v>
      </c>
      <c r="G199" s="72">
        <v>20</v>
      </c>
      <c r="H199" s="72">
        <v>21120</v>
      </c>
      <c r="I199" s="72">
        <v>844.8</v>
      </c>
      <c r="J199" s="72">
        <v>20275.2</v>
      </c>
      <c r="K199" s="72">
        <v>10560</v>
      </c>
      <c r="L199" s="72">
        <v>9715.2000000000007</v>
      </c>
      <c r="M199" s="73">
        <v>41836</v>
      </c>
      <c r="N199" s="72">
        <v>9</v>
      </c>
      <c r="O199" s="72" t="s">
        <v>200</v>
      </c>
      <c r="P199" s="71" t="s">
        <v>174</v>
      </c>
    </row>
    <row r="200" spans="1:16" x14ac:dyDescent="0.3">
      <c r="A200" s="74" t="s">
        <v>197</v>
      </c>
      <c r="B200" s="72" t="s">
        <v>178</v>
      </c>
      <c r="C200" s="72" t="s">
        <v>181</v>
      </c>
      <c r="D200" s="72" t="s">
        <v>206</v>
      </c>
      <c r="E200" s="72">
        <v>671</v>
      </c>
      <c r="F200" s="72">
        <v>10</v>
      </c>
      <c r="G200" s="72">
        <v>15</v>
      </c>
      <c r="H200" s="72">
        <v>10065</v>
      </c>
      <c r="I200" s="72">
        <v>402.6</v>
      </c>
      <c r="J200" s="72">
        <v>9662.4</v>
      </c>
      <c r="K200" s="72">
        <v>6710</v>
      </c>
      <c r="L200" s="72">
        <v>2952.4</v>
      </c>
      <c r="M200" s="73">
        <v>41837</v>
      </c>
      <c r="N200" s="72">
        <v>10</v>
      </c>
      <c r="O200" s="72" t="s">
        <v>187</v>
      </c>
      <c r="P200" s="71" t="s">
        <v>196</v>
      </c>
    </row>
    <row r="201" spans="1:16" x14ac:dyDescent="0.3">
      <c r="A201" s="74" t="s">
        <v>197</v>
      </c>
      <c r="B201" s="72" t="s">
        <v>186</v>
      </c>
      <c r="C201" s="72" t="s">
        <v>181</v>
      </c>
      <c r="D201" s="72" t="s">
        <v>206</v>
      </c>
      <c r="E201" s="72">
        <v>1514</v>
      </c>
      <c r="F201" s="72">
        <v>10</v>
      </c>
      <c r="G201" s="72">
        <v>15</v>
      </c>
      <c r="H201" s="72">
        <v>22710</v>
      </c>
      <c r="I201" s="72">
        <v>908.4</v>
      </c>
      <c r="J201" s="72">
        <v>21801.599999999999</v>
      </c>
      <c r="K201" s="72">
        <v>15140</v>
      </c>
      <c r="L201" s="72">
        <v>6661.6</v>
      </c>
      <c r="M201" s="73">
        <v>41838</v>
      </c>
      <c r="N201" s="72">
        <v>10</v>
      </c>
      <c r="O201" s="72" t="s">
        <v>187</v>
      </c>
      <c r="P201" s="71" t="s">
        <v>196</v>
      </c>
    </row>
    <row r="202" spans="1:16" x14ac:dyDescent="0.3">
      <c r="A202" s="74" t="s">
        <v>183</v>
      </c>
      <c r="B202" s="72" t="s">
        <v>178</v>
      </c>
      <c r="C202" s="72" t="s">
        <v>181</v>
      </c>
      <c r="D202" s="72" t="s">
        <v>206</v>
      </c>
      <c r="E202" s="72">
        <v>274</v>
      </c>
      <c r="F202" s="72">
        <v>10</v>
      </c>
      <c r="G202" s="72">
        <v>350</v>
      </c>
      <c r="H202" s="72">
        <v>95900</v>
      </c>
      <c r="I202" s="72">
        <v>3836</v>
      </c>
      <c r="J202" s="72">
        <v>92064</v>
      </c>
      <c r="K202" s="72">
        <v>71240</v>
      </c>
      <c r="L202" s="72">
        <v>20824</v>
      </c>
      <c r="M202" s="73">
        <v>41839</v>
      </c>
      <c r="N202" s="72">
        <v>12</v>
      </c>
      <c r="O202" s="72" t="s">
        <v>192</v>
      </c>
      <c r="P202" s="71" t="s">
        <v>174</v>
      </c>
    </row>
    <row r="203" spans="1:16" x14ac:dyDescent="0.3">
      <c r="A203" s="74" t="s">
        <v>195</v>
      </c>
      <c r="B203" s="72" t="s">
        <v>186</v>
      </c>
      <c r="C203" s="72" t="s">
        <v>181</v>
      </c>
      <c r="D203" s="72" t="s">
        <v>206</v>
      </c>
      <c r="E203" s="72">
        <v>1138</v>
      </c>
      <c r="F203" s="72">
        <v>10</v>
      </c>
      <c r="G203" s="72">
        <v>125</v>
      </c>
      <c r="H203" s="72">
        <v>142250</v>
      </c>
      <c r="I203" s="72">
        <v>5690</v>
      </c>
      <c r="J203" s="72">
        <v>136560</v>
      </c>
      <c r="K203" s="72">
        <v>136560</v>
      </c>
      <c r="L203" s="72">
        <v>0</v>
      </c>
      <c r="M203" s="73">
        <v>41840</v>
      </c>
      <c r="N203" s="72">
        <v>12</v>
      </c>
      <c r="O203" s="72" t="s">
        <v>192</v>
      </c>
      <c r="P203" s="71" t="s">
        <v>174</v>
      </c>
    </row>
    <row r="204" spans="1:16" x14ac:dyDescent="0.3">
      <c r="A204" s="74" t="s">
        <v>179</v>
      </c>
      <c r="B204" s="72" t="s">
        <v>178</v>
      </c>
      <c r="C204" s="72" t="s">
        <v>199</v>
      </c>
      <c r="D204" s="72" t="s">
        <v>206</v>
      </c>
      <c r="E204" s="72">
        <v>1465</v>
      </c>
      <c r="F204" s="72">
        <v>120</v>
      </c>
      <c r="G204" s="72">
        <v>12</v>
      </c>
      <c r="H204" s="72">
        <v>17580</v>
      </c>
      <c r="I204" s="72">
        <v>703.2</v>
      </c>
      <c r="J204" s="72">
        <v>16876.8</v>
      </c>
      <c r="K204" s="72">
        <v>4395</v>
      </c>
      <c r="L204" s="72">
        <v>12481.8</v>
      </c>
      <c r="M204" s="73">
        <v>41841</v>
      </c>
      <c r="N204" s="72">
        <v>3</v>
      </c>
      <c r="O204" s="72" t="s">
        <v>190</v>
      </c>
      <c r="P204" s="71" t="s">
        <v>174</v>
      </c>
    </row>
    <row r="205" spans="1:16" x14ac:dyDescent="0.3">
      <c r="A205" s="74" t="s">
        <v>183</v>
      </c>
      <c r="B205" s="72" t="s">
        <v>182</v>
      </c>
      <c r="C205" s="72" t="s">
        <v>199</v>
      </c>
      <c r="D205" s="72" t="s">
        <v>206</v>
      </c>
      <c r="E205" s="72">
        <v>2646</v>
      </c>
      <c r="F205" s="72">
        <v>120</v>
      </c>
      <c r="G205" s="72">
        <v>20</v>
      </c>
      <c r="H205" s="72">
        <v>52920</v>
      </c>
      <c r="I205" s="72">
        <v>2116.8000000000002</v>
      </c>
      <c r="J205" s="72">
        <v>50803.199999999997</v>
      </c>
      <c r="K205" s="72">
        <v>26460</v>
      </c>
      <c r="L205" s="72">
        <v>24343.200000000001</v>
      </c>
      <c r="M205" s="73">
        <v>41842</v>
      </c>
      <c r="N205" s="72">
        <v>9</v>
      </c>
      <c r="O205" s="72" t="s">
        <v>200</v>
      </c>
      <c r="P205" s="71" t="s">
        <v>196</v>
      </c>
    </row>
    <row r="206" spans="1:16" x14ac:dyDescent="0.3">
      <c r="A206" s="74" t="s">
        <v>183</v>
      </c>
      <c r="B206" s="72" t="s">
        <v>191</v>
      </c>
      <c r="C206" s="72" t="s">
        <v>199</v>
      </c>
      <c r="D206" s="72" t="s">
        <v>206</v>
      </c>
      <c r="E206" s="72">
        <v>2177</v>
      </c>
      <c r="F206" s="72">
        <v>120</v>
      </c>
      <c r="G206" s="72">
        <v>350</v>
      </c>
      <c r="H206" s="72">
        <v>761950</v>
      </c>
      <c r="I206" s="72">
        <v>30478</v>
      </c>
      <c r="J206" s="72">
        <v>731472</v>
      </c>
      <c r="K206" s="72">
        <v>566020</v>
      </c>
      <c r="L206" s="72">
        <v>165452</v>
      </c>
      <c r="M206" s="73">
        <v>41843</v>
      </c>
      <c r="N206" s="72">
        <v>10</v>
      </c>
      <c r="O206" s="72" t="s">
        <v>187</v>
      </c>
      <c r="P206" s="71" t="s">
        <v>174</v>
      </c>
    </row>
    <row r="207" spans="1:16" x14ac:dyDescent="0.3">
      <c r="A207" s="74" t="s">
        <v>179</v>
      </c>
      <c r="B207" s="72" t="s">
        <v>191</v>
      </c>
      <c r="C207" s="72" t="s">
        <v>177</v>
      </c>
      <c r="D207" s="72" t="s">
        <v>206</v>
      </c>
      <c r="E207" s="72">
        <v>866</v>
      </c>
      <c r="F207" s="72">
        <v>250</v>
      </c>
      <c r="G207" s="72">
        <v>12</v>
      </c>
      <c r="H207" s="72">
        <v>10392</v>
      </c>
      <c r="I207" s="72">
        <v>415.68</v>
      </c>
      <c r="J207" s="72">
        <v>9976.32</v>
      </c>
      <c r="K207" s="72">
        <v>2598</v>
      </c>
      <c r="L207" s="72">
        <v>7378.32</v>
      </c>
      <c r="M207" s="73">
        <v>41844</v>
      </c>
      <c r="N207" s="72">
        <v>5</v>
      </c>
      <c r="O207" s="72" t="s">
        <v>175</v>
      </c>
      <c r="P207" s="71" t="s">
        <v>174</v>
      </c>
    </row>
    <row r="208" spans="1:16" x14ac:dyDescent="0.3">
      <c r="A208" s="74" t="s">
        <v>183</v>
      </c>
      <c r="B208" s="72" t="s">
        <v>178</v>
      </c>
      <c r="C208" s="72" t="s">
        <v>177</v>
      </c>
      <c r="D208" s="72" t="s">
        <v>206</v>
      </c>
      <c r="E208" s="72">
        <v>349</v>
      </c>
      <c r="F208" s="72">
        <v>250</v>
      </c>
      <c r="G208" s="72">
        <v>350</v>
      </c>
      <c r="H208" s="72">
        <v>122150</v>
      </c>
      <c r="I208" s="72">
        <v>4886</v>
      </c>
      <c r="J208" s="72">
        <v>117264</v>
      </c>
      <c r="K208" s="72">
        <v>90740</v>
      </c>
      <c r="L208" s="72">
        <v>26524</v>
      </c>
      <c r="M208" s="73">
        <v>41845</v>
      </c>
      <c r="N208" s="72">
        <v>9</v>
      </c>
      <c r="O208" s="72" t="s">
        <v>200</v>
      </c>
      <c r="P208" s="71" t="s">
        <v>196</v>
      </c>
    </row>
    <row r="209" spans="1:16" x14ac:dyDescent="0.3">
      <c r="A209" s="74" t="s">
        <v>183</v>
      </c>
      <c r="B209" s="72" t="s">
        <v>191</v>
      </c>
      <c r="C209" s="72" t="s">
        <v>177</v>
      </c>
      <c r="D209" s="72" t="s">
        <v>206</v>
      </c>
      <c r="E209" s="72">
        <v>2177</v>
      </c>
      <c r="F209" s="72">
        <v>250</v>
      </c>
      <c r="G209" s="72">
        <v>350</v>
      </c>
      <c r="H209" s="72">
        <v>761950</v>
      </c>
      <c r="I209" s="72">
        <v>30478</v>
      </c>
      <c r="J209" s="72">
        <v>731472</v>
      </c>
      <c r="K209" s="72">
        <v>566020</v>
      </c>
      <c r="L209" s="72">
        <v>165452</v>
      </c>
      <c r="M209" s="73">
        <v>41846</v>
      </c>
      <c r="N209" s="72">
        <v>10</v>
      </c>
      <c r="O209" s="72" t="s">
        <v>187</v>
      </c>
      <c r="P209" s="71" t="s">
        <v>174</v>
      </c>
    </row>
    <row r="210" spans="1:16" x14ac:dyDescent="0.3">
      <c r="A210" s="74" t="s">
        <v>197</v>
      </c>
      <c r="B210" s="72" t="s">
        <v>186</v>
      </c>
      <c r="C210" s="72" t="s">
        <v>177</v>
      </c>
      <c r="D210" s="72" t="s">
        <v>206</v>
      </c>
      <c r="E210" s="72">
        <v>1514</v>
      </c>
      <c r="F210" s="72">
        <v>250</v>
      </c>
      <c r="G210" s="72">
        <v>15</v>
      </c>
      <c r="H210" s="72">
        <v>22710</v>
      </c>
      <c r="I210" s="72">
        <v>908.4</v>
      </c>
      <c r="J210" s="72">
        <v>21801.599999999999</v>
      </c>
      <c r="K210" s="72">
        <v>15140</v>
      </c>
      <c r="L210" s="72">
        <v>6661.6</v>
      </c>
      <c r="M210" s="73">
        <v>41847</v>
      </c>
      <c r="N210" s="72">
        <v>10</v>
      </c>
      <c r="O210" s="72" t="s">
        <v>187</v>
      </c>
      <c r="P210" s="71" t="s">
        <v>196</v>
      </c>
    </row>
    <row r="211" spans="1:16" x14ac:dyDescent="0.3">
      <c r="A211" s="74" t="s">
        <v>183</v>
      </c>
      <c r="B211" s="72" t="s">
        <v>186</v>
      </c>
      <c r="C211" s="72" t="s">
        <v>188</v>
      </c>
      <c r="D211" s="72" t="s">
        <v>206</v>
      </c>
      <c r="E211" s="72">
        <v>1865</v>
      </c>
      <c r="F211" s="72">
        <v>260</v>
      </c>
      <c r="G211" s="72">
        <v>350</v>
      </c>
      <c r="H211" s="72">
        <v>652750</v>
      </c>
      <c r="I211" s="72">
        <v>26110</v>
      </c>
      <c r="J211" s="72">
        <v>626640</v>
      </c>
      <c r="K211" s="72">
        <v>484900</v>
      </c>
      <c r="L211" s="72">
        <v>141740</v>
      </c>
      <c r="M211" s="73">
        <v>41848</v>
      </c>
      <c r="N211" s="72">
        <v>2</v>
      </c>
      <c r="O211" s="72" t="s">
        <v>184</v>
      </c>
      <c r="P211" s="71" t="s">
        <v>174</v>
      </c>
    </row>
    <row r="212" spans="1:16" x14ac:dyDescent="0.3">
      <c r="A212" s="74" t="s">
        <v>195</v>
      </c>
      <c r="B212" s="72" t="s">
        <v>186</v>
      </c>
      <c r="C212" s="72" t="s">
        <v>188</v>
      </c>
      <c r="D212" s="72" t="s">
        <v>206</v>
      </c>
      <c r="E212" s="72">
        <v>1074</v>
      </c>
      <c r="F212" s="72">
        <v>260</v>
      </c>
      <c r="G212" s="72">
        <v>125</v>
      </c>
      <c r="H212" s="72">
        <v>134250</v>
      </c>
      <c r="I212" s="72">
        <v>5370</v>
      </c>
      <c r="J212" s="72">
        <v>128880</v>
      </c>
      <c r="K212" s="72">
        <v>128880</v>
      </c>
      <c r="L212" s="72">
        <v>0</v>
      </c>
      <c r="M212" s="73">
        <v>41849</v>
      </c>
      <c r="N212" s="72">
        <v>4</v>
      </c>
      <c r="O212" s="72" t="s">
        <v>180</v>
      </c>
      <c r="P212" s="71" t="s">
        <v>174</v>
      </c>
    </row>
    <row r="213" spans="1:16" x14ac:dyDescent="0.3">
      <c r="A213" s="74" t="s">
        <v>183</v>
      </c>
      <c r="B213" s="72" t="s">
        <v>194</v>
      </c>
      <c r="C213" s="72" t="s">
        <v>188</v>
      </c>
      <c r="D213" s="72" t="s">
        <v>206</v>
      </c>
      <c r="E213" s="72">
        <v>1907</v>
      </c>
      <c r="F213" s="72">
        <v>260</v>
      </c>
      <c r="G213" s="72">
        <v>350</v>
      </c>
      <c r="H213" s="72">
        <v>667450</v>
      </c>
      <c r="I213" s="72">
        <v>26698</v>
      </c>
      <c r="J213" s="72">
        <v>640752</v>
      </c>
      <c r="K213" s="72">
        <v>495820</v>
      </c>
      <c r="L213" s="72">
        <v>144932</v>
      </c>
      <c r="M213" s="73">
        <v>41850</v>
      </c>
      <c r="N213" s="72">
        <v>9</v>
      </c>
      <c r="O213" s="72" t="s">
        <v>200</v>
      </c>
      <c r="P213" s="71" t="s">
        <v>174</v>
      </c>
    </row>
    <row r="214" spans="1:16" x14ac:dyDescent="0.3">
      <c r="A214" s="74" t="s">
        <v>197</v>
      </c>
      <c r="B214" s="72" t="s">
        <v>178</v>
      </c>
      <c r="C214" s="72" t="s">
        <v>188</v>
      </c>
      <c r="D214" s="72" t="s">
        <v>206</v>
      </c>
      <c r="E214" s="72">
        <v>671</v>
      </c>
      <c r="F214" s="72">
        <v>260</v>
      </c>
      <c r="G214" s="72">
        <v>15</v>
      </c>
      <c r="H214" s="72">
        <v>10065</v>
      </c>
      <c r="I214" s="72">
        <v>402.6</v>
      </c>
      <c r="J214" s="72">
        <v>9662.4</v>
      </c>
      <c r="K214" s="72">
        <v>6710</v>
      </c>
      <c r="L214" s="72">
        <v>2952.4</v>
      </c>
      <c r="M214" s="73">
        <v>41851</v>
      </c>
      <c r="N214" s="72">
        <v>10</v>
      </c>
      <c r="O214" s="72" t="s">
        <v>187</v>
      </c>
      <c r="P214" s="71" t="s">
        <v>196</v>
      </c>
    </row>
    <row r="215" spans="1:16" x14ac:dyDescent="0.3">
      <c r="A215" s="74" t="s">
        <v>183</v>
      </c>
      <c r="B215" s="72" t="s">
        <v>182</v>
      </c>
      <c r="C215" s="72" t="s">
        <v>188</v>
      </c>
      <c r="D215" s="72" t="s">
        <v>206</v>
      </c>
      <c r="E215" s="72">
        <v>1778</v>
      </c>
      <c r="F215" s="72">
        <v>260</v>
      </c>
      <c r="G215" s="72">
        <v>350</v>
      </c>
      <c r="H215" s="72">
        <v>622300</v>
      </c>
      <c r="I215" s="72">
        <v>24892</v>
      </c>
      <c r="J215" s="72">
        <v>597408</v>
      </c>
      <c r="K215" s="72">
        <v>462280</v>
      </c>
      <c r="L215" s="72">
        <v>135128</v>
      </c>
      <c r="M215" s="73">
        <v>41852</v>
      </c>
      <c r="N215" s="72">
        <v>12</v>
      </c>
      <c r="O215" s="72" t="s">
        <v>192</v>
      </c>
      <c r="P215" s="71" t="s">
        <v>196</v>
      </c>
    </row>
    <row r="216" spans="1:16" x14ac:dyDescent="0.3">
      <c r="A216" s="74" t="s">
        <v>183</v>
      </c>
      <c r="B216" s="72" t="s">
        <v>194</v>
      </c>
      <c r="C216" s="72" t="s">
        <v>185</v>
      </c>
      <c r="D216" s="72" t="s">
        <v>205</v>
      </c>
      <c r="E216" s="72">
        <v>1159</v>
      </c>
      <c r="F216" s="72">
        <v>5</v>
      </c>
      <c r="G216" s="72">
        <v>7</v>
      </c>
      <c r="H216" s="72">
        <v>8113</v>
      </c>
      <c r="I216" s="72">
        <v>405.65</v>
      </c>
      <c r="J216" s="72">
        <v>7707.35</v>
      </c>
      <c r="K216" s="72">
        <v>5795</v>
      </c>
      <c r="L216" s="72">
        <v>1912.35</v>
      </c>
      <c r="M216" s="73">
        <v>41853</v>
      </c>
      <c r="N216" s="72">
        <v>10</v>
      </c>
      <c r="O216" s="72" t="s">
        <v>187</v>
      </c>
      <c r="P216" s="71" t="s">
        <v>196</v>
      </c>
    </row>
    <row r="217" spans="1:16" x14ac:dyDescent="0.3">
      <c r="A217" s="74" t="s">
        <v>183</v>
      </c>
      <c r="B217" s="72" t="s">
        <v>194</v>
      </c>
      <c r="C217" s="72" t="s">
        <v>181</v>
      </c>
      <c r="D217" s="72" t="s">
        <v>205</v>
      </c>
      <c r="E217" s="72">
        <v>1372</v>
      </c>
      <c r="F217" s="72">
        <v>10</v>
      </c>
      <c r="G217" s="72">
        <v>7</v>
      </c>
      <c r="H217" s="72">
        <v>9604</v>
      </c>
      <c r="I217" s="72">
        <v>480.2</v>
      </c>
      <c r="J217" s="72">
        <v>9123.7999999999993</v>
      </c>
      <c r="K217" s="72">
        <v>6860</v>
      </c>
      <c r="L217" s="72">
        <v>2263.8000000000002</v>
      </c>
      <c r="M217" s="73">
        <v>41854</v>
      </c>
      <c r="N217" s="72">
        <v>1</v>
      </c>
      <c r="O217" s="72" t="s">
        <v>203</v>
      </c>
      <c r="P217" s="71" t="s">
        <v>174</v>
      </c>
    </row>
    <row r="218" spans="1:16" x14ac:dyDescent="0.3">
      <c r="A218" s="74" t="s">
        <v>183</v>
      </c>
      <c r="B218" s="72" t="s">
        <v>182</v>
      </c>
      <c r="C218" s="72" t="s">
        <v>181</v>
      </c>
      <c r="D218" s="72" t="s">
        <v>205</v>
      </c>
      <c r="E218" s="72">
        <v>2349</v>
      </c>
      <c r="F218" s="72">
        <v>10</v>
      </c>
      <c r="G218" s="72">
        <v>7</v>
      </c>
      <c r="H218" s="72">
        <v>16443</v>
      </c>
      <c r="I218" s="72">
        <v>822.15</v>
      </c>
      <c r="J218" s="72">
        <v>15620.85</v>
      </c>
      <c r="K218" s="72">
        <v>11745</v>
      </c>
      <c r="L218" s="72">
        <v>3875.85</v>
      </c>
      <c r="M218" s="73">
        <v>41855</v>
      </c>
      <c r="N218" s="72">
        <v>9</v>
      </c>
      <c r="O218" s="72" t="s">
        <v>200</v>
      </c>
      <c r="P218" s="71" t="s">
        <v>196</v>
      </c>
    </row>
    <row r="219" spans="1:16" x14ac:dyDescent="0.3">
      <c r="A219" s="74" t="s">
        <v>183</v>
      </c>
      <c r="B219" s="72" t="s">
        <v>186</v>
      </c>
      <c r="C219" s="72" t="s">
        <v>181</v>
      </c>
      <c r="D219" s="72" t="s">
        <v>205</v>
      </c>
      <c r="E219" s="72">
        <v>2689</v>
      </c>
      <c r="F219" s="72">
        <v>10</v>
      </c>
      <c r="G219" s="72">
        <v>7</v>
      </c>
      <c r="H219" s="72">
        <v>18823</v>
      </c>
      <c r="I219" s="72">
        <v>941.15</v>
      </c>
      <c r="J219" s="72">
        <v>17881.849999999999</v>
      </c>
      <c r="K219" s="72">
        <v>13445</v>
      </c>
      <c r="L219" s="72">
        <v>4436.8500000000004</v>
      </c>
      <c r="M219" s="73">
        <v>41856</v>
      </c>
      <c r="N219" s="72">
        <v>10</v>
      </c>
      <c r="O219" s="72" t="s">
        <v>187</v>
      </c>
      <c r="P219" s="71" t="s">
        <v>174</v>
      </c>
    </row>
    <row r="220" spans="1:16" x14ac:dyDescent="0.3">
      <c r="A220" s="74" t="s">
        <v>179</v>
      </c>
      <c r="B220" s="72" t="s">
        <v>182</v>
      </c>
      <c r="C220" s="72" t="s">
        <v>181</v>
      </c>
      <c r="D220" s="72" t="s">
        <v>205</v>
      </c>
      <c r="E220" s="72">
        <v>2431</v>
      </c>
      <c r="F220" s="72">
        <v>10</v>
      </c>
      <c r="G220" s="72">
        <v>12</v>
      </c>
      <c r="H220" s="72">
        <v>29172</v>
      </c>
      <c r="I220" s="72">
        <v>1458.6</v>
      </c>
      <c r="J220" s="72">
        <v>27713.4</v>
      </c>
      <c r="K220" s="72">
        <v>7293</v>
      </c>
      <c r="L220" s="72">
        <v>20420.400000000001</v>
      </c>
      <c r="M220" s="73">
        <v>41857</v>
      </c>
      <c r="N220" s="72">
        <v>12</v>
      </c>
      <c r="O220" s="72" t="s">
        <v>192</v>
      </c>
      <c r="P220" s="71" t="s">
        <v>174</v>
      </c>
    </row>
    <row r="221" spans="1:16" x14ac:dyDescent="0.3">
      <c r="A221" s="74" t="s">
        <v>179</v>
      </c>
      <c r="B221" s="72" t="s">
        <v>182</v>
      </c>
      <c r="C221" s="72" t="s">
        <v>199</v>
      </c>
      <c r="D221" s="72" t="s">
        <v>205</v>
      </c>
      <c r="E221" s="72">
        <v>2431</v>
      </c>
      <c r="F221" s="72">
        <v>120</v>
      </c>
      <c r="G221" s="72">
        <v>12</v>
      </c>
      <c r="H221" s="72">
        <v>29172</v>
      </c>
      <c r="I221" s="72">
        <v>1458.6</v>
      </c>
      <c r="J221" s="72">
        <v>27713.4</v>
      </c>
      <c r="K221" s="72">
        <v>7293</v>
      </c>
      <c r="L221" s="72">
        <v>20420.400000000001</v>
      </c>
      <c r="M221" s="73">
        <v>41858</v>
      </c>
      <c r="N221" s="72">
        <v>12</v>
      </c>
      <c r="O221" s="72" t="s">
        <v>192</v>
      </c>
      <c r="P221" s="71" t="s">
        <v>174</v>
      </c>
    </row>
    <row r="222" spans="1:16" x14ac:dyDescent="0.3">
      <c r="A222" s="74" t="s">
        <v>183</v>
      </c>
      <c r="B222" s="72" t="s">
        <v>186</v>
      </c>
      <c r="C222" s="72" t="s">
        <v>177</v>
      </c>
      <c r="D222" s="72" t="s">
        <v>205</v>
      </c>
      <c r="E222" s="72">
        <v>2689</v>
      </c>
      <c r="F222" s="72">
        <v>250</v>
      </c>
      <c r="G222" s="72">
        <v>7</v>
      </c>
      <c r="H222" s="72">
        <v>18823</v>
      </c>
      <c r="I222" s="72">
        <v>941.15</v>
      </c>
      <c r="J222" s="72">
        <v>17881.849999999999</v>
      </c>
      <c r="K222" s="72">
        <v>13445</v>
      </c>
      <c r="L222" s="72">
        <v>4436.8500000000004</v>
      </c>
      <c r="M222" s="73">
        <v>41859</v>
      </c>
      <c r="N222" s="72">
        <v>10</v>
      </c>
      <c r="O222" s="72" t="s">
        <v>187</v>
      </c>
      <c r="P222" s="71" t="s">
        <v>174</v>
      </c>
    </row>
    <row r="223" spans="1:16" x14ac:dyDescent="0.3">
      <c r="A223" s="74" t="s">
        <v>183</v>
      </c>
      <c r="B223" s="72" t="s">
        <v>186</v>
      </c>
      <c r="C223" s="72" t="s">
        <v>188</v>
      </c>
      <c r="D223" s="72" t="s">
        <v>205</v>
      </c>
      <c r="E223" s="72">
        <v>1683</v>
      </c>
      <c r="F223" s="72">
        <v>260</v>
      </c>
      <c r="G223" s="72">
        <v>7</v>
      </c>
      <c r="H223" s="72">
        <v>11781</v>
      </c>
      <c r="I223" s="72">
        <v>589.04999999999995</v>
      </c>
      <c r="J223" s="72">
        <v>11191.95</v>
      </c>
      <c r="K223" s="72">
        <v>8415</v>
      </c>
      <c r="L223" s="72">
        <v>2776.95</v>
      </c>
      <c r="M223" s="73">
        <v>41860</v>
      </c>
      <c r="N223" s="72">
        <v>7</v>
      </c>
      <c r="O223" s="72" t="s">
        <v>198</v>
      </c>
      <c r="P223" s="71" t="s">
        <v>174</v>
      </c>
    </row>
    <row r="224" spans="1:16" x14ac:dyDescent="0.3">
      <c r="A224" s="74" t="s">
        <v>179</v>
      </c>
      <c r="B224" s="72" t="s">
        <v>186</v>
      </c>
      <c r="C224" s="72" t="s">
        <v>188</v>
      </c>
      <c r="D224" s="72" t="s">
        <v>205</v>
      </c>
      <c r="E224" s="72">
        <v>1123</v>
      </c>
      <c r="F224" s="72">
        <v>260</v>
      </c>
      <c r="G224" s="72">
        <v>12</v>
      </c>
      <c r="H224" s="72">
        <v>13476</v>
      </c>
      <c r="I224" s="72">
        <v>673.8</v>
      </c>
      <c r="J224" s="72">
        <v>12802.2</v>
      </c>
      <c r="K224" s="72">
        <v>3369</v>
      </c>
      <c r="L224" s="72">
        <v>9433.2000000000007</v>
      </c>
      <c r="M224" s="73">
        <v>41861</v>
      </c>
      <c r="N224" s="72">
        <v>8</v>
      </c>
      <c r="O224" s="72" t="s">
        <v>201</v>
      </c>
      <c r="P224" s="71" t="s">
        <v>174</v>
      </c>
    </row>
    <row r="225" spans="1:16" x14ac:dyDescent="0.3">
      <c r="A225" s="74" t="s">
        <v>183</v>
      </c>
      <c r="B225" s="72" t="s">
        <v>194</v>
      </c>
      <c r="C225" s="72" t="s">
        <v>188</v>
      </c>
      <c r="D225" s="72" t="s">
        <v>205</v>
      </c>
      <c r="E225" s="72">
        <v>1159</v>
      </c>
      <c r="F225" s="72">
        <v>260</v>
      </c>
      <c r="G225" s="72">
        <v>7</v>
      </c>
      <c r="H225" s="72">
        <v>8113</v>
      </c>
      <c r="I225" s="72">
        <v>405.65</v>
      </c>
      <c r="J225" s="72">
        <v>7707.35</v>
      </c>
      <c r="K225" s="72">
        <v>5795</v>
      </c>
      <c r="L225" s="72">
        <v>1912.35</v>
      </c>
      <c r="M225" s="73">
        <v>41862</v>
      </c>
      <c r="N225" s="72">
        <v>10</v>
      </c>
      <c r="O225" s="72" t="s">
        <v>187</v>
      </c>
      <c r="P225" s="71" t="s">
        <v>196</v>
      </c>
    </row>
    <row r="226" spans="1:16" x14ac:dyDescent="0.3">
      <c r="A226" s="74" t="s">
        <v>179</v>
      </c>
      <c r="B226" s="72" t="s">
        <v>191</v>
      </c>
      <c r="C226" s="72" t="s">
        <v>202</v>
      </c>
      <c r="D226" s="72" t="s">
        <v>205</v>
      </c>
      <c r="E226" s="72">
        <v>1865</v>
      </c>
      <c r="F226" s="72">
        <v>3</v>
      </c>
      <c r="G226" s="72">
        <v>12</v>
      </c>
      <c r="H226" s="72">
        <v>22380</v>
      </c>
      <c r="I226" s="72">
        <v>1119</v>
      </c>
      <c r="J226" s="72">
        <v>21261</v>
      </c>
      <c r="K226" s="72">
        <v>5595</v>
      </c>
      <c r="L226" s="72">
        <v>15666</v>
      </c>
      <c r="M226" s="73">
        <v>41863</v>
      </c>
      <c r="N226" s="72">
        <v>2</v>
      </c>
      <c r="O226" s="72" t="s">
        <v>184</v>
      </c>
      <c r="P226" s="71" t="s">
        <v>174</v>
      </c>
    </row>
    <row r="227" spans="1:16" x14ac:dyDescent="0.3">
      <c r="A227" s="74" t="s">
        <v>179</v>
      </c>
      <c r="B227" s="72" t="s">
        <v>194</v>
      </c>
      <c r="C227" s="72" t="s">
        <v>202</v>
      </c>
      <c r="D227" s="72" t="s">
        <v>205</v>
      </c>
      <c r="E227" s="72">
        <v>1116</v>
      </c>
      <c r="F227" s="72">
        <v>3</v>
      </c>
      <c r="G227" s="72">
        <v>12</v>
      </c>
      <c r="H227" s="72">
        <v>13392</v>
      </c>
      <c r="I227" s="72">
        <v>669.6</v>
      </c>
      <c r="J227" s="72">
        <v>12722.4</v>
      </c>
      <c r="K227" s="72">
        <v>3348</v>
      </c>
      <c r="L227" s="72">
        <v>9374.4</v>
      </c>
      <c r="M227" s="73">
        <v>41864</v>
      </c>
      <c r="N227" s="72">
        <v>2</v>
      </c>
      <c r="O227" s="72" t="s">
        <v>184</v>
      </c>
      <c r="P227" s="71" t="s">
        <v>174</v>
      </c>
    </row>
    <row r="228" spans="1:16" x14ac:dyDescent="0.3">
      <c r="A228" s="74" t="s">
        <v>183</v>
      </c>
      <c r="B228" s="72" t="s">
        <v>191</v>
      </c>
      <c r="C228" s="72" t="s">
        <v>202</v>
      </c>
      <c r="D228" s="72" t="s">
        <v>205</v>
      </c>
      <c r="E228" s="72">
        <v>1563</v>
      </c>
      <c r="F228" s="72">
        <v>3</v>
      </c>
      <c r="G228" s="72">
        <v>20</v>
      </c>
      <c r="H228" s="72">
        <v>31260</v>
      </c>
      <c r="I228" s="72">
        <v>1563</v>
      </c>
      <c r="J228" s="72">
        <v>29697</v>
      </c>
      <c r="K228" s="72">
        <v>15630</v>
      </c>
      <c r="L228" s="72">
        <v>14067</v>
      </c>
      <c r="M228" s="73">
        <v>41865</v>
      </c>
      <c r="N228" s="72">
        <v>5</v>
      </c>
      <c r="O228" s="72" t="s">
        <v>175</v>
      </c>
      <c r="P228" s="71" t="s">
        <v>174</v>
      </c>
    </row>
    <row r="229" spans="1:16" x14ac:dyDescent="0.3">
      <c r="A229" s="74" t="s">
        <v>189</v>
      </c>
      <c r="B229" s="72" t="s">
        <v>178</v>
      </c>
      <c r="C229" s="72" t="s">
        <v>202</v>
      </c>
      <c r="D229" s="72" t="s">
        <v>205</v>
      </c>
      <c r="E229" s="72">
        <v>991</v>
      </c>
      <c r="F229" s="72">
        <v>3</v>
      </c>
      <c r="G229" s="72">
        <v>300</v>
      </c>
      <c r="H229" s="72">
        <v>297300</v>
      </c>
      <c r="I229" s="72">
        <v>14865</v>
      </c>
      <c r="J229" s="72">
        <v>282435</v>
      </c>
      <c r="K229" s="72">
        <v>247750</v>
      </c>
      <c r="L229" s="72">
        <v>34685</v>
      </c>
      <c r="M229" s="73">
        <v>41866</v>
      </c>
      <c r="N229" s="72">
        <v>6</v>
      </c>
      <c r="O229" s="72" t="s">
        <v>204</v>
      </c>
      <c r="P229" s="71" t="s">
        <v>174</v>
      </c>
    </row>
    <row r="230" spans="1:16" x14ac:dyDescent="0.3">
      <c r="A230" s="74" t="s">
        <v>183</v>
      </c>
      <c r="B230" s="72" t="s">
        <v>194</v>
      </c>
      <c r="C230" s="72" t="s">
        <v>202</v>
      </c>
      <c r="D230" s="72" t="s">
        <v>205</v>
      </c>
      <c r="E230" s="72">
        <v>1016</v>
      </c>
      <c r="F230" s="72">
        <v>3</v>
      </c>
      <c r="G230" s="72">
        <v>7</v>
      </c>
      <c r="H230" s="72">
        <v>7112</v>
      </c>
      <c r="I230" s="72">
        <v>355.6</v>
      </c>
      <c r="J230" s="72">
        <v>6756.4</v>
      </c>
      <c r="K230" s="72">
        <v>5080</v>
      </c>
      <c r="L230" s="72">
        <v>1676.4</v>
      </c>
      <c r="M230" s="73">
        <v>41867</v>
      </c>
      <c r="N230" s="72">
        <v>11</v>
      </c>
      <c r="O230" s="72" t="s">
        <v>193</v>
      </c>
      <c r="P230" s="71" t="s">
        <v>196</v>
      </c>
    </row>
    <row r="231" spans="1:16" x14ac:dyDescent="0.3">
      <c r="A231" s="74" t="s">
        <v>197</v>
      </c>
      <c r="B231" s="72" t="s">
        <v>186</v>
      </c>
      <c r="C231" s="72" t="s">
        <v>202</v>
      </c>
      <c r="D231" s="72" t="s">
        <v>205</v>
      </c>
      <c r="E231" s="72">
        <v>2791</v>
      </c>
      <c r="F231" s="72">
        <v>3</v>
      </c>
      <c r="G231" s="72">
        <v>15</v>
      </c>
      <c r="H231" s="72">
        <v>41865</v>
      </c>
      <c r="I231" s="72">
        <v>2093.25</v>
      </c>
      <c r="J231" s="72">
        <v>39771.75</v>
      </c>
      <c r="K231" s="72">
        <v>27910</v>
      </c>
      <c r="L231" s="72">
        <v>11861.75</v>
      </c>
      <c r="M231" s="73">
        <v>41868</v>
      </c>
      <c r="N231" s="72">
        <v>11</v>
      </c>
      <c r="O231" s="72" t="s">
        <v>193</v>
      </c>
      <c r="P231" s="71" t="s">
        <v>174</v>
      </c>
    </row>
    <row r="232" spans="1:16" x14ac:dyDescent="0.3">
      <c r="A232" s="74" t="s">
        <v>183</v>
      </c>
      <c r="B232" s="72" t="s">
        <v>178</v>
      </c>
      <c r="C232" s="72" t="s">
        <v>202</v>
      </c>
      <c r="D232" s="72" t="s">
        <v>205</v>
      </c>
      <c r="E232" s="72">
        <v>570</v>
      </c>
      <c r="F232" s="72">
        <v>3</v>
      </c>
      <c r="G232" s="72">
        <v>7</v>
      </c>
      <c r="H232" s="72">
        <v>3990</v>
      </c>
      <c r="I232" s="72">
        <v>199.5</v>
      </c>
      <c r="J232" s="72">
        <v>3790.5</v>
      </c>
      <c r="K232" s="72">
        <v>2850</v>
      </c>
      <c r="L232" s="72">
        <v>940.5</v>
      </c>
      <c r="M232" s="73">
        <v>41869</v>
      </c>
      <c r="N232" s="72">
        <v>12</v>
      </c>
      <c r="O232" s="72" t="s">
        <v>192</v>
      </c>
      <c r="P232" s="71" t="s">
        <v>174</v>
      </c>
    </row>
    <row r="233" spans="1:16" x14ac:dyDescent="0.3">
      <c r="A233" s="74" t="s">
        <v>183</v>
      </c>
      <c r="B233" s="72" t="s">
        <v>191</v>
      </c>
      <c r="C233" s="72" t="s">
        <v>202</v>
      </c>
      <c r="D233" s="72" t="s">
        <v>205</v>
      </c>
      <c r="E233" s="72">
        <v>2487</v>
      </c>
      <c r="F233" s="72">
        <v>3</v>
      </c>
      <c r="G233" s="72">
        <v>7</v>
      </c>
      <c r="H233" s="72">
        <v>17409</v>
      </c>
      <c r="I233" s="72">
        <v>870.45</v>
      </c>
      <c r="J233" s="72">
        <v>16538.55</v>
      </c>
      <c r="K233" s="72">
        <v>12435</v>
      </c>
      <c r="L233" s="72">
        <v>4103.55</v>
      </c>
      <c r="M233" s="73">
        <v>41870</v>
      </c>
      <c r="N233" s="72">
        <v>12</v>
      </c>
      <c r="O233" s="72" t="s">
        <v>192</v>
      </c>
      <c r="P233" s="71" t="s">
        <v>174</v>
      </c>
    </row>
    <row r="234" spans="1:16" x14ac:dyDescent="0.3">
      <c r="A234" s="74" t="s">
        <v>183</v>
      </c>
      <c r="B234" s="72" t="s">
        <v>191</v>
      </c>
      <c r="C234" s="72" t="s">
        <v>185</v>
      </c>
      <c r="D234" s="72" t="s">
        <v>205</v>
      </c>
      <c r="E234" s="72">
        <v>1384.5</v>
      </c>
      <c r="F234" s="72">
        <v>5</v>
      </c>
      <c r="G234" s="72">
        <v>350</v>
      </c>
      <c r="H234" s="72">
        <v>484575</v>
      </c>
      <c r="I234" s="72">
        <v>24228.75</v>
      </c>
      <c r="J234" s="72">
        <v>460346.25</v>
      </c>
      <c r="K234" s="72">
        <v>359970</v>
      </c>
      <c r="L234" s="72">
        <v>100376.25</v>
      </c>
      <c r="M234" s="73">
        <v>41871</v>
      </c>
      <c r="N234" s="72">
        <v>1</v>
      </c>
      <c r="O234" s="72" t="s">
        <v>203</v>
      </c>
      <c r="P234" s="71" t="s">
        <v>174</v>
      </c>
    </row>
    <row r="235" spans="1:16" x14ac:dyDescent="0.3">
      <c r="A235" s="74" t="s">
        <v>195</v>
      </c>
      <c r="B235" s="72" t="s">
        <v>178</v>
      </c>
      <c r="C235" s="72" t="s">
        <v>185</v>
      </c>
      <c r="D235" s="72" t="s">
        <v>205</v>
      </c>
      <c r="E235" s="72">
        <v>3627</v>
      </c>
      <c r="F235" s="72">
        <v>5</v>
      </c>
      <c r="G235" s="72">
        <v>125</v>
      </c>
      <c r="H235" s="72">
        <v>453375</v>
      </c>
      <c r="I235" s="72">
        <v>22668.75</v>
      </c>
      <c r="J235" s="72">
        <v>430706.25</v>
      </c>
      <c r="K235" s="72">
        <v>435240</v>
      </c>
      <c r="L235" s="72">
        <v>-4533.75</v>
      </c>
      <c r="M235" s="73">
        <v>41872</v>
      </c>
      <c r="N235" s="72">
        <v>7</v>
      </c>
      <c r="O235" s="72" t="s">
        <v>198</v>
      </c>
      <c r="P235" s="71" t="s">
        <v>174</v>
      </c>
    </row>
    <row r="236" spans="1:16" x14ac:dyDescent="0.3">
      <c r="A236" s="74" t="s">
        <v>183</v>
      </c>
      <c r="B236" s="72" t="s">
        <v>186</v>
      </c>
      <c r="C236" s="72" t="s">
        <v>185</v>
      </c>
      <c r="D236" s="72" t="s">
        <v>205</v>
      </c>
      <c r="E236" s="72">
        <v>720</v>
      </c>
      <c r="F236" s="72">
        <v>5</v>
      </c>
      <c r="G236" s="72">
        <v>350</v>
      </c>
      <c r="H236" s="72">
        <v>252000</v>
      </c>
      <c r="I236" s="72">
        <v>12600</v>
      </c>
      <c r="J236" s="72">
        <v>239400</v>
      </c>
      <c r="K236" s="72">
        <v>187200</v>
      </c>
      <c r="L236" s="72">
        <v>52200</v>
      </c>
      <c r="M236" s="73">
        <v>41873</v>
      </c>
      <c r="N236" s="72">
        <v>9</v>
      </c>
      <c r="O236" s="72" t="s">
        <v>200</v>
      </c>
      <c r="P236" s="71" t="s">
        <v>196</v>
      </c>
    </row>
    <row r="237" spans="1:16" x14ac:dyDescent="0.3">
      <c r="A237" s="74" t="s">
        <v>179</v>
      </c>
      <c r="B237" s="72" t="s">
        <v>194</v>
      </c>
      <c r="C237" s="72" t="s">
        <v>185</v>
      </c>
      <c r="D237" s="72" t="s">
        <v>205</v>
      </c>
      <c r="E237" s="72">
        <v>2342</v>
      </c>
      <c r="F237" s="72">
        <v>5</v>
      </c>
      <c r="G237" s="72">
        <v>12</v>
      </c>
      <c r="H237" s="72">
        <v>28104</v>
      </c>
      <c r="I237" s="72">
        <v>1405.2</v>
      </c>
      <c r="J237" s="72">
        <v>26698.799999999999</v>
      </c>
      <c r="K237" s="72">
        <v>7026</v>
      </c>
      <c r="L237" s="72">
        <v>19672.8</v>
      </c>
      <c r="M237" s="73">
        <v>41874</v>
      </c>
      <c r="N237" s="72">
        <v>11</v>
      </c>
      <c r="O237" s="72" t="s">
        <v>193</v>
      </c>
      <c r="P237" s="71" t="s">
        <v>174</v>
      </c>
    </row>
    <row r="238" spans="1:16" x14ac:dyDescent="0.3">
      <c r="A238" s="74" t="s">
        <v>189</v>
      </c>
      <c r="B238" s="72" t="s">
        <v>186</v>
      </c>
      <c r="C238" s="72" t="s">
        <v>185</v>
      </c>
      <c r="D238" s="72" t="s">
        <v>205</v>
      </c>
      <c r="E238" s="72">
        <v>1100</v>
      </c>
      <c r="F238" s="72">
        <v>5</v>
      </c>
      <c r="G238" s="72">
        <v>300</v>
      </c>
      <c r="H238" s="72">
        <v>330000</v>
      </c>
      <c r="I238" s="72">
        <v>16500</v>
      </c>
      <c r="J238" s="72">
        <v>313500</v>
      </c>
      <c r="K238" s="72">
        <v>275000</v>
      </c>
      <c r="L238" s="72">
        <v>38500</v>
      </c>
      <c r="M238" s="73">
        <v>41875</v>
      </c>
      <c r="N238" s="72">
        <v>12</v>
      </c>
      <c r="O238" s="72" t="s">
        <v>192</v>
      </c>
      <c r="P238" s="71" t="s">
        <v>196</v>
      </c>
    </row>
    <row r="239" spans="1:16" x14ac:dyDescent="0.3">
      <c r="A239" s="74" t="s">
        <v>183</v>
      </c>
      <c r="B239" s="72" t="s">
        <v>191</v>
      </c>
      <c r="C239" s="72" t="s">
        <v>181</v>
      </c>
      <c r="D239" s="72" t="s">
        <v>205</v>
      </c>
      <c r="E239" s="72">
        <v>1303</v>
      </c>
      <c r="F239" s="72">
        <v>10</v>
      </c>
      <c r="G239" s="72">
        <v>20</v>
      </c>
      <c r="H239" s="72">
        <v>26060</v>
      </c>
      <c r="I239" s="72">
        <v>1303</v>
      </c>
      <c r="J239" s="72">
        <v>24757</v>
      </c>
      <c r="K239" s="72">
        <v>13030</v>
      </c>
      <c r="L239" s="72">
        <v>11727</v>
      </c>
      <c r="M239" s="73">
        <v>41876</v>
      </c>
      <c r="N239" s="72">
        <v>2</v>
      </c>
      <c r="O239" s="72" t="s">
        <v>184</v>
      </c>
      <c r="P239" s="71" t="s">
        <v>174</v>
      </c>
    </row>
    <row r="240" spans="1:16" x14ac:dyDescent="0.3">
      <c r="A240" s="74" t="s">
        <v>195</v>
      </c>
      <c r="B240" s="72" t="s">
        <v>178</v>
      </c>
      <c r="C240" s="72" t="s">
        <v>181</v>
      </c>
      <c r="D240" s="72" t="s">
        <v>205</v>
      </c>
      <c r="E240" s="72">
        <v>2992</v>
      </c>
      <c r="F240" s="72">
        <v>10</v>
      </c>
      <c r="G240" s="72">
        <v>125</v>
      </c>
      <c r="H240" s="72">
        <v>374000</v>
      </c>
      <c r="I240" s="72">
        <v>18700</v>
      </c>
      <c r="J240" s="72">
        <v>355300</v>
      </c>
      <c r="K240" s="72">
        <v>359040</v>
      </c>
      <c r="L240" s="72">
        <v>-3740</v>
      </c>
      <c r="M240" s="73">
        <v>41877</v>
      </c>
      <c r="N240" s="72">
        <v>3</v>
      </c>
      <c r="O240" s="72" t="s">
        <v>190</v>
      </c>
      <c r="P240" s="71" t="s">
        <v>174</v>
      </c>
    </row>
    <row r="241" spans="1:16" x14ac:dyDescent="0.3">
      <c r="A241" s="74" t="s">
        <v>195</v>
      </c>
      <c r="B241" s="72" t="s">
        <v>191</v>
      </c>
      <c r="C241" s="72" t="s">
        <v>181</v>
      </c>
      <c r="D241" s="72" t="s">
        <v>205</v>
      </c>
      <c r="E241" s="72">
        <v>2385</v>
      </c>
      <c r="F241" s="72">
        <v>10</v>
      </c>
      <c r="G241" s="72">
        <v>125</v>
      </c>
      <c r="H241" s="72">
        <v>298125</v>
      </c>
      <c r="I241" s="72">
        <v>14906.25</v>
      </c>
      <c r="J241" s="72">
        <v>283218.75</v>
      </c>
      <c r="K241" s="72">
        <v>286200</v>
      </c>
      <c r="L241" s="72">
        <v>-2981.25</v>
      </c>
      <c r="M241" s="73">
        <v>41878</v>
      </c>
      <c r="N241" s="72">
        <v>3</v>
      </c>
      <c r="O241" s="72" t="s">
        <v>190</v>
      </c>
      <c r="P241" s="71" t="s">
        <v>174</v>
      </c>
    </row>
    <row r="242" spans="1:16" x14ac:dyDescent="0.3">
      <c r="A242" s="74" t="s">
        <v>189</v>
      </c>
      <c r="B242" s="72" t="s">
        <v>186</v>
      </c>
      <c r="C242" s="72" t="s">
        <v>181</v>
      </c>
      <c r="D242" s="72" t="s">
        <v>205</v>
      </c>
      <c r="E242" s="72">
        <v>1607</v>
      </c>
      <c r="F242" s="72">
        <v>10</v>
      </c>
      <c r="G242" s="72">
        <v>300</v>
      </c>
      <c r="H242" s="72">
        <v>482100</v>
      </c>
      <c r="I242" s="72">
        <v>24105</v>
      </c>
      <c r="J242" s="72">
        <v>457995</v>
      </c>
      <c r="K242" s="72">
        <v>401750</v>
      </c>
      <c r="L242" s="72">
        <v>56245</v>
      </c>
      <c r="M242" s="73">
        <v>41879</v>
      </c>
      <c r="N242" s="72">
        <v>4</v>
      </c>
      <c r="O242" s="72" t="s">
        <v>180</v>
      </c>
      <c r="P242" s="71" t="s">
        <v>174</v>
      </c>
    </row>
    <row r="243" spans="1:16" x14ac:dyDescent="0.3">
      <c r="A243" s="74" t="s">
        <v>183</v>
      </c>
      <c r="B243" s="72" t="s">
        <v>178</v>
      </c>
      <c r="C243" s="72" t="s">
        <v>181</v>
      </c>
      <c r="D243" s="72" t="s">
        <v>205</v>
      </c>
      <c r="E243" s="72">
        <v>2327</v>
      </c>
      <c r="F243" s="72">
        <v>10</v>
      </c>
      <c r="G243" s="72">
        <v>7</v>
      </c>
      <c r="H243" s="72">
        <v>16289</v>
      </c>
      <c r="I243" s="72">
        <v>814.45</v>
      </c>
      <c r="J243" s="72">
        <v>15474.55</v>
      </c>
      <c r="K243" s="72">
        <v>11635</v>
      </c>
      <c r="L243" s="72">
        <v>3839.55</v>
      </c>
      <c r="M243" s="73">
        <v>41880</v>
      </c>
      <c r="N243" s="72">
        <v>5</v>
      </c>
      <c r="O243" s="72" t="s">
        <v>175</v>
      </c>
      <c r="P243" s="71" t="s">
        <v>174</v>
      </c>
    </row>
    <row r="244" spans="1:16" x14ac:dyDescent="0.3">
      <c r="A244" s="74" t="s">
        <v>189</v>
      </c>
      <c r="B244" s="72" t="s">
        <v>178</v>
      </c>
      <c r="C244" s="72" t="s">
        <v>181</v>
      </c>
      <c r="D244" s="72" t="s">
        <v>205</v>
      </c>
      <c r="E244" s="72">
        <v>991</v>
      </c>
      <c r="F244" s="72">
        <v>10</v>
      </c>
      <c r="G244" s="72">
        <v>300</v>
      </c>
      <c r="H244" s="72">
        <v>297300</v>
      </c>
      <c r="I244" s="72">
        <v>14865</v>
      </c>
      <c r="J244" s="72">
        <v>282435</v>
      </c>
      <c r="K244" s="72">
        <v>247750</v>
      </c>
      <c r="L244" s="72">
        <v>34685</v>
      </c>
      <c r="M244" s="73">
        <v>41881</v>
      </c>
      <c r="N244" s="72">
        <v>6</v>
      </c>
      <c r="O244" s="72" t="s">
        <v>204</v>
      </c>
      <c r="P244" s="71" t="s">
        <v>174</v>
      </c>
    </row>
    <row r="245" spans="1:16" x14ac:dyDescent="0.3">
      <c r="A245" s="74" t="s">
        <v>183</v>
      </c>
      <c r="B245" s="72" t="s">
        <v>178</v>
      </c>
      <c r="C245" s="72" t="s">
        <v>181</v>
      </c>
      <c r="D245" s="72" t="s">
        <v>205</v>
      </c>
      <c r="E245" s="72">
        <v>602</v>
      </c>
      <c r="F245" s="72">
        <v>10</v>
      </c>
      <c r="G245" s="72">
        <v>350</v>
      </c>
      <c r="H245" s="72">
        <v>210700</v>
      </c>
      <c r="I245" s="72">
        <v>10535</v>
      </c>
      <c r="J245" s="72">
        <v>200165</v>
      </c>
      <c r="K245" s="72">
        <v>156520</v>
      </c>
      <c r="L245" s="72">
        <v>43645</v>
      </c>
      <c r="M245" s="73">
        <v>41882</v>
      </c>
      <c r="N245" s="72">
        <v>6</v>
      </c>
      <c r="O245" s="72" t="s">
        <v>204</v>
      </c>
      <c r="P245" s="71" t="s">
        <v>174</v>
      </c>
    </row>
    <row r="246" spans="1:16" x14ac:dyDescent="0.3">
      <c r="A246" s="74" t="s">
        <v>197</v>
      </c>
      <c r="B246" s="72" t="s">
        <v>191</v>
      </c>
      <c r="C246" s="72" t="s">
        <v>181</v>
      </c>
      <c r="D246" s="72" t="s">
        <v>205</v>
      </c>
      <c r="E246" s="72">
        <v>2620</v>
      </c>
      <c r="F246" s="72">
        <v>10</v>
      </c>
      <c r="G246" s="72">
        <v>15</v>
      </c>
      <c r="H246" s="72">
        <v>39300</v>
      </c>
      <c r="I246" s="72">
        <v>1965</v>
      </c>
      <c r="J246" s="72">
        <v>37335</v>
      </c>
      <c r="K246" s="72">
        <v>26200</v>
      </c>
      <c r="L246" s="72">
        <v>11135</v>
      </c>
      <c r="M246" s="73">
        <v>41883</v>
      </c>
      <c r="N246" s="72">
        <v>9</v>
      </c>
      <c r="O246" s="72" t="s">
        <v>200</v>
      </c>
      <c r="P246" s="71" t="s">
        <v>174</v>
      </c>
    </row>
    <row r="247" spans="1:16" x14ac:dyDescent="0.3">
      <c r="A247" s="74" t="s">
        <v>183</v>
      </c>
      <c r="B247" s="72" t="s">
        <v>182</v>
      </c>
      <c r="C247" s="72" t="s">
        <v>181</v>
      </c>
      <c r="D247" s="72" t="s">
        <v>205</v>
      </c>
      <c r="E247" s="72">
        <v>1228</v>
      </c>
      <c r="F247" s="72">
        <v>10</v>
      </c>
      <c r="G247" s="72">
        <v>350</v>
      </c>
      <c r="H247" s="72">
        <v>429800</v>
      </c>
      <c r="I247" s="72">
        <v>21490</v>
      </c>
      <c r="J247" s="72">
        <v>408310</v>
      </c>
      <c r="K247" s="72">
        <v>319280</v>
      </c>
      <c r="L247" s="72">
        <v>89030</v>
      </c>
      <c r="M247" s="73">
        <v>41884</v>
      </c>
      <c r="N247" s="72">
        <v>10</v>
      </c>
      <c r="O247" s="72" t="s">
        <v>187</v>
      </c>
      <c r="P247" s="71" t="s">
        <v>196</v>
      </c>
    </row>
    <row r="248" spans="1:16" x14ac:dyDescent="0.3">
      <c r="A248" s="74" t="s">
        <v>183</v>
      </c>
      <c r="B248" s="72" t="s">
        <v>182</v>
      </c>
      <c r="C248" s="72" t="s">
        <v>181</v>
      </c>
      <c r="D248" s="72" t="s">
        <v>205</v>
      </c>
      <c r="E248" s="72">
        <v>1389</v>
      </c>
      <c r="F248" s="72">
        <v>10</v>
      </c>
      <c r="G248" s="72">
        <v>20</v>
      </c>
      <c r="H248" s="72">
        <v>27780</v>
      </c>
      <c r="I248" s="72">
        <v>1389</v>
      </c>
      <c r="J248" s="72">
        <v>26391</v>
      </c>
      <c r="K248" s="72">
        <v>13890</v>
      </c>
      <c r="L248" s="72">
        <v>12501</v>
      </c>
      <c r="M248" s="73">
        <v>41885</v>
      </c>
      <c r="N248" s="72">
        <v>10</v>
      </c>
      <c r="O248" s="72" t="s">
        <v>187</v>
      </c>
      <c r="P248" s="71" t="s">
        <v>196</v>
      </c>
    </row>
    <row r="249" spans="1:16" x14ac:dyDescent="0.3">
      <c r="A249" s="74" t="s">
        <v>195</v>
      </c>
      <c r="B249" s="72" t="s">
        <v>178</v>
      </c>
      <c r="C249" s="72" t="s">
        <v>181</v>
      </c>
      <c r="D249" s="72" t="s">
        <v>205</v>
      </c>
      <c r="E249" s="72">
        <v>861</v>
      </c>
      <c r="F249" s="72">
        <v>10</v>
      </c>
      <c r="G249" s="72">
        <v>125</v>
      </c>
      <c r="H249" s="72">
        <v>107625</v>
      </c>
      <c r="I249" s="72">
        <v>5381.25</v>
      </c>
      <c r="J249" s="72">
        <v>102243.75</v>
      </c>
      <c r="K249" s="72">
        <v>103320</v>
      </c>
      <c r="L249" s="72">
        <v>-1076.25</v>
      </c>
      <c r="M249" s="73">
        <v>41886</v>
      </c>
      <c r="N249" s="72">
        <v>10</v>
      </c>
      <c r="O249" s="72" t="s">
        <v>187</v>
      </c>
      <c r="P249" s="71" t="s">
        <v>174</v>
      </c>
    </row>
    <row r="250" spans="1:16" x14ac:dyDescent="0.3">
      <c r="A250" s="74" t="s">
        <v>195</v>
      </c>
      <c r="B250" s="72" t="s">
        <v>191</v>
      </c>
      <c r="C250" s="72" t="s">
        <v>181</v>
      </c>
      <c r="D250" s="72" t="s">
        <v>205</v>
      </c>
      <c r="E250" s="72">
        <v>704</v>
      </c>
      <c r="F250" s="72">
        <v>10</v>
      </c>
      <c r="G250" s="72">
        <v>125</v>
      </c>
      <c r="H250" s="72">
        <v>88000</v>
      </c>
      <c r="I250" s="72">
        <v>4400</v>
      </c>
      <c r="J250" s="72">
        <v>83600</v>
      </c>
      <c r="K250" s="72">
        <v>84480</v>
      </c>
      <c r="L250" s="72">
        <v>-880</v>
      </c>
      <c r="M250" s="73">
        <v>41887</v>
      </c>
      <c r="N250" s="72">
        <v>10</v>
      </c>
      <c r="O250" s="72" t="s">
        <v>187</v>
      </c>
      <c r="P250" s="71" t="s">
        <v>196</v>
      </c>
    </row>
    <row r="251" spans="1:16" x14ac:dyDescent="0.3">
      <c r="A251" s="74" t="s">
        <v>183</v>
      </c>
      <c r="B251" s="72" t="s">
        <v>182</v>
      </c>
      <c r="C251" s="72" t="s">
        <v>181</v>
      </c>
      <c r="D251" s="72" t="s">
        <v>205</v>
      </c>
      <c r="E251" s="72">
        <v>1802</v>
      </c>
      <c r="F251" s="72">
        <v>10</v>
      </c>
      <c r="G251" s="72">
        <v>20</v>
      </c>
      <c r="H251" s="72">
        <v>36040</v>
      </c>
      <c r="I251" s="72">
        <v>1802</v>
      </c>
      <c r="J251" s="72">
        <v>34238</v>
      </c>
      <c r="K251" s="72">
        <v>18020</v>
      </c>
      <c r="L251" s="72">
        <v>16218</v>
      </c>
      <c r="M251" s="73">
        <v>41888</v>
      </c>
      <c r="N251" s="72">
        <v>12</v>
      </c>
      <c r="O251" s="72" t="s">
        <v>192</v>
      </c>
      <c r="P251" s="71" t="s">
        <v>196</v>
      </c>
    </row>
    <row r="252" spans="1:16" x14ac:dyDescent="0.3">
      <c r="A252" s="74" t="s">
        <v>183</v>
      </c>
      <c r="B252" s="72" t="s">
        <v>178</v>
      </c>
      <c r="C252" s="72" t="s">
        <v>181</v>
      </c>
      <c r="D252" s="72" t="s">
        <v>205</v>
      </c>
      <c r="E252" s="72">
        <v>2663</v>
      </c>
      <c r="F252" s="72">
        <v>10</v>
      </c>
      <c r="G252" s="72">
        <v>20</v>
      </c>
      <c r="H252" s="72">
        <v>53260</v>
      </c>
      <c r="I252" s="72">
        <v>2663</v>
      </c>
      <c r="J252" s="72">
        <v>50597</v>
      </c>
      <c r="K252" s="72">
        <v>26630</v>
      </c>
      <c r="L252" s="72">
        <v>23967</v>
      </c>
      <c r="M252" s="73">
        <v>41889</v>
      </c>
      <c r="N252" s="72">
        <v>12</v>
      </c>
      <c r="O252" s="72" t="s">
        <v>192</v>
      </c>
      <c r="P252" s="71" t="s">
        <v>174</v>
      </c>
    </row>
    <row r="253" spans="1:16" x14ac:dyDescent="0.3">
      <c r="A253" s="74" t="s">
        <v>183</v>
      </c>
      <c r="B253" s="72" t="s">
        <v>191</v>
      </c>
      <c r="C253" s="72" t="s">
        <v>181</v>
      </c>
      <c r="D253" s="72" t="s">
        <v>205</v>
      </c>
      <c r="E253" s="72">
        <v>2136</v>
      </c>
      <c r="F253" s="72">
        <v>10</v>
      </c>
      <c r="G253" s="72">
        <v>7</v>
      </c>
      <c r="H253" s="72">
        <v>14952</v>
      </c>
      <c r="I253" s="72">
        <v>747.6</v>
      </c>
      <c r="J253" s="72">
        <v>14204.4</v>
      </c>
      <c r="K253" s="72">
        <v>10680</v>
      </c>
      <c r="L253" s="72">
        <v>3524.4</v>
      </c>
      <c r="M253" s="73">
        <v>41890</v>
      </c>
      <c r="N253" s="72">
        <v>12</v>
      </c>
      <c r="O253" s="72" t="s">
        <v>192</v>
      </c>
      <c r="P253" s="71" t="s">
        <v>196</v>
      </c>
    </row>
    <row r="254" spans="1:16" x14ac:dyDescent="0.3">
      <c r="A254" s="74" t="s">
        <v>197</v>
      </c>
      <c r="B254" s="72" t="s">
        <v>194</v>
      </c>
      <c r="C254" s="72" t="s">
        <v>181</v>
      </c>
      <c r="D254" s="72" t="s">
        <v>205</v>
      </c>
      <c r="E254" s="72">
        <v>2116</v>
      </c>
      <c r="F254" s="72">
        <v>10</v>
      </c>
      <c r="G254" s="72">
        <v>15</v>
      </c>
      <c r="H254" s="72">
        <v>31740</v>
      </c>
      <c r="I254" s="72">
        <v>1587</v>
      </c>
      <c r="J254" s="72">
        <v>30153</v>
      </c>
      <c r="K254" s="72">
        <v>21160</v>
      </c>
      <c r="L254" s="72">
        <v>8993</v>
      </c>
      <c r="M254" s="73">
        <v>41891</v>
      </c>
      <c r="N254" s="72">
        <v>12</v>
      </c>
      <c r="O254" s="72" t="s">
        <v>192</v>
      </c>
      <c r="P254" s="71" t="s">
        <v>196</v>
      </c>
    </row>
    <row r="255" spans="1:16" x14ac:dyDescent="0.3">
      <c r="A255" s="74" t="s">
        <v>197</v>
      </c>
      <c r="B255" s="72" t="s">
        <v>178</v>
      </c>
      <c r="C255" s="72" t="s">
        <v>199</v>
      </c>
      <c r="D255" s="72" t="s">
        <v>205</v>
      </c>
      <c r="E255" s="72">
        <v>555</v>
      </c>
      <c r="F255" s="72">
        <v>120</v>
      </c>
      <c r="G255" s="72">
        <v>15</v>
      </c>
      <c r="H255" s="72">
        <v>8325</v>
      </c>
      <c r="I255" s="72">
        <v>416.25</v>
      </c>
      <c r="J255" s="72">
        <v>7908.75</v>
      </c>
      <c r="K255" s="72">
        <v>5550</v>
      </c>
      <c r="L255" s="72">
        <v>2358.75</v>
      </c>
      <c r="M255" s="73">
        <v>41892</v>
      </c>
      <c r="N255" s="72">
        <v>1</v>
      </c>
      <c r="O255" s="72" t="s">
        <v>203</v>
      </c>
      <c r="P255" s="71" t="s">
        <v>174</v>
      </c>
    </row>
    <row r="256" spans="1:16" x14ac:dyDescent="0.3">
      <c r="A256" s="74" t="s">
        <v>197</v>
      </c>
      <c r="B256" s="72" t="s">
        <v>186</v>
      </c>
      <c r="C256" s="72" t="s">
        <v>199</v>
      </c>
      <c r="D256" s="72" t="s">
        <v>205</v>
      </c>
      <c r="E256" s="72">
        <v>2861</v>
      </c>
      <c r="F256" s="72">
        <v>120</v>
      </c>
      <c r="G256" s="72">
        <v>15</v>
      </c>
      <c r="H256" s="72">
        <v>42915</v>
      </c>
      <c r="I256" s="72">
        <v>2145.75</v>
      </c>
      <c r="J256" s="72">
        <v>40769.25</v>
      </c>
      <c r="K256" s="72">
        <v>28610</v>
      </c>
      <c r="L256" s="72">
        <v>12159.25</v>
      </c>
      <c r="M256" s="73">
        <v>41893</v>
      </c>
      <c r="N256" s="72">
        <v>1</v>
      </c>
      <c r="O256" s="72" t="s">
        <v>203</v>
      </c>
      <c r="P256" s="71" t="s">
        <v>174</v>
      </c>
    </row>
    <row r="257" spans="1:16" x14ac:dyDescent="0.3">
      <c r="A257" s="74" t="s">
        <v>195</v>
      </c>
      <c r="B257" s="72" t="s">
        <v>194</v>
      </c>
      <c r="C257" s="72" t="s">
        <v>199</v>
      </c>
      <c r="D257" s="72" t="s">
        <v>205</v>
      </c>
      <c r="E257" s="72">
        <v>807</v>
      </c>
      <c r="F257" s="72">
        <v>120</v>
      </c>
      <c r="G257" s="72">
        <v>125</v>
      </c>
      <c r="H257" s="72">
        <v>100875</v>
      </c>
      <c r="I257" s="72">
        <v>5043.75</v>
      </c>
      <c r="J257" s="72">
        <v>95831.25</v>
      </c>
      <c r="K257" s="72">
        <v>96840</v>
      </c>
      <c r="L257" s="72">
        <v>-1008.75</v>
      </c>
      <c r="M257" s="73">
        <v>41894</v>
      </c>
      <c r="N257" s="72">
        <v>2</v>
      </c>
      <c r="O257" s="72" t="s">
        <v>184</v>
      </c>
      <c r="P257" s="71" t="s">
        <v>174</v>
      </c>
    </row>
    <row r="258" spans="1:16" x14ac:dyDescent="0.3">
      <c r="A258" s="74" t="s">
        <v>183</v>
      </c>
      <c r="B258" s="72" t="s">
        <v>178</v>
      </c>
      <c r="C258" s="72" t="s">
        <v>199</v>
      </c>
      <c r="D258" s="72" t="s">
        <v>205</v>
      </c>
      <c r="E258" s="72">
        <v>602</v>
      </c>
      <c r="F258" s="72">
        <v>120</v>
      </c>
      <c r="G258" s="72">
        <v>350</v>
      </c>
      <c r="H258" s="72">
        <v>210700</v>
      </c>
      <c r="I258" s="72">
        <v>10535</v>
      </c>
      <c r="J258" s="72">
        <v>200165</v>
      </c>
      <c r="K258" s="72">
        <v>156520</v>
      </c>
      <c r="L258" s="72">
        <v>43645</v>
      </c>
      <c r="M258" s="73">
        <v>41895</v>
      </c>
      <c r="N258" s="72">
        <v>6</v>
      </c>
      <c r="O258" s="72" t="s">
        <v>204</v>
      </c>
      <c r="P258" s="71" t="s">
        <v>174</v>
      </c>
    </row>
    <row r="259" spans="1:16" x14ac:dyDescent="0.3">
      <c r="A259" s="74" t="s">
        <v>183</v>
      </c>
      <c r="B259" s="72" t="s">
        <v>178</v>
      </c>
      <c r="C259" s="72" t="s">
        <v>199</v>
      </c>
      <c r="D259" s="72" t="s">
        <v>205</v>
      </c>
      <c r="E259" s="72">
        <v>2832</v>
      </c>
      <c r="F259" s="72">
        <v>120</v>
      </c>
      <c r="G259" s="72">
        <v>20</v>
      </c>
      <c r="H259" s="72">
        <v>56640</v>
      </c>
      <c r="I259" s="72">
        <v>2832</v>
      </c>
      <c r="J259" s="72">
        <v>53808</v>
      </c>
      <c r="K259" s="72">
        <v>28320</v>
      </c>
      <c r="L259" s="72">
        <v>25488</v>
      </c>
      <c r="M259" s="73">
        <v>41896</v>
      </c>
      <c r="N259" s="72">
        <v>8</v>
      </c>
      <c r="O259" s="72" t="s">
        <v>201</v>
      </c>
      <c r="P259" s="71" t="s">
        <v>174</v>
      </c>
    </row>
    <row r="260" spans="1:16" x14ac:dyDescent="0.3">
      <c r="A260" s="74" t="s">
        <v>183</v>
      </c>
      <c r="B260" s="72" t="s">
        <v>191</v>
      </c>
      <c r="C260" s="72" t="s">
        <v>199</v>
      </c>
      <c r="D260" s="72" t="s">
        <v>205</v>
      </c>
      <c r="E260" s="72">
        <v>1579</v>
      </c>
      <c r="F260" s="72">
        <v>120</v>
      </c>
      <c r="G260" s="72">
        <v>20</v>
      </c>
      <c r="H260" s="72">
        <v>31580</v>
      </c>
      <c r="I260" s="72">
        <v>1579</v>
      </c>
      <c r="J260" s="72">
        <v>30001</v>
      </c>
      <c r="K260" s="72">
        <v>15790</v>
      </c>
      <c r="L260" s="72">
        <v>14211</v>
      </c>
      <c r="M260" s="73">
        <v>41897</v>
      </c>
      <c r="N260" s="72">
        <v>8</v>
      </c>
      <c r="O260" s="72" t="s">
        <v>201</v>
      </c>
      <c r="P260" s="71" t="s">
        <v>174</v>
      </c>
    </row>
    <row r="261" spans="1:16" x14ac:dyDescent="0.3">
      <c r="A261" s="74" t="s">
        <v>195</v>
      </c>
      <c r="B261" s="72" t="s">
        <v>178</v>
      </c>
      <c r="C261" s="72" t="s">
        <v>199</v>
      </c>
      <c r="D261" s="72" t="s">
        <v>205</v>
      </c>
      <c r="E261" s="72">
        <v>861</v>
      </c>
      <c r="F261" s="72">
        <v>120</v>
      </c>
      <c r="G261" s="72">
        <v>125</v>
      </c>
      <c r="H261" s="72">
        <v>107625</v>
      </c>
      <c r="I261" s="72">
        <v>5381.25</v>
      </c>
      <c r="J261" s="72">
        <v>102243.75</v>
      </c>
      <c r="K261" s="72">
        <v>103320</v>
      </c>
      <c r="L261" s="72">
        <v>-1076.25</v>
      </c>
      <c r="M261" s="73">
        <v>41898</v>
      </c>
      <c r="N261" s="72">
        <v>10</v>
      </c>
      <c r="O261" s="72" t="s">
        <v>187</v>
      </c>
      <c r="P261" s="71" t="s">
        <v>174</v>
      </c>
    </row>
    <row r="262" spans="1:16" x14ac:dyDescent="0.3">
      <c r="A262" s="74" t="s">
        <v>195</v>
      </c>
      <c r="B262" s="72" t="s">
        <v>191</v>
      </c>
      <c r="C262" s="72" t="s">
        <v>199</v>
      </c>
      <c r="D262" s="72" t="s">
        <v>205</v>
      </c>
      <c r="E262" s="72">
        <v>704</v>
      </c>
      <c r="F262" s="72">
        <v>120</v>
      </c>
      <c r="G262" s="72">
        <v>125</v>
      </c>
      <c r="H262" s="72">
        <v>88000</v>
      </c>
      <c r="I262" s="72">
        <v>4400</v>
      </c>
      <c r="J262" s="72">
        <v>83600</v>
      </c>
      <c r="K262" s="72">
        <v>84480</v>
      </c>
      <c r="L262" s="72">
        <v>-880</v>
      </c>
      <c r="M262" s="73">
        <v>41899</v>
      </c>
      <c r="N262" s="72">
        <v>10</v>
      </c>
      <c r="O262" s="72" t="s">
        <v>187</v>
      </c>
      <c r="P262" s="71" t="s">
        <v>196</v>
      </c>
    </row>
    <row r="263" spans="1:16" x14ac:dyDescent="0.3">
      <c r="A263" s="74" t="s">
        <v>183</v>
      </c>
      <c r="B263" s="72" t="s">
        <v>191</v>
      </c>
      <c r="C263" s="72" t="s">
        <v>199</v>
      </c>
      <c r="D263" s="72" t="s">
        <v>205</v>
      </c>
      <c r="E263" s="72">
        <v>1033</v>
      </c>
      <c r="F263" s="72">
        <v>120</v>
      </c>
      <c r="G263" s="72">
        <v>20</v>
      </c>
      <c r="H263" s="72">
        <v>20660</v>
      </c>
      <c r="I263" s="72">
        <v>1033</v>
      </c>
      <c r="J263" s="72">
        <v>19627</v>
      </c>
      <c r="K263" s="72">
        <v>10330</v>
      </c>
      <c r="L263" s="72">
        <v>9297</v>
      </c>
      <c r="M263" s="73">
        <v>41900</v>
      </c>
      <c r="N263" s="72">
        <v>12</v>
      </c>
      <c r="O263" s="72" t="s">
        <v>192</v>
      </c>
      <c r="P263" s="71" t="s">
        <v>196</v>
      </c>
    </row>
    <row r="264" spans="1:16" x14ac:dyDescent="0.3">
      <c r="A264" s="74" t="s">
        <v>189</v>
      </c>
      <c r="B264" s="72" t="s">
        <v>194</v>
      </c>
      <c r="C264" s="72" t="s">
        <v>199</v>
      </c>
      <c r="D264" s="72" t="s">
        <v>205</v>
      </c>
      <c r="E264" s="72">
        <v>1250</v>
      </c>
      <c r="F264" s="72">
        <v>120</v>
      </c>
      <c r="G264" s="72">
        <v>300</v>
      </c>
      <c r="H264" s="72">
        <v>375000</v>
      </c>
      <c r="I264" s="72">
        <v>18750</v>
      </c>
      <c r="J264" s="72">
        <v>356250</v>
      </c>
      <c r="K264" s="72">
        <v>312500</v>
      </c>
      <c r="L264" s="72">
        <v>43750</v>
      </c>
      <c r="M264" s="73">
        <v>41901</v>
      </c>
      <c r="N264" s="72">
        <v>12</v>
      </c>
      <c r="O264" s="72" t="s">
        <v>192</v>
      </c>
      <c r="P264" s="71" t="s">
        <v>174</v>
      </c>
    </row>
    <row r="265" spans="1:16" x14ac:dyDescent="0.3">
      <c r="A265" s="74" t="s">
        <v>183</v>
      </c>
      <c r="B265" s="72" t="s">
        <v>182</v>
      </c>
      <c r="C265" s="72" t="s">
        <v>177</v>
      </c>
      <c r="D265" s="72" t="s">
        <v>205</v>
      </c>
      <c r="E265" s="72">
        <v>1389</v>
      </c>
      <c r="F265" s="72">
        <v>250</v>
      </c>
      <c r="G265" s="72">
        <v>20</v>
      </c>
      <c r="H265" s="72">
        <v>27780</v>
      </c>
      <c r="I265" s="72">
        <v>1389</v>
      </c>
      <c r="J265" s="72">
        <v>26391</v>
      </c>
      <c r="K265" s="72">
        <v>13890</v>
      </c>
      <c r="L265" s="72">
        <v>12501</v>
      </c>
      <c r="M265" s="73">
        <v>41902</v>
      </c>
      <c r="N265" s="72">
        <v>10</v>
      </c>
      <c r="O265" s="72" t="s">
        <v>187</v>
      </c>
      <c r="P265" s="71" t="s">
        <v>196</v>
      </c>
    </row>
    <row r="266" spans="1:16" x14ac:dyDescent="0.3">
      <c r="A266" s="74" t="s">
        <v>183</v>
      </c>
      <c r="B266" s="72" t="s">
        <v>178</v>
      </c>
      <c r="C266" s="72" t="s">
        <v>177</v>
      </c>
      <c r="D266" s="72" t="s">
        <v>205</v>
      </c>
      <c r="E266" s="72">
        <v>1265</v>
      </c>
      <c r="F266" s="72">
        <v>250</v>
      </c>
      <c r="G266" s="72">
        <v>20</v>
      </c>
      <c r="H266" s="72">
        <v>25300</v>
      </c>
      <c r="I266" s="72">
        <v>1265</v>
      </c>
      <c r="J266" s="72">
        <v>24035</v>
      </c>
      <c r="K266" s="72">
        <v>12650</v>
      </c>
      <c r="L266" s="72">
        <v>11385</v>
      </c>
      <c r="M266" s="73">
        <v>41903</v>
      </c>
      <c r="N266" s="72">
        <v>11</v>
      </c>
      <c r="O266" s="72" t="s">
        <v>193</v>
      </c>
      <c r="P266" s="71" t="s">
        <v>196</v>
      </c>
    </row>
    <row r="267" spans="1:16" x14ac:dyDescent="0.3">
      <c r="A267" s="74" t="s">
        <v>183</v>
      </c>
      <c r="B267" s="72" t="s">
        <v>194</v>
      </c>
      <c r="C267" s="72" t="s">
        <v>177</v>
      </c>
      <c r="D267" s="72" t="s">
        <v>205</v>
      </c>
      <c r="E267" s="72">
        <v>2297</v>
      </c>
      <c r="F267" s="72">
        <v>250</v>
      </c>
      <c r="G267" s="72">
        <v>20</v>
      </c>
      <c r="H267" s="72">
        <v>45940</v>
      </c>
      <c r="I267" s="72">
        <v>2297</v>
      </c>
      <c r="J267" s="72">
        <v>43643</v>
      </c>
      <c r="K267" s="72">
        <v>22970</v>
      </c>
      <c r="L267" s="72">
        <v>20673</v>
      </c>
      <c r="M267" s="73">
        <v>41904</v>
      </c>
      <c r="N267" s="72">
        <v>11</v>
      </c>
      <c r="O267" s="72" t="s">
        <v>193</v>
      </c>
      <c r="P267" s="71" t="s">
        <v>196</v>
      </c>
    </row>
    <row r="268" spans="1:16" x14ac:dyDescent="0.3">
      <c r="A268" s="74" t="s">
        <v>183</v>
      </c>
      <c r="B268" s="72" t="s">
        <v>178</v>
      </c>
      <c r="C268" s="72" t="s">
        <v>177</v>
      </c>
      <c r="D268" s="72" t="s">
        <v>205</v>
      </c>
      <c r="E268" s="72">
        <v>2663</v>
      </c>
      <c r="F268" s="72">
        <v>250</v>
      </c>
      <c r="G268" s="72">
        <v>20</v>
      </c>
      <c r="H268" s="72">
        <v>53260</v>
      </c>
      <c r="I268" s="72">
        <v>2663</v>
      </c>
      <c r="J268" s="72">
        <v>50597</v>
      </c>
      <c r="K268" s="72">
        <v>26630</v>
      </c>
      <c r="L268" s="72">
        <v>23967</v>
      </c>
      <c r="M268" s="73">
        <v>41905</v>
      </c>
      <c r="N268" s="72">
        <v>12</v>
      </c>
      <c r="O268" s="72" t="s">
        <v>192</v>
      </c>
      <c r="P268" s="71" t="s">
        <v>174</v>
      </c>
    </row>
    <row r="269" spans="1:16" x14ac:dyDescent="0.3">
      <c r="A269" s="74" t="s">
        <v>183</v>
      </c>
      <c r="B269" s="72" t="s">
        <v>178</v>
      </c>
      <c r="C269" s="72" t="s">
        <v>177</v>
      </c>
      <c r="D269" s="72" t="s">
        <v>205</v>
      </c>
      <c r="E269" s="72">
        <v>570</v>
      </c>
      <c r="F269" s="72">
        <v>250</v>
      </c>
      <c r="G269" s="72">
        <v>7</v>
      </c>
      <c r="H269" s="72">
        <v>3990</v>
      </c>
      <c r="I269" s="72">
        <v>199.5</v>
      </c>
      <c r="J269" s="72">
        <v>3790.5</v>
      </c>
      <c r="K269" s="72">
        <v>2850</v>
      </c>
      <c r="L269" s="72">
        <v>940.5</v>
      </c>
      <c r="M269" s="73">
        <v>41906</v>
      </c>
      <c r="N269" s="72">
        <v>12</v>
      </c>
      <c r="O269" s="72" t="s">
        <v>192</v>
      </c>
      <c r="P269" s="71" t="s">
        <v>174</v>
      </c>
    </row>
    <row r="270" spans="1:16" x14ac:dyDescent="0.3">
      <c r="A270" s="74" t="s">
        <v>183</v>
      </c>
      <c r="B270" s="72" t="s">
        <v>191</v>
      </c>
      <c r="C270" s="72" t="s">
        <v>177</v>
      </c>
      <c r="D270" s="72" t="s">
        <v>205</v>
      </c>
      <c r="E270" s="72">
        <v>2487</v>
      </c>
      <c r="F270" s="72">
        <v>250</v>
      </c>
      <c r="G270" s="72">
        <v>7</v>
      </c>
      <c r="H270" s="72">
        <v>17409</v>
      </c>
      <c r="I270" s="72">
        <v>870.45</v>
      </c>
      <c r="J270" s="72">
        <v>16538.55</v>
      </c>
      <c r="K270" s="72">
        <v>12435</v>
      </c>
      <c r="L270" s="72">
        <v>4103.55</v>
      </c>
      <c r="M270" s="73">
        <v>41907</v>
      </c>
      <c r="N270" s="72">
        <v>12</v>
      </c>
      <c r="O270" s="72" t="s">
        <v>192</v>
      </c>
      <c r="P270" s="71" t="s">
        <v>174</v>
      </c>
    </row>
    <row r="271" spans="1:16" x14ac:dyDescent="0.3">
      <c r="A271" s="74" t="s">
        <v>183</v>
      </c>
      <c r="B271" s="72" t="s">
        <v>194</v>
      </c>
      <c r="C271" s="72" t="s">
        <v>188</v>
      </c>
      <c r="D271" s="72" t="s">
        <v>205</v>
      </c>
      <c r="E271" s="72">
        <v>1350</v>
      </c>
      <c r="F271" s="72">
        <v>260</v>
      </c>
      <c r="G271" s="72">
        <v>350</v>
      </c>
      <c r="H271" s="72">
        <v>472500</v>
      </c>
      <c r="I271" s="72">
        <v>23625</v>
      </c>
      <c r="J271" s="72">
        <v>448875</v>
      </c>
      <c r="K271" s="72">
        <v>351000</v>
      </c>
      <c r="L271" s="72">
        <v>97875</v>
      </c>
      <c r="M271" s="73">
        <v>41908</v>
      </c>
      <c r="N271" s="72">
        <v>2</v>
      </c>
      <c r="O271" s="72" t="s">
        <v>184</v>
      </c>
      <c r="P271" s="71" t="s">
        <v>174</v>
      </c>
    </row>
    <row r="272" spans="1:16" x14ac:dyDescent="0.3">
      <c r="A272" s="74" t="s">
        <v>183</v>
      </c>
      <c r="B272" s="72" t="s">
        <v>182</v>
      </c>
      <c r="C272" s="72" t="s">
        <v>188</v>
      </c>
      <c r="D272" s="72" t="s">
        <v>205</v>
      </c>
      <c r="E272" s="72">
        <v>552</v>
      </c>
      <c r="F272" s="72">
        <v>260</v>
      </c>
      <c r="G272" s="72">
        <v>350</v>
      </c>
      <c r="H272" s="72">
        <v>193200</v>
      </c>
      <c r="I272" s="72">
        <v>9660</v>
      </c>
      <c r="J272" s="72">
        <v>183540</v>
      </c>
      <c r="K272" s="72">
        <v>143520</v>
      </c>
      <c r="L272" s="72">
        <v>40020</v>
      </c>
      <c r="M272" s="73">
        <v>41909</v>
      </c>
      <c r="N272" s="72">
        <v>8</v>
      </c>
      <c r="O272" s="72" t="s">
        <v>201</v>
      </c>
      <c r="P272" s="71" t="s">
        <v>174</v>
      </c>
    </row>
    <row r="273" spans="1:16" x14ac:dyDescent="0.3">
      <c r="A273" s="74" t="s">
        <v>183</v>
      </c>
      <c r="B273" s="72" t="s">
        <v>182</v>
      </c>
      <c r="C273" s="72" t="s">
        <v>188</v>
      </c>
      <c r="D273" s="72" t="s">
        <v>205</v>
      </c>
      <c r="E273" s="72">
        <v>1228</v>
      </c>
      <c r="F273" s="72">
        <v>260</v>
      </c>
      <c r="G273" s="72">
        <v>350</v>
      </c>
      <c r="H273" s="72">
        <v>429800</v>
      </c>
      <c r="I273" s="72">
        <v>21490</v>
      </c>
      <c r="J273" s="72">
        <v>408310</v>
      </c>
      <c r="K273" s="72">
        <v>319280</v>
      </c>
      <c r="L273" s="72">
        <v>89030</v>
      </c>
      <c r="M273" s="73">
        <v>41910</v>
      </c>
      <c r="N273" s="72">
        <v>10</v>
      </c>
      <c r="O273" s="72" t="s">
        <v>187</v>
      </c>
      <c r="P273" s="71" t="s">
        <v>196</v>
      </c>
    </row>
    <row r="274" spans="1:16" x14ac:dyDescent="0.3">
      <c r="A274" s="74" t="s">
        <v>189</v>
      </c>
      <c r="B274" s="72" t="s">
        <v>194</v>
      </c>
      <c r="C274" s="72" t="s">
        <v>188</v>
      </c>
      <c r="D274" s="72" t="s">
        <v>205</v>
      </c>
      <c r="E274" s="72">
        <v>1250</v>
      </c>
      <c r="F274" s="72">
        <v>260</v>
      </c>
      <c r="G274" s="72">
        <v>300</v>
      </c>
      <c r="H274" s="72">
        <v>375000</v>
      </c>
      <c r="I274" s="72">
        <v>18750</v>
      </c>
      <c r="J274" s="72">
        <v>356250</v>
      </c>
      <c r="K274" s="72">
        <v>312500</v>
      </c>
      <c r="L274" s="72">
        <v>43750</v>
      </c>
      <c r="M274" s="73">
        <v>41911</v>
      </c>
      <c r="N274" s="72">
        <v>12</v>
      </c>
      <c r="O274" s="72" t="s">
        <v>192</v>
      </c>
      <c r="P274" s="71" t="s">
        <v>174</v>
      </c>
    </row>
    <row r="275" spans="1:16" x14ac:dyDescent="0.3">
      <c r="A275" s="74" t="s">
        <v>197</v>
      </c>
      <c r="B275" s="72" t="s">
        <v>191</v>
      </c>
      <c r="C275" s="72" t="s">
        <v>181</v>
      </c>
      <c r="D275" s="72" t="s">
        <v>205</v>
      </c>
      <c r="E275" s="72">
        <v>3801</v>
      </c>
      <c r="F275" s="72">
        <v>10</v>
      </c>
      <c r="G275" s="72">
        <v>15</v>
      </c>
      <c r="H275" s="72">
        <v>57015</v>
      </c>
      <c r="I275" s="72">
        <v>3420.9</v>
      </c>
      <c r="J275" s="72">
        <v>53594.1</v>
      </c>
      <c r="K275" s="72">
        <v>38010</v>
      </c>
      <c r="L275" s="72">
        <v>15584.1</v>
      </c>
      <c r="M275" s="73">
        <v>41912</v>
      </c>
      <c r="N275" s="72">
        <v>4</v>
      </c>
      <c r="O275" s="72" t="s">
        <v>180</v>
      </c>
      <c r="P275" s="71" t="s">
        <v>174</v>
      </c>
    </row>
    <row r="276" spans="1:16" x14ac:dyDescent="0.3">
      <c r="A276" s="74" t="s">
        <v>183</v>
      </c>
      <c r="B276" s="72" t="s">
        <v>178</v>
      </c>
      <c r="C276" s="72" t="s">
        <v>202</v>
      </c>
      <c r="D276" s="72" t="s">
        <v>205</v>
      </c>
      <c r="E276" s="72">
        <v>1117.5</v>
      </c>
      <c r="F276" s="72">
        <v>3</v>
      </c>
      <c r="G276" s="72">
        <v>20</v>
      </c>
      <c r="H276" s="72">
        <v>22350</v>
      </c>
      <c r="I276" s="72">
        <v>1341</v>
      </c>
      <c r="J276" s="72">
        <v>21009</v>
      </c>
      <c r="K276" s="72">
        <v>11175</v>
      </c>
      <c r="L276" s="72">
        <v>9834</v>
      </c>
      <c r="M276" s="73">
        <v>41913</v>
      </c>
      <c r="N276" s="72">
        <v>1</v>
      </c>
      <c r="O276" s="72" t="s">
        <v>203</v>
      </c>
      <c r="P276" s="71" t="s">
        <v>174</v>
      </c>
    </row>
    <row r="277" spans="1:16" x14ac:dyDescent="0.3">
      <c r="A277" s="74" t="s">
        <v>197</v>
      </c>
      <c r="B277" s="72" t="s">
        <v>182</v>
      </c>
      <c r="C277" s="72" t="s">
        <v>202</v>
      </c>
      <c r="D277" s="72" t="s">
        <v>205</v>
      </c>
      <c r="E277" s="72">
        <v>2844</v>
      </c>
      <c r="F277" s="72">
        <v>3</v>
      </c>
      <c r="G277" s="72">
        <v>15</v>
      </c>
      <c r="H277" s="72">
        <v>42660</v>
      </c>
      <c r="I277" s="72">
        <v>2559.6</v>
      </c>
      <c r="J277" s="72">
        <v>40100.400000000001</v>
      </c>
      <c r="K277" s="72">
        <v>28440</v>
      </c>
      <c r="L277" s="72">
        <v>11660.4</v>
      </c>
      <c r="M277" s="73">
        <v>41914</v>
      </c>
      <c r="N277" s="72">
        <v>6</v>
      </c>
      <c r="O277" s="72" t="s">
        <v>204</v>
      </c>
      <c r="P277" s="71" t="s">
        <v>174</v>
      </c>
    </row>
    <row r="278" spans="1:16" x14ac:dyDescent="0.3">
      <c r="A278" s="74" t="s">
        <v>179</v>
      </c>
      <c r="B278" s="72" t="s">
        <v>186</v>
      </c>
      <c r="C278" s="72" t="s">
        <v>202</v>
      </c>
      <c r="D278" s="72" t="s">
        <v>205</v>
      </c>
      <c r="E278" s="72">
        <v>562</v>
      </c>
      <c r="F278" s="72">
        <v>3</v>
      </c>
      <c r="G278" s="72">
        <v>12</v>
      </c>
      <c r="H278" s="72">
        <v>6744</v>
      </c>
      <c r="I278" s="72">
        <v>404.64</v>
      </c>
      <c r="J278" s="72">
        <v>6339.36</v>
      </c>
      <c r="K278" s="72">
        <v>1686</v>
      </c>
      <c r="L278" s="72">
        <v>4653.3599999999997</v>
      </c>
      <c r="M278" s="73">
        <v>41915</v>
      </c>
      <c r="N278" s="72">
        <v>9</v>
      </c>
      <c r="O278" s="72" t="s">
        <v>200</v>
      </c>
      <c r="P278" s="71" t="s">
        <v>174</v>
      </c>
    </row>
    <row r="279" spans="1:16" x14ac:dyDescent="0.3">
      <c r="A279" s="74" t="s">
        <v>179</v>
      </c>
      <c r="B279" s="72" t="s">
        <v>182</v>
      </c>
      <c r="C279" s="72" t="s">
        <v>202</v>
      </c>
      <c r="D279" s="72" t="s">
        <v>205</v>
      </c>
      <c r="E279" s="72">
        <v>2299</v>
      </c>
      <c r="F279" s="72">
        <v>3</v>
      </c>
      <c r="G279" s="72">
        <v>12</v>
      </c>
      <c r="H279" s="72">
        <v>27588</v>
      </c>
      <c r="I279" s="72">
        <v>1655.28</v>
      </c>
      <c r="J279" s="72">
        <v>25932.720000000001</v>
      </c>
      <c r="K279" s="72">
        <v>6897</v>
      </c>
      <c r="L279" s="72">
        <v>19035.72</v>
      </c>
      <c r="M279" s="73">
        <v>41916</v>
      </c>
      <c r="N279" s="72">
        <v>10</v>
      </c>
      <c r="O279" s="72" t="s">
        <v>187</v>
      </c>
      <c r="P279" s="71" t="s">
        <v>196</v>
      </c>
    </row>
    <row r="280" spans="1:16" x14ac:dyDescent="0.3">
      <c r="A280" s="74" t="s">
        <v>197</v>
      </c>
      <c r="B280" s="72" t="s">
        <v>178</v>
      </c>
      <c r="C280" s="72" t="s">
        <v>202</v>
      </c>
      <c r="D280" s="72" t="s">
        <v>205</v>
      </c>
      <c r="E280" s="72">
        <v>2030</v>
      </c>
      <c r="F280" s="72">
        <v>3</v>
      </c>
      <c r="G280" s="72">
        <v>15</v>
      </c>
      <c r="H280" s="72">
        <v>30450</v>
      </c>
      <c r="I280" s="72">
        <v>1827</v>
      </c>
      <c r="J280" s="72">
        <v>28623</v>
      </c>
      <c r="K280" s="72">
        <v>20300</v>
      </c>
      <c r="L280" s="72">
        <v>8323</v>
      </c>
      <c r="M280" s="73">
        <v>41917</v>
      </c>
      <c r="N280" s="72">
        <v>11</v>
      </c>
      <c r="O280" s="72" t="s">
        <v>193</v>
      </c>
      <c r="P280" s="71" t="s">
        <v>174</v>
      </c>
    </row>
    <row r="281" spans="1:16" x14ac:dyDescent="0.3">
      <c r="A281" s="74" t="s">
        <v>183</v>
      </c>
      <c r="B281" s="72" t="s">
        <v>178</v>
      </c>
      <c r="C281" s="72" t="s">
        <v>202</v>
      </c>
      <c r="D281" s="72" t="s">
        <v>205</v>
      </c>
      <c r="E281" s="72">
        <v>263</v>
      </c>
      <c r="F281" s="72">
        <v>3</v>
      </c>
      <c r="G281" s="72">
        <v>7</v>
      </c>
      <c r="H281" s="72">
        <v>1841</v>
      </c>
      <c r="I281" s="72">
        <v>110.46</v>
      </c>
      <c r="J281" s="72">
        <v>1730.54</v>
      </c>
      <c r="K281" s="72">
        <v>1315</v>
      </c>
      <c r="L281" s="72">
        <v>415.54</v>
      </c>
      <c r="M281" s="73">
        <v>41918</v>
      </c>
      <c r="N281" s="72">
        <v>11</v>
      </c>
      <c r="O281" s="72" t="s">
        <v>193</v>
      </c>
      <c r="P281" s="71" t="s">
        <v>196</v>
      </c>
    </row>
    <row r="282" spans="1:16" x14ac:dyDescent="0.3">
      <c r="A282" s="74" t="s">
        <v>195</v>
      </c>
      <c r="B282" s="72" t="s">
        <v>194</v>
      </c>
      <c r="C282" s="72" t="s">
        <v>202</v>
      </c>
      <c r="D282" s="72" t="s">
        <v>205</v>
      </c>
      <c r="E282" s="72">
        <v>887</v>
      </c>
      <c r="F282" s="72">
        <v>3</v>
      </c>
      <c r="G282" s="72">
        <v>125</v>
      </c>
      <c r="H282" s="72">
        <v>110875</v>
      </c>
      <c r="I282" s="72">
        <v>6652.5</v>
      </c>
      <c r="J282" s="72">
        <v>104222.5</v>
      </c>
      <c r="K282" s="72">
        <v>106440</v>
      </c>
      <c r="L282" s="72">
        <v>-2217.5</v>
      </c>
      <c r="M282" s="73">
        <v>41919</v>
      </c>
      <c r="N282" s="72">
        <v>12</v>
      </c>
      <c r="O282" s="72" t="s">
        <v>192</v>
      </c>
      <c r="P282" s="71" t="s">
        <v>196</v>
      </c>
    </row>
    <row r="283" spans="1:16" x14ac:dyDescent="0.3">
      <c r="A283" s="74" t="s">
        <v>183</v>
      </c>
      <c r="B283" s="72" t="s">
        <v>186</v>
      </c>
      <c r="C283" s="72" t="s">
        <v>185</v>
      </c>
      <c r="D283" s="72" t="s">
        <v>205</v>
      </c>
      <c r="E283" s="72">
        <v>980</v>
      </c>
      <c r="F283" s="72">
        <v>5</v>
      </c>
      <c r="G283" s="72">
        <v>350</v>
      </c>
      <c r="H283" s="72">
        <v>343000</v>
      </c>
      <c r="I283" s="72">
        <v>20580</v>
      </c>
      <c r="J283" s="72">
        <v>322420</v>
      </c>
      <c r="K283" s="72">
        <v>254800</v>
      </c>
      <c r="L283" s="72">
        <v>67620</v>
      </c>
      <c r="M283" s="73">
        <v>41920</v>
      </c>
      <c r="N283" s="72">
        <v>4</v>
      </c>
      <c r="O283" s="72" t="s">
        <v>180</v>
      </c>
      <c r="P283" s="71" t="s">
        <v>174</v>
      </c>
    </row>
    <row r="284" spans="1:16" x14ac:dyDescent="0.3">
      <c r="A284" s="74" t="s">
        <v>183</v>
      </c>
      <c r="B284" s="72" t="s">
        <v>194</v>
      </c>
      <c r="C284" s="72" t="s">
        <v>185</v>
      </c>
      <c r="D284" s="72" t="s">
        <v>205</v>
      </c>
      <c r="E284" s="72">
        <v>1460</v>
      </c>
      <c r="F284" s="72">
        <v>5</v>
      </c>
      <c r="G284" s="72">
        <v>350</v>
      </c>
      <c r="H284" s="72">
        <v>511000</v>
      </c>
      <c r="I284" s="72">
        <v>30660</v>
      </c>
      <c r="J284" s="72">
        <v>480340</v>
      </c>
      <c r="K284" s="72">
        <v>379600</v>
      </c>
      <c r="L284" s="72">
        <v>100740</v>
      </c>
      <c r="M284" s="73">
        <v>41921</v>
      </c>
      <c r="N284" s="72">
        <v>5</v>
      </c>
      <c r="O284" s="72" t="s">
        <v>175</v>
      </c>
      <c r="P284" s="71" t="s">
        <v>174</v>
      </c>
    </row>
    <row r="285" spans="1:16" x14ac:dyDescent="0.3">
      <c r="A285" s="74" t="s">
        <v>183</v>
      </c>
      <c r="B285" s="72" t="s">
        <v>191</v>
      </c>
      <c r="C285" s="72" t="s">
        <v>185</v>
      </c>
      <c r="D285" s="72" t="s">
        <v>205</v>
      </c>
      <c r="E285" s="72">
        <v>1403</v>
      </c>
      <c r="F285" s="72">
        <v>5</v>
      </c>
      <c r="G285" s="72">
        <v>7</v>
      </c>
      <c r="H285" s="72">
        <v>9821</v>
      </c>
      <c r="I285" s="72">
        <v>589.26</v>
      </c>
      <c r="J285" s="72">
        <v>9231.74</v>
      </c>
      <c r="K285" s="72">
        <v>7015</v>
      </c>
      <c r="L285" s="72">
        <v>2216.7399999999998</v>
      </c>
      <c r="M285" s="73">
        <v>41922</v>
      </c>
      <c r="N285" s="72">
        <v>10</v>
      </c>
      <c r="O285" s="72" t="s">
        <v>187</v>
      </c>
      <c r="P285" s="71" t="s">
        <v>196</v>
      </c>
    </row>
    <row r="286" spans="1:16" x14ac:dyDescent="0.3">
      <c r="A286" s="74" t="s">
        <v>179</v>
      </c>
      <c r="B286" s="72" t="s">
        <v>178</v>
      </c>
      <c r="C286" s="72" t="s">
        <v>185</v>
      </c>
      <c r="D286" s="72" t="s">
        <v>205</v>
      </c>
      <c r="E286" s="72">
        <v>2723</v>
      </c>
      <c r="F286" s="72">
        <v>5</v>
      </c>
      <c r="G286" s="72">
        <v>12</v>
      </c>
      <c r="H286" s="72">
        <v>32676</v>
      </c>
      <c r="I286" s="72">
        <v>1960.56</v>
      </c>
      <c r="J286" s="72">
        <v>30715.439999999999</v>
      </c>
      <c r="K286" s="72">
        <v>8169</v>
      </c>
      <c r="L286" s="72">
        <v>22546.44</v>
      </c>
      <c r="M286" s="73">
        <v>41923</v>
      </c>
      <c r="N286" s="72">
        <v>11</v>
      </c>
      <c r="O286" s="72" t="s">
        <v>193</v>
      </c>
      <c r="P286" s="71" t="s">
        <v>174</v>
      </c>
    </row>
    <row r="287" spans="1:16" x14ac:dyDescent="0.3">
      <c r="A287" s="74" t="s">
        <v>183</v>
      </c>
      <c r="B287" s="72" t="s">
        <v>191</v>
      </c>
      <c r="C287" s="72" t="s">
        <v>181</v>
      </c>
      <c r="D287" s="72" t="s">
        <v>205</v>
      </c>
      <c r="E287" s="72">
        <v>1496</v>
      </c>
      <c r="F287" s="72">
        <v>10</v>
      </c>
      <c r="G287" s="72">
        <v>350</v>
      </c>
      <c r="H287" s="72">
        <v>523600</v>
      </c>
      <c r="I287" s="72">
        <v>31416</v>
      </c>
      <c r="J287" s="72">
        <v>492184</v>
      </c>
      <c r="K287" s="72">
        <v>388960</v>
      </c>
      <c r="L287" s="72">
        <v>103224</v>
      </c>
      <c r="M287" s="73">
        <v>41924</v>
      </c>
      <c r="N287" s="72">
        <v>6</v>
      </c>
      <c r="O287" s="72" t="s">
        <v>204</v>
      </c>
      <c r="P287" s="71" t="s">
        <v>174</v>
      </c>
    </row>
    <row r="288" spans="1:16" x14ac:dyDescent="0.3">
      <c r="A288" s="74" t="s">
        <v>179</v>
      </c>
      <c r="B288" s="72" t="s">
        <v>182</v>
      </c>
      <c r="C288" s="72" t="s">
        <v>181</v>
      </c>
      <c r="D288" s="72" t="s">
        <v>205</v>
      </c>
      <c r="E288" s="72">
        <v>2299</v>
      </c>
      <c r="F288" s="72">
        <v>10</v>
      </c>
      <c r="G288" s="72">
        <v>12</v>
      </c>
      <c r="H288" s="72">
        <v>27588</v>
      </c>
      <c r="I288" s="72">
        <v>1655.28</v>
      </c>
      <c r="J288" s="72">
        <v>25932.720000000001</v>
      </c>
      <c r="K288" s="72">
        <v>6897</v>
      </c>
      <c r="L288" s="72">
        <v>19035.72</v>
      </c>
      <c r="M288" s="73">
        <v>41925</v>
      </c>
      <c r="N288" s="72">
        <v>10</v>
      </c>
      <c r="O288" s="72" t="s">
        <v>187</v>
      </c>
      <c r="P288" s="71" t="s">
        <v>196</v>
      </c>
    </row>
    <row r="289" spans="1:16" x14ac:dyDescent="0.3">
      <c r="A289" s="74" t="s">
        <v>183</v>
      </c>
      <c r="B289" s="72" t="s">
        <v>178</v>
      </c>
      <c r="C289" s="72" t="s">
        <v>181</v>
      </c>
      <c r="D289" s="72" t="s">
        <v>205</v>
      </c>
      <c r="E289" s="72">
        <v>727</v>
      </c>
      <c r="F289" s="72">
        <v>10</v>
      </c>
      <c r="G289" s="72">
        <v>350</v>
      </c>
      <c r="H289" s="72">
        <v>254450</v>
      </c>
      <c r="I289" s="72">
        <v>15267</v>
      </c>
      <c r="J289" s="72">
        <v>239183</v>
      </c>
      <c r="K289" s="72">
        <v>189020</v>
      </c>
      <c r="L289" s="72">
        <v>50163</v>
      </c>
      <c r="M289" s="73">
        <v>41926</v>
      </c>
      <c r="N289" s="72">
        <v>10</v>
      </c>
      <c r="O289" s="72" t="s">
        <v>187</v>
      </c>
      <c r="P289" s="71" t="s">
        <v>196</v>
      </c>
    </row>
    <row r="290" spans="1:16" x14ac:dyDescent="0.3">
      <c r="A290" s="74" t="s">
        <v>195</v>
      </c>
      <c r="B290" s="72" t="s">
        <v>182</v>
      </c>
      <c r="C290" s="72" t="s">
        <v>199</v>
      </c>
      <c r="D290" s="72" t="s">
        <v>205</v>
      </c>
      <c r="E290" s="72">
        <v>952</v>
      </c>
      <c r="F290" s="72">
        <v>120</v>
      </c>
      <c r="G290" s="72">
        <v>125</v>
      </c>
      <c r="H290" s="72">
        <v>119000</v>
      </c>
      <c r="I290" s="72">
        <v>7140</v>
      </c>
      <c r="J290" s="72">
        <v>111860</v>
      </c>
      <c r="K290" s="72">
        <v>114240</v>
      </c>
      <c r="L290" s="72">
        <v>-2380</v>
      </c>
      <c r="M290" s="73">
        <v>41927</v>
      </c>
      <c r="N290" s="72">
        <v>2</v>
      </c>
      <c r="O290" s="72" t="s">
        <v>184</v>
      </c>
      <c r="P290" s="71" t="s">
        <v>174</v>
      </c>
    </row>
    <row r="291" spans="1:16" x14ac:dyDescent="0.3">
      <c r="A291" s="74" t="s">
        <v>195</v>
      </c>
      <c r="B291" s="72" t="s">
        <v>178</v>
      </c>
      <c r="C291" s="72" t="s">
        <v>199</v>
      </c>
      <c r="D291" s="72" t="s">
        <v>205</v>
      </c>
      <c r="E291" s="72">
        <v>2755</v>
      </c>
      <c r="F291" s="72">
        <v>120</v>
      </c>
      <c r="G291" s="72">
        <v>125</v>
      </c>
      <c r="H291" s="72">
        <v>344375</v>
      </c>
      <c r="I291" s="72">
        <v>20662.5</v>
      </c>
      <c r="J291" s="72">
        <v>323712.5</v>
      </c>
      <c r="K291" s="72">
        <v>330600</v>
      </c>
      <c r="L291" s="72">
        <v>-6887.5</v>
      </c>
      <c r="M291" s="73">
        <v>41928</v>
      </c>
      <c r="N291" s="72">
        <v>2</v>
      </c>
      <c r="O291" s="72" t="s">
        <v>184</v>
      </c>
      <c r="P291" s="71" t="s">
        <v>174</v>
      </c>
    </row>
    <row r="292" spans="1:16" x14ac:dyDescent="0.3">
      <c r="A292" s="74" t="s">
        <v>197</v>
      </c>
      <c r="B292" s="72" t="s">
        <v>194</v>
      </c>
      <c r="C292" s="72" t="s">
        <v>199</v>
      </c>
      <c r="D292" s="72" t="s">
        <v>205</v>
      </c>
      <c r="E292" s="72">
        <v>1530</v>
      </c>
      <c r="F292" s="72">
        <v>120</v>
      </c>
      <c r="G292" s="72">
        <v>15</v>
      </c>
      <c r="H292" s="72">
        <v>22950</v>
      </c>
      <c r="I292" s="72">
        <v>1377</v>
      </c>
      <c r="J292" s="72">
        <v>21573</v>
      </c>
      <c r="K292" s="72">
        <v>15300</v>
      </c>
      <c r="L292" s="72">
        <v>6273</v>
      </c>
      <c r="M292" s="73">
        <v>41929</v>
      </c>
      <c r="N292" s="72">
        <v>5</v>
      </c>
      <c r="O292" s="72" t="s">
        <v>175</v>
      </c>
      <c r="P292" s="71" t="s">
        <v>174</v>
      </c>
    </row>
    <row r="293" spans="1:16" x14ac:dyDescent="0.3">
      <c r="A293" s="74" t="s">
        <v>183</v>
      </c>
      <c r="B293" s="72" t="s">
        <v>191</v>
      </c>
      <c r="C293" s="72" t="s">
        <v>199</v>
      </c>
      <c r="D293" s="72" t="s">
        <v>205</v>
      </c>
      <c r="E293" s="72">
        <v>1496</v>
      </c>
      <c r="F293" s="72">
        <v>120</v>
      </c>
      <c r="G293" s="72">
        <v>350</v>
      </c>
      <c r="H293" s="72">
        <v>523600</v>
      </c>
      <c r="I293" s="72">
        <v>31416</v>
      </c>
      <c r="J293" s="72">
        <v>492184</v>
      </c>
      <c r="K293" s="72">
        <v>388960</v>
      </c>
      <c r="L293" s="72">
        <v>103224</v>
      </c>
      <c r="M293" s="73">
        <v>41930</v>
      </c>
      <c r="N293" s="72">
        <v>6</v>
      </c>
      <c r="O293" s="72" t="s">
        <v>204</v>
      </c>
      <c r="P293" s="71" t="s">
        <v>174</v>
      </c>
    </row>
    <row r="294" spans="1:16" x14ac:dyDescent="0.3">
      <c r="A294" s="74" t="s">
        <v>183</v>
      </c>
      <c r="B294" s="72" t="s">
        <v>186</v>
      </c>
      <c r="C294" s="72" t="s">
        <v>199</v>
      </c>
      <c r="D294" s="72" t="s">
        <v>205</v>
      </c>
      <c r="E294" s="72">
        <v>1498</v>
      </c>
      <c r="F294" s="72">
        <v>120</v>
      </c>
      <c r="G294" s="72">
        <v>7</v>
      </c>
      <c r="H294" s="72">
        <v>10486</v>
      </c>
      <c r="I294" s="72">
        <v>629.16</v>
      </c>
      <c r="J294" s="72">
        <v>9856.84</v>
      </c>
      <c r="K294" s="72">
        <v>7490</v>
      </c>
      <c r="L294" s="72">
        <v>2366.84</v>
      </c>
      <c r="M294" s="73">
        <v>41931</v>
      </c>
      <c r="N294" s="72">
        <v>6</v>
      </c>
      <c r="O294" s="72" t="s">
        <v>204</v>
      </c>
      <c r="P294" s="71" t="s">
        <v>174</v>
      </c>
    </row>
    <row r="295" spans="1:16" x14ac:dyDescent="0.3">
      <c r="A295" s="74" t="s">
        <v>189</v>
      </c>
      <c r="B295" s="72" t="s">
        <v>191</v>
      </c>
      <c r="C295" s="72" t="s">
        <v>199</v>
      </c>
      <c r="D295" s="72" t="s">
        <v>205</v>
      </c>
      <c r="E295" s="72">
        <v>1221</v>
      </c>
      <c r="F295" s="72">
        <v>120</v>
      </c>
      <c r="G295" s="72">
        <v>300</v>
      </c>
      <c r="H295" s="72">
        <v>366300</v>
      </c>
      <c r="I295" s="72">
        <v>21978</v>
      </c>
      <c r="J295" s="72">
        <v>344322</v>
      </c>
      <c r="K295" s="72">
        <v>305250</v>
      </c>
      <c r="L295" s="72">
        <v>39072</v>
      </c>
      <c r="M295" s="73">
        <v>41932</v>
      </c>
      <c r="N295" s="72">
        <v>10</v>
      </c>
      <c r="O295" s="72" t="s">
        <v>187</v>
      </c>
      <c r="P295" s="71" t="s">
        <v>196</v>
      </c>
    </row>
    <row r="296" spans="1:16" x14ac:dyDescent="0.3">
      <c r="A296" s="74" t="s">
        <v>183</v>
      </c>
      <c r="B296" s="72" t="s">
        <v>191</v>
      </c>
      <c r="C296" s="72" t="s">
        <v>199</v>
      </c>
      <c r="D296" s="72" t="s">
        <v>205</v>
      </c>
      <c r="E296" s="72">
        <v>2076</v>
      </c>
      <c r="F296" s="72">
        <v>120</v>
      </c>
      <c r="G296" s="72">
        <v>350</v>
      </c>
      <c r="H296" s="72">
        <v>726600</v>
      </c>
      <c r="I296" s="72">
        <v>43596</v>
      </c>
      <c r="J296" s="72">
        <v>683004</v>
      </c>
      <c r="K296" s="72">
        <v>539760</v>
      </c>
      <c r="L296" s="72">
        <v>143244</v>
      </c>
      <c r="M296" s="73">
        <v>41933</v>
      </c>
      <c r="N296" s="72">
        <v>10</v>
      </c>
      <c r="O296" s="72" t="s">
        <v>187</v>
      </c>
      <c r="P296" s="71" t="s">
        <v>196</v>
      </c>
    </row>
    <row r="297" spans="1:16" x14ac:dyDescent="0.3">
      <c r="A297" s="74" t="s">
        <v>197</v>
      </c>
      <c r="B297" s="72" t="s">
        <v>182</v>
      </c>
      <c r="C297" s="72" t="s">
        <v>177</v>
      </c>
      <c r="D297" s="72" t="s">
        <v>205</v>
      </c>
      <c r="E297" s="72">
        <v>2844</v>
      </c>
      <c r="F297" s="72">
        <v>250</v>
      </c>
      <c r="G297" s="72">
        <v>15</v>
      </c>
      <c r="H297" s="72">
        <v>42660</v>
      </c>
      <c r="I297" s="72">
        <v>2559.6</v>
      </c>
      <c r="J297" s="72">
        <v>40100.400000000001</v>
      </c>
      <c r="K297" s="72">
        <v>28440</v>
      </c>
      <c r="L297" s="72">
        <v>11660.4</v>
      </c>
      <c r="M297" s="73">
        <v>41934</v>
      </c>
      <c r="N297" s="72">
        <v>6</v>
      </c>
      <c r="O297" s="72" t="s">
        <v>204</v>
      </c>
      <c r="P297" s="71" t="s">
        <v>174</v>
      </c>
    </row>
    <row r="298" spans="1:16" x14ac:dyDescent="0.3">
      <c r="A298" s="74" t="s">
        <v>183</v>
      </c>
      <c r="B298" s="72" t="s">
        <v>186</v>
      </c>
      <c r="C298" s="72" t="s">
        <v>177</v>
      </c>
      <c r="D298" s="72" t="s">
        <v>205</v>
      </c>
      <c r="E298" s="72">
        <v>1498</v>
      </c>
      <c r="F298" s="72">
        <v>250</v>
      </c>
      <c r="G298" s="72">
        <v>7</v>
      </c>
      <c r="H298" s="72">
        <v>10486</v>
      </c>
      <c r="I298" s="72">
        <v>629.16</v>
      </c>
      <c r="J298" s="72">
        <v>9856.84</v>
      </c>
      <c r="K298" s="72">
        <v>7490</v>
      </c>
      <c r="L298" s="72">
        <v>2366.84</v>
      </c>
      <c r="M298" s="73">
        <v>41935</v>
      </c>
      <c r="N298" s="72">
        <v>6</v>
      </c>
      <c r="O298" s="72" t="s">
        <v>204</v>
      </c>
      <c r="P298" s="71" t="s">
        <v>174</v>
      </c>
    </row>
    <row r="299" spans="1:16" x14ac:dyDescent="0.3">
      <c r="A299" s="74" t="s">
        <v>189</v>
      </c>
      <c r="B299" s="72" t="s">
        <v>191</v>
      </c>
      <c r="C299" s="72" t="s">
        <v>177</v>
      </c>
      <c r="D299" s="72" t="s">
        <v>205</v>
      </c>
      <c r="E299" s="72">
        <v>1221</v>
      </c>
      <c r="F299" s="72">
        <v>250</v>
      </c>
      <c r="G299" s="72">
        <v>300</v>
      </c>
      <c r="H299" s="72">
        <v>366300</v>
      </c>
      <c r="I299" s="72">
        <v>21978</v>
      </c>
      <c r="J299" s="72">
        <v>344322</v>
      </c>
      <c r="K299" s="72">
        <v>305250</v>
      </c>
      <c r="L299" s="72">
        <v>39072</v>
      </c>
      <c r="M299" s="73">
        <v>41936</v>
      </c>
      <c r="N299" s="72">
        <v>10</v>
      </c>
      <c r="O299" s="72" t="s">
        <v>187</v>
      </c>
      <c r="P299" s="71" t="s">
        <v>196</v>
      </c>
    </row>
    <row r="300" spans="1:16" x14ac:dyDescent="0.3">
      <c r="A300" s="74" t="s">
        <v>183</v>
      </c>
      <c r="B300" s="72" t="s">
        <v>186</v>
      </c>
      <c r="C300" s="72" t="s">
        <v>177</v>
      </c>
      <c r="D300" s="72" t="s">
        <v>205</v>
      </c>
      <c r="E300" s="72">
        <v>1123</v>
      </c>
      <c r="F300" s="72">
        <v>250</v>
      </c>
      <c r="G300" s="72">
        <v>20</v>
      </c>
      <c r="H300" s="72">
        <v>22460</v>
      </c>
      <c r="I300" s="72">
        <v>1347.6</v>
      </c>
      <c r="J300" s="72">
        <v>21112.400000000001</v>
      </c>
      <c r="K300" s="72">
        <v>11230</v>
      </c>
      <c r="L300" s="72">
        <v>9882.4</v>
      </c>
      <c r="M300" s="73">
        <v>41937</v>
      </c>
      <c r="N300" s="72">
        <v>11</v>
      </c>
      <c r="O300" s="72" t="s">
        <v>193</v>
      </c>
      <c r="P300" s="71" t="s">
        <v>196</v>
      </c>
    </row>
    <row r="301" spans="1:16" x14ac:dyDescent="0.3">
      <c r="A301" s="74" t="s">
        <v>189</v>
      </c>
      <c r="B301" s="72" t="s">
        <v>182</v>
      </c>
      <c r="C301" s="72" t="s">
        <v>177</v>
      </c>
      <c r="D301" s="72" t="s">
        <v>205</v>
      </c>
      <c r="E301" s="72">
        <v>2436</v>
      </c>
      <c r="F301" s="72">
        <v>250</v>
      </c>
      <c r="G301" s="72">
        <v>300</v>
      </c>
      <c r="H301" s="72">
        <v>730800</v>
      </c>
      <c r="I301" s="72">
        <v>43848</v>
      </c>
      <c r="J301" s="72">
        <v>686952</v>
      </c>
      <c r="K301" s="72">
        <v>609000</v>
      </c>
      <c r="L301" s="72">
        <v>77952</v>
      </c>
      <c r="M301" s="73">
        <v>41938</v>
      </c>
      <c r="N301" s="72">
        <v>12</v>
      </c>
      <c r="O301" s="72" t="s">
        <v>192</v>
      </c>
      <c r="P301" s="71" t="s">
        <v>196</v>
      </c>
    </row>
    <row r="302" spans="1:16" x14ac:dyDescent="0.3">
      <c r="A302" s="74" t="s">
        <v>195</v>
      </c>
      <c r="B302" s="72" t="s">
        <v>191</v>
      </c>
      <c r="C302" s="72" t="s">
        <v>188</v>
      </c>
      <c r="D302" s="72" t="s">
        <v>205</v>
      </c>
      <c r="E302" s="72">
        <v>1987.5</v>
      </c>
      <c r="F302" s="72">
        <v>260</v>
      </c>
      <c r="G302" s="72">
        <v>125</v>
      </c>
      <c r="H302" s="72">
        <v>248437.5</v>
      </c>
      <c r="I302" s="72">
        <v>14906.25</v>
      </c>
      <c r="J302" s="72">
        <v>233531.25</v>
      </c>
      <c r="K302" s="72">
        <v>238500</v>
      </c>
      <c r="L302" s="72">
        <v>-4968.75</v>
      </c>
      <c r="M302" s="73">
        <v>41939</v>
      </c>
      <c r="N302" s="72">
        <v>1</v>
      </c>
      <c r="O302" s="72" t="s">
        <v>203</v>
      </c>
      <c r="P302" s="71" t="s">
        <v>174</v>
      </c>
    </row>
    <row r="303" spans="1:16" x14ac:dyDescent="0.3">
      <c r="A303" s="74" t="s">
        <v>183</v>
      </c>
      <c r="B303" s="72" t="s">
        <v>186</v>
      </c>
      <c r="C303" s="72" t="s">
        <v>188</v>
      </c>
      <c r="D303" s="72" t="s">
        <v>205</v>
      </c>
      <c r="E303" s="72">
        <v>1679</v>
      </c>
      <c r="F303" s="72">
        <v>260</v>
      </c>
      <c r="G303" s="72">
        <v>350</v>
      </c>
      <c r="H303" s="72">
        <v>587650</v>
      </c>
      <c r="I303" s="72">
        <v>35259</v>
      </c>
      <c r="J303" s="72">
        <v>552391</v>
      </c>
      <c r="K303" s="72">
        <v>436540</v>
      </c>
      <c r="L303" s="72">
        <v>115851</v>
      </c>
      <c r="M303" s="73">
        <v>41940</v>
      </c>
      <c r="N303" s="72">
        <v>9</v>
      </c>
      <c r="O303" s="72" t="s">
        <v>200</v>
      </c>
      <c r="P303" s="71" t="s">
        <v>174</v>
      </c>
    </row>
    <row r="304" spans="1:16" x14ac:dyDescent="0.3">
      <c r="A304" s="74" t="s">
        <v>183</v>
      </c>
      <c r="B304" s="72" t="s">
        <v>178</v>
      </c>
      <c r="C304" s="72" t="s">
        <v>188</v>
      </c>
      <c r="D304" s="72" t="s">
        <v>205</v>
      </c>
      <c r="E304" s="72">
        <v>727</v>
      </c>
      <c r="F304" s="72">
        <v>260</v>
      </c>
      <c r="G304" s="72">
        <v>350</v>
      </c>
      <c r="H304" s="72">
        <v>254450</v>
      </c>
      <c r="I304" s="72">
        <v>15267</v>
      </c>
      <c r="J304" s="72">
        <v>239183</v>
      </c>
      <c r="K304" s="72">
        <v>189020</v>
      </c>
      <c r="L304" s="72">
        <v>50163</v>
      </c>
      <c r="M304" s="73">
        <v>41941</v>
      </c>
      <c r="N304" s="72">
        <v>10</v>
      </c>
      <c r="O304" s="72" t="s">
        <v>187</v>
      </c>
      <c r="P304" s="71" t="s">
        <v>196</v>
      </c>
    </row>
    <row r="305" spans="1:16" x14ac:dyDescent="0.3">
      <c r="A305" s="74" t="s">
        <v>183</v>
      </c>
      <c r="B305" s="72" t="s">
        <v>191</v>
      </c>
      <c r="C305" s="72" t="s">
        <v>188</v>
      </c>
      <c r="D305" s="72" t="s">
        <v>205</v>
      </c>
      <c r="E305" s="72">
        <v>1403</v>
      </c>
      <c r="F305" s="72">
        <v>260</v>
      </c>
      <c r="G305" s="72">
        <v>7</v>
      </c>
      <c r="H305" s="72">
        <v>9821</v>
      </c>
      <c r="I305" s="72">
        <v>589.26</v>
      </c>
      <c r="J305" s="72">
        <v>9231.74</v>
      </c>
      <c r="K305" s="72">
        <v>7015</v>
      </c>
      <c r="L305" s="72">
        <v>2216.7399999999998</v>
      </c>
      <c r="M305" s="73">
        <v>41942</v>
      </c>
      <c r="N305" s="72">
        <v>10</v>
      </c>
      <c r="O305" s="72" t="s">
        <v>187</v>
      </c>
      <c r="P305" s="71" t="s">
        <v>196</v>
      </c>
    </row>
    <row r="306" spans="1:16" x14ac:dyDescent="0.3">
      <c r="A306" s="74" t="s">
        <v>183</v>
      </c>
      <c r="B306" s="72" t="s">
        <v>191</v>
      </c>
      <c r="C306" s="72" t="s">
        <v>188</v>
      </c>
      <c r="D306" s="72" t="s">
        <v>205</v>
      </c>
      <c r="E306" s="72">
        <v>2076</v>
      </c>
      <c r="F306" s="72">
        <v>260</v>
      </c>
      <c r="G306" s="72">
        <v>350</v>
      </c>
      <c r="H306" s="72">
        <v>726600</v>
      </c>
      <c r="I306" s="72">
        <v>43596</v>
      </c>
      <c r="J306" s="72">
        <v>683004</v>
      </c>
      <c r="K306" s="72">
        <v>539760</v>
      </c>
      <c r="L306" s="72">
        <v>143244</v>
      </c>
      <c r="M306" s="73">
        <v>41943</v>
      </c>
      <c r="N306" s="72">
        <v>10</v>
      </c>
      <c r="O306" s="72" t="s">
        <v>187</v>
      </c>
      <c r="P306" s="71" t="s">
        <v>196</v>
      </c>
    </row>
    <row r="307" spans="1:16" x14ac:dyDescent="0.3">
      <c r="A307" s="74" t="s">
        <v>183</v>
      </c>
      <c r="B307" s="72" t="s">
        <v>191</v>
      </c>
      <c r="C307" s="72" t="s">
        <v>185</v>
      </c>
      <c r="D307" s="72" t="s">
        <v>205</v>
      </c>
      <c r="E307" s="72">
        <v>1757</v>
      </c>
      <c r="F307" s="72">
        <v>5</v>
      </c>
      <c r="G307" s="72">
        <v>20</v>
      </c>
      <c r="H307" s="72">
        <v>35140</v>
      </c>
      <c r="I307" s="72">
        <v>2108.4</v>
      </c>
      <c r="J307" s="72">
        <v>33031.599999999999</v>
      </c>
      <c r="K307" s="72">
        <v>17570</v>
      </c>
      <c r="L307" s="72">
        <v>15461.6</v>
      </c>
      <c r="M307" s="73">
        <v>41944</v>
      </c>
      <c r="N307" s="72">
        <v>10</v>
      </c>
      <c r="O307" s="72" t="s">
        <v>187</v>
      </c>
      <c r="P307" s="71" t="s">
        <v>196</v>
      </c>
    </row>
    <row r="308" spans="1:16" x14ac:dyDescent="0.3">
      <c r="A308" s="74" t="s">
        <v>197</v>
      </c>
      <c r="B308" s="72" t="s">
        <v>178</v>
      </c>
      <c r="C308" s="72" t="s">
        <v>181</v>
      </c>
      <c r="D308" s="72" t="s">
        <v>205</v>
      </c>
      <c r="E308" s="72">
        <v>2198</v>
      </c>
      <c r="F308" s="72">
        <v>10</v>
      </c>
      <c r="G308" s="72">
        <v>15</v>
      </c>
      <c r="H308" s="72">
        <v>32970</v>
      </c>
      <c r="I308" s="72">
        <v>1978.2</v>
      </c>
      <c r="J308" s="72">
        <v>30991.8</v>
      </c>
      <c r="K308" s="72">
        <v>21980</v>
      </c>
      <c r="L308" s="72">
        <v>9011.7999999999993</v>
      </c>
      <c r="M308" s="73">
        <v>41945</v>
      </c>
      <c r="N308" s="72">
        <v>8</v>
      </c>
      <c r="O308" s="72" t="s">
        <v>201</v>
      </c>
      <c r="P308" s="71" t="s">
        <v>174</v>
      </c>
    </row>
    <row r="309" spans="1:16" x14ac:dyDescent="0.3">
      <c r="A309" s="74" t="s">
        <v>197</v>
      </c>
      <c r="B309" s="72" t="s">
        <v>194</v>
      </c>
      <c r="C309" s="72" t="s">
        <v>181</v>
      </c>
      <c r="D309" s="72" t="s">
        <v>205</v>
      </c>
      <c r="E309" s="72">
        <v>1743</v>
      </c>
      <c r="F309" s="72">
        <v>10</v>
      </c>
      <c r="G309" s="72">
        <v>15</v>
      </c>
      <c r="H309" s="72">
        <v>26145</v>
      </c>
      <c r="I309" s="72">
        <v>1568.7</v>
      </c>
      <c r="J309" s="72">
        <v>24576.3</v>
      </c>
      <c r="K309" s="72">
        <v>17430</v>
      </c>
      <c r="L309" s="72">
        <v>7146.3</v>
      </c>
      <c r="M309" s="73">
        <v>41946</v>
      </c>
      <c r="N309" s="72">
        <v>8</v>
      </c>
      <c r="O309" s="72" t="s">
        <v>201</v>
      </c>
      <c r="P309" s="71" t="s">
        <v>174</v>
      </c>
    </row>
    <row r="310" spans="1:16" x14ac:dyDescent="0.3">
      <c r="A310" s="74" t="s">
        <v>197</v>
      </c>
      <c r="B310" s="72" t="s">
        <v>178</v>
      </c>
      <c r="C310" s="72" t="s">
        <v>181</v>
      </c>
      <c r="D310" s="72" t="s">
        <v>205</v>
      </c>
      <c r="E310" s="72">
        <v>1153</v>
      </c>
      <c r="F310" s="72">
        <v>10</v>
      </c>
      <c r="G310" s="72">
        <v>15</v>
      </c>
      <c r="H310" s="72">
        <v>17295</v>
      </c>
      <c r="I310" s="72">
        <v>1037.7</v>
      </c>
      <c r="J310" s="72">
        <v>16257.3</v>
      </c>
      <c r="K310" s="72">
        <v>11530</v>
      </c>
      <c r="L310" s="72">
        <v>4727.3</v>
      </c>
      <c r="M310" s="73">
        <v>41947</v>
      </c>
      <c r="N310" s="72">
        <v>10</v>
      </c>
      <c r="O310" s="72" t="s">
        <v>187</v>
      </c>
      <c r="P310" s="71" t="s">
        <v>174</v>
      </c>
    </row>
    <row r="311" spans="1:16" x14ac:dyDescent="0.3">
      <c r="A311" s="74" t="s">
        <v>183</v>
      </c>
      <c r="B311" s="72" t="s">
        <v>191</v>
      </c>
      <c r="C311" s="72" t="s">
        <v>181</v>
      </c>
      <c r="D311" s="72" t="s">
        <v>205</v>
      </c>
      <c r="E311" s="72">
        <v>1757</v>
      </c>
      <c r="F311" s="72">
        <v>10</v>
      </c>
      <c r="G311" s="72">
        <v>20</v>
      </c>
      <c r="H311" s="72">
        <v>35140</v>
      </c>
      <c r="I311" s="72">
        <v>2108.4</v>
      </c>
      <c r="J311" s="72">
        <v>33031.599999999999</v>
      </c>
      <c r="K311" s="72">
        <v>17570</v>
      </c>
      <c r="L311" s="72">
        <v>15461.6</v>
      </c>
      <c r="M311" s="73">
        <v>41948</v>
      </c>
      <c r="N311" s="72">
        <v>10</v>
      </c>
      <c r="O311" s="72" t="s">
        <v>187</v>
      </c>
      <c r="P311" s="71" t="s">
        <v>196</v>
      </c>
    </row>
    <row r="312" spans="1:16" x14ac:dyDescent="0.3">
      <c r="A312" s="74" t="s">
        <v>183</v>
      </c>
      <c r="B312" s="72" t="s">
        <v>194</v>
      </c>
      <c r="C312" s="72" t="s">
        <v>199</v>
      </c>
      <c r="D312" s="72" t="s">
        <v>205</v>
      </c>
      <c r="E312" s="72">
        <v>1001</v>
      </c>
      <c r="F312" s="72">
        <v>120</v>
      </c>
      <c r="G312" s="72">
        <v>20</v>
      </c>
      <c r="H312" s="72">
        <v>20020</v>
      </c>
      <c r="I312" s="72">
        <v>1201.2</v>
      </c>
      <c r="J312" s="72">
        <v>18818.8</v>
      </c>
      <c r="K312" s="72">
        <v>10010</v>
      </c>
      <c r="L312" s="72">
        <v>8808.7999999999993</v>
      </c>
      <c r="M312" s="73">
        <v>41949</v>
      </c>
      <c r="N312" s="72">
        <v>8</v>
      </c>
      <c r="O312" s="72" t="s">
        <v>201</v>
      </c>
      <c r="P312" s="71" t="s">
        <v>174</v>
      </c>
    </row>
    <row r="313" spans="1:16" x14ac:dyDescent="0.3">
      <c r="A313" s="74" t="s">
        <v>183</v>
      </c>
      <c r="B313" s="72" t="s">
        <v>186</v>
      </c>
      <c r="C313" s="72" t="s">
        <v>199</v>
      </c>
      <c r="D313" s="72" t="s">
        <v>205</v>
      </c>
      <c r="E313" s="72">
        <v>1333</v>
      </c>
      <c r="F313" s="72">
        <v>120</v>
      </c>
      <c r="G313" s="72">
        <v>7</v>
      </c>
      <c r="H313" s="72">
        <v>9331</v>
      </c>
      <c r="I313" s="72">
        <v>559.86</v>
      </c>
      <c r="J313" s="72">
        <v>8771.14</v>
      </c>
      <c r="K313" s="72">
        <v>6665</v>
      </c>
      <c r="L313" s="72">
        <v>2106.14</v>
      </c>
      <c r="M313" s="73">
        <v>41950</v>
      </c>
      <c r="N313" s="72">
        <v>11</v>
      </c>
      <c r="O313" s="72" t="s">
        <v>193</v>
      </c>
      <c r="P313" s="71" t="s">
        <v>174</v>
      </c>
    </row>
    <row r="314" spans="1:16" x14ac:dyDescent="0.3">
      <c r="A314" s="74" t="s">
        <v>197</v>
      </c>
      <c r="B314" s="72" t="s">
        <v>178</v>
      </c>
      <c r="C314" s="72" t="s">
        <v>177</v>
      </c>
      <c r="D314" s="72" t="s">
        <v>205</v>
      </c>
      <c r="E314" s="72">
        <v>1153</v>
      </c>
      <c r="F314" s="72">
        <v>250</v>
      </c>
      <c r="G314" s="72">
        <v>15</v>
      </c>
      <c r="H314" s="72">
        <v>17295</v>
      </c>
      <c r="I314" s="72">
        <v>1037.7</v>
      </c>
      <c r="J314" s="72">
        <v>16257.3</v>
      </c>
      <c r="K314" s="72">
        <v>11530</v>
      </c>
      <c r="L314" s="72">
        <v>4727.3</v>
      </c>
      <c r="M314" s="73">
        <v>41951</v>
      </c>
      <c r="N314" s="72">
        <v>10</v>
      </c>
      <c r="O314" s="72" t="s">
        <v>187</v>
      </c>
      <c r="P314" s="71" t="s">
        <v>174</v>
      </c>
    </row>
    <row r="315" spans="1:16" x14ac:dyDescent="0.3">
      <c r="A315" s="74" t="s">
        <v>179</v>
      </c>
      <c r="B315" s="72" t="s">
        <v>186</v>
      </c>
      <c r="C315" s="72" t="s">
        <v>202</v>
      </c>
      <c r="D315" s="72" t="s">
        <v>205</v>
      </c>
      <c r="E315" s="72">
        <v>727</v>
      </c>
      <c r="F315" s="72">
        <v>3</v>
      </c>
      <c r="G315" s="72">
        <v>12</v>
      </c>
      <c r="H315" s="72">
        <v>8724</v>
      </c>
      <c r="I315" s="72">
        <v>610.67999999999995</v>
      </c>
      <c r="J315" s="72">
        <v>8113.32</v>
      </c>
      <c r="K315" s="72">
        <v>2181</v>
      </c>
      <c r="L315" s="72">
        <v>5932.32</v>
      </c>
      <c r="M315" s="73">
        <v>41952</v>
      </c>
      <c r="N315" s="72">
        <v>2</v>
      </c>
      <c r="O315" s="72" t="s">
        <v>184</v>
      </c>
      <c r="P315" s="71" t="s">
        <v>174</v>
      </c>
    </row>
    <row r="316" spans="1:16" x14ac:dyDescent="0.3">
      <c r="A316" s="74" t="s">
        <v>179</v>
      </c>
      <c r="B316" s="72" t="s">
        <v>182</v>
      </c>
      <c r="C316" s="72" t="s">
        <v>202</v>
      </c>
      <c r="D316" s="72" t="s">
        <v>205</v>
      </c>
      <c r="E316" s="72">
        <v>1884</v>
      </c>
      <c r="F316" s="72">
        <v>3</v>
      </c>
      <c r="G316" s="72">
        <v>12</v>
      </c>
      <c r="H316" s="72">
        <v>22608</v>
      </c>
      <c r="I316" s="72">
        <v>1582.56</v>
      </c>
      <c r="J316" s="72">
        <v>21025.439999999999</v>
      </c>
      <c r="K316" s="72">
        <v>5652</v>
      </c>
      <c r="L316" s="72">
        <v>15373.44</v>
      </c>
      <c r="M316" s="73">
        <v>41953</v>
      </c>
      <c r="N316" s="72">
        <v>8</v>
      </c>
      <c r="O316" s="72" t="s">
        <v>201</v>
      </c>
      <c r="P316" s="71" t="s">
        <v>174</v>
      </c>
    </row>
    <row r="317" spans="1:16" x14ac:dyDescent="0.3">
      <c r="A317" s="74" t="s">
        <v>183</v>
      </c>
      <c r="B317" s="72" t="s">
        <v>186</v>
      </c>
      <c r="C317" s="72" t="s">
        <v>202</v>
      </c>
      <c r="D317" s="72" t="s">
        <v>205</v>
      </c>
      <c r="E317" s="72">
        <v>1834</v>
      </c>
      <c r="F317" s="72">
        <v>3</v>
      </c>
      <c r="G317" s="72">
        <v>20</v>
      </c>
      <c r="H317" s="72">
        <v>36680</v>
      </c>
      <c r="I317" s="72">
        <v>2567.6</v>
      </c>
      <c r="J317" s="72">
        <v>34112.400000000001</v>
      </c>
      <c r="K317" s="72">
        <v>18340</v>
      </c>
      <c r="L317" s="72">
        <v>15772.4</v>
      </c>
      <c r="M317" s="73">
        <v>41954</v>
      </c>
      <c r="N317" s="72">
        <v>9</v>
      </c>
      <c r="O317" s="72" t="s">
        <v>200</v>
      </c>
      <c r="P317" s="71" t="s">
        <v>196</v>
      </c>
    </row>
    <row r="318" spans="1:16" x14ac:dyDescent="0.3">
      <c r="A318" s="74" t="s">
        <v>179</v>
      </c>
      <c r="B318" s="72" t="s">
        <v>186</v>
      </c>
      <c r="C318" s="72" t="s">
        <v>185</v>
      </c>
      <c r="D318" s="72" t="s">
        <v>205</v>
      </c>
      <c r="E318" s="72">
        <v>2340</v>
      </c>
      <c r="F318" s="72">
        <v>5</v>
      </c>
      <c r="G318" s="72">
        <v>12</v>
      </c>
      <c r="H318" s="72">
        <v>28080</v>
      </c>
      <c r="I318" s="72">
        <v>1965.6</v>
      </c>
      <c r="J318" s="72">
        <v>26114.400000000001</v>
      </c>
      <c r="K318" s="72">
        <v>7020</v>
      </c>
      <c r="L318" s="72">
        <v>19094.400000000001</v>
      </c>
      <c r="M318" s="73">
        <v>41955</v>
      </c>
      <c r="N318" s="72">
        <v>1</v>
      </c>
      <c r="O318" s="72" t="s">
        <v>203</v>
      </c>
      <c r="P318" s="71" t="s">
        <v>174</v>
      </c>
    </row>
    <row r="319" spans="1:16" x14ac:dyDescent="0.3">
      <c r="A319" s="74" t="s">
        <v>179</v>
      </c>
      <c r="B319" s="72" t="s">
        <v>191</v>
      </c>
      <c r="C319" s="72" t="s">
        <v>185</v>
      </c>
      <c r="D319" s="72" t="s">
        <v>205</v>
      </c>
      <c r="E319" s="72">
        <v>2342</v>
      </c>
      <c r="F319" s="72">
        <v>5</v>
      </c>
      <c r="G319" s="72">
        <v>12</v>
      </c>
      <c r="H319" s="72">
        <v>28104</v>
      </c>
      <c r="I319" s="72">
        <v>1967.28</v>
      </c>
      <c r="J319" s="72">
        <v>26136.720000000001</v>
      </c>
      <c r="K319" s="72">
        <v>7026</v>
      </c>
      <c r="L319" s="72">
        <v>19110.72</v>
      </c>
      <c r="M319" s="73">
        <v>41956</v>
      </c>
      <c r="N319" s="72">
        <v>11</v>
      </c>
      <c r="O319" s="72" t="s">
        <v>193</v>
      </c>
      <c r="P319" s="71" t="s">
        <v>174</v>
      </c>
    </row>
    <row r="320" spans="1:16" x14ac:dyDescent="0.3">
      <c r="A320" s="74" t="s">
        <v>183</v>
      </c>
      <c r="B320" s="72" t="s">
        <v>191</v>
      </c>
      <c r="C320" s="72" t="s">
        <v>181</v>
      </c>
      <c r="D320" s="72" t="s">
        <v>205</v>
      </c>
      <c r="E320" s="72">
        <v>1031</v>
      </c>
      <c r="F320" s="72">
        <v>10</v>
      </c>
      <c r="G320" s="72">
        <v>7</v>
      </c>
      <c r="H320" s="72">
        <v>7217</v>
      </c>
      <c r="I320" s="72">
        <v>505.19</v>
      </c>
      <c r="J320" s="72">
        <v>6711.81</v>
      </c>
      <c r="K320" s="72">
        <v>5155</v>
      </c>
      <c r="L320" s="72">
        <v>1556.81</v>
      </c>
      <c r="M320" s="73">
        <v>41957</v>
      </c>
      <c r="N320" s="72">
        <v>9</v>
      </c>
      <c r="O320" s="72" t="s">
        <v>200</v>
      </c>
      <c r="P320" s="71" t="s">
        <v>196</v>
      </c>
    </row>
    <row r="321" spans="1:16" x14ac:dyDescent="0.3">
      <c r="A321" s="74" t="s">
        <v>197</v>
      </c>
      <c r="B321" s="72" t="s">
        <v>182</v>
      </c>
      <c r="C321" s="72" t="s">
        <v>199</v>
      </c>
      <c r="D321" s="72" t="s">
        <v>205</v>
      </c>
      <c r="E321" s="72">
        <v>1262</v>
      </c>
      <c r="F321" s="72">
        <v>120</v>
      </c>
      <c r="G321" s="72">
        <v>15</v>
      </c>
      <c r="H321" s="72">
        <v>18930</v>
      </c>
      <c r="I321" s="72">
        <v>1325.1</v>
      </c>
      <c r="J321" s="72">
        <v>17604.900000000001</v>
      </c>
      <c r="K321" s="72">
        <v>12620</v>
      </c>
      <c r="L321" s="72">
        <v>4984.8999999999996</v>
      </c>
      <c r="M321" s="73">
        <v>41958</v>
      </c>
      <c r="N321" s="72">
        <v>5</v>
      </c>
      <c r="O321" s="72" t="s">
        <v>175</v>
      </c>
      <c r="P321" s="71" t="s">
        <v>174</v>
      </c>
    </row>
    <row r="322" spans="1:16" x14ac:dyDescent="0.3">
      <c r="A322" s="74" t="s">
        <v>183</v>
      </c>
      <c r="B322" s="72" t="s">
        <v>182</v>
      </c>
      <c r="C322" s="72" t="s">
        <v>199</v>
      </c>
      <c r="D322" s="72" t="s">
        <v>205</v>
      </c>
      <c r="E322" s="72">
        <v>1135</v>
      </c>
      <c r="F322" s="72">
        <v>120</v>
      </c>
      <c r="G322" s="72">
        <v>7</v>
      </c>
      <c r="H322" s="72">
        <v>7945</v>
      </c>
      <c r="I322" s="72">
        <v>556.15</v>
      </c>
      <c r="J322" s="72">
        <v>7388.85</v>
      </c>
      <c r="K322" s="72">
        <v>5675</v>
      </c>
      <c r="L322" s="72">
        <v>1713.85</v>
      </c>
      <c r="M322" s="73">
        <v>41959</v>
      </c>
      <c r="N322" s="72">
        <v>6</v>
      </c>
      <c r="O322" s="72" t="s">
        <v>204</v>
      </c>
      <c r="P322" s="71" t="s">
        <v>174</v>
      </c>
    </row>
    <row r="323" spans="1:16" x14ac:dyDescent="0.3">
      <c r="A323" s="74" t="s">
        <v>183</v>
      </c>
      <c r="B323" s="72" t="s">
        <v>178</v>
      </c>
      <c r="C323" s="72" t="s">
        <v>199</v>
      </c>
      <c r="D323" s="72" t="s">
        <v>205</v>
      </c>
      <c r="E323" s="72">
        <v>547</v>
      </c>
      <c r="F323" s="72">
        <v>120</v>
      </c>
      <c r="G323" s="72">
        <v>7</v>
      </c>
      <c r="H323" s="72">
        <v>3829</v>
      </c>
      <c r="I323" s="72">
        <v>268.02999999999997</v>
      </c>
      <c r="J323" s="72">
        <v>3560.97</v>
      </c>
      <c r="K323" s="72">
        <v>2735</v>
      </c>
      <c r="L323" s="72">
        <v>825.97</v>
      </c>
      <c r="M323" s="73">
        <v>41960</v>
      </c>
      <c r="N323" s="72">
        <v>11</v>
      </c>
      <c r="O323" s="72" t="s">
        <v>193</v>
      </c>
      <c r="P323" s="71" t="s">
        <v>174</v>
      </c>
    </row>
    <row r="324" spans="1:16" x14ac:dyDescent="0.3">
      <c r="A324" s="74" t="s">
        <v>183</v>
      </c>
      <c r="B324" s="72" t="s">
        <v>182</v>
      </c>
      <c r="C324" s="72" t="s">
        <v>199</v>
      </c>
      <c r="D324" s="72" t="s">
        <v>205</v>
      </c>
      <c r="E324" s="72">
        <v>1582</v>
      </c>
      <c r="F324" s="72">
        <v>120</v>
      </c>
      <c r="G324" s="72">
        <v>7</v>
      </c>
      <c r="H324" s="72">
        <v>11074</v>
      </c>
      <c r="I324" s="72">
        <v>775.18</v>
      </c>
      <c r="J324" s="72">
        <v>10298.82</v>
      </c>
      <c r="K324" s="72">
        <v>7910</v>
      </c>
      <c r="L324" s="72">
        <v>2388.8200000000002</v>
      </c>
      <c r="M324" s="73">
        <v>41961</v>
      </c>
      <c r="N324" s="72">
        <v>12</v>
      </c>
      <c r="O324" s="72" t="s">
        <v>192</v>
      </c>
      <c r="P324" s="71" t="s">
        <v>174</v>
      </c>
    </row>
    <row r="325" spans="1:16" x14ac:dyDescent="0.3">
      <c r="A325" s="74" t="s">
        <v>179</v>
      </c>
      <c r="B325" s="72" t="s">
        <v>191</v>
      </c>
      <c r="C325" s="72" t="s">
        <v>177</v>
      </c>
      <c r="D325" s="72" t="s">
        <v>205</v>
      </c>
      <c r="E325" s="72">
        <v>1738.5</v>
      </c>
      <c r="F325" s="72">
        <v>250</v>
      </c>
      <c r="G325" s="72">
        <v>12</v>
      </c>
      <c r="H325" s="72">
        <v>20862</v>
      </c>
      <c r="I325" s="72">
        <v>1460.34</v>
      </c>
      <c r="J325" s="72">
        <v>19401.66</v>
      </c>
      <c r="K325" s="72">
        <v>5215.5</v>
      </c>
      <c r="L325" s="72">
        <v>14186.16</v>
      </c>
      <c r="M325" s="73">
        <v>41962</v>
      </c>
      <c r="N325" s="72">
        <v>4</v>
      </c>
      <c r="O325" s="72" t="s">
        <v>180</v>
      </c>
      <c r="P325" s="71" t="s">
        <v>174</v>
      </c>
    </row>
    <row r="326" spans="1:16" x14ac:dyDescent="0.3">
      <c r="A326" s="74" t="s">
        <v>179</v>
      </c>
      <c r="B326" s="72" t="s">
        <v>194</v>
      </c>
      <c r="C326" s="72" t="s">
        <v>177</v>
      </c>
      <c r="D326" s="72" t="s">
        <v>205</v>
      </c>
      <c r="E326" s="72">
        <v>2215</v>
      </c>
      <c r="F326" s="72">
        <v>250</v>
      </c>
      <c r="G326" s="72">
        <v>12</v>
      </c>
      <c r="H326" s="72">
        <v>26580</v>
      </c>
      <c r="I326" s="72">
        <v>1860.6</v>
      </c>
      <c r="J326" s="72">
        <v>24719.4</v>
      </c>
      <c r="K326" s="72">
        <v>6645</v>
      </c>
      <c r="L326" s="72">
        <v>18074.400000000001</v>
      </c>
      <c r="M326" s="73">
        <v>41963</v>
      </c>
      <c r="N326" s="72">
        <v>9</v>
      </c>
      <c r="O326" s="72" t="s">
        <v>200</v>
      </c>
      <c r="P326" s="71" t="s">
        <v>196</v>
      </c>
    </row>
    <row r="327" spans="1:16" x14ac:dyDescent="0.3">
      <c r="A327" s="74" t="s">
        <v>183</v>
      </c>
      <c r="B327" s="72" t="s">
        <v>182</v>
      </c>
      <c r="C327" s="72" t="s">
        <v>177</v>
      </c>
      <c r="D327" s="72" t="s">
        <v>205</v>
      </c>
      <c r="E327" s="72">
        <v>1582</v>
      </c>
      <c r="F327" s="72">
        <v>250</v>
      </c>
      <c r="G327" s="72">
        <v>7</v>
      </c>
      <c r="H327" s="72">
        <v>11074</v>
      </c>
      <c r="I327" s="72">
        <v>775.18</v>
      </c>
      <c r="J327" s="72">
        <v>10298.82</v>
      </c>
      <c r="K327" s="72">
        <v>7910</v>
      </c>
      <c r="L327" s="72">
        <v>2388.8200000000002</v>
      </c>
      <c r="M327" s="73">
        <v>41964</v>
      </c>
      <c r="N327" s="72">
        <v>12</v>
      </c>
      <c r="O327" s="72" t="s">
        <v>192</v>
      </c>
      <c r="P327" s="71" t="s">
        <v>174</v>
      </c>
    </row>
    <row r="328" spans="1:16" x14ac:dyDescent="0.3">
      <c r="A328" s="74" t="s">
        <v>183</v>
      </c>
      <c r="B328" s="72" t="s">
        <v>182</v>
      </c>
      <c r="C328" s="72" t="s">
        <v>188</v>
      </c>
      <c r="D328" s="72" t="s">
        <v>205</v>
      </c>
      <c r="E328" s="72">
        <v>1135</v>
      </c>
      <c r="F328" s="72">
        <v>260</v>
      </c>
      <c r="G328" s="72">
        <v>7</v>
      </c>
      <c r="H328" s="72">
        <v>7945</v>
      </c>
      <c r="I328" s="72">
        <v>556.15</v>
      </c>
      <c r="J328" s="72">
        <v>7388.85</v>
      </c>
      <c r="K328" s="72">
        <v>5675</v>
      </c>
      <c r="L328" s="72">
        <v>1713.85</v>
      </c>
      <c r="M328" s="73">
        <v>41965</v>
      </c>
      <c r="N328" s="72">
        <v>6</v>
      </c>
      <c r="O328" s="72" t="s">
        <v>204</v>
      </c>
      <c r="P328" s="71" t="s">
        <v>174</v>
      </c>
    </row>
    <row r="329" spans="1:16" x14ac:dyDescent="0.3">
      <c r="A329" s="74" t="s">
        <v>183</v>
      </c>
      <c r="B329" s="72" t="s">
        <v>178</v>
      </c>
      <c r="C329" s="72" t="s">
        <v>202</v>
      </c>
      <c r="D329" s="72" t="s">
        <v>205</v>
      </c>
      <c r="E329" s="72">
        <v>1761</v>
      </c>
      <c r="F329" s="72">
        <v>3</v>
      </c>
      <c r="G329" s="72">
        <v>350</v>
      </c>
      <c r="H329" s="72">
        <v>616350</v>
      </c>
      <c r="I329" s="72">
        <v>43144.5</v>
      </c>
      <c r="J329" s="72">
        <v>573205.5</v>
      </c>
      <c r="K329" s="72">
        <v>457860</v>
      </c>
      <c r="L329" s="72">
        <v>115345.5</v>
      </c>
      <c r="M329" s="73">
        <v>41966</v>
      </c>
      <c r="N329" s="72">
        <v>3</v>
      </c>
      <c r="O329" s="72" t="s">
        <v>190</v>
      </c>
      <c r="P329" s="71" t="s">
        <v>174</v>
      </c>
    </row>
    <row r="330" spans="1:16" x14ac:dyDescent="0.3">
      <c r="A330" s="74" t="s">
        <v>189</v>
      </c>
      <c r="B330" s="72" t="s">
        <v>191</v>
      </c>
      <c r="C330" s="72" t="s">
        <v>202</v>
      </c>
      <c r="D330" s="72" t="s">
        <v>205</v>
      </c>
      <c r="E330" s="72">
        <v>448</v>
      </c>
      <c r="F330" s="72">
        <v>3</v>
      </c>
      <c r="G330" s="72">
        <v>300</v>
      </c>
      <c r="H330" s="72">
        <v>134400</v>
      </c>
      <c r="I330" s="72">
        <v>9408</v>
      </c>
      <c r="J330" s="72">
        <v>124992</v>
      </c>
      <c r="K330" s="72">
        <v>112000</v>
      </c>
      <c r="L330" s="72">
        <v>12992</v>
      </c>
      <c r="M330" s="73">
        <v>41967</v>
      </c>
      <c r="N330" s="72">
        <v>6</v>
      </c>
      <c r="O330" s="72" t="s">
        <v>204</v>
      </c>
      <c r="P330" s="71" t="s">
        <v>174</v>
      </c>
    </row>
    <row r="331" spans="1:16" x14ac:dyDescent="0.3">
      <c r="A331" s="74" t="s">
        <v>189</v>
      </c>
      <c r="B331" s="72" t="s">
        <v>191</v>
      </c>
      <c r="C331" s="72" t="s">
        <v>202</v>
      </c>
      <c r="D331" s="72" t="s">
        <v>205</v>
      </c>
      <c r="E331" s="72">
        <v>2181</v>
      </c>
      <c r="F331" s="72">
        <v>3</v>
      </c>
      <c r="G331" s="72">
        <v>300</v>
      </c>
      <c r="H331" s="72">
        <v>654300</v>
      </c>
      <c r="I331" s="72">
        <v>45801</v>
      </c>
      <c r="J331" s="72">
        <v>608499</v>
      </c>
      <c r="K331" s="72">
        <v>545250</v>
      </c>
      <c r="L331" s="72">
        <v>63249</v>
      </c>
      <c r="M331" s="73">
        <v>41968</v>
      </c>
      <c r="N331" s="72">
        <v>10</v>
      </c>
      <c r="O331" s="72" t="s">
        <v>187</v>
      </c>
      <c r="P331" s="71" t="s">
        <v>174</v>
      </c>
    </row>
    <row r="332" spans="1:16" x14ac:dyDescent="0.3">
      <c r="A332" s="74" t="s">
        <v>183</v>
      </c>
      <c r="B332" s="72" t="s">
        <v>191</v>
      </c>
      <c r="C332" s="72" t="s">
        <v>185</v>
      </c>
      <c r="D332" s="72" t="s">
        <v>205</v>
      </c>
      <c r="E332" s="72">
        <v>1976</v>
      </c>
      <c r="F332" s="72">
        <v>5</v>
      </c>
      <c r="G332" s="72">
        <v>20</v>
      </c>
      <c r="H332" s="72">
        <v>39520</v>
      </c>
      <c r="I332" s="72">
        <v>2766.4</v>
      </c>
      <c r="J332" s="72">
        <v>36753.599999999999</v>
      </c>
      <c r="K332" s="72">
        <v>19760</v>
      </c>
      <c r="L332" s="72">
        <v>16993.599999999999</v>
      </c>
      <c r="M332" s="73">
        <v>41969</v>
      </c>
      <c r="N332" s="72">
        <v>10</v>
      </c>
      <c r="O332" s="72" t="s">
        <v>187</v>
      </c>
      <c r="P332" s="71" t="s">
        <v>174</v>
      </c>
    </row>
    <row r="333" spans="1:16" x14ac:dyDescent="0.3">
      <c r="A333" s="74" t="s">
        <v>189</v>
      </c>
      <c r="B333" s="72" t="s">
        <v>191</v>
      </c>
      <c r="C333" s="72" t="s">
        <v>185</v>
      </c>
      <c r="D333" s="72" t="s">
        <v>205</v>
      </c>
      <c r="E333" s="72">
        <v>2181</v>
      </c>
      <c r="F333" s="72">
        <v>5</v>
      </c>
      <c r="G333" s="72">
        <v>300</v>
      </c>
      <c r="H333" s="72">
        <v>654300</v>
      </c>
      <c r="I333" s="72">
        <v>45801</v>
      </c>
      <c r="J333" s="72">
        <v>608499</v>
      </c>
      <c r="K333" s="72">
        <v>545250</v>
      </c>
      <c r="L333" s="72">
        <v>63249</v>
      </c>
      <c r="M333" s="73">
        <v>41970</v>
      </c>
      <c r="N333" s="72">
        <v>10</v>
      </c>
      <c r="O333" s="72" t="s">
        <v>187</v>
      </c>
      <c r="P333" s="71" t="s">
        <v>174</v>
      </c>
    </row>
    <row r="334" spans="1:16" x14ac:dyDescent="0.3">
      <c r="A334" s="74" t="s">
        <v>195</v>
      </c>
      <c r="B334" s="72" t="s">
        <v>194</v>
      </c>
      <c r="C334" s="72" t="s">
        <v>185</v>
      </c>
      <c r="D334" s="72" t="s">
        <v>205</v>
      </c>
      <c r="E334" s="72">
        <v>2500</v>
      </c>
      <c r="F334" s="72">
        <v>5</v>
      </c>
      <c r="G334" s="72">
        <v>125</v>
      </c>
      <c r="H334" s="72">
        <v>312500</v>
      </c>
      <c r="I334" s="72">
        <v>21875</v>
      </c>
      <c r="J334" s="72">
        <v>290625</v>
      </c>
      <c r="K334" s="72">
        <v>300000</v>
      </c>
      <c r="L334" s="72">
        <v>-9375</v>
      </c>
      <c r="M334" s="73">
        <v>41971</v>
      </c>
      <c r="N334" s="72">
        <v>11</v>
      </c>
      <c r="O334" s="72" t="s">
        <v>193</v>
      </c>
      <c r="P334" s="71" t="s">
        <v>196</v>
      </c>
    </row>
    <row r="335" spans="1:16" x14ac:dyDescent="0.3">
      <c r="A335" s="74" t="s">
        <v>189</v>
      </c>
      <c r="B335" s="72" t="s">
        <v>182</v>
      </c>
      <c r="C335" s="72" t="s">
        <v>181</v>
      </c>
      <c r="D335" s="72" t="s">
        <v>205</v>
      </c>
      <c r="E335" s="72">
        <v>1702</v>
      </c>
      <c r="F335" s="72">
        <v>10</v>
      </c>
      <c r="G335" s="72">
        <v>300</v>
      </c>
      <c r="H335" s="72">
        <v>510600</v>
      </c>
      <c r="I335" s="72">
        <v>35742</v>
      </c>
      <c r="J335" s="72">
        <v>474858</v>
      </c>
      <c r="K335" s="72">
        <v>425500</v>
      </c>
      <c r="L335" s="72">
        <v>49358</v>
      </c>
      <c r="M335" s="73">
        <v>41972</v>
      </c>
      <c r="N335" s="72">
        <v>5</v>
      </c>
      <c r="O335" s="72" t="s">
        <v>175</v>
      </c>
      <c r="P335" s="71" t="s">
        <v>174</v>
      </c>
    </row>
    <row r="336" spans="1:16" x14ac:dyDescent="0.3">
      <c r="A336" s="74" t="s">
        <v>189</v>
      </c>
      <c r="B336" s="72" t="s">
        <v>191</v>
      </c>
      <c r="C336" s="72" t="s">
        <v>181</v>
      </c>
      <c r="D336" s="72" t="s">
        <v>205</v>
      </c>
      <c r="E336" s="72">
        <v>448</v>
      </c>
      <c r="F336" s="72">
        <v>10</v>
      </c>
      <c r="G336" s="72">
        <v>300</v>
      </c>
      <c r="H336" s="72">
        <v>134400</v>
      </c>
      <c r="I336" s="72">
        <v>9408</v>
      </c>
      <c r="J336" s="72">
        <v>124992</v>
      </c>
      <c r="K336" s="72">
        <v>112000</v>
      </c>
      <c r="L336" s="72">
        <v>12992</v>
      </c>
      <c r="M336" s="73">
        <v>41973</v>
      </c>
      <c r="N336" s="72">
        <v>6</v>
      </c>
      <c r="O336" s="72" t="s">
        <v>204</v>
      </c>
      <c r="P336" s="71" t="s">
        <v>174</v>
      </c>
    </row>
    <row r="337" spans="1:16" x14ac:dyDescent="0.3">
      <c r="A337" s="74" t="s">
        <v>195</v>
      </c>
      <c r="B337" s="72" t="s">
        <v>194</v>
      </c>
      <c r="C337" s="72" t="s">
        <v>181</v>
      </c>
      <c r="D337" s="72" t="s">
        <v>205</v>
      </c>
      <c r="E337" s="72">
        <v>3513</v>
      </c>
      <c r="F337" s="72">
        <v>10</v>
      </c>
      <c r="G337" s="72">
        <v>125</v>
      </c>
      <c r="H337" s="72">
        <v>439125</v>
      </c>
      <c r="I337" s="72">
        <v>30738.75</v>
      </c>
      <c r="J337" s="72">
        <v>408386.25</v>
      </c>
      <c r="K337" s="72">
        <v>421560</v>
      </c>
      <c r="L337" s="72">
        <v>-13173.75</v>
      </c>
      <c r="M337" s="73">
        <v>41974</v>
      </c>
      <c r="N337" s="72">
        <v>7</v>
      </c>
      <c r="O337" s="72" t="s">
        <v>198</v>
      </c>
      <c r="P337" s="71" t="s">
        <v>174</v>
      </c>
    </row>
    <row r="338" spans="1:16" x14ac:dyDescent="0.3">
      <c r="A338" s="74" t="s">
        <v>197</v>
      </c>
      <c r="B338" s="72" t="s">
        <v>191</v>
      </c>
      <c r="C338" s="72" t="s">
        <v>181</v>
      </c>
      <c r="D338" s="72" t="s">
        <v>205</v>
      </c>
      <c r="E338" s="72">
        <v>2101</v>
      </c>
      <c r="F338" s="72">
        <v>10</v>
      </c>
      <c r="G338" s="72">
        <v>15</v>
      </c>
      <c r="H338" s="72">
        <v>31515</v>
      </c>
      <c r="I338" s="72">
        <v>2206.0500000000002</v>
      </c>
      <c r="J338" s="72">
        <v>29308.95</v>
      </c>
      <c r="K338" s="72">
        <v>21010</v>
      </c>
      <c r="L338" s="72">
        <v>8298.9500000000007</v>
      </c>
      <c r="M338" s="73">
        <v>41975</v>
      </c>
      <c r="N338" s="72">
        <v>8</v>
      </c>
      <c r="O338" s="72" t="s">
        <v>201</v>
      </c>
      <c r="P338" s="71" t="s">
        <v>174</v>
      </c>
    </row>
    <row r="339" spans="1:16" x14ac:dyDescent="0.3">
      <c r="A339" s="74" t="s">
        <v>197</v>
      </c>
      <c r="B339" s="72" t="s">
        <v>178</v>
      </c>
      <c r="C339" s="72" t="s">
        <v>181</v>
      </c>
      <c r="D339" s="72" t="s">
        <v>205</v>
      </c>
      <c r="E339" s="72">
        <v>2931</v>
      </c>
      <c r="F339" s="72">
        <v>10</v>
      </c>
      <c r="G339" s="72">
        <v>15</v>
      </c>
      <c r="H339" s="72">
        <v>43965</v>
      </c>
      <c r="I339" s="72">
        <v>3077.55</v>
      </c>
      <c r="J339" s="72">
        <v>40887.449999999997</v>
      </c>
      <c r="K339" s="72">
        <v>29310</v>
      </c>
      <c r="L339" s="72">
        <v>11577.45</v>
      </c>
      <c r="M339" s="73">
        <v>41976</v>
      </c>
      <c r="N339" s="72">
        <v>9</v>
      </c>
      <c r="O339" s="72" t="s">
        <v>200</v>
      </c>
      <c r="P339" s="71" t="s">
        <v>196</v>
      </c>
    </row>
    <row r="340" spans="1:16" x14ac:dyDescent="0.3">
      <c r="A340" s="74" t="s">
        <v>183</v>
      </c>
      <c r="B340" s="72" t="s">
        <v>191</v>
      </c>
      <c r="C340" s="72" t="s">
        <v>181</v>
      </c>
      <c r="D340" s="72" t="s">
        <v>205</v>
      </c>
      <c r="E340" s="72">
        <v>1535</v>
      </c>
      <c r="F340" s="72">
        <v>10</v>
      </c>
      <c r="G340" s="72">
        <v>20</v>
      </c>
      <c r="H340" s="72">
        <v>30700</v>
      </c>
      <c r="I340" s="72">
        <v>2149</v>
      </c>
      <c r="J340" s="72">
        <v>28551</v>
      </c>
      <c r="K340" s="72">
        <v>15350</v>
      </c>
      <c r="L340" s="72">
        <v>13201</v>
      </c>
      <c r="M340" s="73">
        <v>41977</v>
      </c>
      <c r="N340" s="72">
        <v>9</v>
      </c>
      <c r="O340" s="72" t="s">
        <v>200</v>
      </c>
      <c r="P340" s="71" t="s">
        <v>174</v>
      </c>
    </row>
    <row r="341" spans="1:16" x14ac:dyDescent="0.3">
      <c r="A341" s="74" t="s">
        <v>189</v>
      </c>
      <c r="B341" s="72" t="s">
        <v>194</v>
      </c>
      <c r="C341" s="72" t="s">
        <v>181</v>
      </c>
      <c r="D341" s="72" t="s">
        <v>205</v>
      </c>
      <c r="E341" s="72">
        <v>1123</v>
      </c>
      <c r="F341" s="72">
        <v>10</v>
      </c>
      <c r="G341" s="72">
        <v>300</v>
      </c>
      <c r="H341" s="72">
        <v>336900</v>
      </c>
      <c r="I341" s="72">
        <v>23583</v>
      </c>
      <c r="J341" s="72">
        <v>313317</v>
      </c>
      <c r="K341" s="72">
        <v>280750</v>
      </c>
      <c r="L341" s="72">
        <v>32567</v>
      </c>
      <c r="M341" s="73">
        <v>41978</v>
      </c>
      <c r="N341" s="72">
        <v>9</v>
      </c>
      <c r="O341" s="72" t="s">
        <v>200</v>
      </c>
      <c r="P341" s="71" t="s">
        <v>196</v>
      </c>
    </row>
    <row r="342" spans="1:16" x14ac:dyDescent="0.3">
      <c r="A342" s="74" t="s">
        <v>189</v>
      </c>
      <c r="B342" s="72" t="s">
        <v>182</v>
      </c>
      <c r="C342" s="72" t="s">
        <v>181</v>
      </c>
      <c r="D342" s="72" t="s">
        <v>205</v>
      </c>
      <c r="E342" s="72">
        <v>1404</v>
      </c>
      <c r="F342" s="72">
        <v>10</v>
      </c>
      <c r="G342" s="72">
        <v>300</v>
      </c>
      <c r="H342" s="72">
        <v>421200</v>
      </c>
      <c r="I342" s="72">
        <v>29484</v>
      </c>
      <c r="J342" s="72">
        <v>391716</v>
      </c>
      <c r="K342" s="72">
        <v>351000</v>
      </c>
      <c r="L342" s="72">
        <v>40716</v>
      </c>
      <c r="M342" s="73">
        <v>41979</v>
      </c>
      <c r="N342" s="72">
        <v>11</v>
      </c>
      <c r="O342" s="72" t="s">
        <v>193</v>
      </c>
      <c r="P342" s="71" t="s">
        <v>196</v>
      </c>
    </row>
    <row r="343" spans="1:16" x14ac:dyDescent="0.3">
      <c r="A343" s="74" t="s">
        <v>179</v>
      </c>
      <c r="B343" s="72" t="s">
        <v>186</v>
      </c>
      <c r="C343" s="72" t="s">
        <v>181</v>
      </c>
      <c r="D343" s="72" t="s">
        <v>205</v>
      </c>
      <c r="E343" s="72">
        <v>2763</v>
      </c>
      <c r="F343" s="72">
        <v>10</v>
      </c>
      <c r="G343" s="72">
        <v>12</v>
      </c>
      <c r="H343" s="72">
        <v>33156</v>
      </c>
      <c r="I343" s="72">
        <v>2320.92</v>
      </c>
      <c r="J343" s="72">
        <v>30835.08</v>
      </c>
      <c r="K343" s="72">
        <v>8289</v>
      </c>
      <c r="L343" s="72">
        <v>22546.080000000002</v>
      </c>
      <c r="M343" s="73">
        <v>41980</v>
      </c>
      <c r="N343" s="72">
        <v>11</v>
      </c>
      <c r="O343" s="72" t="s">
        <v>193</v>
      </c>
      <c r="P343" s="71" t="s">
        <v>196</v>
      </c>
    </row>
    <row r="344" spans="1:16" x14ac:dyDescent="0.3">
      <c r="A344" s="74" t="s">
        <v>183</v>
      </c>
      <c r="B344" s="72" t="s">
        <v>194</v>
      </c>
      <c r="C344" s="72" t="s">
        <v>181</v>
      </c>
      <c r="D344" s="72" t="s">
        <v>205</v>
      </c>
      <c r="E344" s="72">
        <v>2125</v>
      </c>
      <c r="F344" s="72">
        <v>10</v>
      </c>
      <c r="G344" s="72">
        <v>7</v>
      </c>
      <c r="H344" s="72">
        <v>14875</v>
      </c>
      <c r="I344" s="72">
        <v>1041.25</v>
      </c>
      <c r="J344" s="72">
        <v>13833.75</v>
      </c>
      <c r="K344" s="72">
        <v>10625</v>
      </c>
      <c r="L344" s="72">
        <v>3208.75</v>
      </c>
      <c r="M344" s="73">
        <v>41981</v>
      </c>
      <c r="N344" s="72">
        <v>12</v>
      </c>
      <c r="O344" s="72" t="s">
        <v>192</v>
      </c>
      <c r="P344" s="71" t="s">
        <v>196</v>
      </c>
    </row>
    <row r="345" spans="1:16" x14ac:dyDescent="0.3">
      <c r="A345" s="74" t="s">
        <v>189</v>
      </c>
      <c r="B345" s="72" t="s">
        <v>191</v>
      </c>
      <c r="C345" s="72" t="s">
        <v>199</v>
      </c>
      <c r="D345" s="72" t="s">
        <v>205</v>
      </c>
      <c r="E345" s="72">
        <v>1659</v>
      </c>
      <c r="F345" s="72">
        <v>120</v>
      </c>
      <c r="G345" s="72">
        <v>300</v>
      </c>
      <c r="H345" s="72">
        <v>497700</v>
      </c>
      <c r="I345" s="72">
        <v>34839</v>
      </c>
      <c r="J345" s="72">
        <v>462861</v>
      </c>
      <c r="K345" s="72">
        <v>414750</v>
      </c>
      <c r="L345" s="72">
        <v>48111</v>
      </c>
      <c r="M345" s="73">
        <v>41982</v>
      </c>
      <c r="N345" s="72">
        <v>7</v>
      </c>
      <c r="O345" s="72" t="s">
        <v>198</v>
      </c>
      <c r="P345" s="71" t="s">
        <v>174</v>
      </c>
    </row>
    <row r="346" spans="1:16" x14ac:dyDescent="0.3">
      <c r="A346" s="74" t="s">
        <v>183</v>
      </c>
      <c r="B346" s="72" t="s">
        <v>186</v>
      </c>
      <c r="C346" s="72" t="s">
        <v>199</v>
      </c>
      <c r="D346" s="72" t="s">
        <v>205</v>
      </c>
      <c r="E346" s="72">
        <v>609</v>
      </c>
      <c r="F346" s="72">
        <v>120</v>
      </c>
      <c r="G346" s="72">
        <v>20</v>
      </c>
      <c r="H346" s="72">
        <v>12180</v>
      </c>
      <c r="I346" s="72">
        <v>852.6</v>
      </c>
      <c r="J346" s="72">
        <v>11327.4</v>
      </c>
      <c r="K346" s="72">
        <v>6090</v>
      </c>
      <c r="L346" s="72">
        <v>5237.3999999999996</v>
      </c>
      <c r="M346" s="73">
        <v>41983</v>
      </c>
      <c r="N346" s="72">
        <v>8</v>
      </c>
      <c r="O346" s="72" t="s">
        <v>201</v>
      </c>
      <c r="P346" s="71" t="s">
        <v>174</v>
      </c>
    </row>
    <row r="347" spans="1:16" x14ac:dyDescent="0.3">
      <c r="A347" s="74" t="s">
        <v>195</v>
      </c>
      <c r="B347" s="72" t="s">
        <v>194</v>
      </c>
      <c r="C347" s="72" t="s">
        <v>199</v>
      </c>
      <c r="D347" s="72" t="s">
        <v>205</v>
      </c>
      <c r="E347" s="72">
        <v>2087</v>
      </c>
      <c r="F347" s="72">
        <v>120</v>
      </c>
      <c r="G347" s="72">
        <v>125</v>
      </c>
      <c r="H347" s="72">
        <v>260875</v>
      </c>
      <c r="I347" s="72">
        <v>18261.25</v>
      </c>
      <c r="J347" s="72">
        <v>242613.75</v>
      </c>
      <c r="K347" s="72">
        <v>250440</v>
      </c>
      <c r="L347" s="72">
        <v>-7826.25</v>
      </c>
      <c r="M347" s="73">
        <v>41984</v>
      </c>
      <c r="N347" s="72">
        <v>9</v>
      </c>
      <c r="O347" s="72" t="s">
        <v>200</v>
      </c>
      <c r="P347" s="71" t="s">
        <v>174</v>
      </c>
    </row>
    <row r="348" spans="1:16" x14ac:dyDescent="0.3">
      <c r="A348" s="74" t="s">
        <v>183</v>
      </c>
      <c r="B348" s="72" t="s">
        <v>191</v>
      </c>
      <c r="C348" s="72" t="s">
        <v>199</v>
      </c>
      <c r="D348" s="72" t="s">
        <v>205</v>
      </c>
      <c r="E348" s="72">
        <v>1976</v>
      </c>
      <c r="F348" s="72">
        <v>120</v>
      </c>
      <c r="G348" s="72">
        <v>20</v>
      </c>
      <c r="H348" s="72">
        <v>39520</v>
      </c>
      <c r="I348" s="72">
        <v>2766.4</v>
      </c>
      <c r="J348" s="72">
        <v>36753.599999999999</v>
      </c>
      <c r="K348" s="72">
        <v>19760</v>
      </c>
      <c r="L348" s="72">
        <v>16993.599999999999</v>
      </c>
      <c r="M348" s="73">
        <v>41985</v>
      </c>
      <c r="N348" s="72">
        <v>10</v>
      </c>
      <c r="O348" s="72" t="s">
        <v>187</v>
      </c>
      <c r="P348" s="71" t="s">
        <v>174</v>
      </c>
    </row>
    <row r="349" spans="1:16" x14ac:dyDescent="0.3">
      <c r="A349" s="74" t="s">
        <v>183</v>
      </c>
      <c r="B349" s="72" t="s">
        <v>178</v>
      </c>
      <c r="C349" s="72" t="s">
        <v>199</v>
      </c>
      <c r="D349" s="72" t="s">
        <v>205</v>
      </c>
      <c r="E349" s="72">
        <v>1421</v>
      </c>
      <c r="F349" s="72">
        <v>120</v>
      </c>
      <c r="G349" s="72">
        <v>20</v>
      </c>
      <c r="H349" s="72">
        <v>28420</v>
      </c>
      <c r="I349" s="72">
        <v>1989.4</v>
      </c>
      <c r="J349" s="72">
        <v>26430.6</v>
      </c>
      <c r="K349" s="72">
        <v>14210</v>
      </c>
      <c r="L349" s="72">
        <v>12220.6</v>
      </c>
      <c r="M349" s="73">
        <v>41986</v>
      </c>
      <c r="N349" s="72">
        <v>12</v>
      </c>
      <c r="O349" s="72" t="s">
        <v>192</v>
      </c>
      <c r="P349" s="71" t="s">
        <v>196</v>
      </c>
    </row>
    <row r="350" spans="1:16" x14ac:dyDescent="0.3">
      <c r="A350" s="74" t="s">
        <v>189</v>
      </c>
      <c r="B350" s="72" t="s">
        <v>178</v>
      </c>
      <c r="C350" s="72" t="s">
        <v>199</v>
      </c>
      <c r="D350" s="72" t="s">
        <v>205</v>
      </c>
      <c r="E350" s="72">
        <v>1372</v>
      </c>
      <c r="F350" s="72">
        <v>120</v>
      </c>
      <c r="G350" s="72">
        <v>300</v>
      </c>
      <c r="H350" s="72">
        <v>411600</v>
      </c>
      <c r="I350" s="72">
        <v>28812</v>
      </c>
      <c r="J350" s="72">
        <v>382788</v>
      </c>
      <c r="K350" s="72">
        <v>343000</v>
      </c>
      <c r="L350" s="72">
        <v>39788</v>
      </c>
      <c r="M350" s="73">
        <v>41987</v>
      </c>
      <c r="N350" s="72">
        <v>12</v>
      </c>
      <c r="O350" s="72" t="s">
        <v>192</v>
      </c>
      <c r="P350" s="71" t="s">
        <v>174</v>
      </c>
    </row>
    <row r="351" spans="1:16" x14ac:dyDescent="0.3">
      <c r="A351" s="74" t="s">
        <v>183</v>
      </c>
      <c r="B351" s="72" t="s">
        <v>194</v>
      </c>
      <c r="C351" s="72" t="s">
        <v>199</v>
      </c>
      <c r="D351" s="72" t="s">
        <v>205</v>
      </c>
      <c r="E351" s="72">
        <v>588</v>
      </c>
      <c r="F351" s="72">
        <v>120</v>
      </c>
      <c r="G351" s="72">
        <v>20</v>
      </c>
      <c r="H351" s="72">
        <v>11760</v>
      </c>
      <c r="I351" s="72">
        <v>823.2</v>
      </c>
      <c r="J351" s="72">
        <v>10936.8</v>
      </c>
      <c r="K351" s="72">
        <v>5880</v>
      </c>
      <c r="L351" s="72">
        <v>5056.8</v>
      </c>
      <c r="M351" s="73">
        <v>41988</v>
      </c>
      <c r="N351" s="72">
        <v>12</v>
      </c>
      <c r="O351" s="72" t="s">
        <v>192</v>
      </c>
      <c r="P351" s="71" t="s">
        <v>196</v>
      </c>
    </row>
    <row r="352" spans="1:16" x14ac:dyDescent="0.3">
      <c r="A352" s="74" t="s">
        <v>179</v>
      </c>
      <c r="B352" s="72" t="s">
        <v>182</v>
      </c>
      <c r="C352" s="72" t="s">
        <v>177</v>
      </c>
      <c r="D352" s="72" t="s">
        <v>205</v>
      </c>
      <c r="E352" s="72">
        <v>3244.5</v>
      </c>
      <c r="F352" s="72">
        <v>250</v>
      </c>
      <c r="G352" s="72">
        <v>12</v>
      </c>
      <c r="H352" s="72">
        <v>38934</v>
      </c>
      <c r="I352" s="72">
        <v>2725.38</v>
      </c>
      <c r="J352" s="72">
        <v>36208.620000000003</v>
      </c>
      <c r="K352" s="72">
        <v>9733.5</v>
      </c>
      <c r="L352" s="72">
        <v>26475.119999999999</v>
      </c>
      <c r="M352" s="73">
        <v>41989</v>
      </c>
      <c r="N352" s="72">
        <v>1</v>
      </c>
      <c r="O352" s="72" t="s">
        <v>203</v>
      </c>
      <c r="P352" s="71" t="s">
        <v>174</v>
      </c>
    </row>
    <row r="353" spans="1:16" x14ac:dyDescent="0.3">
      <c r="A353" s="74" t="s">
        <v>189</v>
      </c>
      <c r="B353" s="72" t="s">
        <v>191</v>
      </c>
      <c r="C353" s="72" t="s">
        <v>177</v>
      </c>
      <c r="D353" s="72" t="s">
        <v>205</v>
      </c>
      <c r="E353" s="72">
        <v>959</v>
      </c>
      <c r="F353" s="72">
        <v>250</v>
      </c>
      <c r="G353" s="72">
        <v>300</v>
      </c>
      <c r="H353" s="72">
        <v>287700</v>
      </c>
      <c r="I353" s="72">
        <v>20139</v>
      </c>
      <c r="J353" s="72">
        <v>267561</v>
      </c>
      <c r="K353" s="72">
        <v>239750</v>
      </c>
      <c r="L353" s="72">
        <v>27811</v>
      </c>
      <c r="M353" s="73">
        <v>41990</v>
      </c>
      <c r="N353" s="72">
        <v>2</v>
      </c>
      <c r="O353" s="72" t="s">
        <v>184</v>
      </c>
      <c r="P353" s="71" t="s">
        <v>174</v>
      </c>
    </row>
    <row r="354" spans="1:16" x14ac:dyDescent="0.3">
      <c r="A354" s="74" t="s">
        <v>189</v>
      </c>
      <c r="B354" s="72" t="s">
        <v>186</v>
      </c>
      <c r="C354" s="72" t="s">
        <v>177</v>
      </c>
      <c r="D354" s="72" t="s">
        <v>205</v>
      </c>
      <c r="E354" s="72">
        <v>2747</v>
      </c>
      <c r="F354" s="72">
        <v>250</v>
      </c>
      <c r="G354" s="72">
        <v>300</v>
      </c>
      <c r="H354" s="72">
        <v>824100</v>
      </c>
      <c r="I354" s="72">
        <v>57687</v>
      </c>
      <c r="J354" s="72">
        <v>766413</v>
      </c>
      <c r="K354" s="72">
        <v>686750</v>
      </c>
      <c r="L354" s="72">
        <v>79663</v>
      </c>
      <c r="M354" s="73">
        <v>41991</v>
      </c>
      <c r="N354" s="72">
        <v>2</v>
      </c>
      <c r="O354" s="72" t="s">
        <v>184</v>
      </c>
      <c r="P354" s="71" t="s">
        <v>174</v>
      </c>
    </row>
    <row r="355" spans="1:16" x14ac:dyDescent="0.3">
      <c r="A355" s="74" t="s">
        <v>195</v>
      </c>
      <c r="B355" s="72" t="s">
        <v>182</v>
      </c>
      <c r="C355" s="72" t="s">
        <v>188</v>
      </c>
      <c r="D355" s="72" t="s">
        <v>205</v>
      </c>
      <c r="E355" s="72">
        <v>1645</v>
      </c>
      <c r="F355" s="72">
        <v>260</v>
      </c>
      <c r="G355" s="72">
        <v>125</v>
      </c>
      <c r="H355" s="72">
        <v>205625</v>
      </c>
      <c r="I355" s="72">
        <v>14393.75</v>
      </c>
      <c r="J355" s="72">
        <v>191231.25</v>
      </c>
      <c r="K355" s="72">
        <v>197400</v>
      </c>
      <c r="L355" s="72">
        <v>-6168.75</v>
      </c>
      <c r="M355" s="73">
        <v>41992</v>
      </c>
      <c r="N355" s="72">
        <v>5</v>
      </c>
      <c r="O355" s="72" t="s">
        <v>175</v>
      </c>
      <c r="P355" s="71" t="s">
        <v>174</v>
      </c>
    </row>
    <row r="356" spans="1:16" x14ac:dyDescent="0.3">
      <c r="A356" s="74" t="s">
        <v>183</v>
      </c>
      <c r="B356" s="72" t="s">
        <v>191</v>
      </c>
      <c r="C356" s="72" t="s">
        <v>188</v>
      </c>
      <c r="D356" s="72" t="s">
        <v>205</v>
      </c>
      <c r="E356" s="72">
        <v>2876</v>
      </c>
      <c r="F356" s="72">
        <v>260</v>
      </c>
      <c r="G356" s="72">
        <v>350</v>
      </c>
      <c r="H356" s="72">
        <v>1006600</v>
      </c>
      <c r="I356" s="72">
        <v>70462</v>
      </c>
      <c r="J356" s="72">
        <v>936138</v>
      </c>
      <c r="K356" s="72">
        <v>747760</v>
      </c>
      <c r="L356" s="72">
        <v>188378</v>
      </c>
      <c r="M356" s="73">
        <v>41993</v>
      </c>
      <c r="N356" s="72">
        <v>9</v>
      </c>
      <c r="O356" s="72" t="s">
        <v>200</v>
      </c>
      <c r="P356" s="71" t="s">
        <v>174</v>
      </c>
    </row>
    <row r="357" spans="1:16" x14ac:dyDescent="0.3">
      <c r="A357" s="74" t="s">
        <v>195</v>
      </c>
      <c r="B357" s="72" t="s">
        <v>194</v>
      </c>
      <c r="C357" s="72" t="s">
        <v>188</v>
      </c>
      <c r="D357" s="72" t="s">
        <v>205</v>
      </c>
      <c r="E357" s="72">
        <v>994</v>
      </c>
      <c r="F357" s="72">
        <v>260</v>
      </c>
      <c r="G357" s="72">
        <v>125</v>
      </c>
      <c r="H357" s="72">
        <v>124250</v>
      </c>
      <c r="I357" s="72">
        <v>8697.5</v>
      </c>
      <c r="J357" s="72">
        <v>115552.5</v>
      </c>
      <c r="K357" s="72">
        <v>119280</v>
      </c>
      <c r="L357" s="72">
        <v>-3727.5</v>
      </c>
      <c r="M357" s="73">
        <v>41994</v>
      </c>
      <c r="N357" s="72">
        <v>9</v>
      </c>
      <c r="O357" s="72" t="s">
        <v>200</v>
      </c>
      <c r="P357" s="71" t="s">
        <v>196</v>
      </c>
    </row>
    <row r="358" spans="1:16" x14ac:dyDescent="0.3">
      <c r="A358" s="74" t="s">
        <v>183</v>
      </c>
      <c r="B358" s="72" t="s">
        <v>182</v>
      </c>
      <c r="C358" s="72" t="s">
        <v>188</v>
      </c>
      <c r="D358" s="72" t="s">
        <v>205</v>
      </c>
      <c r="E358" s="72">
        <v>1118</v>
      </c>
      <c r="F358" s="72">
        <v>260</v>
      </c>
      <c r="G358" s="72">
        <v>20</v>
      </c>
      <c r="H358" s="72">
        <v>22360</v>
      </c>
      <c r="I358" s="72">
        <v>1565.2</v>
      </c>
      <c r="J358" s="72">
        <v>20794.8</v>
      </c>
      <c r="K358" s="72">
        <v>11180</v>
      </c>
      <c r="L358" s="72">
        <v>9614.7999999999993</v>
      </c>
      <c r="M358" s="73">
        <v>41995</v>
      </c>
      <c r="N358" s="72">
        <v>11</v>
      </c>
      <c r="O358" s="72" t="s">
        <v>193</v>
      </c>
      <c r="P358" s="71" t="s">
        <v>174</v>
      </c>
    </row>
    <row r="359" spans="1:16" x14ac:dyDescent="0.3">
      <c r="A359" s="74" t="s">
        <v>189</v>
      </c>
      <c r="B359" s="72" t="s">
        <v>178</v>
      </c>
      <c r="C359" s="72" t="s">
        <v>188</v>
      </c>
      <c r="D359" s="72" t="s">
        <v>205</v>
      </c>
      <c r="E359" s="72">
        <v>1372</v>
      </c>
      <c r="F359" s="72">
        <v>260</v>
      </c>
      <c r="G359" s="72">
        <v>300</v>
      </c>
      <c r="H359" s="72">
        <v>411600</v>
      </c>
      <c r="I359" s="72">
        <v>28812</v>
      </c>
      <c r="J359" s="72">
        <v>382788</v>
      </c>
      <c r="K359" s="72">
        <v>343000</v>
      </c>
      <c r="L359" s="72">
        <v>39788</v>
      </c>
      <c r="M359" s="73">
        <v>41996</v>
      </c>
      <c r="N359" s="72">
        <v>12</v>
      </c>
      <c r="O359" s="72" t="s">
        <v>192</v>
      </c>
      <c r="P359" s="71" t="s">
        <v>174</v>
      </c>
    </row>
    <row r="360" spans="1:16" x14ac:dyDescent="0.3">
      <c r="A360" s="74" t="s">
        <v>183</v>
      </c>
      <c r="B360" s="72" t="s">
        <v>182</v>
      </c>
      <c r="C360" s="72" t="s">
        <v>185</v>
      </c>
      <c r="D360" s="72" t="s">
        <v>205</v>
      </c>
      <c r="E360" s="72">
        <v>488</v>
      </c>
      <c r="F360" s="72">
        <v>5</v>
      </c>
      <c r="G360" s="72">
        <v>7</v>
      </c>
      <c r="H360" s="72">
        <v>3416</v>
      </c>
      <c r="I360" s="72">
        <v>273.27999999999997</v>
      </c>
      <c r="J360" s="72">
        <v>3142.72</v>
      </c>
      <c r="K360" s="72">
        <v>2440</v>
      </c>
      <c r="L360" s="72">
        <v>702.72</v>
      </c>
      <c r="M360" s="73">
        <v>41997</v>
      </c>
      <c r="N360" s="72">
        <v>2</v>
      </c>
      <c r="O360" s="72" t="s">
        <v>184</v>
      </c>
      <c r="P360" s="71" t="s">
        <v>174</v>
      </c>
    </row>
    <row r="361" spans="1:16" x14ac:dyDescent="0.3">
      <c r="A361" s="74" t="s">
        <v>183</v>
      </c>
      <c r="B361" s="72" t="s">
        <v>178</v>
      </c>
      <c r="C361" s="72" t="s">
        <v>185</v>
      </c>
      <c r="D361" s="72" t="s">
        <v>205</v>
      </c>
      <c r="E361" s="72">
        <v>1282</v>
      </c>
      <c r="F361" s="72">
        <v>5</v>
      </c>
      <c r="G361" s="72">
        <v>20</v>
      </c>
      <c r="H361" s="72">
        <v>25640</v>
      </c>
      <c r="I361" s="72">
        <v>2051.1999999999998</v>
      </c>
      <c r="J361" s="72">
        <v>23588.799999999999</v>
      </c>
      <c r="K361" s="72">
        <v>12820</v>
      </c>
      <c r="L361" s="72">
        <v>10768.8</v>
      </c>
      <c r="M361" s="73">
        <v>41998</v>
      </c>
      <c r="N361" s="72">
        <v>6</v>
      </c>
      <c r="O361" s="72" t="s">
        <v>204</v>
      </c>
      <c r="P361" s="71" t="s">
        <v>174</v>
      </c>
    </row>
    <row r="362" spans="1:16" x14ac:dyDescent="0.3">
      <c r="A362" s="74" t="s">
        <v>183</v>
      </c>
      <c r="B362" s="72" t="s">
        <v>182</v>
      </c>
      <c r="C362" s="72" t="s">
        <v>181</v>
      </c>
      <c r="D362" s="72" t="s">
        <v>205</v>
      </c>
      <c r="E362" s="72">
        <v>257</v>
      </c>
      <c r="F362" s="72">
        <v>10</v>
      </c>
      <c r="G362" s="72">
        <v>7</v>
      </c>
      <c r="H362" s="72">
        <v>1799</v>
      </c>
      <c r="I362" s="72">
        <v>143.91999999999999</v>
      </c>
      <c r="J362" s="72">
        <v>1655.08</v>
      </c>
      <c r="K362" s="72">
        <v>1285</v>
      </c>
      <c r="L362" s="72">
        <v>370.08</v>
      </c>
      <c r="M362" s="73">
        <v>41999</v>
      </c>
      <c r="N362" s="72">
        <v>5</v>
      </c>
      <c r="O362" s="72" t="s">
        <v>175</v>
      </c>
      <c r="P362" s="71" t="s">
        <v>174</v>
      </c>
    </row>
    <row r="363" spans="1:16" x14ac:dyDescent="0.3">
      <c r="A363" s="74" t="s">
        <v>183</v>
      </c>
      <c r="B363" s="72" t="s">
        <v>178</v>
      </c>
      <c r="C363" s="72" t="s">
        <v>188</v>
      </c>
      <c r="D363" s="72" t="s">
        <v>205</v>
      </c>
      <c r="E363" s="72">
        <v>1282</v>
      </c>
      <c r="F363" s="72">
        <v>260</v>
      </c>
      <c r="G363" s="72">
        <v>20</v>
      </c>
      <c r="H363" s="72">
        <v>25640</v>
      </c>
      <c r="I363" s="72">
        <v>2051.1999999999998</v>
      </c>
      <c r="J363" s="72">
        <v>23588.799999999999</v>
      </c>
      <c r="K363" s="72">
        <v>12820</v>
      </c>
      <c r="L363" s="72">
        <v>10768.8</v>
      </c>
      <c r="M363" s="73">
        <v>42000</v>
      </c>
      <c r="N363" s="72">
        <v>6</v>
      </c>
      <c r="O363" s="72" t="s">
        <v>204</v>
      </c>
      <c r="P363" s="71" t="s">
        <v>174</v>
      </c>
    </row>
    <row r="364" spans="1:16" x14ac:dyDescent="0.3">
      <c r="A364" s="74" t="s">
        <v>195</v>
      </c>
      <c r="B364" s="72" t="s">
        <v>186</v>
      </c>
      <c r="C364" s="72" t="s">
        <v>202</v>
      </c>
      <c r="D364" s="72" t="s">
        <v>205</v>
      </c>
      <c r="E364" s="72">
        <v>1540</v>
      </c>
      <c r="F364" s="72">
        <v>3</v>
      </c>
      <c r="G364" s="72">
        <v>125</v>
      </c>
      <c r="H364" s="72">
        <v>192500</v>
      </c>
      <c r="I364" s="72">
        <v>15400</v>
      </c>
      <c r="J364" s="72">
        <v>177100</v>
      </c>
      <c r="K364" s="72">
        <v>184800</v>
      </c>
      <c r="L364" s="72">
        <v>-7700</v>
      </c>
      <c r="M364" s="73">
        <v>42001</v>
      </c>
      <c r="N364" s="72">
        <v>8</v>
      </c>
      <c r="O364" s="72" t="s">
        <v>201</v>
      </c>
      <c r="P364" s="71" t="s">
        <v>174</v>
      </c>
    </row>
    <row r="365" spans="1:16" x14ac:dyDescent="0.3">
      <c r="A365" s="74" t="s">
        <v>197</v>
      </c>
      <c r="B365" s="72" t="s">
        <v>191</v>
      </c>
      <c r="C365" s="72" t="s">
        <v>202</v>
      </c>
      <c r="D365" s="72" t="s">
        <v>205</v>
      </c>
      <c r="E365" s="72">
        <v>490</v>
      </c>
      <c r="F365" s="72">
        <v>3</v>
      </c>
      <c r="G365" s="72">
        <v>15</v>
      </c>
      <c r="H365" s="72">
        <v>7350</v>
      </c>
      <c r="I365" s="72">
        <v>588</v>
      </c>
      <c r="J365" s="72">
        <v>6762</v>
      </c>
      <c r="K365" s="72">
        <v>4900</v>
      </c>
      <c r="L365" s="72">
        <v>1862</v>
      </c>
      <c r="M365" s="73">
        <v>42002</v>
      </c>
      <c r="N365" s="72">
        <v>11</v>
      </c>
      <c r="O365" s="72" t="s">
        <v>193</v>
      </c>
      <c r="P365" s="71" t="s">
        <v>174</v>
      </c>
    </row>
    <row r="366" spans="1:16" x14ac:dyDescent="0.3">
      <c r="A366" s="74" t="s">
        <v>183</v>
      </c>
      <c r="B366" s="72" t="s">
        <v>186</v>
      </c>
      <c r="C366" s="72" t="s">
        <v>202</v>
      </c>
      <c r="D366" s="72" t="s">
        <v>205</v>
      </c>
      <c r="E366" s="72">
        <v>1362</v>
      </c>
      <c r="F366" s="72">
        <v>3</v>
      </c>
      <c r="G366" s="72">
        <v>350</v>
      </c>
      <c r="H366" s="72">
        <v>476700</v>
      </c>
      <c r="I366" s="72">
        <v>38136</v>
      </c>
      <c r="J366" s="72">
        <v>438564</v>
      </c>
      <c r="K366" s="72">
        <v>354120</v>
      </c>
      <c r="L366" s="72">
        <v>84444</v>
      </c>
      <c r="M366" s="73">
        <v>42003</v>
      </c>
      <c r="N366" s="72">
        <v>12</v>
      </c>
      <c r="O366" s="72" t="s">
        <v>192</v>
      </c>
      <c r="P366" s="71" t="s">
        <v>174</v>
      </c>
    </row>
    <row r="367" spans="1:16" x14ac:dyDescent="0.3">
      <c r="A367" s="74" t="s">
        <v>197</v>
      </c>
      <c r="B367" s="72" t="s">
        <v>191</v>
      </c>
      <c r="C367" s="72" t="s">
        <v>185</v>
      </c>
      <c r="D367" s="72" t="s">
        <v>205</v>
      </c>
      <c r="E367" s="72">
        <v>2501</v>
      </c>
      <c r="F367" s="72">
        <v>5</v>
      </c>
      <c r="G367" s="72">
        <v>15</v>
      </c>
      <c r="H367" s="72">
        <v>37515</v>
      </c>
      <c r="I367" s="72">
        <v>3001.2</v>
      </c>
      <c r="J367" s="72">
        <v>34513.800000000003</v>
      </c>
      <c r="K367" s="72">
        <v>25010</v>
      </c>
      <c r="L367" s="72">
        <v>9503.7999999999993</v>
      </c>
      <c r="M367" s="73">
        <v>42004</v>
      </c>
      <c r="N367" s="72">
        <v>3</v>
      </c>
      <c r="O367" s="72" t="s">
        <v>190</v>
      </c>
      <c r="P367" s="71" t="s">
        <v>174</v>
      </c>
    </row>
    <row r="368" spans="1:16" x14ac:dyDescent="0.3">
      <c r="A368" s="74" t="s">
        <v>183</v>
      </c>
      <c r="B368" s="72" t="s">
        <v>182</v>
      </c>
      <c r="C368" s="72" t="s">
        <v>185</v>
      </c>
      <c r="D368" s="72" t="s">
        <v>205</v>
      </c>
      <c r="E368" s="72">
        <v>708</v>
      </c>
      <c r="F368" s="72">
        <v>5</v>
      </c>
      <c r="G368" s="72">
        <v>20</v>
      </c>
      <c r="H368" s="72">
        <v>14160</v>
      </c>
      <c r="I368" s="72">
        <v>1132.8</v>
      </c>
      <c r="J368" s="72">
        <v>13027.2</v>
      </c>
      <c r="K368" s="72">
        <v>7080</v>
      </c>
      <c r="L368" s="72">
        <v>5947.2</v>
      </c>
      <c r="M368" s="73">
        <v>42005</v>
      </c>
      <c r="N368" s="72">
        <v>6</v>
      </c>
      <c r="O368" s="72" t="s">
        <v>204</v>
      </c>
      <c r="P368" s="71" t="s">
        <v>174</v>
      </c>
    </row>
    <row r="369" spans="1:16" x14ac:dyDescent="0.3">
      <c r="A369" s="74" t="s">
        <v>183</v>
      </c>
      <c r="B369" s="72" t="s">
        <v>194</v>
      </c>
      <c r="C369" s="72" t="s">
        <v>185</v>
      </c>
      <c r="D369" s="72" t="s">
        <v>205</v>
      </c>
      <c r="E369" s="72">
        <v>645</v>
      </c>
      <c r="F369" s="72">
        <v>5</v>
      </c>
      <c r="G369" s="72">
        <v>20</v>
      </c>
      <c r="H369" s="72">
        <v>12900</v>
      </c>
      <c r="I369" s="72">
        <v>1032</v>
      </c>
      <c r="J369" s="72">
        <v>11868</v>
      </c>
      <c r="K369" s="72">
        <v>6450</v>
      </c>
      <c r="L369" s="72">
        <v>5418</v>
      </c>
      <c r="M369" s="73">
        <v>42006</v>
      </c>
      <c r="N369" s="72">
        <v>7</v>
      </c>
      <c r="O369" s="72" t="s">
        <v>198</v>
      </c>
      <c r="P369" s="71" t="s">
        <v>174</v>
      </c>
    </row>
    <row r="370" spans="1:16" x14ac:dyDescent="0.3">
      <c r="A370" s="74" t="s">
        <v>189</v>
      </c>
      <c r="B370" s="72" t="s">
        <v>191</v>
      </c>
      <c r="C370" s="72" t="s">
        <v>185</v>
      </c>
      <c r="D370" s="72" t="s">
        <v>205</v>
      </c>
      <c r="E370" s="72">
        <v>1562</v>
      </c>
      <c r="F370" s="72">
        <v>5</v>
      </c>
      <c r="G370" s="72">
        <v>300</v>
      </c>
      <c r="H370" s="72">
        <v>468600</v>
      </c>
      <c r="I370" s="72">
        <v>37488</v>
      </c>
      <c r="J370" s="72">
        <v>431112</v>
      </c>
      <c r="K370" s="72">
        <v>390500</v>
      </c>
      <c r="L370" s="72">
        <v>40612</v>
      </c>
      <c r="M370" s="73">
        <v>42007</v>
      </c>
      <c r="N370" s="72">
        <v>8</v>
      </c>
      <c r="O370" s="72" t="s">
        <v>201</v>
      </c>
      <c r="P370" s="71" t="s">
        <v>174</v>
      </c>
    </row>
    <row r="371" spans="1:16" x14ac:dyDescent="0.3">
      <c r="A371" s="74" t="s">
        <v>189</v>
      </c>
      <c r="B371" s="72" t="s">
        <v>182</v>
      </c>
      <c r="C371" s="72" t="s">
        <v>185</v>
      </c>
      <c r="D371" s="72" t="s">
        <v>205</v>
      </c>
      <c r="E371" s="72">
        <v>1283</v>
      </c>
      <c r="F371" s="72">
        <v>5</v>
      </c>
      <c r="G371" s="72">
        <v>300</v>
      </c>
      <c r="H371" s="72">
        <v>384900</v>
      </c>
      <c r="I371" s="72">
        <v>30792</v>
      </c>
      <c r="J371" s="72">
        <v>354108</v>
      </c>
      <c r="K371" s="72">
        <v>320750</v>
      </c>
      <c r="L371" s="72">
        <v>33358</v>
      </c>
      <c r="M371" s="73">
        <v>42008</v>
      </c>
      <c r="N371" s="72">
        <v>9</v>
      </c>
      <c r="O371" s="72" t="s">
        <v>200</v>
      </c>
      <c r="P371" s="71" t="s">
        <v>196</v>
      </c>
    </row>
    <row r="372" spans="1:16" x14ac:dyDescent="0.3">
      <c r="A372" s="74" t="s">
        <v>197</v>
      </c>
      <c r="B372" s="72" t="s">
        <v>194</v>
      </c>
      <c r="C372" s="72" t="s">
        <v>185</v>
      </c>
      <c r="D372" s="72" t="s">
        <v>205</v>
      </c>
      <c r="E372" s="72">
        <v>711</v>
      </c>
      <c r="F372" s="72">
        <v>5</v>
      </c>
      <c r="G372" s="72">
        <v>15</v>
      </c>
      <c r="H372" s="72">
        <v>10665</v>
      </c>
      <c r="I372" s="72">
        <v>853.2</v>
      </c>
      <c r="J372" s="72">
        <v>9811.7999999999993</v>
      </c>
      <c r="K372" s="72">
        <v>7110</v>
      </c>
      <c r="L372" s="72">
        <v>2701.8</v>
      </c>
      <c r="M372" s="73">
        <v>42009</v>
      </c>
      <c r="N372" s="72">
        <v>12</v>
      </c>
      <c r="O372" s="72" t="s">
        <v>192</v>
      </c>
      <c r="P372" s="71" t="s">
        <v>174</v>
      </c>
    </row>
    <row r="373" spans="1:16" x14ac:dyDescent="0.3">
      <c r="A373" s="74" t="s">
        <v>195</v>
      </c>
      <c r="B373" s="72" t="s">
        <v>186</v>
      </c>
      <c r="C373" s="72" t="s">
        <v>181</v>
      </c>
      <c r="D373" s="72" t="s">
        <v>205</v>
      </c>
      <c r="E373" s="72">
        <v>1114</v>
      </c>
      <c r="F373" s="72">
        <v>10</v>
      </c>
      <c r="G373" s="72">
        <v>125</v>
      </c>
      <c r="H373" s="72">
        <v>139250</v>
      </c>
      <c r="I373" s="72">
        <v>11140</v>
      </c>
      <c r="J373" s="72">
        <v>128110</v>
      </c>
      <c r="K373" s="72">
        <v>133680</v>
      </c>
      <c r="L373" s="72">
        <v>-5570</v>
      </c>
      <c r="M373" s="73">
        <v>42010</v>
      </c>
      <c r="N373" s="72">
        <v>3</v>
      </c>
      <c r="O373" s="72" t="s">
        <v>190</v>
      </c>
      <c r="P373" s="71" t="s">
        <v>174</v>
      </c>
    </row>
    <row r="374" spans="1:16" x14ac:dyDescent="0.3">
      <c r="A374" s="74" t="s">
        <v>183</v>
      </c>
      <c r="B374" s="72" t="s">
        <v>194</v>
      </c>
      <c r="C374" s="72" t="s">
        <v>181</v>
      </c>
      <c r="D374" s="72" t="s">
        <v>205</v>
      </c>
      <c r="E374" s="72">
        <v>1259</v>
      </c>
      <c r="F374" s="72">
        <v>10</v>
      </c>
      <c r="G374" s="72">
        <v>7</v>
      </c>
      <c r="H374" s="72">
        <v>8813</v>
      </c>
      <c r="I374" s="72">
        <v>705.04</v>
      </c>
      <c r="J374" s="72">
        <v>8107.96</v>
      </c>
      <c r="K374" s="72">
        <v>6295</v>
      </c>
      <c r="L374" s="72">
        <v>1812.96</v>
      </c>
      <c r="M374" s="73">
        <v>42011</v>
      </c>
      <c r="N374" s="72">
        <v>4</v>
      </c>
      <c r="O374" s="72" t="s">
        <v>180</v>
      </c>
      <c r="P374" s="71" t="s">
        <v>174</v>
      </c>
    </row>
    <row r="375" spans="1:16" x14ac:dyDescent="0.3">
      <c r="A375" s="74" t="s">
        <v>183</v>
      </c>
      <c r="B375" s="72" t="s">
        <v>194</v>
      </c>
      <c r="C375" s="72" t="s">
        <v>181</v>
      </c>
      <c r="D375" s="72" t="s">
        <v>205</v>
      </c>
      <c r="E375" s="72">
        <v>1095</v>
      </c>
      <c r="F375" s="72">
        <v>10</v>
      </c>
      <c r="G375" s="72">
        <v>7</v>
      </c>
      <c r="H375" s="72">
        <v>7665</v>
      </c>
      <c r="I375" s="72">
        <v>613.20000000000005</v>
      </c>
      <c r="J375" s="72">
        <v>7051.8</v>
      </c>
      <c r="K375" s="72">
        <v>5475</v>
      </c>
      <c r="L375" s="72">
        <v>1576.8</v>
      </c>
      <c r="M375" s="73">
        <v>42012</v>
      </c>
      <c r="N375" s="72">
        <v>5</v>
      </c>
      <c r="O375" s="72" t="s">
        <v>175</v>
      </c>
      <c r="P375" s="71" t="s">
        <v>174</v>
      </c>
    </row>
    <row r="376" spans="1:16" x14ac:dyDescent="0.3">
      <c r="A376" s="74" t="s">
        <v>183</v>
      </c>
      <c r="B376" s="72" t="s">
        <v>194</v>
      </c>
      <c r="C376" s="72" t="s">
        <v>181</v>
      </c>
      <c r="D376" s="72" t="s">
        <v>205</v>
      </c>
      <c r="E376" s="72">
        <v>1366</v>
      </c>
      <c r="F376" s="72">
        <v>10</v>
      </c>
      <c r="G376" s="72">
        <v>20</v>
      </c>
      <c r="H376" s="72">
        <v>27320</v>
      </c>
      <c r="I376" s="72">
        <v>2185.6</v>
      </c>
      <c r="J376" s="72">
        <v>25134.400000000001</v>
      </c>
      <c r="K376" s="72">
        <v>13660</v>
      </c>
      <c r="L376" s="72">
        <v>11474.4</v>
      </c>
      <c r="M376" s="73">
        <v>42013</v>
      </c>
      <c r="N376" s="72">
        <v>6</v>
      </c>
      <c r="O376" s="72" t="s">
        <v>204</v>
      </c>
      <c r="P376" s="71" t="s">
        <v>174</v>
      </c>
    </row>
    <row r="377" spans="1:16" x14ac:dyDescent="0.3">
      <c r="A377" s="74" t="s">
        <v>189</v>
      </c>
      <c r="B377" s="72" t="s">
        <v>186</v>
      </c>
      <c r="C377" s="72" t="s">
        <v>181</v>
      </c>
      <c r="D377" s="72" t="s">
        <v>205</v>
      </c>
      <c r="E377" s="72">
        <v>2460</v>
      </c>
      <c r="F377" s="72">
        <v>10</v>
      </c>
      <c r="G377" s="72">
        <v>300</v>
      </c>
      <c r="H377" s="72">
        <v>738000</v>
      </c>
      <c r="I377" s="72">
        <v>59040</v>
      </c>
      <c r="J377" s="72">
        <v>678960</v>
      </c>
      <c r="K377" s="72">
        <v>615000</v>
      </c>
      <c r="L377" s="72">
        <v>63960</v>
      </c>
      <c r="M377" s="73">
        <v>42014</v>
      </c>
      <c r="N377" s="72">
        <v>6</v>
      </c>
      <c r="O377" s="72" t="s">
        <v>204</v>
      </c>
      <c r="P377" s="71" t="s">
        <v>174</v>
      </c>
    </row>
    <row r="378" spans="1:16" x14ac:dyDescent="0.3">
      <c r="A378" s="74" t="s">
        <v>183</v>
      </c>
      <c r="B378" s="72" t="s">
        <v>178</v>
      </c>
      <c r="C378" s="72" t="s">
        <v>181</v>
      </c>
      <c r="D378" s="72" t="s">
        <v>205</v>
      </c>
      <c r="E378" s="72">
        <v>678</v>
      </c>
      <c r="F378" s="72">
        <v>10</v>
      </c>
      <c r="G378" s="72">
        <v>7</v>
      </c>
      <c r="H378" s="72">
        <v>4746</v>
      </c>
      <c r="I378" s="72">
        <v>379.68</v>
      </c>
      <c r="J378" s="72">
        <v>4366.32</v>
      </c>
      <c r="K378" s="72">
        <v>3390</v>
      </c>
      <c r="L378" s="72">
        <v>976.32</v>
      </c>
      <c r="M378" s="73">
        <v>42015</v>
      </c>
      <c r="N378" s="72">
        <v>8</v>
      </c>
      <c r="O378" s="72" t="s">
        <v>201</v>
      </c>
      <c r="P378" s="71" t="s">
        <v>174</v>
      </c>
    </row>
    <row r="379" spans="1:16" x14ac:dyDescent="0.3">
      <c r="A379" s="74" t="s">
        <v>183</v>
      </c>
      <c r="B379" s="72" t="s">
        <v>194</v>
      </c>
      <c r="C379" s="72" t="s">
        <v>181</v>
      </c>
      <c r="D379" s="72" t="s">
        <v>205</v>
      </c>
      <c r="E379" s="72">
        <v>1598</v>
      </c>
      <c r="F379" s="72">
        <v>10</v>
      </c>
      <c r="G379" s="72">
        <v>7</v>
      </c>
      <c r="H379" s="72">
        <v>11186</v>
      </c>
      <c r="I379" s="72">
        <v>894.88</v>
      </c>
      <c r="J379" s="72">
        <v>10291.120000000001</v>
      </c>
      <c r="K379" s="72">
        <v>7990</v>
      </c>
      <c r="L379" s="72">
        <v>2301.12</v>
      </c>
      <c r="M379" s="73">
        <v>42016</v>
      </c>
      <c r="N379" s="72">
        <v>8</v>
      </c>
      <c r="O379" s="72" t="s">
        <v>201</v>
      </c>
      <c r="P379" s="71" t="s">
        <v>174</v>
      </c>
    </row>
    <row r="380" spans="1:16" x14ac:dyDescent="0.3">
      <c r="A380" s="74" t="s">
        <v>183</v>
      </c>
      <c r="B380" s="72" t="s">
        <v>194</v>
      </c>
      <c r="C380" s="72" t="s">
        <v>181</v>
      </c>
      <c r="D380" s="72" t="s">
        <v>205</v>
      </c>
      <c r="E380" s="72">
        <v>2409</v>
      </c>
      <c r="F380" s="72">
        <v>10</v>
      </c>
      <c r="G380" s="72">
        <v>7</v>
      </c>
      <c r="H380" s="72">
        <v>16863</v>
      </c>
      <c r="I380" s="72">
        <v>1349.04</v>
      </c>
      <c r="J380" s="72">
        <v>15513.96</v>
      </c>
      <c r="K380" s="72">
        <v>12045</v>
      </c>
      <c r="L380" s="72">
        <v>3468.96</v>
      </c>
      <c r="M380" s="73">
        <v>42017</v>
      </c>
      <c r="N380" s="72">
        <v>9</v>
      </c>
      <c r="O380" s="72" t="s">
        <v>200</v>
      </c>
      <c r="P380" s="71" t="s">
        <v>196</v>
      </c>
    </row>
    <row r="381" spans="1:16" x14ac:dyDescent="0.3">
      <c r="A381" s="74" t="s">
        <v>183</v>
      </c>
      <c r="B381" s="72" t="s">
        <v>194</v>
      </c>
      <c r="C381" s="72" t="s">
        <v>181</v>
      </c>
      <c r="D381" s="72" t="s">
        <v>205</v>
      </c>
      <c r="E381" s="72">
        <v>1934</v>
      </c>
      <c r="F381" s="72">
        <v>10</v>
      </c>
      <c r="G381" s="72">
        <v>20</v>
      </c>
      <c r="H381" s="72">
        <v>38680</v>
      </c>
      <c r="I381" s="72">
        <v>3094.4</v>
      </c>
      <c r="J381" s="72">
        <v>35585.599999999999</v>
      </c>
      <c r="K381" s="72">
        <v>19340</v>
      </c>
      <c r="L381" s="72">
        <v>16245.6</v>
      </c>
      <c r="M381" s="73">
        <v>42018</v>
      </c>
      <c r="N381" s="72">
        <v>9</v>
      </c>
      <c r="O381" s="72" t="s">
        <v>200</v>
      </c>
      <c r="P381" s="71" t="s">
        <v>174</v>
      </c>
    </row>
    <row r="382" spans="1:16" x14ac:dyDescent="0.3">
      <c r="A382" s="74" t="s">
        <v>183</v>
      </c>
      <c r="B382" s="72" t="s">
        <v>186</v>
      </c>
      <c r="C382" s="72" t="s">
        <v>181</v>
      </c>
      <c r="D382" s="72" t="s">
        <v>205</v>
      </c>
      <c r="E382" s="72">
        <v>2993</v>
      </c>
      <c r="F382" s="72">
        <v>10</v>
      </c>
      <c r="G382" s="72">
        <v>20</v>
      </c>
      <c r="H382" s="72">
        <v>59860</v>
      </c>
      <c r="I382" s="72">
        <v>4788.8</v>
      </c>
      <c r="J382" s="72">
        <v>55071.199999999997</v>
      </c>
      <c r="K382" s="72">
        <v>29930</v>
      </c>
      <c r="L382" s="72">
        <v>25141.200000000001</v>
      </c>
      <c r="M382" s="73">
        <v>42019</v>
      </c>
      <c r="N382" s="72">
        <v>9</v>
      </c>
      <c r="O382" s="72" t="s">
        <v>200</v>
      </c>
      <c r="P382" s="71" t="s">
        <v>174</v>
      </c>
    </row>
    <row r="383" spans="1:16" x14ac:dyDescent="0.3">
      <c r="A383" s="74" t="s">
        <v>183</v>
      </c>
      <c r="B383" s="72" t="s">
        <v>194</v>
      </c>
      <c r="C383" s="72" t="s">
        <v>181</v>
      </c>
      <c r="D383" s="72" t="s">
        <v>205</v>
      </c>
      <c r="E383" s="72">
        <v>2146</v>
      </c>
      <c r="F383" s="72">
        <v>10</v>
      </c>
      <c r="G383" s="72">
        <v>350</v>
      </c>
      <c r="H383" s="72">
        <v>751100</v>
      </c>
      <c r="I383" s="72">
        <v>60088</v>
      </c>
      <c r="J383" s="72">
        <v>691012</v>
      </c>
      <c r="K383" s="72">
        <v>557960</v>
      </c>
      <c r="L383" s="72">
        <v>133052</v>
      </c>
      <c r="M383" s="73">
        <v>42020</v>
      </c>
      <c r="N383" s="72">
        <v>11</v>
      </c>
      <c r="O383" s="72" t="s">
        <v>193</v>
      </c>
      <c r="P383" s="71" t="s">
        <v>196</v>
      </c>
    </row>
    <row r="384" spans="1:16" x14ac:dyDescent="0.3">
      <c r="A384" s="74" t="s">
        <v>183</v>
      </c>
      <c r="B384" s="72" t="s">
        <v>186</v>
      </c>
      <c r="C384" s="72" t="s">
        <v>181</v>
      </c>
      <c r="D384" s="72" t="s">
        <v>205</v>
      </c>
      <c r="E384" s="72">
        <v>1946</v>
      </c>
      <c r="F384" s="72">
        <v>10</v>
      </c>
      <c r="G384" s="72">
        <v>7</v>
      </c>
      <c r="H384" s="72">
        <v>13622</v>
      </c>
      <c r="I384" s="72">
        <v>1089.76</v>
      </c>
      <c r="J384" s="72">
        <v>12532.24</v>
      </c>
      <c r="K384" s="72">
        <v>9730</v>
      </c>
      <c r="L384" s="72">
        <v>2802.24</v>
      </c>
      <c r="M384" s="73">
        <v>42021</v>
      </c>
      <c r="N384" s="72">
        <v>12</v>
      </c>
      <c r="O384" s="72" t="s">
        <v>192</v>
      </c>
      <c r="P384" s="71" t="s">
        <v>196</v>
      </c>
    </row>
    <row r="385" spans="1:16" x14ac:dyDescent="0.3">
      <c r="A385" s="74" t="s">
        <v>183</v>
      </c>
      <c r="B385" s="72" t="s">
        <v>186</v>
      </c>
      <c r="C385" s="72" t="s">
        <v>181</v>
      </c>
      <c r="D385" s="72" t="s">
        <v>205</v>
      </c>
      <c r="E385" s="72">
        <v>1362</v>
      </c>
      <c r="F385" s="72">
        <v>10</v>
      </c>
      <c r="G385" s="72">
        <v>350</v>
      </c>
      <c r="H385" s="72">
        <v>476700</v>
      </c>
      <c r="I385" s="72">
        <v>38136</v>
      </c>
      <c r="J385" s="72">
        <v>438564</v>
      </c>
      <c r="K385" s="72">
        <v>354120</v>
      </c>
      <c r="L385" s="72">
        <v>84444</v>
      </c>
      <c r="M385" s="73">
        <v>42022</v>
      </c>
      <c r="N385" s="72">
        <v>12</v>
      </c>
      <c r="O385" s="72" t="s">
        <v>192</v>
      </c>
      <c r="P385" s="71" t="s">
        <v>174</v>
      </c>
    </row>
    <row r="386" spans="1:16" x14ac:dyDescent="0.3">
      <c r="A386" s="74" t="s">
        <v>179</v>
      </c>
      <c r="B386" s="72" t="s">
        <v>182</v>
      </c>
      <c r="C386" s="72" t="s">
        <v>199</v>
      </c>
      <c r="D386" s="72" t="s">
        <v>205</v>
      </c>
      <c r="E386" s="72">
        <v>598</v>
      </c>
      <c r="F386" s="72">
        <v>120</v>
      </c>
      <c r="G386" s="72">
        <v>12</v>
      </c>
      <c r="H386" s="72">
        <v>7176</v>
      </c>
      <c r="I386" s="72">
        <v>574.08000000000004</v>
      </c>
      <c r="J386" s="72">
        <v>6601.92</v>
      </c>
      <c r="K386" s="72">
        <v>1794</v>
      </c>
      <c r="L386" s="72">
        <v>4807.92</v>
      </c>
      <c r="M386" s="73">
        <v>42023</v>
      </c>
      <c r="N386" s="72">
        <v>3</v>
      </c>
      <c r="O386" s="72" t="s">
        <v>190</v>
      </c>
      <c r="P386" s="71" t="s">
        <v>174</v>
      </c>
    </row>
    <row r="387" spans="1:16" x14ac:dyDescent="0.3">
      <c r="A387" s="74" t="s">
        <v>183</v>
      </c>
      <c r="B387" s="72" t="s">
        <v>178</v>
      </c>
      <c r="C387" s="72" t="s">
        <v>199</v>
      </c>
      <c r="D387" s="72" t="s">
        <v>205</v>
      </c>
      <c r="E387" s="72">
        <v>2907</v>
      </c>
      <c r="F387" s="72">
        <v>120</v>
      </c>
      <c r="G387" s="72">
        <v>7</v>
      </c>
      <c r="H387" s="72">
        <v>20349</v>
      </c>
      <c r="I387" s="72">
        <v>1627.92</v>
      </c>
      <c r="J387" s="72">
        <v>18721.080000000002</v>
      </c>
      <c r="K387" s="72">
        <v>14535</v>
      </c>
      <c r="L387" s="72">
        <v>4186.08</v>
      </c>
      <c r="M387" s="73">
        <v>42024</v>
      </c>
      <c r="N387" s="72">
        <v>6</v>
      </c>
      <c r="O387" s="72" t="s">
        <v>204</v>
      </c>
      <c r="P387" s="71" t="s">
        <v>174</v>
      </c>
    </row>
    <row r="388" spans="1:16" x14ac:dyDescent="0.3">
      <c r="A388" s="74" t="s">
        <v>183</v>
      </c>
      <c r="B388" s="72" t="s">
        <v>194</v>
      </c>
      <c r="C388" s="72" t="s">
        <v>199</v>
      </c>
      <c r="D388" s="72" t="s">
        <v>205</v>
      </c>
      <c r="E388" s="72">
        <v>2338</v>
      </c>
      <c r="F388" s="72">
        <v>120</v>
      </c>
      <c r="G388" s="72">
        <v>7</v>
      </c>
      <c r="H388" s="72">
        <v>16366</v>
      </c>
      <c r="I388" s="72">
        <v>1309.28</v>
      </c>
      <c r="J388" s="72">
        <v>15056.72</v>
      </c>
      <c r="K388" s="72">
        <v>11690</v>
      </c>
      <c r="L388" s="72">
        <v>3366.72</v>
      </c>
      <c r="M388" s="73">
        <v>42025</v>
      </c>
      <c r="N388" s="72">
        <v>6</v>
      </c>
      <c r="O388" s="72" t="s">
        <v>204</v>
      </c>
      <c r="P388" s="71" t="s">
        <v>174</v>
      </c>
    </row>
    <row r="389" spans="1:16" x14ac:dyDescent="0.3">
      <c r="A389" s="74" t="s">
        <v>189</v>
      </c>
      <c r="B389" s="72" t="s">
        <v>191</v>
      </c>
      <c r="C389" s="72" t="s">
        <v>199</v>
      </c>
      <c r="D389" s="72" t="s">
        <v>205</v>
      </c>
      <c r="E389" s="72">
        <v>386</v>
      </c>
      <c r="F389" s="72">
        <v>120</v>
      </c>
      <c r="G389" s="72">
        <v>300</v>
      </c>
      <c r="H389" s="72">
        <v>115800</v>
      </c>
      <c r="I389" s="72">
        <v>9264</v>
      </c>
      <c r="J389" s="72">
        <v>106536</v>
      </c>
      <c r="K389" s="72">
        <v>96500</v>
      </c>
      <c r="L389" s="72">
        <v>10036</v>
      </c>
      <c r="M389" s="73">
        <v>42026</v>
      </c>
      <c r="N389" s="72">
        <v>11</v>
      </c>
      <c r="O389" s="72" t="s">
        <v>193</v>
      </c>
      <c r="P389" s="71" t="s">
        <v>196</v>
      </c>
    </row>
    <row r="390" spans="1:16" x14ac:dyDescent="0.3">
      <c r="A390" s="74" t="s">
        <v>189</v>
      </c>
      <c r="B390" s="72" t="s">
        <v>186</v>
      </c>
      <c r="C390" s="72" t="s">
        <v>199</v>
      </c>
      <c r="D390" s="72" t="s">
        <v>205</v>
      </c>
      <c r="E390" s="72">
        <v>635</v>
      </c>
      <c r="F390" s="72">
        <v>120</v>
      </c>
      <c r="G390" s="72">
        <v>300</v>
      </c>
      <c r="H390" s="72">
        <v>190500</v>
      </c>
      <c r="I390" s="72">
        <v>15240</v>
      </c>
      <c r="J390" s="72">
        <v>175260</v>
      </c>
      <c r="K390" s="72">
        <v>158750</v>
      </c>
      <c r="L390" s="72">
        <v>16510</v>
      </c>
      <c r="M390" s="73">
        <v>42027</v>
      </c>
      <c r="N390" s="72">
        <v>12</v>
      </c>
      <c r="O390" s="72" t="s">
        <v>192</v>
      </c>
      <c r="P390" s="71" t="s">
        <v>174</v>
      </c>
    </row>
    <row r="391" spans="1:16" x14ac:dyDescent="0.3">
      <c r="A391" s="74" t="s">
        <v>183</v>
      </c>
      <c r="B391" s="72" t="s">
        <v>191</v>
      </c>
      <c r="C391" s="72" t="s">
        <v>177</v>
      </c>
      <c r="D391" s="72" t="s">
        <v>205</v>
      </c>
      <c r="E391" s="72">
        <v>574.5</v>
      </c>
      <c r="F391" s="72">
        <v>250</v>
      </c>
      <c r="G391" s="72">
        <v>350</v>
      </c>
      <c r="H391" s="72">
        <v>201075</v>
      </c>
      <c r="I391" s="72">
        <v>16086</v>
      </c>
      <c r="J391" s="72">
        <v>184989</v>
      </c>
      <c r="K391" s="72">
        <v>149370</v>
      </c>
      <c r="L391" s="72">
        <v>35619</v>
      </c>
      <c r="M391" s="73">
        <v>42028</v>
      </c>
      <c r="N391" s="72">
        <v>4</v>
      </c>
      <c r="O391" s="72" t="s">
        <v>180</v>
      </c>
      <c r="P391" s="71" t="s">
        <v>174</v>
      </c>
    </row>
    <row r="392" spans="1:16" x14ac:dyDescent="0.3">
      <c r="A392" s="74" t="s">
        <v>183</v>
      </c>
      <c r="B392" s="72" t="s">
        <v>194</v>
      </c>
      <c r="C392" s="72" t="s">
        <v>177</v>
      </c>
      <c r="D392" s="72" t="s">
        <v>205</v>
      </c>
      <c r="E392" s="72">
        <v>2338</v>
      </c>
      <c r="F392" s="72">
        <v>250</v>
      </c>
      <c r="G392" s="72">
        <v>7</v>
      </c>
      <c r="H392" s="72">
        <v>16366</v>
      </c>
      <c r="I392" s="72">
        <v>1309.28</v>
      </c>
      <c r="J392" s="72">
        <v>15056.72</v>
      </c>
      <c r="K392" s="72">
        <v>11690</v>
      </c>
      <c r="L392" s="72">
        <v>3366.72</v>
      </c>
      <c r="M392" s="73">
        <v>42029</v>
      </c>
      <c r="N392" s="72">
        <v>6</v>
      </c>
      <c r="O392" s="72" t="s">
        <v>204</v>
      </c>
      <c r="P392" s="71" t="s">
        <v>174</v>
      </c>
    </row>
    <row r="393" spans="1:16" x14ac:dyDescent="0.3">
      <c r="A393" s="74" t="s">
        <v>183</v>
      </c>
      <c r="B393" s="72" t="s">
        <v>191</v>
      </c>
      <c r="C393" s="72" t="s">
        <v>177</v>
      </c>
      <c r="D393" s="72" t="s">
        <v>205</v>
      </c>
      <c r="E393" s="72">
        <v>381</v>
      </c>
      <c r="F393" s="72">
        <v>250</v>
      </c>
      <c r="G393" s="72">
        <v>350</v>
      </c>
      <c r="H393" s="72">
        <v>133350</v>
      </c>
      <c r="I393" s="72">
        <v>10668</v>
      </c>
      <c r="J393" s="72">
        <v>122682</v>
      </c>
      <c r="K393" s="72">
        <v>99060</v>
      </c>
      <c r="L393" s="72">
        <v>23622</v>
      </c>
      <c r="M393" s="73">
        <v>42030</v>
      </c>
      <c r="N393" s="72">
        <v>8</v>
      </c>
      <c r="O393" s="72" t="s">
        <v>201</v>
      </c>
      <c r="P393" s="71" t="s">
        <v>174</v>
      </c>
    </row>
    <row r="394" spans="1:16" x14ac:dyDescent="0.3">
      <c r="A394" s="74" t="s">
        <v>183</v>
      </c>
      <c r="B394" s="72" t="s">
        <v>194</v>
      </c>
      <c r="C394" s="72" t="s">
        <v>177</v>
      </c>
      <c r="D394" s="72" t="s">
        <v>205</v>
      </c>
      <c r="E394" s="72">
        <v>422</v>
      </c>
      <c r="F394" s="72">
        <v>250</v>
      </c>
      <c r="G394" s="72">
        <v>350</v>
      </c>
      <c r="H394" s="72">
        <v>147700</v>
      </c>
      <c r="I394" s="72">
        <v>11816</v>
      </c>
      <c r="J394" s="72">
        <v>135884</v>
      </c>
      <c r="K394" s="72">
        <v>109720</v>
      </c>
      <c r="L394" s="72">
        <v>26164</v>
      </c>
      <c r="M394" s="73">
        <v>42031</v>
      </c>
      <c r="N394" s="72">
        <v>8</v>
      </c>
      <c r="O394" s="72" t="s">
        <v>201</v>
      </c>
      <c r="P394" s="71" t="s">
        <v>174</v>
      </c>
    </row>
    <row r="395" spans="1:16" x14ac:dyDescent="0.3">
      <c r="A395" s="74" t="s">
        <v>189</v>
      </c>
      <c r="B395" s="72" t="s">
        <v>182</v>
      </c>
      <c r="C395" s="72" t="s">
        <v>177</v>
      </c>
      <c r="D395" s="72" t="s">
        <v>205</v>
      </c>
      <c r="E395" s="72">
        <v>2134</v>
      </c>
      <c r="F395" s="72">
        <v>250</v>
      </c>
      <c r="G395" s="72">
        <v>300</v>
      </c>
      <c r="H395" s="72">
        <v>640200</v>
      </c>
      <c r="I395" s="72">
        <v>51216</v>
      </c>
      <c r="J395" s="72">
        <v>588984</v>
      </c>
      <c r="K395" s="72">
        <v>533500</v>
      </c>
      <c r="L395" s="72">
        <v>55484</v>
      </c>
      <c r="M395" s="73">
        <v>42032</v>
      </c>
      <c r="N395" s="72">
        <v>9</v>
      </c>
      <c r="O395" s="72" t="s">
        <v>200</v>
      </c>
      <c r="P395" s="71" t="s">
        <v>174</v>
      </c>
    </row>
    <row r="396" spans="1:16" x14ac:dyDescent="0.3">
      <c r="A396" s="74" t="s">
        <v>189</v>
      </c>
      <c r="B396" s="72" t="s">
        <v>178</v>
      </c>
      <c r="C396" s="72" t="s">
        <v>177</v>
      </c>
      <c r="D396" s="72" t="s">
        <v>205</v>
      </c>
      <c r="E396" s="72">
        <v>808</v>
      </c>
      <c r="F396" s="72">
        <v>250</v>
      </c>
      <c r="G396" s="72">
        <v>300</v>
      </c>
      <c r="H396" s="72">
        <v>242400</v>
      </c>
      <c r="I396" s="72">
        <v>19392</v>
      </c>
      <c r="J396" s="72">
        <v>223008</v>
      </c>
      <c r="K396" s="72">
        <v>202000</v>
      </c>
      <c r="L396" s="72">
        <v>21008</v>
      </c>
      <c r="M396" s="73">
        <v>42033</v>
      </c>
      <c r="N396" s="72">
        <v>12</v>
      </c>
      <c r="O396" s="72" t="s">
        <v>192</v>
      </c>
      <c r="P396" s="71" t="s">
        <v>196</v>
      </c>
    </row>
    <row r="397" spans="1:16" x14ac:dyDescent="0.3">
      <c r="A397" s="74" t="s">
        <v>183</v>
      </c>
      <c r="B397" s="72" t="s">
        <v>182</v>
      </c>
      <c r="C397" s="72" t="s">
        <v>188</v>
      </c>
      <c r="D397" s="72" t="s">
        <v>205</v>
      </c>
      <c r="E397" s="72">
        <v>708</v>
      </c>
      <c r="F397" s="72">
        <v>260</v>
      </c>
      <c r="G397" s="72">
        <v>20</v>
      </c>
      <c r="H397" s="72">
        <v>14160</v>
      </c>
      <c r="I397" s="72">
        <v>1132.8</v>
      </c>
      <c r="J397" s="72">
        <v>13027.2</v>
      </c>
      <c r="K397" s="72">
        <v>7080</v>
      </c>
      <c r="L397" s="72">
        <v>5947.2</v>
      </c>
      <c r="M397" s="73">
        <v>42034</v>
      </c>
      <c r="N397" s="72">
        <v>6</v>
      </c>
      <c r="O397" s="72" t="s">
        <v>204</v>
      </c>
      <c r="P397" s="71" t="s">
        <v>174</v>
      </c>
    </row>
    <row r="398" spans="1:16" x14ac:dyDescent="0.3">
      <c r="A398" s="74" t="s">
        <v>183</v>
      </c>
      <c r="B398" s="72" t="s">
        <v>178</v>
      </c>
      <c r="C398" s="72" t="s">
        <v>188</v>
      </c>
      <c r="D398" s="72" t="s">
        <v>205</v>
      </c>
      <c r="E398" s="72">
        <v>2907</v>
      </c>
      <c r="F398" s="72">
        <v>260</v>
      </c>
      <c r="G398" s="72">
        <v>7</v>
      </c>
      <c r="H398" s="72">
        <v>20349</v>
      </c>
      <c r="I398" s="72">
        <v>1627.92</v>
      </c>
      <c r="J398" s="72">
        <v>18721.080000000002</v>
      </c>
      <c r="K398" s="72">
        <v>14535</v>
      </c>
      <c r="L398" s="72">
        <v>4186.08</v>
      </c>
      <c r="M398" s="73">
        <v>42035</v>
      </c>
      <c r="N398" s="72">
        <v>6</v>
      </c>
      <c r="O398" s="72" t="s">
        <v>204</v>
      </c>
      <c r="P398" s="71" t="s">
        <v>174</v>
      </c>
    </row>
    <row r="399" spans="1:16" x14ac:dyDescent="0.3">
      <c r="A399" s="74" t="s">
        <v>183</v>
      </c>
      <c r="B399" s="72" t="s">
        <v>194</v>
      </c>
      <c r="C399" s="72" t="s">
        <v>188</v>
      </c>
      <c r="D399" s="72" t="s">
        <v>205</v>
      </c>
      <c r="E399" s="72">
        <v>1366</v>
      </c>
      <c r="F399" s="72">
        <v>260</v>
      </c>
      <c r="G399" s="72">
        <v>20</v>
      </c>
      <c r="H399" s="72">
        <v>27320</v>
      </c>
      <c r="I399" s="72">
        <v>2185.6</v>
      </c>
      <c r="J399" s="72">
        <v>25134.400000000001</v>
      </c>
      <c r="K399" s="72">
        <v>13660</v>
      </c>
      <c r="L399" s="72">
        <v>11474.4</v>
      </c>
      <c r="M399" s="73">
        <v>42036</v>
      </c>
      <c r="N399" s="72">
        <v>6</v>
      </c>
      <c r="O399" s="72" t="s">
        <v>204</v>
      </c>
      <c r="P399" s="71" t="s">
        <v>174</v>
      </c>
    </row>
    <row r="400" spans="1:16" x14ac:dyDescent="0.3">
      <c r="A400" s="74" t="s">
        <v>189</v>
      </c>
      <c r="B400" s="72" t="s">
        <v>186</v>
      </c>
      <c r="C400" s="72" t="s">
        <v>188</v>
      </c>
      <c r="D400" s="72" t="s">
        <v>205</v>
      </c>
      <c r="E400" s="72">
        <v>2460</v>
      </c>
      <c r="F400" s="72">
        <v>260</v>
      </c>
      <c r="G400" s="72">
        <v>300</v>
      </c>
      <c r="H400" s="72">
        <v>738000</v>
      </c>
      <c r="I400" s="72">
        <v>59040</v>
      </c>
      <c r="J400" s="72">
        <v>678960</v>
      </c>
      <c r="K400" s="72">
        <v>615000</v>
      </c>
      <c r="L400" s="72">
        <v>63960</v>
      </c>
      <c r="M400" s="73">
        <v>42037</v>
      </c>
      <c r="N400" s="72">
        <v>6</v>
      </c>
      <c r="O400" s="72" t="s">
        <v>204</v>
      </c>
      <c r="P400" s="71" t="s">
        <v>174</v>
      </c>
    </row>
    <row r="401" spans="1:16" x14ac:dyDescent="0.3">
      <c r="A401" s="74" t="s">
        <v>183</v>
      </c>
      <c r="B401" s="72" t="s">
        <v>194</v>
      </c>
      <c r="C401" s="72" t="s">
        <v>188</v>
      </c>
      <c r="D401" s="72" t="s">
        <v>205</v>
      </c>
      <c r="E401" s="72">
        <v>1520</v>
      </c>
      <c r="F401" s="72">
        <v>260</v>
      </c>
      <c r="G401" s="72">
        <v>20</v>
      </c>
      <c r="H401" s="72">
        <v>30400</v>
      </c>
      <c r="I401" s="72">
        <v>2432</v>
      </c>
      <c r="J401" s="72">
        <v>27968</v>
      </c>
      <c r="K401" s="72">
        <v>15200</v>
      </c>
      <c r="L401" s="72">
        <v>12768</v>
      </c>
      <c r="M401" s="73">
        <v>42038</v>
      </c>
      <c r="N401" s="72">
        <v>11</v>
      </c>
      <c r="O401" s="72" t="s">
        <v>193</v>
      </c>
      <c r="P401" s="71" t="s">
        <v>174</v>
      </c>
    </row>
    <row r="402" spans="1:16" x14ac:dyDescent="0.3">
      <c r="A402" s="74" t="s">
        <v>197</v>
      </c>
      <c r="B402" s="72" t="s">
        <v>194</v>
      </c>
      <c r="C402" s="72" t="s">
        <v>188</v>
      </c>
      <c r="D402" s="72" t="s">
        <v>205</v>
      </c>
      <c r="E402" s="72">
        <v>711</v>
      </c>
      <c r="F402" s="72">
        <v>260</v>
      </c>
      <c r="G402" s="72">
        <v>15</v>
      </c>
      <c r="H402" s="72">
        <v>10665</v>
      </c>
      <c r="I402" s="72">
        <v>853.2</v>
      </c>
      <c r="J402" s="72">
        <v>9811.7999999999993</v>
      </c>
      <c r="K402" s="72">
        <v>7110</v>
      </c>
      <c r="L402" s="72">
        <v>2701.8</v>
      </c>
      <c r="M402" s="73">
        <v>42039</v>
      </c>
      <c r="N402" s="72">
        <v>12</v>
      </c>
      <c r="O402" s="72" t="s">
        <v>192</v>
      </c>
      <c r="P402" s="71" t="s">
        <v>174</v>
      </c>
    </row>
    <row r="403" spans="1:16" x14ac:dyDescent="0.3">
      <c r="A403" s="74" t="s">
        <v>179</v>
      </c>
      <c r="B403" s="72" t="s">
        <v>186</v>
      </c>
      <c r="C403" s="72" t="s">
        <v>188</v>
      </c>
      <c r="D403" s="72" t="s">
        <v>205</v>
      </c>
      <c r="E403" s="72">
        <v>1375</v>
      </c>
      <c r="F403" s="72">
        <v>260</v>
      </c>
      <c r="G403" s="72">
        <v>12</v>
      </c>
      <c r="H403" s="72">
        <v>16500</v>
      </c>
      <c r="I403" s="72">
        <v>1320</v>
      </c>
      <c r="J403" s="72">
        <v>15180</v>
      </c>
      <c r="K403" s="72">
        <v>4125</v>
      </c>
      <c r="L403" s="72">
        <v>11055</v>
      </c>
      <c r="M403" s="73">
        <v>42040</v>
      </c>
      <c r="N403" s="72">
        <v>12</v>
      </c>
      <c r="O403" s="72" t="s">
        <v>192</v>
      </c>
      <c r="P403" s="71" t="s">
        <v>196</v>
      </c>
    </row>
    <row r="404" spans="1:16" x14ac:dyDescent="0.3">
      <c r="A404" s="74" t="s">
        <v>189</v>
      </c>
      <c r="B404" s="72" t="s">
        <v>186</v>
      </c>
      <c r="C404" s="72" t="s">
        <v>188</v>
      </c>
      <c r="D404" s="72" t="s">
        <v>205</v>
      </c>
      <c r="E404" s="72">
        <v>635</v>
      </c>
      <c r="F404" s="72">
        <v>260</v>
      </c>
      <c r="G404" s="72">
        <v>300</v>
      </c>
      <c r="H404" s="72">
        <v>190500</v>
      </c>
      <c r="I404" s="72">
        <v>15240</v>
      </c>
      <c r="J404" s="72">
        <v>175260</v>
      </c>
      <c r="K404" s="72">
        <v>158750</v>
      </c>
      <c r="L404" s="72">
        <v>16510</v>
      </c>
      <c r="M404" s="73">
        <v>42041</v>
      </c>
      <c r="N404" s="72">
        <v>12</v>
      </c>
      <c r="O404" s="72" t="s">
        <v>192</v>
      </c>
      <c r="P404" s="71" t="s">
        <v>174</v>
      </c>
    </row>
    <row r="405" spans="1:16" x14ac:dyDescent="0.3">
      <c r="A405" s="74" t="s">
        <v>183</v>
      </c>
      <c r="B405" s="72" t="s">
        <v>178</v>
      </c>
      <c r="C405" s="72" t="s">
        <v>177</v>
      </c>
      <c r="D405" s="72" t="s">
        <v>205</v>
      </c>
      <c r="E405" s="72">
        <v>436.5</v>
      </c>
      <c r="F405" s="72">
        <v>250</v>
      </c>
      <c r="G405" s="72">
        <v>20</v>
      </c>
      <c r="H405" s="72">
        <v>8730</v>
      </c>
      <c r="I405" s="72">
        <v>698.4</v>
      </c>
      <c r="J405" s="72">
        <v>8031.6</v>
      </c>
      <c r="K405" s="72">
        <v>4365</v>
      </c>
      <c r="L405" s="72">
        <v>3666.6</v>
      </c>
      <c r="M405" s="73">
        <v>42042</v>
      </c>
      <c r="N405" s="72">
        <v>7</v>
      </c>
      <c r="O405" s="72" t="s">
        <v>198</v>
      </c>
      <c r="P405" s="71" t="s">
        <v>174</v>
      </c>
    </row>
    <row r="406" spans="1:16" x14ac:dyDescent="0.3">
      <c r="A406" s="74" t="s">
        <v>189</v>
      </c>
      <c r="B406" s="72" t="s">
        <v>182</v>
      </c>
      <c r="C406" s="72" t="s">
        <v>202</v>
      </c>
      <c r="D406" s="72" t="s">
        <v>205</v>
      </c>
      <c r="E406" s="72">
        <v>1094</v>
      </c>
      <c r="F406" s="72">
        <v>3</v>
      </c>
      <c r="G406" s="72">
        <v>300</v>
      </c>
      <c r="H406" s="72">
        <v>328200</v>
      </c>
      <c r="I406" s="72">
        <v>29538</v>
      </c>
      <c r="J406" s="72">
        <v>298662</v>
      </c>
      <c r="K406" s="72">
        <v>273500</v>
      </c>
      <c r="L406" s="72">
        <v>25162</v>
      </c>
      <c r="M406" s="73">
        <v>42043</v>
      </c>
      <c r="N406" s="72">
        <v>6</v>
      </c>
      <c r="O406" s="72" t="s">
        <v>204</v>
      </c>
      <c r="P406" s="71" t="s">
        <v>174</v>
      </c>
    </row>
    <row r="407" spans="1:16" x14ac:dyDescent="0.3">
      <c r="A407" s="74" t="s">
        <v>179</v>
      </c>
      <c r="B407" s="72" t="s">
        <v>186</v>
      </c>
      <c r="C407" s="72" t="s">
        <v>202</v>
      </c>
      <c r="D407" s="72" t="s">
        <v>205</v>
      </c>
      <c r="E407" s="72">
        <v>367</v>
      </c>
      <c r="F407" s="72">
        <v>3</v>
      </c>
      <c r="G407" s="72">
        <v>12</v>
      </c>
      <c r="H407" s="72">
        <v>4404</v>
      </c>
      <c r="I407" s="72">
        <v>396.36</v>
      </c>
      <c r="J407" s="72">
        <v>4007.64</v>
      </c>
      <c r="K407" s="72">
        <v>1101</v>
      </c>
      <c r="L407" s="72">
        <v>2906.64</v>
      </c>
      <c r="M407" s="73">
        <v>42044</v>
      </c>
      <c r="N407" s="72">
        <v>10</v>
      </c>
      <c r="O407" s="72" t="s">
        <v>187</v>
      </c>
      <c r="P407" s="71" t="s">
        <v>196</v>
      </c>
    </row>
    <row r="408" spans="1:16" x14ac:dyDescent="0.3">
      <c r="A408" s="74" t="s">
        <v>189</v>
      </c>
      <c r="B408" s="72" t="s">
        <v>182</v>
      </c>
      <c r="C408" s="72" t="s">
        <v>185</v>
      </c>
      <c r="D408" s="72" t="s">
        <v>205</v>
      </c>
      <c r="E408" s="72">
        <v>3802.5</v>
      </c>
      <c r="F408" s="72">
        <v>5</v>
      </c>
      <c r="G408" s="72">
        <v>300</v>
      </c>
      <c r="H408" s="72">
        <v>1140750</v>
      </c>
      <c r="I408" s="72">
        <v>102667.5</v>
      </c>
      <c r="J408" s="72">
        <v>1038082.5</v>
      </c>
      <c r="K408" s="72">
        <v>950625</v>
      </c>
      <c r="L408" s="72">
        <v>87457.5</v>
      </c>
      <c r="M408" s="73">
        <v>42045</v>
      </c>
      <c r="N408" s="72">
        <v>4</v>
      </c>
      <c r="O408" s="72" t="s">
        <v>180</v>
      </c>
      <c r="P408" s="71" t="s">
        <v>174</v>
      </c>
    </row>
    <row r="409" spans="1:16" x14ac:dyDescent="0.3">
      <c r="A409" s="74" t="s">
        <v>183</v>
      </c>
      <c r="B409" s="72" t="s">
        <v>191</v>
      </c>
      <c r="C409" s="72" t="s">
        <v>185</v>
      </c>
      <c r="D409" s="72" t="s">
        <v>205</v>
      </c>
      <c r="E409" s="72">
        <v>1666</v>
      </c>
      <c r="F409" s="72">
        <v>5</v>
      </c>
      <c r="G409" s="72">
        <v>350</v>
      </c>
      <c r="H409" s="72">
        <v>583100</v>
      </c>
      <c r="I409" s="72">
        <v>52479</v>
      </c>
      <c r="J409" s="72">
        <v>530621</v>
      </c>
      <c r="K409" s="72">
        <v>433160</v>
      </c>
      <c r="L409" s="72">
        <v>97461</v>
      </c>
      <c r="M409" s="73">
        <v>42046</v>
      </c>
      <c r="N409" s="72">
        <v>5</v>
      </c>
      <c r="O409" s="72" t="s">
        <v>175</v>
      </c>
      <c r="P409" s="71" t="s">
        <v>174</v>
      </c>
    </row>
    <row r="410" spans="1:16" x14ac:dyDescent="0.3">
      <c r="A410" s="74" t="s">
        <v>189</v>
      </c>
      <c r="B410" s="72" t="s">
        <v>191</v>
      </c>
      <c r="C410" s="72" t="s">
        <v>185</v>
      </c>
      <c r="D410" s="72" t="s">
        <v>205</v>
      </c>
      <c r="E410" s="72">
        <v>322</v>
      </c>
      <c r="F410" s="72">
        <v>5</v>
      </c>
      <c r="G410" s="72">
        <v>300</v>
      </c>
      <c r="H410" s="72">
        <v>96600</v>
      </c>
      <c r="I410" s="72">
        <v>8694</v>
      </c>
      <c r="J410" s="72">
        <v>87906</v>
      </c>
      <c r="K410" s="72">
        <v>80500</v>
      </c>
      <c r="L410" s="72">
        <v>7406</v>
      </c>
      <c r="M410" s="73">
        <v>42047</v>
      </c>
      <c r="N410" s="72">
        <v>9</v>
      </c>
      <c r="O410" s="72" t="s">
        <v>200</v>
      </c>
      <c r="P410" s="71" t="s">
        <v>196</v>
      </c>
    </row>
    <row r="411" spans="1:16" x14ac:dyDescent="0.3">
      <c r="A411" s="74" t="s">
        <v>179</v>
      </c>
      <c r="B411" s="72" t="s">
        <v>182</v>
      </c>
      <c r="C411" s="72" t="s">
        <v>185</v>
      </c>
      <c r="D411" s="72" t="s">
        <v>205</v>
      </c>
      <c r="E411" s="72">
        <v>2321</v>
      </c>
      <c r="F411" s="72">
        <v>5</v>
      </c>
      <c r="G411" s="72">
        <v>12</v>
      </c>
      <c r="H411" s="72">
        <v>27852</v>
      </c>
      <c r="I411" s="72">
        <v>2506.6799999999998</v>
      </c>
      <c r="J411" s="72">
        <v>25345.32</v>
      </c>
      <c r="K411" s="72">
        <v>6963</v>
      </c>
      <c r="L411" s="72">
        <v>18382.32</v>
      </c>
      <c r="M411" s="73">
        <v>42048</v>
      </c>
      <c r="N411" s="72">
        <v>11</v>
      </c>
      <c r="O411" s="72" t="s">
        <v>193</v>
      </c>
      <c r="P411" s="71" t="s">
        <v>174</v>
      </c>
    </row>
    <row r="412" spans="1:16" x14ac:dyDescent="0.3">
      <c r="A412" s="74" t="s">
        <v>195</v>
      </c>
      <c r="B412" s="72" t="s">
        <v>191</v>
      </c>
      <c r="C412" s="72" t="s">
        <v>185</v>
      </c>
      <c r="D412" s="72" t="s">
        <v>205</v>
      </c>
      <c r="E412" s="72">
        <v>1857</v>
      </c>
      <c r="F412" s="72">
        <v>5</v>
      </c>
      <c r="G412" s="72">
        <v>125</v>
      </c>
      <c r="H412" s="72">
        <v>232125</v>
      </c>
      <c r="I412" s="72">
        <v>20891.25</v>
      </c>
      <c r="J412" s="72">
        <v>211233.75</v>
      </c>
      <c r="K412" s="72">
        <v>222840</v>
      </c>
      <c r="L412" s="72">
        <v>-11606.25</v>
      </c>
      <c r="M412" s="73">
        <v>42049</v>
      </c>
      <c r="N412" s="72">
        <v>11</v>
      </c>
      <c r="O412" s="72" t="s">
        <v>193</v>
      </c>
      <c r="P412" s="71" t="s">
        <v>196</v>
      </c>
    </row>
    <row r="413" spans="1:16" x14ac:dyDescent="0.3">
      <c r="A413" s="74" t="s">
        <v>183</v>
      </c>
      <c r="B413" s="72" t="s">
        <v>182</v>
      </c>
      <c r="C413" s="72" t="s">
        <v>185</v>
      </c>
      <c r="D413" s="72" t="s">
        <v>205</v>
      </c>
      <c r="E413" s="72">
        <v>1611</v>
      </c>
      <c r="F413" s="72">
        <v>5</v>
      </c>
      <c r="G413" s="72">
        <v>7</v>
      </c>
      <c r="H413" s="72">
        <v>11277</v>
      </c>
      <c r="I413" s="72">
        <v>1014.93</v>
      </c>
      <c r="J413" s="72">
        <v>10262.07</v>
      </c>
      <c r="K413" s="72">
        <v>8055</v>
      </c>
      <c r="L413" s="72">
        <v>2207.0700000000002</v>
      </c>
      <c r="M413" s="73">
        <v>42050</v>
      </c>
      <c r="N413" s="72">
        <v>12</v>
      </c>
      <c r="O413" s="72" t="s">
        <v>192</v>
      </c>
      <c r="P413" s="71" t="s">
        <v>196</v>
      </c>
    </row>
    <row r="414" spans="1:16" x14ac:dyDescent="0.3">
      <c r="A414" s="74" t="s">
        <v>195</v>
      </c>
      <c r="B414" s="72" t="s">
        <v>178</v>
      </c>
      <c r="C414" s="72" t="s">
        <v>185</v>
      </c>
      <c r="D414" s="72" t="s">
        <v>205</v>
      </c>
      <c r="E414" s="72">
        <v>2797</v>
      </c>
      <c r="F414" s="72">
        <v>5</v>
      </c>
      <c r="G414" s="72">
        <v>125</v>
      </c>
      <c r="H414" s="72">
        <v>349625</v>
      </c>
      <c r="I414" s="72">
        <v>31466.25</v>
      </c>
      <c r="J414" s="72">
        <v>318158.75</v>
      </c>
      <c r="K414" s="72">
        <v>335640</v>
      </c>
      <c r="L414" s="72">
        <v>-17481.25</v>
      </c>
      <c r="M414" s="73">
        <v>42051</v>
      </c>
      <c r="N414" s="72">
        <v>12</v>
      </c>
      <c r="O414" s="72" t="s">
        <v>192</v>
      </c>
      <c r="P414" s="71" t="s">
        <v>174</v>
      </c>
    </row>
    <row r="415" spans="1:16" x14ac:dyDescent="0.3">
      <c r="A415" s="74" t="s">
        <v>189</v>
      </c>
      <c r="B415" s="72" t="s">
        <v>194</v>
      </c>
      <c r="C415" s="72" t="s">
        <v>185</v>
      </c>
      <c r="D415" s="72" t="s">
        <v>205</v>
      </c>
      <c r="E415" s="72">
        <v>334</v>
      </c>
      <c r="F415" s="72">
        <v>5</v>
      </c>
      <c r="G415" s="72">
        <v>300</v>
      </c>
      <c r="H415" s="72">
        <v>100200</v>
      </c>
      <c r="I415" s="72">
        <v>9018</v>
      </c>
      <c r="J415" s="72">
        <v>91182</v>
      </c>
      <c r="K415" s="72">
        <v>83500</v>
      </c>
      <c r="L415" s="72">
        <v>7682</v>
      </c>
      <c r="M415" s="73">
        <v>42052</v>
      </c>
      <c r="N415" s="72">
        <v>12</v>
      </c>
      <c r="O415" s="72" t="s">
        <v>192</v>
      </c>
      <c r="P415" s="71" t="s">
        <v>196</v>
      </c>
    </row>
    <row r="416" spans="1:16" x14ac:dyDescent="0.3">
      <c r="A416" s="74" t="s">
        <v>189</v>
      </c>
      <c r="B416" s="72" t="s">
        <v>186</v>
      </c>
      <c r="C416" s="72" t="s">
        <v>181</v>
      </c>
      <c r="D416" s="72" t="s">
        <v>205</v>
      </c>
      <c r="E416" s="72">
        <v>2565</v>
      </c>
      <c r="F416" s="72">
        <v>10</v>
      </c>
      <c r="G416" s="72">
        <v>300</v>
      </c>
      <c r="H416" s="72">
        <v>769500</v>
      </c>
      <c r="I416" s="72">
        <v>69255</v>
      </c>
      <c r="J416" s="72">
        <v>700245</v>
      </c>
      <c r="K416" s="72">
        <v>641250</v>
      </c>
      <c r="L416" s="72">
        <v>58995</v>
      </c>
      <c r="M416" s="73">
        <v>42053</v>
      </c>
      <c r="N416" s="72">
        <v>1</v>
      </c>
      <c r="O416" s="72" t="s">
        <v>203</v>
      </c>
      <c r="P416" s="71" t="s">
        <v>174</v>
      </c>
    </row>
    <row r="417" spans="1:16" x14ac:dyDescent="0.3">
      <c r="A417" s="74" t="s">
        <v>183</v>
      </c>
      <c r="B417" s="72" t="s">
        <v>186</v>
      </c>
      <c r="C417" s="72" t="s">
        <v>181</v>
      </c>
      <c r="D417" s="72" t="s">
        <v>205</v>
      </c>
      <c r="E417" s="72">
        <v>2417</v>
      </c>
      <c r="F417" s="72">
        <v>10</v>
      </c>
      <c r="G417" s="72">
        <v>350</v>
      </c>
      <c r="H417" s="72">
        <v>845950</v>
      </c>
      <c r="I417" s="72">
        <v>76135.5</v>
      </c>
      <c r="J417" s="72">
        <v>769814.5</v>
      </c>
      <c r="K417" s="72">
        <v>628420</v>
      </c>
      <c r="L417" s="72">
        <v>141394.5</v>
      </c>
      <c r="M417" s="73">
        <v>42054</v>
      </c>
      <c r="N417" s="72">
        <v>1</v>
      </c>
      <c r="O417" s="72" t="s">
        <v>203</v>
      </c>
      <c r="P417" s="71" t="s">
        <v>174</v>
      </c>
    </row>
    <row r="418" spans="1:16" x14ac:dyDescent="0.3">
      <c r="A418" s="74" t="s">
        <v>197</v>
      </c>
      <c r="B418" s="72" t="s">
        <v>178</v>
      </c>
      <c r="C418" s="72" t="s">
        <v>181</v>
      </c>
      <c r="D418" s="72" t="s">
        <v>205</v>
      </c>
      <c r="E418" s="72">
        <v>3675</v>
      </c>
      <c r="F418" s="72">
        <v>10</v>
      </c>
      <c r="G418" s="72">
        <v>15</v>
      </c>
      <c r="H418" s="72">
        <v>55125</v>
      </c>
      <c r="I418" s="72">
        <v>4961.25</v>
      </c>
      <c r="J418" s="72">
        <v>50163.75</v>
      </c>
      <c r="K418" s="72">
        <v>36750</v>
      </c>
      <c r="L418" s="72">
        <v>13413.75</v>
      </c>
      <c r="M418" s="73">
        <v>42055</v>
      </c>
      <c r="N418" s="72">
        <v>4</v>
      </c>
      <c r="O418" s="72" t="s">
        <v>180</v>
      </c>
      <c r="P418" s="71" t="s">
        <v>174</v>
      </c>
    </row>
    <row r="419" spans="1:16" x14ac:dyDescent="0.3">
      <c r="A419" s="74" t="s">
        <v>189</v>
      </c>
      <c r="B419" s="72" t="s">
        <v>182</v>
      </c>
      <c r="C419" s="72" t="s">
        <v>181</v>
      </c>
      <c r="D419" s="72" t="s">
        <v>205</v>
      </c>
      <c r="E419" s="72">
        <v>1094</v>
      </c>
      <c r="F419" s="72">
        <v>10</v>
      </c>
      <c r="G419" s="72">
        <v>300</v>
      </c>
      <c r="H419" s="72">
        <v>328200</v>
      </c>
      <c r="I419" s="72">
        <v>29538</v>
      </c>
      <c r="J419" s="72">
        <v>298662</v>
      </c>
      <c r="K419" s="72">
        <v>273500</v>
      </c>
      <c r="L419" s="72">
        <v>25162</v>
      </c>
      <c r="M419" s="73">
        <v>42056</v>
      </c>
      <c r="N419" s="72">
        <v>6</v>
      </c>
      <c r="O419" s="72" t="s">
        <v>204</v>
      </c>
      <c r="P419" s="71" t="s">
        <v>174</v>
      </c>
    </row>
    <row r="420" spans="1:16" x14ac:dyDescent="0.3">
      <c r="A420" s="74" t="s">
        <v>197</v>
      </c>
      <c r="B420" s="72" t="s">
        <v>191</v>
      </c>
      <c r="C420" s="72" t="s">
        <v>181</v>
      </c>
      <c r="D420" s="72" t="s">
        <v>205</v>
      </c>
      <c r="E420" s="72">
        <v>1227</v>
      </c>
      <c r="F420" s="72">
        <v>10</v>
      </c>
      <c r="G420" s="72">
        <v>15</v>
      </c>
      <c r="H420" s="72">
        <v>18405</v>
      </c>
      <c r="I420" s="72">
        <v>1656.45</v>
      </c>
      <c r="J420" s="72">
        <v>16748.55</v>
      </c>
      <c r="K420" s="72">
        <v>12270</v>
      </c>
      <c r="L420" s="72">
        <v>4478.55</v>
      </c>
      <c r="M420" s="73">
        <v>42057</v>
      </c>
      <c r="N420" s="72">
        <v>10</v>
      </c>
      <c r="O420" s="72" t="s">
        <v>187</v>
      </c>
      <c r="P420" s="71" t="s">
        <v>174</v>
      </c>
    </row>
    <row r="421" spans="1:16" x14ac:dyDescent="0.3">
      <c r="A421" s="74" t="s">
        <v>179</v>
      </c>
      <c r="B421" s="72" t="s">
        <v>186</v>
      </c>
      <c r="C421" s="72" t="s">
        <v>181</v>
      </c>
      <c r="D421" s="72" t="s">
        <v>205</v>
      </c>
      <c r="E421" s="72">
        <v>367</v>
      </c>
      <c r="F421" s="72">
        <v>10</v>
      </c>
      <c r="G421" s="72">
        <v>12</v>
      </c>
      <c r="H421" s="72">
        <v>4404</v>
      </c>
      <c r="I421" s="72">
        <v>396.36</v>
      </c>
      <c r="J421" s="72">
        <v>4007.64</v>
      </c>
      <c r="K421" s="72">
        <v>1101</v>
      </c>
      <c r="L421" s="72">
        <v>2906.64</v>
      </c>
      <c r="M421" s="73">
        <v>42058</v>
      </c>
      <c r="N421" s="72">
        <v>10</v>
      </c>
      <c r="O421" s="72" t="s">
        <v>187</v>
      </c>
      <c r="P421" s="71" t="s">
        <v>196</v>
      </c>
    </row>
    <row r="422" spans="1:16" x14ac:dyDescent="0.3">
      <c r="A422" s="74" t="s">
        <v>189</v>
      </c>
      <c r="B422" s="72" t="s">
        <v>191</v>
      </c>
      <c r="C422" s="72" t="s">
        <v>181</v>
      </c>
      <c r="D422" s="72" t="s">
        <v>205</v>
      </c>
      <c r="E422" s="72">
        <v>1324</v>
      </c>
      <c r="F422" s="72">
        <v>10</v>
      </c>
      <c r="G422" s="72">
        <v>300</v>
      </c>
      <c r="H422" s="72">
        <v>397200</v>
      </c>
      <c r="I422" s="72">
        <v>35748</v>
      </c>
      <c r="J422" s="72">
        <v>361452</v>
      </c>
      <c r="K422" s="72">
        <v>331000</v>
      </c>
      <c r="L422" s="72">
        <v>30452</v>
      </c>
      <c r="M422" s="73">
        <v>42059</v>
      </c>
      <c r="N422" s="72">
        <v>11</v>
      </c>
      <c r="O422" s="72" t="s">
        <v>193</v>
      </c>
      <c r="P422" s="71" t="s">
        <v>174</v>
      </c>
    </row>
    <row r="423" spans="1:16" x14ac:dyDescent="0.3">
      <c r="A423" s="74" t="s">
        <v>179</v>
      </c>
      <c r="B423" s="72" t="s">
        <v>194</v>
      </c>
      <c r="C423" s="72" t="s">
        <v>181</v>
      </c>
      <c r="D423" s="72" t="s">
        <v>205</v>
      </c>
      <c r="E423" s="72">
        <v>1775</v>
      </c>
      <c r="F423" s="72">
        <v>10</v>
      </c>
      <c r="G423" s="72">
        <v>12</v>
      </c>
      <c r="H423" s="72">
        <v>21300</v>
      </c>
      <c r="I423" s="72">
        <v>1917</v>
      </c>
      <c r="J423" s="72">
        <v>19383</v>
      </c>
      <c r="K423" s="72">
        <v>5325</v>
      </c>
      <c r="L423" s="72">
        <v>14058</v>
      </c>
      <c r="M423" s="73">
        <v>42060</v>
      </c>
      <c r="N423" s="72">
        <v>11</v>
      </c>
      <c r="O423" s="72" t="s">
        <v>193</v>
      </c>
      <c r="P423" s="71" t="s">
        <v>196</v>
      </c>
    </row>
    <row r="424" spans="1:16" x14ac:dyDescent="0.3">
      <c r="A424" s="74" t="s">
        <v>195</v>
      </c>
      <c r="B424" s="72" t="s">
        <v>178</v>
      </c>
      <c r="C424" s="72" t="s">
        <v>181</v>
      </c>
      <c r="D424" s="72" t="s">
        <v>205</v>
      </c>
      <c r="E424" s="72">
        <v>2797</v>
      </c>
      <c r="F424" s="72">
        <v>10</v>
      </c>
      <c r="G424" s="72">
        <v>125</v>
      </c>
      <c r="H424" s="72">
        <v>349625</v>
      </c>
      <c r="I424" s="72">
        <v>31466.25</v>
      </c>
      <c r="J424" s="72">
        <v>318158.75</v>
      </c>
      <c r="K424" s="72">
        <v>335640</v>
      </c>
      <c r="L424" s="72">
        <v>-17481.25</v>
      </c>
      <c r="M424" s="73">
        <v>42061</v>
      </c>
      <c r="N424" s="72">
        <v>12</v>
      </c>
      <c r="O424" s="72" t="s">
        <v>192</v>
      </c>
      <c r="P424" s="71" t="s">
        <v>174</v>
      </c>
    </row>
    <row r="425" spans="1:16" x14ac:dyDescent="0.3">
      <c r="A425" s="74" t="s">
        <v>197</v>
      </c>
      <c r="B425" s="72" t="s">
        <v>186</v>
      </c>
      <c r="C425" s="72" t="s">
        <v>199</v>
      </c>
      <c r="D425" s="72" t="s">
        <v>205</v>
      </c>
      <c r="E425" s="72">
        <v>245</v>
      </c>
      <c r="F425" s="72">
        <v>120</v>
      </c>
      <c r="G425" s="72">
        <v>15</v>
      </c>
      <c r="H425" s="72">
        <v>3675</v>
      </c>
      <c r="I425" s="72">
        <v>330.75</v>
      </c>
      <c r="J425" s="72">
        <v>3344.25</v>
      </c>
      <c r="K425" s="72">
        <v>2450</v>
      </c>
      <c r="L425" s="72">
        <v>894.25</v>
      </c>
      <c r="M425" s="73">
        <v>42062</v>
      </c>
      <c r="N425" s="72">
        <v>5</v>
      </c>
      <c r="O425" s="72" t="s">
        <v>175</v>
      </c>
      <c r="P425" s="71" t="s">
        <v>174</v>
      </c>
    </row>
    <row r="426" spans="1:16" x14ac:dyDescent="0.3">
      <c r="A426" s="74" t="s">
        <v>189</v>
      </c>
      <c r="B426" s="72" t="s">
        <v>182</v>
      </c>
      <c r="C426" s="72" t="s">
        <v>199</v>
      </c>
      <c r="D426" s="72" t="s">
        <v>205</v>
      </c>
      <c r="E426" s="72">
        <v>3793.5</v>
      </c>
      <c r="F426" s="72">
        <v>120</v>
      </c>
      <c r="G426" s="72">
        <v>300</v>
      </c>
      <c r="H426" s="72">
        <v>1138050</v>
      </c>
      <c r="I426" s="72">
        <v>102424.5</v>
      </c>
      <c r="J426" s="72">
        <v>1035625.5</v>
      </c>
      <c r="K426" s="72">
        <v>948375</v>
      </c>
      <c r="L426" s="72">
        <v>87250.5</v>
      </c>
      <c r="M426" s="73">
        <v>42063</v>
      </c>
      <c r="N426" s="72">
        <v>7</v>
      </c>
      <c r="O426" s="72" t="s">
        <v>198</v>
      </c>
      <c r="P426" s="71" t="s">
        <v>174</v>
      </c>
    </row>
    <row r="427" spans="1:16" x14ac:dyDescent="0.3">
      <c r="A427" s="74" t="s">
        <v>183</v>
      </c>
      <c r="B427" s="72" t="s">
        <v>194</v>
      </c>
      <c r="C427" s="72" t="s">
        <v>199</v>
      </c>
      <c r="D427" s="72" t="s">
        <v>205</v>
      </c>
      <c r="E427" s="72">
        <v>1307</v>
      </c>
      <c r="F427" s="72">
        <v>120</v>
      </c>
      <c r="G427" s="72">
        <v>350</v>
      </c>
      <c r="H427" s="72">
        <v>457450</v>
      </c>
      <c r="I427" s="72">
        <v>41170.5</v>
      </c>
      <c r="J427" s="72">
        <v>416279.5</v>
      </c>
      <c r="K427" s="72">
        <v>339820</v>
      </c>
      <c r="L427" s="72">
        <v>76459.5</v>
      </c>
      <c r="M427" s="73">
        <v>42064</v>
      </c>
      <c r="N427" s="72">
        <v>7</v>
      </c>
      <c r="O427" s="72" t="s">
        <v>198</v>
      </c>
      <c r="P427" s="71" t="s">
        <v>174</v>
      </c>
    </row>
    <row r="428" spans="1:16" x14ac:dyDescent="0.3">
      <c r="A428" s="74" t="s">
        <v>195</v>
      </c>
      <c r="B428" s="72" t="s">
        <v>182</v>
      </c>
      <c r="C428" s="72" t="s">
        <v>199</v>
      </c>
      <c r="D428" s="72" t="s">
        <v>205</v>
      </c>
      <c r="E428" s="72">
        <v>567</v>
      </c>
      <c r="F428" s="72">
        <v>120</v>
      </c>
      <c r="G428" s="72">
        <v>125</v>
      </c>
      <c r="H428" s="72">
        <v>70875</v>
      </c>
      <c r="I428" s="72">
        <v>6378.75</v>
      </c>
      <c r="J428" s="72">
        <v>64496.25</v>
      </c>
      <c r="K428" s="72">
        <v>68040</v>
      </c>
      <c r="L428" s="72">
        <v>-3543.75</v>
      </c>
      <c r="M428" s="73">
        <v>42065</v>
      </c>
      <c r="N428" s="72">
        <v>9</v>
      </c>
      <c r="O428" s="72" t="s">
        <v>200</v>
      </c>
      <c r="P428" s="71" t="s">
        <v>174</v>
      </c>
    </row>
    <row r="429" spans="1:16" x14ac:dyDescent="0.3">
      <c r="A429" s="74" t="s">
        <v>195</v>
      </c>
      <c r="B429" s="72" t="s">
        <v>186</v>
      </c>
      <c r="C429" s="72" t="s">
        <v>199</v>
      </c>
      <c r="D429" s="72" t="s">
        <v>205</v>
      </c>
      <c r="E429" s="72">
        <v>2110</v>
      </c>
      <c r="F429" s="72">
        <v>120</v>
      </c>
      <c r="G429" s="72">
        <v>125</v>
      </c>
      <c r="H429" s="72">
        <v>263750</v>
      </c>
      <c r="I429" s="72">
        <v>23737.5</v>
      </c>
      <c r="J429" s="72">
        <v>240012.5</v>
      </c>
      <c r="K429" s="72">
        <v>253200</v>
      </c>
      <c r="L429" s="72">
        <v>-13187.5</v>
      </c>
      <c r="M429" s="73">
        <v>42066</v>
      </c>
      <c r="N429" s="72">
        <v>9</v>
      </c>
      <c r="O429" s="72" t="s">
        <v>200</v>
      </c>
      <c r="P429" s="71" t="s">
        <v>174</v>
      </c>
    </row>
    <row r="430" spans="1:16" x14ac:dyDescent="0.3">
      <c r="A430" s="74" t="s">
        <v>183</v>
      </c>
      <c r="B430" s="72" t="s">
        <v>182</v>
      </c>
      <c r="C430" s="72" t="s">
        <v>199</v>
      </c>
      <c r="D430" s="72" t="s">
        <v>205</v>
      </c>
      <c r="E430" s="72">
        <v>1269</v>
      </c>
      <c r="F430" s="72">
        <v>120</v>
      </c>
      <c r="G430" s="72">
        <v>350</v>
      </c>
      <c r="H430" s="72">
        <v>444150</v>
      </c>
      <c r="I430" s="72">
        <v>39973.5</v>
      </c>
      <c r="J430" s="72">
        <v>404176.5</v>
      </c>
      <c r="K430" s="72">
        <v>329940</v>
      </c>
      <c r="L430" s="72">
        <v>74236.5</v>
      </c>
      <c r="M430" s="73">
        <v>42067</v>
      </c>
      <c r="N430" s="72">
        <v>10</v>
      </c>
      <c r="O430" s="72" t="s">
        <v>187</v>
      </c>
      <c r="P430" s="71" t="s">
        <v>174</v>
      </c>
    </row>
    <row r="431" spans="1:16" x14ac:dyDescent="0.3">
      <c r="A431" s="74" t="s">
        <v>179</v>
      </c>
      <c r="B431" s="72" t="s">
        <v>178</v>
      </c>
      <c r="C431" s="72" t="s">
        <v>177</v>
      </c>
      <c r="D431" s="72" t="s">
        <v>205</v>
      </c>
      <c r="E431" s="72">
        <v>1956</v>
      </c>
      <c r="F431" s="72">
        <v>250</v>
      </c>
      <c r="G431" s="72">
        <v>12</v>
      </c>
      <c r="H431" s="72">
        <v>23472</v>
      </c>
      <c r="I431" s="72">
        <v>2112.48</v>
      </c>
      <c r="J431" s="72">
        <v>21359.52</v>
      </c>
      <c r="K431" s="72">
        <v>5868</v>
      </c>
      <c r="L431" s="72">
        <v>15491.52</v>
      </c>
      <c r="M431" s="73">
        <v>42068</v>
      </c>
      <c r="N431" s="72">
        <v>1</v>
      </c>
      <c r="O431" s="72" t="s">
        <v>203</v>
      </c>
      <c r="P431" s="71" t="s">
        <v>174</v>
      </c>
    </row>
    <row r="432" spans="1:16" x14ac:dyDescent="0.3">
      <c r="A432" s="74" t="s">
        <v>189</v>
      </c>
      <c r="B432" s="72" t="s">
        <v>194</v>
      </c>
      <c r="C432" s="72" t="s">
        <v>177</v>
      </c>
      <c r="D432" s="72" t="s">
        <v>205</v>
      </c>
      <c r="E432" s="72">
        <v>2659</v>
      </c>
      <c r="F432" s="72">
        <v>250</v>
      </c>
      <c r="G432" s="72">
        <v>300</v>
      </c>
      <c r="H432" s="72">
        <v>797700</v>
      </c>
      <c r="I432" s="72">
        <v>71793</v>
      </c>
      <c r="J432" s="72">
        <v>725907</v>
      </c>
      <c r="K432" s="72">
        <v>664750</v>
      </c>
      <c r="L432" s="72">
        <v>61157</v>
      </c>
      <c r="M432" s="73">
        <v>42069</v>
      </c>
      <c r="N432" s="72">
        <v>2</v>
      </c>
      <c r="O432" s="72" t="s">
        <v>184</v>
      </c>
      <c r="P432" s="71" t="s">
        <v>174</v>
      </c>
    </row>
    <row r="433" spans="1:16" x14ac:dyDescent="0.3">
      <c r="A433" s="74" t="s">
        <v>183</v>
      </c>
      <c r="B433" s="72" t="s">
        <v>178</v>
      </c>
      <c r="C433" s="72" t="s">
        <v>177</v>
      </c>
      <c r="D433" s="72" t="s">
        <v>205</v>
      </c>
      <c r="E433" s="72">
        <v>1351.5</v>
      </c>
      <c r="F433" s="72">
        <v>250</v>
      </c>
      <c r="G433" s="72">
        <v>350</v>
      </c>
      <c r="H433" s="72">
        <v>473025</v>
      </c>
      <c r="I433" s="72">
        <v>42572.25</v>
      </c>
      <c r="J433" s="72">
        <v>430452.75</v>
      </c>
      <c r="K433" s="72">
        <v>351390</v>
      </c>
      <c r="L433" s="72">
        <v>79062.75</v>
      </c>
      <c r="M433" s="73">
        <v>42070</v>
      </c>
      <c r="N433" s="72">
        <v>4</v>
      </c>
      <c r="O433" s="72" t="s">
        <v>180</v>
      </c>
      <c r="P433" s="71" t="s">
        <v>174</v>
      </c>
    </row>
    <row r="434" spans="1:16" x14ac:dyDescent="0.3">
      <c r="A434" s="74" t="s">
        <v>179</v>
      </c>
      <c r="B434" s="72" t="s">
        <v>194</v>
      </c>
      <c r="C434" s="72" t="s">
        <v>177</v>
      </c>
      <c r="D434" s="72" t="s">
        <v>205</v>
      </c>
      <c r="E434" s="72">
        <v>880</v>
      </c>
      <c r="F434" s="72">
        <v>250</v>
      </c>
      <c r="G434" s="72">
        <v>12</v>
      </c>
      <c r="H434" s="72">
        <v>10560</v>
      </c>
      <c r="I434" s="72">
        <v>950.4</v>
      </c>
      <c r="J434" s="72">
        <v>9609.6</v>
      </c>
      <c r="K434" s="72">
        <v>2640</v>
      </c>
      <c r="L434" s="72">
        <v>6969.6</v>
      </c>
      <c r="M434" s="73">
        <v>42071</v>
      </c>
      <c r="N434" s="72">
        <v>5</v>
      </c>
      <c r="O434" s="72" t="s">
        <v>175</v>
      </c>
      <c r="P434" s="71" t="s">
        <v>174</v>
      </c>
    </row>
    <row r="435" spans="1:16" x14ac:dyDescent="0.3">
      <c r="A435" s="74" t="s">
        <v>189</v>
      </c>
      <c r="B435" s="72" t="s">
        <v>178</v>
      </c>
      <c r="C435" s="72" t="s">
        <v>177</v>
      </c>
      <c r="D435" s="72" t="s">
        <v>205</v>
      </c>
      <c r="E435" s="72">
        <v>1867</v>
      </c>
      <c r="F435" s="72">
        <v>250</v>
      </c>
      <c r="G435" s="72">
        <v>300</v>
      </c>
      <c r="H435" s="72">
        <v>560100</v>
      </c>
      <c r="I435" s="72">
        <v>50409</v>
      </c>
      <c r="J435" s="72">
        <v>509691</v>
      </c>
      <c r="K435" s="72">
        <v>466750</v>
      </c>
      <c r="L435" s="72">
        <v>42941</v>
      </c>
      <c r="M435" s="73">
        <v>42072</v>
      </c>
      <c r="N435" s="72">
        <v>9</v>
      </c>
      <c r="O435" s="72" t="s">
        <v>200</v>
      </c>
      <c r="P435" s="71" t="s">
        <v>174</v>
      </c>
    </row>
    <row r="436" spans="1:16" x14ac:dyDescent="0.3">
      <c r="A436" s="74" t="s">
        <v>179</v>
      </c>
      <c r="B436" s="72" t="s">
        <v>191</v>
      </c>
      <c r="C436" s="72" t="s">
        <v>177</v>
      </c>
      <c r="D436" s="72" t="s">
        <v>205</v>
      </c>
      <c r="E436" s="72">
        <v>2234</v>
      </c>
      <c r="F436" s="72">
        <v>250</v>
      </c>
      <c r="G436" s="72">
        <v>12</v>
      </c>
      <c r="H436" s="72">
        <v>26808</v>
      </c>
      <c r="I436" s="72">
        <v>2412.7199999999998</v>
      </c>
      <c r="J436" s="72">
        <v>24395.279999999999</v>
      </c>
      <c r="K436" s="72">
        <v>6702</v>
      </c>
      <c r="L436" s="72">
        <v>17693.28</v>
      </c>
      <c r="M436" s="73">
        <v>42073</v>
      </c>
      <c r="N436" s="72">
        <v>9</v>
      </c>
      <c r="O436" s="72" t="s">
        <v>200</v>
      </c>
      <c r="P436" s="71" t="s">
        <v>196</v>
      </c>
    </row>
    <row r="437" spans="1:16" x14ac:dyDescent="0.3">
      <c r="A437" s="74" t="s">
        <v>197</v>
      </c>
      <c r="B437" s="72" t="s">
        <v>191</v>
      </c>
      <c r="C437" s="72" t="s">
        <v>177</v>
      </c>
      <c r="D437" s="72" t="s">
        <v>205</v>
      </c>
      <c r="E437" s="72">
        <v>1227</v>
      </c>
      <c r="F437" s="72">
        <v>250</v>
      </c>
      <c r="G437" s="72">
        <v>15</v>
      </c>
      <c r="H437" s="72">
        <v>18405</v>
      </c>
      <c r="I437" s="72">
        <v>1656.45</v>
      </c>
      <c r="J437" s="72">
        <v>16748.55</v>
      </c>
      <c r="K437" s="72">
        <v>12270</v>
      </c>
      <c r="L437" s="72">
        <v>4478.55</v>
      </c>
      <c r="M437" s="73">
        <v>42074</v>
      </c>
      <c r="N437" s="72">
        <v>10</v>
      </c>
      <c r="O437" s="72" t="s">
        <v>187</v>
      </c>
      <c r="P437" s="71" t="s">
        <v>174</v>
      </c>
    </row>
    <row r="438" spans="1:16" x14ac:dyDescent="0.3">
      <c r="A438" s="74" t="s">
        <v>195</v>
      </c>
      <c r="B438" s="72" t="s">
        <v>186</v>
      </c>
      <c r="C438" s="72" t="s">
        <v>177</v>
      </c>
      <c r="D438" s="72" t="s">
        <v>205</v>
      </c>
      <c r="E438" s="72">
        <v>877</v>
      </c>
      <c r="F438" s="72">
        <v>250</v>
      </c>
      <c r="G438" s="72">
        <v>125</v>
      </c>
      <c r="H438" s="72">
        <v>109625</v>
      </c>
      <c r="I438" s="72">
        <v>9866.25</v>
      </c>
      <c r="J438" s="72">
        <v>99758.75</v>
      </c>
      <c r="K438" s="72">
        <v>105240</v>
      </c>
      <c r="L438" s="72">
        <v>-5481.25</v>
      </c>
      <c r="M438" s="73">
        <v>42075</v>
      </c>
      <c r="N438" s="72">
        <v>11</v>
      </c>
      <c r="O438" s="72" t="s">
        <v>193</v>
      </c>
      <c r="P438" s="71" t="s">
        <v>174</v>
      </c>
    </row>
    <row r="439" spans="1:16" x14ac:dyDescent="0.3">
      <c r="A439" s="74" t="s">
        <v>183</v>
      </c>
      <c r="B439" s="72" t="s">
        <v>178</v>
      </c>
      <c r="C439" s="72" t="s">
        <v>188</v>
      </c>
      <c r="D439" s="72" t="s">
        <v>205</v>
      </c>
      <c r="E439" s="72">
        <v>2071</v>
      </c>
      <c r="F439" s="72">
        <v>260</v>
      </c>
      <c r="G439" s="72">
        <v>350</v>
      </c>
      <c r="H439" s="72">
        <v>724850</v>
      </c>
      <c r="I439" s="72">
        <v>65236.5</v>
      </c>
      <c r="J439" s="72">
        <v>659613.5</v>
      </c>
      <c r="K439" s="72">
        <v>538460</v>
      </c>
      <c r="L439" s="72">
        <v>121153.5</v>
      </c>
      <c r="M439" s="73">
        <v>42076</v>
      </c>
      <c r="N439" s="72">
        <v>9</v>
      </c>
      <c r="O439" s="72" t="s">
        <v>200</v>
      </c>
      <c r="P439" s="71" t="s">
        <v>174</v>
      </c>
    </row>
    <row r="440" spans="1:16" x14ac:dyDescent="0.3">
      <c r="A440" s="74" t="s">
        <v>183</v>
      </c>
      <c r="B440" s="72" t="s">
        <v>182</v>
      </c>
      <c r="C440" s="72" t="s">
        <v>188</v>
      </c>
      <c r="D440" s="72" t="s">
        <v>205</v>
      </c>
      <c r="E440" s="72">
        <v>1269</v>
      </c>
      <c r="F440" s="72">
        <v>260</v>
      </c>
      <c r="G440" s="72">
        <v>350</v>
      </c>
      <c r="H440" s="72">
        <v>444150</v>
      </c>
      <c r="I440" s="72">
        <v>39973.5</v>
      </c>
      <c r="J440" s="72">
        <v>404176.5</v>
      </c>
      <c r="K440" s="72">
        <v>329940</v>
      </c>
      <c r="L440" s="72">
        <v>74236.5</v>
      </c>
      <c r="M440" s="73">
        <v>42077</v>
      </c>
      <c r="N440" s="72">
        <v>10</v>
      </c>
      <c r="O440" s="72" t="s">
        <v>187</v>
      </c>
      <c r="P440" s="71" t="s">
        <v>174</v>
      </c>
    </row>
    <row r="441" spans="1:16" x14ac:dyDescent="0.3">
      <c r="A441" s="74" t="s">
        <v>197</v>
      </c>
      <c r="B441" s="72" t="s">
        <v>194</v>
      </c>
      <c r="C441" s="72" t="s">
        <v>188</v>
      </c>
      <c r="D441" s="72" t="s">
        <v>205</v>
      </c>
      <c r="E441" s="72">
        <v>970</v>
      </c>
      <c r="F441" s="72">
        <v>260</v>
      </c>
      <c r="G441" s="72">
        <v>15</v>
      </c>
      <c r="H441" s="72">
        <v>14550</v>
      </c>
      <c r="I441" s="72">
        <v>1309.5</v>
      </c>
      <c r="J441" s="72">
        <v>13240.5</v>
      </c>
      <c r="K441" s="72">
        <v>9700</v>
      </c>
      <c r="L441" s="72">
        <v>3540.5</v>
      </c>
      <c r="M441" s="73">
        <v>42078</v>
      </c>
      <c r="N441" s="72">
        <v>11</v>
      </c>
      <c r="O441" s="72" t="s">
        <v>193</v>
      </c>
      <c r="P441" s="71" t="s">
        <v>196</v>
      </c>
    </row>
    <row r="442" spans="1:16" x14ac:dyDescent="0.3">
      <c r="A442" s="74" t="s">
        <v>183</v>
      </c>
      <c r="B442" s="72" t="s">
        <v>186</v>
      </c>
      <c r="C442" s="72" t="s">
        <v>188</v>
      </c>
      <c r="D442" s="72" t="s">
        <v>205</v>
      </c>
      <c r="E442" s="72">
        <v>1694</v>
      </c>
      <c r="F442" s="72">
        <v>260</v>
      </c>
      <c r="G442" s="72">
        <v>20</v>
      </c>
      <c r="H442" s="72">
        <v>33880</v>
      </c>
      <c r="I442" s="72">
        <v>3049.2</v>
      </c>
      <c r="J442" s="72">
        <v>30830.799999999999</v>
      </c>
      <c r="K442" s="72">
        <v>16940</v>
      </c>
      <c r="L442" s="72">
        <v>13890.8</v>
      </c>
      <c r="M442" s="73">
        <v>42079</v>
      </c>
      <c r="N442" s="72">
        <v>11</v>
      </c>
      <c r="O442" s="72" t="s">
        <v>193</v>
      </c>
      <c r="P442" s="71" t="s">
        <v>174</v>
      </c>
    </row>
    <row r="443" spans="1:16" x14ac:dyDescent="0.3">
      <c r="A443" s="74" t="s">
        <v>183</v>
      </c>
      <c r="B443" s="72" t="s">
        <v>194</v>
      </c>
      <c r="C443" s="72" t="s">
        <v>202</v>
      </c>
      <c r="D443" s="72" t="s">
        <v>205</v>
      </c>
      <c r="E443" s="72">
        <v>663</v>
      </c>
      <c r="F443" s="72">
        <v>3</v>
      </c>
      <c r="G443" s="72">
        <v>20</v>
      </c>
      <c r="H443" s="72">
        <v>13260</v>
      </c>
      <c r="I443" s="72">
        <v>1193.4000000000001</v>
      </c>
      <c r="J443" s="72">
        <v>12066.6</v>
      </c>
      <c r="K443" s="72">
        <v>6630</v>
      </c>
      <c r="L443" s="72">
        <v>5436.6</v>
      </c>
      <c r="M443" s="73">
        <v>42080</v>
      </c>
      <c r="N443" s="72">
        <v>5</v>
      </c>
      <c r="O443" s="72" t="s">
        <v>175</v>
      </c>
      <c r="P443" s="71" t="s">
        <v>174</v>
      </c>
    </row>
    <row r="444" spans="1:16" x14ac:dyDescent="0.3">
      <c r="A444" s="74" t="s">
        <v>183</v>
      </c>
      <c r="B444" s="72" t="s">
        <v>182</v>
      </c>
      <c r="C444" s="72" t="s">
        <v>202</v>
      </c>
      <c r="D444" s="72" t="s">
        <v>205</v>
      </c>
      <c r="E444" s="72">
        <v>819</v>
      </c>
      <c r="F444" s="72">
        <v>3</v>
      </c>
      <c r="G444" s="72">
        <v>7</v>
      </c>
      <c r="H444" s="72">
        <v>5733</v>
      </c>
      <c r="I444" s="72">
        <v>515.97</v>
      </c>
      <c r="J444" s="72">
        <v>5217.03</v>
      </c>
      <c r="K444" s="72">
        <v>4095</v>
      </c>
      <c r="L444" s="72">
        <v>1122.03</v>
      </c>
      <c r="M444" s="73">
        <v>42081</v>
      </c>
      <c r="N444" s="72">
        <v>7</v>
      </c>
      <c r="O444" s="72" t="s">
        <v>198</v>
      </c>
      <c r="P444" s="71" t="s">
        <v>174</v>
      </c>
    </row>
    <row r="445" spans="1:16" x14ac:dyDescent="0.3">
      <c r="A445" s="74" t="s">
        <v>179</v>
      </c>
      <c r="B445" s="72" t="s">
        <v>194</v>
      </c>
      <c r="C445" s="72" t="s">
        <v>202</v>
      </c>
      <c r="D445" s="72" t="s">
        <v>205</v>
      </c>
      <c r="E445" s="72">
        <v>1580</v>
      </c>
      <c r="F445" s="72">
        <v>3</v>
      </c>
      <c r="G445" s="72">
        <v>12</v>
      </c>
      <c r="H445" s="72">
        <v>18960</v>
      </c>
      <c r="I445" s="72">
        <v>1706.4</v>
      </c>
      <c r="J445" s="72">
        <v>17253.599999999999</v>
      </c>
      <c r="K445" s="72">
        <v>4740</v>
      </c>
      <c r="L445" s="72">
        <v>12513.6</v>
      </c>
      <c r="M445" s="73">
        <v>42082</v>
      </c>
      <c r="N445" s="72">
        <v>9</v>
      </c>
      <c r="O445" s="72" t="s">
        <v>200</v>
      </c>
      <c r="P445" s="71" t="s">
        <v>174</v>
      </c>
    </row>
    <row r="446" spans="1:16" x14ac:dyDescent="0.3">
      <c r="A446" s="74" t="s">
        <v>183</v>
      </c>
      <c r="B446" s="72" t="s">
        <v>186</v>
      </c>
      <c r="C446" s="72" t="s">
        <v>202</v>
      </c>
      <c r="D446" s="72" t="s">
        <v>205</v>
      </c>
      <c r="E446" s="72">
        <v>521</v>
      </c>
      <c r="F446" s="72">
        <v>3</v>
      </c>
      <c r="G446" s="72">
        <v>7</v>
      </c>
      <c r="H446" s="72">
        <v>3647</v>
      </c>
      <c r="I446" s="72">
        <v>328.23</v>
      </c>
      <c r="J446" s="72">
        <v>3318.77</v>
      </c>
      <c r="K446" s="72">
        <v>2605</v>
      </c>
      <c r="L446" s="72">
        <v>713.77</v>
      </c>
      <c r="M446" s="73">
        <v>42083</v>
      </c>
      <c r="N446" s="72">
        <v>12</v>
      </c>
      <c r="O446" s="72" t="s">
        <v>192</v>
      </c>
      <c r="P446" s="71" t="s">
        <v>174</v>
      </c>
    </row>
    <row r="447" spans="1:16" x14ac:dyDescent="0.3">
      <c r="A447" s="74" t="s">
        <v>183</v>
      </c>
      <c r="B447" s="72" t="s">
        <v>178</v>
      </c>
      <c r="C447" s="72" t="s">
        <v>181</v>
      </c>
      <c r="D447" s="72" t="s">
        <v>205</v>
      </c>
      <c r="E447" s="72">
        <v>973</v>
      </c>
      <c r="F447" s="72">
        <v>10</v>
      </c>
      <c r="G447" s="72">
        <v>20</v>
      </c>
      <c r="H447" s="72">
        <v>19460</v>
      </c>
      <c r="I447" s="72">
        <v>1751.4</v>
      </c>
      <c r="J447" s="72">
        <v>17708.599999999999</v>
      </c>
      <c r="K447" s="72">
        <v>9730</v>
      </c>
      <c r="L447" s="72">
        <v>7978.6</v>
      </c>
      <c r="M447" s="73">
        <v>42084</v>
      </c>
      <c r="N447" s="72">
        <v>3</v>
      </c>
      <c r="O447" s="72" t="s">
        <v>190</v>
      </c>
      <c r="P447" s="71" t="s">
        <v>174</v>
      </c>
    </row>
    <row r="448" spans="1:16" x14ac:dyDescent="0.3">
      <c r="A448" s="74" t="s">
        <v>183</v>
      </c>
      <c r="B448" s="72" t="s">
        <v>186</v>
      </c>
      <c r="C448" s="72" t="s">
        <v>181</v>
      </c>
      <c r="D448" s="72" t="s">
        <v>205</v>
      </c>
      <c r="E448" s="72">
        <v>1038</v>
      </c>
      <c r="F448" s="72">
        <v>10</v>
      </c>
      <c r="G448" s="72">
        <v>20</v>
      </c>
      <c r="H448" s="72">
        <v>20760</v>
      </c>
      <c r="I448" s="72">
        <v>1868.4</v>
      </c>
      <c r="J448" s="72">
        <v>18891.599999999999</v>
      </c>
      <c r="K448" s="72">
        <v>10380</v>
      </c>
      <c r="L448" s="72">
        <v>8511.6</v>
      </c>
      <c r="M448" s="73">
        <v>42085</v>
      </c>
      <c r="N448" s="72">
        <v>6</v>
      </c>
      <c r="O448" s="72" t="s">
        <v>204</v>
      </c>
      <c r="P448" s="71" t="s">
        <v>174</v>
      </c>
    </row>
    <row r="449" spans="1:16" x14ac:dyDescent="0.3">
      <c r="A449" s="74" t="s">
        <v>183</v>
      </c>
      <c r="B449" s="72" t="s">
        <v>194</v>
      </c>
      <c r="C449" s="72" t="s">
        <v>181</v>
      </c>
      <c r="D449" s="72" t="s">
        <v>205</v>
      </c>
      <c r="E449" s="72">
        <v>360</v>
      </c>
      <c r="F449" s="72">
        <v>10</v>
      </c>
      <c r="G449" s="72">
        <v>7</v>
      </c>
      <c r="H449" s="72">
        <v>2520</v>
      </c>
      <c r="I449" s="72">
        <v>226.8</v>
      </c>
      <c r="J449" s="72">
        <v>2293.1999999999998</v>
      </c>
      <c r="K449" s="72">
        <v>1800</v>
      </c>
      <c r="L449" s="72">
        <v>493.2</v>
      </c>
      <c r="M449" s="73">
        <v>42086</v>
      </c>
      <c r="N449" s="72">
        <v>10</v>
      </c>
      <c r="O449" s="72" t="s">
        <v>187</v>
      </c>
      <c r="P449" s="71" t="s">
        <v>174</v>
      </c>
    </row>
    <row r="450" spans="1:16" x14ac:dyDescent="0.3">
      <c r="A450" s="74" t="s">
        <v>179</v>
      </c>
      <c r="B450" s="72" t="s">
        <v>191</v>
      </c>
      <c r="C450" s="72" t="s">
        <v>199</v>
      </c>
      <c r="D450" s="72" t="s">
        <v>205</v>
      </c>
      <c r="E450" s="72">
        <v>1967</v>
      </c>
      <c r="F450" s="72">
        <v>120</v>
      </c>
      <c r="G450" s="72">
        <v>12</v>
      </c>
      <c r="H450" s="72">
        <v>23604</v>
      </c>
      <c r="I450" s="72">
        <v>2124.36</v>
      </c>
      <c r="J450" s="72">
        <v>21479.64</v>
      </c>
      <c r="K450" s="72">
        <v>5901</v>
      </c>
      <c r="L450" s="72">
        <v>15578.64</v>
      </c>
      <c r="M450" s="73">
        <v>42087</v>
      </c>
      <c r="N450" s="72">
        <v>3</v>
      </c>
      <c r="O450" s="72" t="s">
        <v>190</v>
      </c>
      <c r="P450" s="71" t="s">
        <v>174</v>
      </c>
    </row>
    <row r="451" spans="1:16" x14ac:dyDescent="0.3">
      <c r="A451" s="74" t="s">
        <v>197</v>
      </c>
      <c r="B451" s="72" t="s">
        <v>186</v>
      </c>
      <c r="C451" s="72" t="s">
        <v>199</v>
      </c>
      <c r="D451" s="72" t="s">
        <v>205</v>
      </c>
      <c r="E451" s="72">
        <v>2628</v>
      </c>
      <c r="F451" s="72">
        <v>120</v>
      </c>
      <c r="G451" s="72">
        <v>15</v>
      </c>
      <c r="H451" s="72">
        <v>39420</v>
      </c>
      <c r="I451" s="72">
        <v>3547.8</v>
      </c>
      <c r="J451" s="72">
        <v>35872.199999999997</v>
      </c>
      <c r="K451" s="72">
        <v>26280</v>
      </c>
      <c r="L451" s="72">
        <v>9592.2000000000007</v>
      </c>
      <c r="M451" s="73">
        <v>42088</v>
      </c>
      <c r="N451" s="72">
        <v>4</v>
      </c>
      <c r="O451" s="72" t="s">
        <v>180</v>
      </c>
      <c r="P451" s="71" t="s">
        <v>174</v>
      </c>
    </row>
    <row r="452" spans="1:16" x14ac:dyDescent="0.3">
      <c r="A452" s="74" t="s">
        <v>183</v>
      </c>
      <c r="B452" s="72" t="s">
        <v>194</v>
      </c>
      <c r="C452" s="72" t="s">
        <v>177</v>
      </c>
      <c r="D452" s="72" t="s">
        <v>205</v>
      </c>
      <c r="E452" s="72">
        <v>360</v>
      </c>
      <c r="F452" s="72">
        <v>250</v>
      </c>
      <c r="G452" s="72">
        <v>7</v>
      </c>
      <c r="H452" s="72">
        <v>2520</v>
      </c>
      <c r="I452" s="72">
        <v>226.8</v>
      </c>
      <c r="J452" s="72">
        <v>2293.1999999999998</v>
      </c>
      <c r="K452" s="72">
        <v>1800</v>
      </c>
      <c r="L452" s="72">
        <v>493.2</v>
      </c>
      <c r="M452" s="73">
        <v>42089</v>
      </c>
      <c r="N452" s="72">
        <v>10</v>
      </c>
      <c r="O452" s="72" t="s">
        <v>187</v>
      </c>
      <c r="P452" s="71" t="s">
        <v>174</v>
      </c>
    </row>
    <row r="453" spans="1:16" x14ac:dyDescent="0.3">
      <c r="A453" s="74" t="s">
        <v>183</v>
      </c>
      <c r="B453" s="72" t="s">
        <v>191</v>
      </c>
      <c r="C453" s="72" t="s">
        <v>177</v>
      </c>
      <c r="D453" s="72" t="s">
        <v>205</v>
      </c>
      <c r="E453" s="72">
        <v>2682</v>
      </c>
      <c r="F453" s="72">
        <v>250</v>
      </c>
      <c r="G453" s="72">
        <v>20</v>
      </c>
      <c r="H453" s="72">
        <v>53640</v>
      </c>
      <c r="I453" s="72">
        <v>4827.6000000000004</v>
      </c>
      <c r="J453" s="72">
        <v>48812.4</v>
      </c>
      <c r="K453" s="72">
        <v>26820</v>
      </c>
      <c r="L453" s="72">
        <v>21992.400000000001</v>
      </c>
      <c r="M453" s="73">
        <v>42090</v>
      </c>
      <c r="N453" s="72">
        <v>11</v>
      </c>
      <c r="O453" s="72" t="s">
        <v>193</v>
      </c>
      <c r="P453" s="71" t="s">
        <v>196</v>
      </c>
    </row>
    <row r="454" spans="1:16" x14ac:dyDescent="0.3">
      <c r="A454" s="74" t="s">
        <v>183</v>
      </c>
      <c r="B454" s="72" t="s">
        <v>186</v>
      </c>
      <c r="C454" s="72" t="s">
        <v>177</v>
      </c>
      <c r="D454" s="72" t="s">
        <v>205</v>
      </c>
      <c r="E454" s="72">
        <v>521</v>
      </c>
      <c r="F454" s="72">
        <v>250</v>
      </c>
      <c r="G454" s="72">
        <v>7</v>
      </c>
      <c r="H454" s="72">
        <v>3647</v>
      </c>
      <c r="I454" s="72">
        <v>328.23</v>
      </c>
      <c r="J454" s="72">
        <v>3318.77</v>
      </c>
      <c r="K454" s="72">
        <v>2605</v>
      </c>
      <c r="L454" s="72">
        <v>713.77</v>
      </c>
      <c r="M454" s="73">
        <v>42091</v>
      </c>
      <c r="N454" s="72">
        <v>12</v>
      </c>
      <c r="O454" s="72" t="s">
        <v>192</v>
      </c>
      <c r="P454" s="71" t="s">
        <v>174</v>
      </c>
    </row>
    <row r="455" spans="1:16" x14ac:dyDescent="0.3">
      <c r="A455" s="74" t="s">
        <v>183</v>
      </c>
      <c r="B455" s="72" t="s">
        <v>186</v>
      </c>
      <c r="C455" s="72" t="s">
        <v>188</v>
      </c>
      <c r="D455" s="72" t="s">
        <v>205</v>
      </c>
      <c r="E455" s="72">
        <v>1038</v>
      </c>
      <c r="F455" s="72">
        <v>260</v>
      </c>
      <c r="G455" s="72">
        <v>20</v>
      </c>
      <c r="H455" s="72">
        <v>20760</v>
      </c>
      <c r="I455" s="72">
        <v>1868.4</v>
      </c>
      <c r="J455" s="72">
        <v>18891.599999999999</v>
      </c>
      <c r="K455" s="72">
        <v>10380</v>
      </c>
      <c r="L455" s="72">
        <v>8511.6</v>
      </c>
      <c r="M455" s="73">
        <v>42092</v>
      </c>
      <c r="N455" s="72">
        <v>6</v>
      </c>
      <c r="O455" s="72" t="s">
        <v>204</v>
      </c>
      <c r="P455" s="71" t="s">
        <v>174</v>
      </c>
    </row>
    <row r="456" spans="1:16" x14ac:dyDescent="0.3">
      <c r="A456" s="74" t="s">
        <v>197</v>
      </c>
      <c r="B456" s="72" t="s">
        <v>182</v>
      </c>
      <c r="C456" s="72" t="s">
        <v>188</v>
      </c>
      <c r="D456" s="72" t="s">
        <v>205</v>
      </c>
      <c r="E456" s="72">
        <v>1630.5</v>
      </c>
      <c r="F456" s="72">
        <v>260</v>
      </c>
      <c r="G456" s="72">
        <v>15</v>
      </c>
      <c r="H456" s="72">
        <v>24457.5</v>
      </c>
      <c r="I456" s="72">
        <v>2201.1750000000002</v>
      </c>
      <c r="J456" s="72">
        <v>22256.325000000001</v>
      </c>
      <c r="K456" s="72">
        <v>16305</v>
      </c>
      <c r="L456" s="72">
        <v>5951.3249999999998</v>
      </c>
      <c r="M456" s="73">
        <v>42093</v>
      </c>
      <c r="N456" s="72">
        <v>7</v>
      </c>
      <c r="O456" s="72" t="s">
        <v>198</v>
      </c>
      <c r="P456" s="71" t="s">
        <v>174</v>
      </c>
    </row>
    <row r="457" spans="1:16" x14ac:dyDescent="0.3">
      <c r="A457" s="74" t="s">
        <v>179</v>
      </c>
      <c r="B457" s="72" t="s">
        <v>191</v>
      </c>
      <c r="C457" s="72" t="s">
        <v>188</v>
      </c>
      <c r="D457" s="72" t="s">
        <v>205</v>
      </c>
      <c r="E457" s="72">
        <v>306</v>
      </c>
      <c r="F457" s="72">
        <v>260</v>
      </c>
      <c r="G457" s="72">
        <v>12</v>
      </c>
      <c r="H457" s="72">
        <v>3672</v>
      </c>
      <c r="I457" s="72">
        <v>330.48</v>
      </c>
      <c r="J457" s="72">
        <v>3341.52</v>
      </c>
      <c r="K457" s="72">
        <v>918</v>
      </c>
      <c r="L457" s="72">
        <v>2423.52</v>
      </c>
      <c r="M457" s="73">
        <v>42094</v>
      </c>
      <c r="N457" s="72">
        <v>12</v>
      </c>
      <c r="O457" s="72" t="s">
        <v>192</v>
      </c>
      <c r="P457" s="71" t="s">
        <v>196</v>
      </c>
    </row>
    <row r="458" spans="1:16" x14ac:dyDescent="0.3">
      <c r="A458" s="74" t="s">
        <v>179</v>
      </c>
      <c r="B458" s="72" t="s">
        <v>178</v>
      </c>
      <c r="C458" s="72" t="s">
        <v>202</v>
      </c>
      <c r="D458" s="72" t="s">
        <v>176</v>
      </c>
      <c r="E458" s="72">
        <v>386</v>
      </c>
      <c r="F458" s="72">
        <v>3</v>
      </c>
      <c r="G458" s="72">
        <v>12</v>
      </c>
      <c r="H458" s="72">
        <v>4632</v>
      </c>
      <c r="I458" s="72">
        <v>463.2</v>
      </c>
      <c r="J458" s="72">
        <v>4168.8</v>
      </c>
      <c r="K458" s="72">
        <v>1158</v>
      </c>
      <c r="L458" s="72">
        <v>3010.8</v>
      </c>
      <c r="M458" s="73">
        <v>42095</v>
      </c>
      <c r="N458" s="72">
        <v>10</v>
      </c>
      <c r="O458" s="72" t="s">
        <v>187</v>
      </c>
      <c r="P458" s="71" t="s">
        <v>196</v>
      </c>
    </row>
    <row r="459" spans="1:16" x14ac:dyDescent="0.3">
      <c r="A459" s="74" t="s">
        <v>183</v>
      </c>
      <c r="B459" s="72" t="s">
        <v>178</v>
      </c>
      <c r="C459" s="72" t="s">
        <v>185</v>
      </c>
      <c r="D459" s="72" t="s">
        <v>176</v>
      </c>
      <c r="E459" s="72">
        <v>2328</v>
      </c>
      <c r="F459" s="72">
        <v>5</v>
      </c>
      <c r="G459" s="72">
        <v>7</v>
      </c>
      <c r="H459" s="72">
        <v>16296</v>
      </c>
      <c r="I459" s="72">
        <v>1629.6</v>
      </c>
      <c r="J459" s="72">
        <v>14666.4</v>
      </c>
      <c r="K459" s="72">
        <v>11640</v>
      </c>
      <c r="L459" s="72">
        <v>3026.4</v>
      </c>
      <c r="M459" s="73">
        <v>42096</v>
      </c>
      <c r="N459" s="72">
        <v>9</v>
      </c>
      <c r="O459" s="72" t="s">
        <v>200</v>
      </c>
      <c r="P459" s="71" t="s">
        <v>174</v>
      </c>
    </row>
    <row r="460" spans="1:16" x14ac:dyDescent="0.3">
      <c r="A460" s="74" t="s">
        <v>179</v>
      </c>
      <c r="B460" s="72" t="s">
        <v>178</v>
      </c>
      <c r="C460" s="72" t="s">
        <v>181</v>
      </c>
      <c r="D460" s="72" t="s">
        <v>176</v>
      </c>
      <c r="E460" s="72">
        <v>386</v>
      </c>
      <c r="F460" s="72">
        <v>10</v>
      </c>
      <c r="G460" s="72">
        <v>12</v>
      </c>
      <c r="H460" s="72">
        <v>4632</v>
      </c>
      <c r="I460" s="72">
        <v>463.2</v>
      </c>
      <c r="J460" s="72">
        <v>4168.8</v>
      </c>
      <c r="K460" s="72">
        <v>1158</v>
      </c>
      <c r="L460" s="72">
        <v>3010.8</v>
      </c>
      <c r="M460" s="73">
        <v>42097</v>
      </c>
      <c r="N460" s="72">
        <v>10</v>
      </c>
      <c r="O460" s="72" t="s">
        <v>187</v>
      </c>
      <c r="P460" s="71" t="s">
        <v>196</v>
      </c>
    </row>
    <row r="461" spans="1:16" x14ac:dyDescent="0.3">
      <c r="A461" s="74" t="s">
        <v>195</v>
      </c>
      <c r="B461" s="72" t="s">
        <v>178</v>
      </c>
      <c r="C461" s="72" t="s">
        <v>202</v>
      </c>
      <c r="D461" s="72" t="s">
        <v>176</v>
      </c>
      <c r="E461" s="72">
        <v>3445.5</v>
      </c>
      <c r="F461" s="72">
        <v>3</v>
      </c>
      <c r="G461" s="72">
        <v>125</v>
      </c>
      <c r="H461" s="72">
        <v>430687.5</v>
      </c>
      <c r="I461" s="72">
        <v>43068.75</v>
      </c>
      <c r="J461" s="72">
        <v>387618.75</v>
      </c>
      <c r="K461" s="72">
        <v>413460</v>
      </c>
      <c r="L461" s="72">
        <v>-25841.25</v>
      </c>
      <c r="M461" s="73">
        <v>42098</v>
      </c>
      <c r="N461" s="72">
        <v>4</v>
      </c>
      <c r="O461" s="72" t="s">
        <v>180</v>
      </c>
      <c r="P461" s="71" t="s">
        <v>174</v>
      </c>
    </row>
    <row r="462" spans="1:16" x14ac:dyDescent="0.3">
      <c r="A462" s="74" t="s">
        <v>195</v>
      </c>
      <c r="B462" s="72" t="s">
        <v>191</v>
      </c>
      <c r="C462" s="72" t="s">
        <v>202</v>
      </c>
      <c r="D462" s="72" t="s">
        <v>176</v>
      </c>
      <c r="E462" s="72">
        <v>1482</v>
      </c>
      <c r="F462" s="72">
        <v>3</v>
      </c>
      <c r="G462" s="72">
        <v>125</v>
      </c>
      <c r="H462" s="72">
        <v>185250</v>
      </c>
      <c r="I462" s="72">
        <v>18525</v>
      </c>
      <c r="J462" s="72">
        <v>166725</v>
      </c>
      <c r="K462" s="72">
        <v>177840</v>
      </c>
      <c r="L462" s="72">
        <v>-11115</v>
      </c>
      <c r="M462" s="73">
        <v>42099</v>
      </c>
      <c r="N462" s="72">
        <v>12</v>
      </c>
      <c r="O462" s="72" t="s">
        <v>192</v>
      </c>
      <c r="P462" s="71" t="s">
        <v>196</v>
      </c>
    </row>
    <row r="463" spans="1:16" x14ac:dyDescent="0.3">
      <c r="A463" s="74" t="s">
        <v>183</v>
      </c>
      <c r="B463" s="72" t="s">
        <v>178</v>
      </c>
      <c r="C463" s="72" t="s">
        <v>185</v>
      </c>
      <c r="D463" s="72" t="s">
        <v>176</v>
      </c>
      <c r="E463" s="72">
        <v>2313</v>
      </c>
      <c r="F463" s="72">
        <v>5</v>
      </c>
      <c r="G463" s="72">
        <v>350</v>
      </c>
      <c r="H463" s="72">
        <v>809550</v>
      </c>
      <c r="I463" s="72">
        <v>80955</v>
      </c>
      <c r="J463" s="72">
        <v>728595</v>
      </c>
      <c r="K463" s="72">
        <v>601380</v>
      </c>
      <c r="L463" s="72">
        <v>127215</v>
      </c>
      <c r="M463" s="73">
        <v>42100</v>
      </c>
      <c r="N463" s="72">
        <v>5</v>
      </c>
      <c r="O463" s="72" t="s">
        <v>175</v>
      </c>
      <c r="P463" s="71" t="s">
        <v>174</v>
      </c>
    </row>
    <row r="464" spans="1:16" x14ac:dyDescent="0.3">
      <c r="A464" s="74" t="s">
        <v>195</v>
      </c>
      <c r="B464" s="72" t="s">
        <v>178</v>
      </c>
      <c r="C464" s="72" t="s">
        <v>185</v>
      </c>
      <c r="D464" s="72" t="s">
        <v>176</v>
      </c>
      <c r="E464" s="72">
        <v>1804</v>
      </c>
      <c r="F464" s="72">
        <v>5</v>
      </c>
      <c r="G464" s="72">
        <v>125</v>
      </c>
      <c r="H464" s="72">
        <v>225500</v>
      </c>
      <c r="I464" s="72">
        <v>22550</v>
      </c>
      <c r="J464" s="72">
        <v>202950</v>
      </c>
      <c r="K464" s="72">
        <v>216480</v>
      </c>
      <c r="L464" s="72">
        <v>-13530</v>
      </c>
      <c r="M464" s="73">
        <v>42101</v>
      </c>
      <c r="N464" s="72">
        <v>11</v>
      </c>
      <c r="O464" s="72" t="s">
        <v>193</v>
      </c>
      <c r="P464" s="71" t="s">
        <v>196</v>
      </c>
    </row>
    <row r="465" spans="1:16" x14ac:dyDescent="0.3">
      <c r="A465" s="74" t="s">
        <v>197</v>
      </c>
      <c r="B465" s="72" t="s">
        <v>191</v>
      </c>
      <c r="C465" s="72" t="s">
        <v>185</v>
      </c>
      <c r="D465" s="72" t="s">
        <v>176</v>
      </c>
      <c r="E465" s="72">
        <v>2072</v>
      </c>
      <c r="F465" s="72">
        <v>5</v>
      </c>
      <c r="G465" s="72">
        <v>15</v>
      </c>
      <c r="H465" s="72">
        <v>31080</v>
      </c>
      <c r="I465" s="72">
        <v>3108</v>
      </c>
      <c r="J465" s="72">
        <v>27972</v>
      </c>
      <c r="K465" s="72">
        <v>20720</v>
      </c>
      <c r="L465" s="72">
        <v>7252</v>
      </c>
      <c r="M465" s="73">
        <v>42102</v>
      </c>
      <c r="N465" s="72">
        <v>12</v>
      </c>
      <c r="O465" s="72" t="s">
        <v>192</v>
      </c>
      <c r="P465" s="71" t="s">
        <v>174</v>
      </c>
    </row>
    <row r="466" spans="1:16" x14ac:dyDescent="0.3">
      <c r="A466" s="74" t="s">
        <v>183</v>
      </c>
      <c r="B466" s="72" t="s">
        <v>191</v>
      </c>
      <c r="C466" s="72" t="s">
        <v>181</v>
      </c>
      <c r="D466" s="72" t="s">
        <v>176</v>
      </c>
      <c r="E466" s="72">
        <v>1954</v>
      </c>
      <c r="F466" s="72">
        <v>10</v>
      </c>
      <c r="G466" s="72">
        <v>20</v>
      </c>
      <c r="H466" s="72">
        <v>39080</v>
      </c>
      <c r="I466" s="72">
        <v>3908</v>
      </c>
      <c r="J466" s="72">
        <v>35172</v>
      </c>
      <c r="K466" s="72">
        <v>19540</v>
      </c>
      <c r="L466" s="72">
        <v>15632</v>
      </c>
      <c r="M466" s="73">
        <v>42103</v>
      </c>
      <c r="N466" s="72">
        <v>3</v>
      </c>
      <c r="O466" s="72" t="s">
        <v>190</v>
      </c>
      <c r="P466" s="71" t="s">
        <v>174</v>
      </c>
    </row>
    <row r="467" spans="1:16" x14ac:dyDescent="0.3">
      <c r="A467" s="74" t="s">
        <v>189</v>
      </c>
      <c r="B467" s="72" t="s">
        <v>186</v>
      </c>
      <c r="C467" s="72" t="s">
        <v>181</v>
      </c>
      <c r="D467" s="72" t="s">
        <v>176</v>
      </c>
      <c r="E467" s="72">
        <v>591</v>
      </c>
      <c r="F467" s="72">
        <v>10</v>
      </c>
      <c r="G467" s="72">
        <v>300</v>
      </c>
      <c r="H467" s="72">
        <v>177300</v>
      </c>
      <c r="I467" s="72">
        <v>17730</v>
      </c>
      <c r="J467" s="72">
        <v>159570</v>
      </c>
      <c r="K467" s="72">
        <v>147750</v>
      </c>
      <c r="L467" s="72">
        <v>11820</v>
      </c>
      <c r="M467" s="73">
        <v>42104</v>
      </c>
      <c r="N467" s="72">
        <v>5</v>
      </c>
      <c r="O467" s="72" t="s">
        <v>175</v>
      </c>
      <c r="P467" s="71" t="s">
        <v>174</v>
      </c>
    </row>
    <row r="468" spans="1:16" x14ac:dyDescent="0.3">
      <c r="A468" s="74" t="s">
        <v>197</v>
      </c>
      <c r="B468" s="72" t="s">
        <v>191</v>
      </c>
      <c r="C468" s="72" t="s">
        <v>181</v>
      </c>
      <c r="D468" s="72" t="s">
        <v>176</v>
      </c>
      <c r="E468" s="72">
        <v>2167</v>
      </c>
      <c r="F468" s="72">
        <v>10</v>
      </c>
      <c r="G468" s="72">
        <v>15</v>
      </c>
      <c r="H468" s="72">
        <v>32505</v>
      </c>
      <c r="I468" s="72">
        <v>3250.5</v>
      </c>
      <c r="J468" s="72">
        <v>29254.5</v>
      </c>
      <c r="K468" s="72">
        <v>21670</v>
      </c>
      <c r="L468" s="72">
        <v>7584.5</v>
      </c>
      <c r="M468" s="73">
        <v>42105</v>
      </c>
      <c r="N468" s="72">
        <v>10</v>
      </c>
      <c r="O468" s="72" t="s">
        <v>187</v>
      </c>
      <c r="P468" s="71" t="s">
        <v>196</v>
      </c>
    </row>
    <row r="469" spans="1:16" x14ac:dyDescent="0.3">
      <c r="A469" s="74" t="s">
        <v>183</v>
      </c>
      <c r="B469" s="72" t="s">
        <v>194</v>
      </c>
      <c r="C469" s="72" t="s">
        <v>181</v>
      </c>
      <c r="D469" s="72" t="s">
        <v>176</v>
      </c>
      <c r="E469" s="72">
        <v>241</v>
      </c>
      <c r="F469" s="72">
        <v>10</v>
      </c>
      <c r="G469" s="72">
        <v>20</v>
      </c>
      <c r="H469" s="72">
        <v>4820</v>
      </c>
      <c r="I469" s="72">
        <v>482</v>
      </c>
      <c r="J469" s="72">
        <v>4338</v>
      </c>
      <c r="K469" s="72">
        <v>2410</v>
      </c>
      <c r="L469" s="72">
        <v>1928</v>
      </c>
      <c r="M469" s="73">
        <v>42106</v>
      </c>
      <c r="N469" s="72">
        <v>10</v>
      </c>
      <c r="O469" s="72" t="s">
        <v>187</v>
      </c>
      <c r="P469" s="71" t="s">
        <v>174</v>
      </c>
    </row>
    <row r="470" spans="1:16" x14ac:dyDescent="0.3">
      <c r="A470" s="74" t="s">
        <v>197</v>
      </c>
      <c r="B470" s="72" t="s">
        <v>194</v>
      </c>
      <c r="C470" s="72" t="s">
        <v>199</v>
      </c>
      <c r="D470" s="72" t="s">
        <v>176</v>
      </c>
      <c r="E470" s="72">
        <v>681</v>
      </c>
      <c r="F470" s="72">
        <v>120</v>
      </c>
      <c r="G470" s="72">
        <v>15</v>
      </c>
      <c r="H470" s="72">
        <v>10215</v>
      </c>
      <c r="I470" s="72">
        <v>1021.5</v>
      </c>
      <c r="J470" s="72">
        <v>9193.5</v>
      </c>
      <c r="K470" s="72">
        <v>6810</v>
      </c>
      <c r="L470" s="72">
        <v>2383.5</v>
      </c>
      <c r="M470" s="73">
        <v>42107</v>
      </c>
      <c r="N470" s="72">
        <v>1</v>
      </c>
      <c r="O470" s="72" t="s">
        <v>203</v>
      </c>
      <c r="P470" s="71" t="s">
        <v>174</v>
      </c>
    </row>
    <row r="471" spans="1:16" x14ac:dyDescent="0.3">
      <c r="A471" s="74" t="s">
        <v>197</v>
      </c>
      <c r="B471" s="72" t="s">
        <v>194</v>
      </c>
      <c r="C471" s="72" t="s">
        <v>199</v>
      </c>
      <c r="D471" s="72" t="s">
        <v>176</v>
      </c>
      <c r="E471" s="72">
        <v>510</v>
      </c>
      <c r="F471" s="72">
        <v>120</v>
      </c>
      <c r="G471" s="72">
        <v>15</v>
      </c>
      <c r="H471" s="72">
        <v>7650</v>
      </c>
      <c r="I471" s="72">
        <v>765</v>
      </c>
      <c r="J471" s="72">
        <v>6885</v>
      </c>
      <c r="K471" s="72">
        <v>5100</v>
      </c>
      <c r="L471" s="72">
        <v>1785</v>
      </c>
      <c r="M471" s="73">
        <v>42108</v>
      </c>
      <c r="N471" s="72">
        <v>4</v>
      </c>
      <c r="O471" s="72" t="s">
        <v>180</v>
      </c>
      <c r="P471" s="71" t="s">
        <v>174</v>
      </c>
    </row>
    <row r="472" spans="1:16" x14ac:dyDescent="0.3">
      <c r="A472" s="74" t="s">
        <v>197</v>
      </c>
      <c r="B472" s="72" t="s">
        <v>178</v>
      </c>
      <c r="C472" s="72" t="s">
        <v>199</v>
      </c>
      <c r="D472" s="72" t="s">
        <v>176</v>
      </c>
      <c r="E472" s="72">
        <v>790</v>
      </c>
      <c r="F472" s="72">
        <v>120</v>
      </c>
      <c r="G472" s="72">
        <v>15</v>
      </c>
      <c r="H472" s="72">
        <v>11850</v>
      </c>
      <c r="I472" s="72">
        <v>1185</v>
      </c>
      <c r="J472" s="72">
        <v>10665</v>
      </c>
      <c r="K472" s="72">
        <v>7900</v>
      </c>
      <c r="L472" s="72">
        <v>2765</v>
      </c>
      <c r="M472" s="73">
        <v>42109</v>
      </c>
      <c r="N472" s="72">
        <v>5</v>
      </c>
      <c r="O472" s="72" t="s">
        <v>175</v>
      </c>
      <c r="P472" s="71" t="s">
        <v>174</v>
      </c>
    </row>
    <row r="473" spans="1:16" x14ac:dyDescent="0.3">
      <c r="A473" s="74" t="s">
        <v>183</v>
      </c>
      <c r="B473" s="72" t="s">
        <v>191</v>
      </c>
      <c r="C473" s="72" t="s">
        <v>199</v>
      </c>
      <c r="D473" s="72" t="s">
        <v>176</v>
      </c>
      <c r="E473" s="72">
        <v>639</v>
      </c>
      <c r="F473" s="72">
        <v>120</v>
      </c>
      <c r="G473" s="72">
        <v>350</v>
      </c>
      <c r="H473" s="72">
        <v>223650</v>
      </c>
      <c r="I473" s="72">
        <v>22365</v>
      </c>
      <c r="J473" s="72">
        <v>201285</v>
      </c>
      <c r="K473" s="72">
        <v>166140</v>
      </c>
      <c r="L473" s="72">
        <v>35145</v>
      </c>
      <c r="M473" s="73">
        <v>42110</v>
      </c>
      <c r="N473" s="72">
        <v>7</v>
      </c>
      <c r="O473" s="72" t="s">
        <v>198</v>
      </c>
      <c r="P473" s="71" t="s">
        <v>174</v>
      </c>
    </row>
    <row r="474" spans="1:16" x14ac:dyDescent="0.3">
      <c r="A474" s="74" t="s">
        <v>195</v>
      </c>
      <c r="B474" s="72" t="s">
        <v>178</v>
      </c>
      <c r="C474" s="72" t="s">
        <v>199</v>
      </c>
      <c r="D474" s="72" t="s">
        <v>176</v>
      </c>
      <c r="E474" s="72">
        <v>1596</v>
      </c>
      <c r="F474" s="72">
        <v>120</v>
      </c>
      <c r="G474" s="72">
        <v>125</v>
      </c>
      <c r="H474" s="72">
        <v>199500</v>
      </c>
      <c r="I474" s="72">
        <v>19950</v>
      </c>
      <c r="J474" s="72">
        <v>179550</v>
      </c>
      <c r="K474" s="72">
        <v>191520</v>
      </c>
      <c r="L474" s="72">
        <v>-11970</v>
      </c>
      <c r="M474" s="73">
        <v>42111</v>
      </c>
      <c r="N474" s="72">
        <v>9</v>
      </c>
      <c r="O474" s="72" t="s">
        <v>200</v>
      </c>
      <c r="P474" s="71" t="s">
        <v>174</v>
      </c>
    </row>
    <row r="475" spans="1:16" x14ac:dyDescent="0.3">
      <c r="A475" s="74" t="s">
        <v>189</v>
      </c>
      <c r="B475" s="72" t="s">
        <v>178</v>
      </c>
      <c r="C475" s="72" t="s">
        <v>199</v>
      </c>
      <c r="D475" s="72" t="s">
        <v>176</v>
      </c>
      <c r="E475" s="72">
        <v>2294</v>
      </c>
      <c r="F475" s="72">
        <v>120</v>
      </c>
      <c r="G475" s="72">
        <v>300</v>
      </c>
      <c r="H475" s="72">
        <v>688200</v>
      </c>
      <c r="I475" s="72">
        <v>68820</v>
      </c>
      <c r="J475" s="72">
        <v>619380</v>
      </c>
      <c r="K475" s="72">
        <v>573500</v>
      </c>
      <c r="L475" s="72">
        <v>45880</v>
      </c>
      <c r="M475" s="73">
        <v>42112</v>
      </c>
      <c r="N475" s="72">
        <v>10</v>
      </c>
      <c r="O475" s="72" t="s">
        <v>187</v>
      </c>
      <c r="P475" s="71" t="s">
        <v>196</v>
      </c>
    </row>
    <row r="476" spans="1:16" x14ac:dyDescent="0.3">
      <c r="A476" s="74" t="s">
        <v>183</v>
      </c>
      <c r="B476" s="72" t="s">
        <v>194</v>
      </c>
      <c r="C476" s="72" t="s">
        <v>199</v>
      </c>
      <c r="D476" s="72" t="s">
        <v>176</v>
      </c>
      <c r="E476" s="72">
        <v>241</v>
      </c>
      <c r="F476" s="72">
        <v>120</v>
      </c>
      <c r="G476" s="72">
        <v>20</v>
      </c>
      <c r="H476" s="72">
        <v>4820</v>
      </c>
      <c r="I476" s="72">
        <v>482</v>
      </c>
      <c r="J476" s="72">
        <v>4338</v>
      </c>
      <c r="K476" s="72">
        <v>2410</v>
      </c>
      <c r="L476" s="72">
        <v>1928</v>
      </c>
      <c r="M476" s="73">
        <v>42113</v>
      </c>
      <c r="N476" s="72">
        <v>10</v>
      </c>
      <c r="O476" s="72" t="s">
        <v>187</v>
      </c>
      <c r="P476" s="71" t="s">
        <v>174</v>
      </c>
    </row>
    <row r="477" spans="1:16" x14ac:dyDescent="0.3">
      <c r="A477" s="74" t="s">
        <v>183</v>
      </c>
      <c r="B477" s="72" t="s">
        <v>194</v>
      </c>
      <c r="C477" s="72" t="s">
        <v>199</v>
      </c>
      <c r="D477" s="72" t="s">
        <v>176</v>
      </c>
      <c r="E477" s="72">
        <v>2665</v>
      </c>
      <c r="F477" s="72">
        <v>120</v>
      </c>
      <c r="G477" s="72">
        <v>7</v>
      </c>
      <c r="H477" s="72">
        <v>18655</v>
      </c>
      <c r="I477" s="72">
        <v>1865.5</v>
      </c>
      <c r="J477" s="72">
        <v>16789.5</v>
      </c>
      <c r="K477" s="72">
        <v>13325</v>
      </c>
      <c r="L477" s="72">
        <v>3464.5</v>
      </c>
      <c r="M477" s="73">
        <v>42114</v>
      </c>
      <c r="N477" s="72">
        <v>11</v>
      </c>
      <c r="O477" s="72" t="s">
        <v>193</v>
      </c>
      <c r="P477" s="71" t="s">
        <v>174</v>
      </c>
    </row>
    <row r="478" spans="1:16" x14ac:dyDescent="0.3">
      <c r="A478" s="74" t="s">
        <v>195</v>
      </c>
      <c r="B478" s="72" t="s">
        <v>182</v>
      </c>
      <c r="C478" s="72" t="s">
        <v>199</v>
      </c>
      <c r="D478" s="72" t="s">
        <v>176</v>
      </c>
      <c r="E478" s="72">
        <v>1916</v>
      </c>
      <c r="F478" s="72">
        <v>120</v>
      </c>
      <c r="G478" s="72">
        <v>125</v>
      </c>
      <c r="H478" s="72">
        <v>239500</v>
      </c>
      <c r="I478" s="72">
        <v>23950</v>
      </c>
      <c r="J478" s="72">
        <v>215550</v>
      </c>
      <c r="K478" s="72">
        <v>229920</v>
      </c>
      <c r="L478" s="72">
        <v>-14370</v>
      </c>
      <c r="M478" s="73">
        <v>42115</v>
      </c>
      <c r="N478" s="72">
        <v>12</v>
      </c>
      <c r="O478" s="72" t="s">
        <v>192</v>
      </c>
      <c r="P478" s="71" t="s">
        <v>196</v>
      </c>
    </row>
    <row r="479" spans="1:16" x14ac:dyDescent="0.3">
      <c r="A479" s="74" t="s">
        <v>189</v>
      </c>
      <c r="B479" s="72" t="s">
        <v>191</v>
      </c>
      <c r="C479" s="72" t="s">
        <v>199</v>
      </c>
      <c r="D479" s="72" t="s">
        <v>176</v>
      </c>
      <c r="E479" s="72">
        <v>853</v>
      </c>
      <c r="F479" s="72">
        <v>120</v>
      </c>
      <c r="G479" s="72">
        <v>300</v>
      </c>
      <c r="H479" s="72">
        <v>255900</v>
      </c>
      <c r="I479" s="72">
        <v>25590</v>
      </c>
      <c r="J479" s="72">
        <v>230310</v>
      </c>
      <c r="K479" s="72">
        <v>213250</v>
      </c>
      <c r="L479" s="72">
        <v>17060</v>
      </c>
      <c r="M479" s="73">
        <v>42116</v>
      </c>
      <c r="N479" s="72">
        <v>12</v>
      </c>
      <c r="O479" s="72" t="s">
        <v>192</v>
      </c>
      <c r="P479" s="71" t="s">
        <v>174</v>
      </c>
    </row>
    <row r="480" spans="1:16" x14ac:dyDescent="0.3">
      <c r="A480" s="74" t="s">
        <v>195</v>
      </c>
      <c r="B480" s="72" t="s">
        <v>186</v>
      </c>
      <c r="C480" s="72" t="s">
        <v>177</v>
      </c>
      <c r="D480" s="72" t="s">
        <v>176</v>
      </c>
      <c r="E480" s="72">
        <v>341</v>
      </c>
      <c r="F480" s="72">
        <v>250</v>
      </c>
      <c r="G480" s="72">
        <v>125</v>
      </c>
      <c r="H480" s="72">
        <v>42625</v>
      </c>
      <c r="I480" s="72">
        <v>4262.5</v>
      </c>
      <c r="J480" s="72">
        <v>38362.5</v>
      </c>
      <c r="K480" s="72">
        <v>40920</v>
      </c>
      <c r="L480" s="72">
        <v>-2557.5</v>
      </c>
      <c r="M480" s="73">
        <v>42117</v>
      </c>
      <c r="N480" s="72">
        <v>5</v>
      </c>
      <c r="O480" s="72" t="s">
        <v>175</v>
      </c>
      <c r="P480" s="71" t="s">
        <v>174</v>
      </c>
    </row>
    <row r="481" spans="1:16" x14ac:dyDescent="0.3">
      <c r="A481" s="74" t="s">
        <v>197</v>
      </c>
      <c r="B481" s="72" t="s">
        <v>186</v>
      </c>
      <c r="C481" s="72" t="s">
        <v>177</v>
      </c>
      <c r="D481" s="72" t="s">
        <v>176</v>
      </c>
      <c r="E481" s="72">
        <v>641</v>
      </c>
      <c r="F481" s="72">
        <v>250</v>
      </c>
      <c r="G481" s="72">
        <v>15</v>
      </c>
      <c r="H481" s="72">
        <v>9615</v>
      </c>
      <c r="I481" s="72">
        <v>961.5</v>
      </c>
      <c r="J481" s="72">
        <v>8653.5</v>
      </c>
      <c r="K481" s="72">
        <v>6410</v>
      </c>
      <c r="L481" s="72">
        <v>2243.5</v>
      </c>
      <c r="M481" s="73">
        <v>42118</v>
      </c>
      <c r="N481" s="72">
        <v>7</v>
      </c>
      <c r="O481" s="72" t="s">
        <v>198</v>
      </c>
      <c r="P481" s="71" t="s">
        <v>174</v>
      </c>
    </row>
    <row r="482" spans="1:16" x14ac:dyDescent="0.3">
      <c r="A482" s="74" t="s">
        <v>183</v>
      </c>
      <c r="B482" s="72" t="s">
        <v>178</v>
      </c>
      <c r="C482" s="72" t="s">
        <v>177</v>
      </c>
      <c r="D482" s="72" t="s">
        <v>176</v>
      </c>
      <c r="E482" s="72">
        <v>2807</v>
      </c>
      <c r="F482" s="72">
        <v>250</v>
      </c>
      <c r="G482" s="72">
        <v>350</v>
      </c>
      <c r="H482" s="72">
        <v>982450</v>
      </c>
      <c r="I482" s="72">
        <v>98245</v>
      </c>
      <c r="J482" s="72">
        <v>884205</v>
      </c>
      <c r="K482" s="72">
        <v>729820</v>
      </c>
      <c r="L482" s="72">
        <v>154385</v>
      </c>
      <c r="M482" s="73">
        <v>42119</v>
      </c>
      <c r="N482" s="72">
        <v>8</v>
      </c>
      <c r="O482" s="72" t="s">
        <v>201</v>
      </c>
      <c r="P482" s="71" t="s">
        <v>174</v>
      </c>
    </row>
    <row r="483" spans="1:16" x14ac:dyDescent="0.3">
      <c r="A483" s="74" t="s">
        <v>189</v>
      </c>
      <c r="B483" s="72" t="s">
        <v>186</v>
      </c>
      <c r="C483" s="72" t="s">
        <v>177</v>
      </c>
      <c r="D483" s="72" t="s">
        <v>176</v>
      </c>
      <c r="E483" s="72">
        <v>432</v>
      </c>
      <c r="F483" s="72">
        <v>250</v>
      </c>
      <c r="G483" s="72">
        <v>300</v>
      </c>
      <c r="H483" s="72">
        <v>129600</v>
      </c>
      <c r="I483" s="72">
        <v>12960</v>
      </c>
      <c r="J483" s="72">
        <v>116640</v>
      </c>
      <c r="K483" s="72">
        <v>108000</v>
      </c>
      <c r="L483" s="72">
        <v>8640</v>
      </c>
      <c r="M483" s="73">
        <v>42120</v>
      </c>
      <c r="N483" s="72">
        <v>9</v>
      </c>
      <c r="O483" s="72" t="s">
        <v>200</v>
      </c>
      <c r="P483" s="71" t="s">
        <v>174</v>
      </c>
    </row>
    <row r="484" spans="1:16" x14ac:dyDescent="0.3">
      <c r="A484" s="74" t="s">
        <v>189</v>
      </c>
      <c r="B484" s="72" t="s">
        <v>178</v>
      </c>
      <c r="C484" s="72" t="s">
        <v>177</v>
      </c>
      <c r="D484" s="72" t="s">
        <v>176</v>
      </c>
      <c r="E484" s="72">
        <v>2294</v>
      </c>
      <c r="F484" s="72">
        <v>250</v>
      </c>
      <c r="G484" s="72">
        <v>300</v>
      </c>
      <c r="H484" s="72">
        <v>688200</v>
      </c>
      <c r="I484" s="72">
        <v>68820</v>
      </c>
      <c r="J484" s="72">
        <v>619380</v>
      </c>
      <c r="K484" s="72">
        <v>573500</v>
      </c>
      <c r="L484" s="72">
        <v>45880</v>
      </c>
      <c r="M484" s="73">
        <v>42121</v>
      </c>
      <c r="N484" s="72">
        <v>10</v>
      </c>
      <c r="O484" s="72" t="s">
        <v>187</v>
      </c>
      <c r="P484" s="71" t="s">
        <v>196</v>
      </c>
    </row>
    <row r="485" spans="1:16" x14ac:dyDescent="0.3">
      <c r="A485" s="74" t="s">
        <v>197</v>
      </c>
      <c r="B485" s="72" t="s">
        <v>191</v>
      </c>
      <c r="C485" s="72" t="s">
        <v>177</v>
      </c>
      <c r="D485" s="72" t="s">
        <v>176</v>
      </c>
      <c r="E485" s="72">
        <v>2167</v>
      </c>
      <c r="F485" s="72">
        <v>250</v>
      </c>
      <c r="G485" s="72">
        <v>15</v>
      </c>
      <c r="H485" s="72">
        <v>32505</v>
      </c>
      <c r="I485" s="72">
        <v>3250.5</v>
      </c>
      <c r="J485" s="72">
        <v>29254.5</v>
      </c>
      <c r="K485" s="72">
        <v>21670</v>
      </c>
      <c r="L485" s="72">
        <v>7584.5</v>
      </c>
      <c r="M485" s="73">
        <v>42122</v>
      </c>
      <c r="N485" s="72">
        <v>10</v>
      </c>
      <c r="O485" s="72" t="s">
        <v>187</v>
      </c>
      <c r="P485" s="71" t="s">
        <v>196</v>
      </c>
    </row>
    <row r="486" spans="1:16" x14ac:dyDescent="0.3">
      <c r="A486" s="74" t="s">
        <v>195</v>
      </c>
      <c r="B486" s="72" t="s">
        <v>182</v>
      </c>
      <c r="C486" s="72" t="s">
        <v>177</v>
      </c>
      <c r="D486" s="72" t="s">
        <v>176</v>
      </c>
      <c r="E486" s="72">
        <v>2529</v>
      </c>
      <c r="F486" s="72">
        <v>250</v>
      </c>
      <c r="G486" s="72">
        <v>125</v>
      </c>
      <c r="H486" s="72">
        <v>316125</v>
      </c>
      <c r="I486" s="72">
        <v>31612.5</v>
      </c>
      <c r="J486" s="72">
        <v>284512.5</v>
      </c>
      <c r="K486" s="72">
        <v>303480</v>
      </c>
      <c r="L486" s="72">
        <v>-18967.5</v>
      </c>
      <c r="M486" s="73">
        <v>42123</v>
      </c>
      <c r="N486" s="72">
        <v>11</v>
      </c>
      <c r="O486" s="72" t="s">
        <v>193</v>
      </c>
      <c r="P486" s="71" t="s">
        <v>174</v>
      </c>
    </row>
    <row r="487" spans="1:16" x14ac:dyDescent="0.3">
      <c r="A487" s="74" t="s">
        <v>183</v>
      </c>
      <c r="B487" s="72" t="s">
        <v>194</v>
      </c>
      <c r="C487" s="72" t="s">
        <v>177</v>
      </c>
      <c r="D487" s="72" t="s">
        <v>176</v>
      </c>
      <c r="E487" s="72">
        <v>1870</v>
      </c>
      <c r="F487" s="72">
        <v>250</v>
      </c>
      <c r="G487" s="72">
        <v>350</v>
      </c>
      <c r="H487" s="72">
        <v>654500</v>
      </c>
      <c r="I487" s="72">
        <v>65450</v>
      </c>
      <c r="J487" s="72">
        <v>589050</v>
      </c>
      <c r="K487" s="72">
        <v>486200</v>
      </c>
      <c r="L487" s="72">
        <v>102850</v>
      </c>
      <c r="M487" s="73">
        <v>42124</v>
      </c>
      <c r="N487" s="72">
        <v>12</v>
      </c>
      <c r="O487" s="72" t="s">
        <v>192</v>
      </c>
      <c r="P487" s="71" t="s">
        <v>196</v>
      </c>
    </row>
    <row r="488" spans="1:16" x14ac:dyDescent="0.3">
      <c r="A488" s="74" t="s">
        <v>195</v>
      </c>
      <c r="B488" s="72" t="s">
        <v>178</v>
      </c>
      <c r="C488" s="72" t="s">
        <v>188</v>
      </c>
      <c r="D488" s="72" t="s">
        <v>176</v>
      </c>
      <c r="E488" s="72">
        <v>579</v>
      </c>
      <c r="F488" s="72">
        <v>260</v>
      </c>
      <c r="G488" s="72">
        <v>125</v>
      </c>
      <c r="H488" s="72">
        <v>72375</v>
      </c>
      <c r="I488" s="72">
        <v>7237.5</v>
      </c>
      <c r="J488" s="72">
        <v>65137.5</v>
      </c>
      <c r="K488" s="72">
        <v>69480</v>
      </c>
      <c r="L488" s="72">
        <v>-4342.5</v>
      </c>
      <c r="M488" s="73">
        <v>42125</v>
      </c>
      <c r="N488" s="72">
        <v>1</v>
      </c>
      <c r="O488" s="72" t="s">
        <v>203</v>
      </c>
      <c r="P488" s="71" t="s">
        <v>174</v>
      </c>
    </row>
    <row r="489" spans="1:16" x14ac:dyDescent="0.3">
      <c r="A489" s="74" t="s">
        <v>183</v>
      </c>
      <c r="B489" s="72" t="s">
        <v>182</v>
      </c>
      <c r="C489" s="72" t="s">
        <v>188</v>
      </c>
      <c r="D489" s="72" t="s">
        <v>176</v>
      </c>
      <c r="E489" s="72">
        <v>2240</v>
      </c>
      <c r="F489" s="72">
        <v>260</v>
      </c>
      <c r="G489" s="72">
        <v>350</v>
      </c>
      <c r="H489" s="72">
        <v>784000</v>
      </c>
      <c r="I489" s="72">
        <v>78400</v>
      </c>
      <c r="J489" s="72">
        <v>705600</v>
      </c>
      <c r="K489" s="72">
        <v>582400</v>
      </c>
      <c r="L489" s="72">
        <v>123200</v>
      </c>
      <c r="M489" s="73">
        <v>42126</v>
      </c>
      <c r="N489" s="72">
        <v>2</v>
      </c>
      <c r="O489" s="72" t="s">
        <v>184</v>
      </c>
      <c r="P489" s="71" t="s">
        <v>174</v>
      </c>
    </row>
    <row r="490" spans="1:16" x14ac:dyDescent="0.3">
      <c r="A490" s="74" t="s">
        <v>189</v>
      </c>
      <c r="B490" s="72" t="s">
        <v>178</v>
      </c>
      <c r="C490" s="72" t="s">
        <v>188</v>
      </c>
      <c r="D490" s="72" t="s">
        <v>176</v>
      </c>
      <c r="E490" s="72">
        <v>2993</v>
      </c>
      <c r="F490" s="72">
        <v>260</v>
      </c>
      <c r="G490" s="72">
        <v>300</v>
      </c>
      <c r="H490" s="72">
        <v>897900</v>
      </c>
      <c r="I490" s="72">
        <v>89790</v>
      </c>
      <c r="J490" s="72">
        <v>808110</v>
      </c>
      <c r="K490" s="72">
        <v>748250</v>
      </c>
      <c r="L490" s="72">
        <v>59860</v>
      </c>
      <c r="M490" s="73">
        <v>42127</v>
      </c>
      <c r="N490" s="72">
        <v>3</v>
      </c>
      <c r="O490" s="72" t="s">
        <v>190</v>
      </c>
      <c r="P490" s="71" t="s">
        <v>174</v>
      </c>
    </row>
    <row r="491" spans="1:16" x14ac:dyDescent="0.3">
      <c r="A491" s="74" t="s">
        <v>179</v>
      </c>
      <c r="B491" s="72" t="s">
        <v>182</v>
      </c>
      <c r="C491" s="72" t="s">
        <v>188</v>
      </c>
      <c r="D491" s="72" t="s">
        <v>176</v>
      </c>
      <c r="E491" s="72">
        <v>3520.5</v>
      </c>
      <c r="F491" s="72">
        <v>260</v>
      </c>
      <c r="G491" s="72">
        <v>12</v>
      </c>
      <c r="H491" s="72">
        <v>42246</v>
      </c>
      <c r="I491" s="72">
        <v>4224.6000000000004</v>
      </c>
      <c r="J491" s="72">
        <v>38021.4</v>
      </c>
      <c r="K491" s="72">
        <v>10561.5</v>
      </c>
      <c r="L491" s="72">
        <v>27459.9</v>
      </c>
      <c r="M491" s="73">
        <v>42128</v>
      </c>
      <c r="N491" s="72">
        <v>4</v>
      </c>
      <c r="O491" s="72" t="s">
        <v>180</v>
      </c>
      <c r="P491" s="71" t="s">
        <v>174</v>
      </c>
    </row>
    <row r="492" spans="1:16" x14ac:dyDescent="0.3">
      <c r="A492" s="74" t="s">
        <v>183</v>
      </c>
      <c r="B492" s="72" t="s">
        <v>186</v>
      </c>
      <c r="C492" s="72" t="s">
        <v>188</v>
      </c>
      <c r="D492" s="72" t="s">
        <v>176</v>
      </c>
      <c r="E492" s="72">
        <v>2039</v>
      </c>
      <c r="F492" s="72">
        <v>260</v>
      </c>
      <c r="G492" s="72">
        <v>20</v>
      </c>
      <c r="H492" s="72">
        <v>40780</v>
      </c>
      <c r="I492" s="72">
        <v>4078</v>
      </c>
      <c r="J492" s="72">
        <v>36702</v>
      </c>
      <c r="K492" s="72">
        <v>20390</v>
      </c>
      <c r="L492" s="72">
        <v>16312</v>
      </c>
      <c r="M492" s="73">
        <v>42129</v>
      </c>
      <c r="N492" s="72">
        <v>5</v>
      </c>
      <c r="O492" s="72" t="s">
        <v>175</v>
      </c>
      <c r="P492" s="71" t="s">
        <v>174</v>
      </c>
    </row>
    <row r="493" spans="1:16" x14ac:dyDescent="0.3">
      <c r="A493" s="74" t="s">
        <v>179</v>
      </c>
      <c r="B493" s="72" t="s">
        <v>194</v>
      </c>
      <c r="C493" s="72" t="s">
        <v>188</v>
      </c>
      <c r="D493" s="72" t="s">
        <v>176</v>
      </c>
      <c r="E493" s="72">
        <v>2574</v>
      </c>
      <c r="F493" s="72">
        <v>260</v>
      </c>
      <c r="G493" s="72">
        <v>12</v>
      </c>
      <c r="H493" s="72">
        <v>30888</v>
      </c>
      <c r="I493" s="72">
        <v>3088.8</v>
      </c>
      <c r="J493" s="72">
        <v>27799.200000000001</v>
      </c>
      <c r="K493" s="72">
        <v>7722</v>
      </c>
      <c r="L493" s="72">
        <v>20077.2</v>
      </c>
      <c r="M493" s="73">
        <v>42130</v>
      </c>
      <c r="N493" s="72">
        <v>8</v>
      </c>
      <c r="O493" s="72" t="s">
        <v>201</v>
      </c>
      <c r="P493" s="71" t="s">
        <v>174</v>
      </c>
    </row>
    <row r="494" spans="1:16" x14ac:dyDescent="0.3">
      <c r="A494" s="74" t="s">
        <v>183</v>
      </c>
      <c r="B494" s="72" t="s">
        <v>182</v>
      </c>
      <c r="C494" s="72" t="s">
        <v>188</v>
      </c>
      <c r="D494" s="72" t="s">
        <v>176</v>
      </c>
      <c r="E494" s="72">
        <v>707</v>
      </c>
      <c r="F494" s="72">
        <v>260</v>
      </c>
      <c r="G494" s="72">
        <v>350</v>
      </c>
      <c r="H494" s="72">
        <v>247450</v>
      </c>
      <c r="I494" s="72">
        <v>24745</v>
      </c>
      <c r="J494" s="72">
        <v>222705</v>
      </c>
      <c r="K494" s="72">
        <v>183820</v>
      </c>
      <c r="L494" s="72">
        <v>38885</v>
      </c>
      <c r="M494" s="73">
        <v>42131</v>
      </c>
      <c r="N494" s="72">
        <v>9</v>
      </c>
      <c r="O494" s="72" t="s">
        <v>200</v>
      </c>
      <c r="P494" s="71" t="s">
        <v>174</v>
      </c>
    </row>
    <row r="495" spans="1:16" x14ac:dyDescent="0.3">
      <c r="A495" s="74" t="s">
        <v>197</v>
      </c>
      <c r="B495" s="72" t="s">
        <v>191</v>
      </c>
      <c r="C495" s="72" t="s">
        <v>188</v>
      </c>
      <c r="D495" s="72" t="s">
        <v>176</v>
      </c>
      <c r="E495" s="72">
        <v>2072</v>
      </c>
      <c r="F495" s="72">
        <v>260</v>
      </c>
      <c r="G495" s="72">
        <v>15</v>
      </c>
      <c r="H495" s="72">
        <v>31080</v>
      </c>
      <c r="I495" s="72">
        <v>3108</v>
      </c>
      <c r="J495" s="72">
        <v>27972</v>
      </c>
      <c r="K495" s="72">
        <v>20720</v>
      </c>
      <c r="L495" s="72">
        <v>7252</v>
      </c>
      <c r="M495" s="73">
        <v>42132</v>
      </c>
      <c r="N495" s="72">
        <v>12</v>
      </c>
      <c r="O495" s="72" t="s">
        <v>192</v>
      </c>
      <c r="P495" s="71" t="s">
        <v>174</v>
      </c>
    </row>
    <row r="496" spans="1:16" x14ac:dyDescent="0.3">
      <c r="A496" s="74" t="s">
        <v>189</v>
      </c>
      <c r="B496" s="72" t="s">
        <v>191</v>
      </c>
      <c r="C496" s="72" t="s">
        <v>188</v>
      </c>
      <c r="D496" s="72" t="s">
        <v>176</v>
      </c>
      <c r="E496" s="72">
        <v>853</v>
      </c>
      <c r="F496" s="72">
        <v>260</v>
      </c>
      <c r="G496" s="72">
        <v>300</v>
      </c>
      <c r="H496" s="72">
        <v>255900</v>
      </c>
      <c r="I496" s="72">
        <v>25590</v>
      </c>
      <c r="J496" s="72">
        <v>230310</v>
      </c>
      <c r="K496" s="72">
        <v>213250</v>
      </c>
      <c r="L496" s="72">
        <v>17060</v>
      </c>
      <c r="M496" s="73">
        <v>42133</v>
      </c>
      <c r="N496" s="72">
        <v>12</v>
      </c>
      <c r="O496" s="72" t="s">
        <v>192</v>
      </c>
      <c r="P496" s="71" t="s">
        <v>174</v>
      </c>
    </row>
    <row r="497" spans="1:16" x14ac:dyDescent="0.3">
      <c r="A497" s="74" t="s">
        <v>179</v>
      </c>
      <c r="B497" s="72" t="s">
        <v>191</v>
      </c>
      <c r="C497" s="72" t="s">
        <v>202</v>
      </c>
      <c r="D497" s="72" t="s">
        <v>176</v>
      </c>
      <c r="E497" s="72">
        <v>1198</v>
      </c>
      <c r="F497" s="72">
        <v>3</v>
      </c>
      <c r="G497" s="72">
        <v>12</v>
      </c>
      <c r="H497" s="72">
        <v>14376</v>
      </c>
      <c r="I497" s="72">
        <v>1581.36</v>
      </c>
      <c r="J497" s="72">
        <v>12794.64</v>
      </c>
      <c r="K497" s="72">
        <v>3594</v>
      </c>
      <c r="L497" s="72">
        <v>9200.64</v>
      </c>
      <c r="M497" s="73">
        <v>42134</v>
      </c>
      <c r="N497" s="72">
        <v>10</v>
      </c>
      <c r="O497" s="72" t="s">
        <v>187</v>
      </c>
      <c r="P497" s="71" t="s">
        <v>196</v>
      </c>
    </row>
    <row r="498" spans="1:16" x14ac:dyDescent="0.3">
      <c r="A498" s="74" t="s">
        <v>183</v>
      </c>
      <c r="B498" s="72" t="s">
        <v>191</v>
      </c>
      <c r="C498" s="72" t="s">
        <v>181</v>
      </c>
      <c r="D498" s="72" t="s">
        <v>176</v>
      </c>
      <c r="E498" s="72">
        <v>2532</v>
      </c>
      <c r="F498" s="72">
        <v>10</v>
      </c>
      <c r="G498" s="72">
        <v>7</v>
      </c>
      <c r="H498" s="72">
        <v>17724</v>
      </c>
      <c r="I498" s="72">
        <v>1949.64</v>
      </c>
      <c r="J498" s="72">
        <v>15774.36</v>
      </c>
      <c r="K498" s="72">
        <v>12660</v>
      </c>
      <c r="L498" s="72">
        <v>3114.36</v>
      </c>
      <c r="M498" s="73">
        <v>42135</v>
      </c>
      <c r="N498" s="72">
        <v>4</v>
      </c>
      <c r="O498" s="72" t="s">
        <v>180</v>
      </c>
      <c r="P498" s="71" t="s">
        <v>174</v>
      </c>
    </row>
    <row r="499" spans="1:16" x14ac:dyDescent="0.3">
      <c r="A499" s="74" t="s">
        <v>179</v>
      </c>
      <c r="B499" s="72" t="s">
        <v>191</v>
      </c>
      <c r="C499" s="72" t="s">
        <v>181</v>
      </c>
      <c r="D499" s="72" t="s">
        <v>176</v>
      </c>
      <c r="E499" s="72">
        <v>1198</v>
      </c>
      <c r="F499" s="72">
        <v>10</v>
      </c>
      <c r="G499" s="72">
        <v>12</v>
      </c>
      <c r="H499" s="72">
        <v>14376</v>
      </c>
      <c r="I499" s="72">
        <v>1581.36</v>
      </c>
      <c r="J499" s="72">
        <v>12794.64</v>
      </c>
      <c r="K499" s="72">
        <v>3594</v>
      </c>
      <c r="L499" s="72">
        <v>9200.64</v>
      </c>
      <c r="M499" s="73">
        <v>42136</v>
      </c>
      <c r="N499" s="72">
        <v>10</v>
      </c>
      <c r="O499" s="72" t="s">
        <v>187</v>
      </c>
      <c r="P499" s="71" t="s">
        <v>196</v>
      </c>
    </row>
    <row r="500" spans="1:16" x14ac:dyDescent="0.3">
      <c r="A500" s="74" t="s">
        <v>197</v>
      </c>
      <c r="B500" s="72" t="s">
        <v>182</v>
      </c>
      <c r="C500" s="72" t="s">
        <v>199</v>
      </c>
      <c r="D500" s="72" t="s">
        <v>176</v>
      </c>
      <c r="E500" s="72">
        <v>384</v>
      </c>
      <c r="F500" s="72">
        <v>120</v>
      </c>
      <c r="G500" s="72">
        <v>15</v>
      </c>
      <c r="H500" s="72">
        <v>5760</v>
      </c>
      <c r="I500" s="72">
        <v>633.6</v>
      </c>
      <c r="J500" s="72">
        <v>5126.3999999999996</v>
      </c>
      <c r="K500" s="72">
        <v>3840</v>
      </c>
      <c r="L500" s="72">
        <v>1286.4000000000001</v>
      </c>
      <c r="M500" s="73">
        <v>42137</v>
      </c>
      <c r="N500" s="72">
        <v>1</v>
      </c>
      <c r="O500" s="72" t="s">
        <v>203</v>
      </c>
      <c r="P500" s="71" t="s">
        <v>174</v>
      </c>
    </row>
    <row r="501" spans="1:16" x14ac:dyDescent="0.3">
      <c r="A501" s="74" t="s">
        <v>179</v>
      </c>
      <c r="B501" s="72" t="s">
        <v>194</v>
      </c>
      <c r="C501" s="72" t="s">
        <v>199</v>
      </c>
      <c r="D501" s="72" t="s">
        <v>176</v>
      </c>
      <c r="E501" s="72">
        <v>472</v>
      </c>
      <c r="F501" s="72">
        <v>120</v>
      </c>
      <c r="G501" s="72">
        <v>12</v>
      </c>
      <c r="H501" s="72">
        <v>5664</v>
      </c>
      <c r="I501" s="72">
        <v>623.04</v>
      </c>
      <c r="J501" s="72">
        <v>5040.96</v>
      </c>
      <c r="K501" s="72">
        <v>1416</v>
      </c>
      <c r="L501" s="72">
        <v>3624.96</v>
      </c>
      <c r="M501" s="73">
        <v>42138</v>
      </c>
      <c r="N501" s="72">
        <v>10</v>
      </c>
      <c r="O501" s="72" t="s">
        <v>187</v>
      </c>
      <c r="P501" s="71" t="s">
        <v>174</v>
      </c>
    </row>
    <row r="502" spans="1:16" x14ac:dyDescent="0.3">
      <c r="A502" s="74" t="s">
        <v>183</v>
      </c>
      <c r="B502" s="72" t="s">
        <v>178</v>
      </c>
      <c r="C502" s="72" t="s">
        <v>177</v>
      </c>
      <c r="D502" s="72" t="s">
        <v>176</v>
      </c>
      <c r="E502" s="72">
        <v>1579</v>
      </c>
      <c r="F502" s="72">
        <v>250</v>
      </c>
      <c r="G502" s="72">
        <v>7</v>
      </c>
      <c r="H502" s="72">
        <v>11053</v>
      </c>
      <c r="I502" s="72">
        <v>1215.83</v>
      </c>
      <c r="J502" s="72">
        <v>9837.17</v>
      </c>
      <c r="K502" s="72">
        <v>7895</v>
      </c>
      <c r="L502" s="72">
        <v>1942.17</v>
      </c>
      <c r="M502" s="73">
        <v>42139</v>
      </c>
      <c r="N502" s="72">
        <v>3</v>
      </c>
      <c r="O502" s="72" t="s">
        <v>190</v>
      </c>
      <c r="P502" s="71" t="s">
        <v>174</v>
      </c>
    </row>
    <row r="503" spans="1:16" x14ac:dyDescent="0.3">
      <c r="A503" s="74" t="s">
        <v>179</v>
      </c>
      <c r="B503" s="72" t="s">
        <v>186</v>
      </c>
      <c r="C503" s="72" t="s">
        <v>177</v>
      </c>
      <c r="D503" s="72" t="s">
        <v>176</v>
      </c>
      <c r="E503" s="72">
        <v>1005</v>
      </c>
      <c r="F503" s="72">
        <v>250</v>
      </c>
      <c r="G503" s="72">
        <v>12</v>
      </c>
      <c r="H503" s="72">
        <v>12060</v>
      </c>
      <c r="I503" s="72">
        <v>1326.6</v>
      </c>
      <c r="J503" s="72">
        <v>10733.4</v>
      </c>
      <c r="K503" s="72">
        <v>3015</v>
      </c>
      <c r="L503" s="72">
        <v>7718.4</v>
      </c>
      <c r="M503" s="73">
        <v>42140</v>
      </c>
      <c r="N503" s="72">
        <v>9</v>
      </c>
      <c r="O503" s="72" t="s">
        <v>200</v>
      </c>
      <c r="P503" s="71" t="s">
        <v>196</v>
      </c>
    </row>
    <row r="504" spans="1:16" x14ac:dyDescent="0.3">
      <c r="A504" s="74" t="s">
        <v>197</v>
      </c>
      <c r="B504" s="72" t="s">
        <v>178</v>
      </c>
      <c r="C504" s="72" t="s">
        <v>188</v>
      </c>
      <c r="D504" s="72" t="s">
        <v>176</v>
      </c>
      <c r="E504" s="72">
        <v>3199.5</v>
      </c>
      <c r="F504" s="72">
        <v>260</v>
      </c>
      <c r="G504" s="72">
        <v>15</v>
      </c>
      <c r="H504" s="72">
        <v>47992.5</v>
      </c>
      <c r="I504" s="72">
        <v>5279.1750000000002</v>
      </c>
      <c r="J504" s="72">
        <v>42713.324999999997</v>
      </c>
      <c r="K504" s="72">
        <v>31995</v>
      </c>
      <c r="L504" s="72">
        <v>10718.325000000001</v>
      </c>
      <c r="M504" s="73">
        <v>42141</v>
      </c>
      <c r="N504" s="72">
        <v>7</v>
      </c>
      <c r="O504" s="72" t="s">
        <v>198</v>
      </c>
      <c r="P504" s="71" t="s">
        <v>174</v>
      </c>
    </row>
    <row r="505" spans="1:16" x14ac:dyDescent="0.3">
      <c r="A505" s="74" t="s">
        <v>179</v>
      </c>
      <c r="B505" s="72" t="s">
        <v>194</v>
      </c>
      <c r="C505" s="72" t="s">
        <v>188</v>
      </c>
      <c r="D505" s="72" t="s">
        <v>176</v>
      </c>
      <c r="E505" s="72">
        <v>472</v>
      </c>
      <c r="F505" s="72">
        <v>260</v>
      </c>
      <c r="G505" s="72">
        <v>12</v>
      </c>
      <c r="H505" s="72">
        <v>5664</v>
      </c>
      <c r="I505" s="72">
        <v>623.04</v>
      </c>
      <c r="J505" s="72">
        <v>5040.96</v>
      </c>
      <c r="K505" s="72">
        <v>1416</v>
      </c>
      <c r="L505" s="72">
        <v>3624.96</v>
      </c>
      <c r="M505" s="73">
        <v>42142</v>
      </c>
      <c r="N505" s="72">
        <v>10</v>
      </c>
      <c r="O505" s="72" t="s">
        <v>187</v>
      </c>
      <c r="P505" s="71" t="s">
        <v>174</v>
      </c>
    </row>
    <row r="506" spans="1:16" x14ac:dyDescent="0.3">
      <c r="A506" s="74" t="s">
        <v>179</v>
      </c>
      <c r="B506" s="72" t="s">
        <v>182</v>
      </c>
      <c r="C506" s="72" t="s">
        <v>202</v>
      </c>
      <c r="D506" s="72" t="s">
        <v>176</v>
      </c>
      <c r="E506" s="72">
        <v>1937</v>
      </c>
      <c r="F506" s="72">
        <v>3</v>
      </c>
      <c r="G506" s="72">
        <v>12</v>
      </c>
      <c r="H506" s="72">
        <v>23244</v>
      </c>
      <c r="I506" s="72">
        <v>2556.84</v>
      </c>
      <c r="J506" s="72">
        <v>20687.16</v>
      </c>
      <c r="K506" s="72">
        <v>5811</v>
      </c>
      <c r="L506" s="72">
        <v>14876.16</v>
      </c>
      <c r="M506" s="73">
        <v>42143</v>
      </c>
      <c r="N506" s="72">
        <v>2</v>
      </c>
      <c r="O506" s="72" t="s">
        <v>184</v>
      </c>
      <c r="P506" s="71" t="s">
        <v>174</v>
      </c>
    </row>
    <row r="507" spans="1:16" x14ac:dyDescent="0.3">
      <c r="A507" s="74" t="s">
        <v>183</v>
      </c>
      <c r="B507" s="72" t="s">
        <v>194</v>
      </c>
      <c r="C507" s="72" t="s">
        <v>202</v>
      </c>
      <c r="D507" s="72" t="s">
        <v>176</v>
      </c>
      <c r="E507" s="72">
        <v>792</v>
      </c>
      <c r="F507" s="72">
        <v>3</v>
      </c>
      <c r="G507" s="72">
        <v>350</v>
      </c>
      <c r="H507" s="72">
        <v>277200</v>
      </c>
      <c r="I507" s="72">
        <v>30492</v>
      </c>
      <c r="J507" s="72">
        <v>246708</v>
      </c>
      <c r="K507" s="72">
        <v>205920</v>
      </c>
      <c r="L507" s="72">
        <v>40788</v>
      </c>
      <c r="M507" s="73">
        <v>42144</v>
      </c>
      <c r="N507" s="72">
        <v>3</v>
      </c>
      <c r="O507" s="72" t="s">
        <v>190</v>
      </c>
      <c r="P507" s="71" t="s">
        <v>174</v>
      </c>
    </row>
    <row r="508" spans="1:16" x14ac:dyDescent="0.3">
      <c r="A508" s="74" t="s">
        <v>189</v>
      </c>
      <c r="B508" s="72" t="s">
        <v>194</v>
      </c>
      <c r="C508" s="72" t="s">
        <v>202</v>
      </c>
      <c r="D508" s="72" t="s">
        <v>176</v>
      </c>
      <c r="E508" s="72">
        <v>2811</v>
      </c>
      <c r="F508" s="72">
        <v>3</v>
      </c>
      <c r="G508" s="72">
        <v>300</v>
      </c>
      <c r="H508" s="72">
        <v>843300</v>
      </c>
      <c r="I508" s="72">
        <v>92763</v>
      </c>
      <c r="J508" s="72">
        <v>750537</v>
      </c>
      <c r="K508" s="72">
        <v>702750</v>
      </c>
      <c r="L508" s="72">
        <v>47787</v>
      </c>
      <c r="M508" s="73">
        <v>42145</v>
      </c>
      <c r="N508" s="72">
        <v>7</v>
      </c>
      <c r="O508" s="72" t="s">
        <v>198</v>
      </c>
      <c r="P508" s="71" t="s">
        <v>174</v>
      </c>
    </row>
    <row r="509" spans="1:16" x14ac:dyDescent="0.3">
      <c r="A509" s="74" t="s">
        <v>195</v>
      </c>
      <c r="B509" s="72" t="s">
        <v>191</v>
      </c>
      <c r="C509" s="72" t="s">
        <v>202</v>
      </c>
      <c r="D509" s="72" t="s">
        <v>176</v>
      </c>
      <c r="E509" s="72">
        <v>2441</v>
      </c>
      <c r="F509" s="72">
        <v>3</v>
      </c>
      <c r="G509" s="72">
        <v>125</v>
      </c>
      <c r="H509" s="72">
        <v>305125</v>
      </c>
      <c r="I509" s="72">
        <v>33563.75</v>
      </c>
      <c r="J509" s="72">
        <v>271561.25</v>
      </c>
      <c r="K509" s="72">
        <v>292920</v>
      </c>
      <c r="L509" s="72">
        <v>-21358.75</v>
      </c>
      <c r="M509" s="73">
        <v>42146</v>
      </c>
      <c r="N509" s="72">
        <v>10</v>
      </c>
      <c r="O509" s="72" t="s">
        <v>187</v>
      </c>
      <c r="P509" s="71" t="s">
        <v>174</v>
      </c>
    </row>
    <row r="510" spans="1:16" x14ac:dyDescent="0.3">
      <c r="A510" s="74" t="s">
        <v>197</v>
      </c>
      <c r="B510" s="72" t="s">
        <v>182</v>
      </c>
      <c r="C510" s="72" t="s">
        <v>202</v>
      </c>
      <c r="D510" s="72" t="s">
        <v>176</v>
      </c>
      <c r="E510" s="72">
        <v>1560</v>
      </c>
      <c r="F510" s="72">
        <v>3</v>
      </c>
      <c r="G510" s="72">
        <v>15</v>
      </c>
      <c r="H510" s="72">
        <v>23400</v>
      </c>
      <c r="I510" s="72">
        <v>2574</v>
      </c>
      <c r="J510" s="72">
        <v>20826</v>
      </c>
      <c r="K510" s="72">
        <v>15600</v>
      </c>
      <c r="L510" s="72">
        <v>5226</v>
      </c>
      <c r="M510" s="73">
        <v>42147</v>
      </c>
      <c r="N510" s="72">
        <v>11</v>
      </c>
      <c r="O510" s="72" t="s">
        <v>193</v>
      </c>
      <c r="P510" s="71" t="s">
        <v>196</v>
      </c>
    </row>
    <row r="511" spans="1:16" x14ac:dyDescent="0.3">
      <c r="A511" s="74" t="s">
        <v>183</v>
      </c>
      <c r="B511" s="72" t="s">
        <v>186</v>
      </c>
      <c r="C511" s="72" t="s">
        <v>202</v>
      </c>
      <c r="D511" s="72" t="s">
        <v>176</v>
      </c>
      <c r="E511" s="72">
        <v>2706</v>
      </c>
      <c r="F511" s="72">
        <v>3</v>
      </c>
      <c r="G511" s="72">
        <v>7</v>
      </c>
      <c r="H511" s="72">
        <v>18942</v>
      </c>
      <c r="I511" s="72">
        <v>2083.62</v>
      </c>
      <c r="J511" s="72">
        <v>16858.38</v>
      </c>
      <c r="K511" s="72">
        <v>13530</v>
      </c>
      <c r="L511" s="72">
        <v>3328.38</v>
      </c>
      <c r="M511" s="73">
        <v>42148</v>
      </c>
      <c r="N511" s="72">
        <v>11</v>
      </c>
      <c r="O511" s="72" t="s">
        <v>193</v>
      </c>
      <c r="P511" s="71" t="s">
        <v>196</v>
      </c>
    </row>
    <row r="512" spans="1:16" x14ac:dyDescent="0.3">
      <c r="A512" s="74" t="s">
        <v>183</v>
      </c>
      <c r="B512" s="72" t="s">
        <v>194</v>
      </c>
      <c r="C512" s="72" t="s">
        <v>185</v>
      </c>
      <c r="D512" s="72" t="s">
        <v>176</v>
      </c>
      <c r="E512" s="72">
        <v>766</v>
      </c>
      <c r="F512" s="72">
        <v>5</v>
      </c>
      <c r="G512" s="72">
        <v>350</v>
      </c>
      <c r="H512" s="72">
        <v>268100</v>
      </c>
      <c r="I512" s="72">
        <v>29491</v>
      </c>
      <c r="J512" s="72">
        <v>238609</v>
      </c>
      <c r="K512" s="72">
        <v>199160</v>
      </c>
      <c r="L512" s="72">
        <v>39449</v>
      </c>
      <c r="M512" s="73">
        <v>42149</v>
      </c>
      <c r="N512" s="72">
        <v>1</v>
      </c>
      <c r="O512" s="72" t="s">
        <v>203</v>
      </c>
      <c r="P512" s="71" t="s">
        <v>174</v>
      </c>
    </row>
    <row r="513" spans="1:16" x14ac:dyDescent="0.3">
      <c r="A513" s="74" t="s">
        <v>183</v>
      </c>
      <c r="B513" s="72" t="s">
        <v>194</v>
      </c>
      <c r="C513" s="72" t="s">
        <v>185</v>
      </c>
      <c r="D513" s="72" t="s">
        <v>176</v>
      </c>
      <c r="E513" s="72">
        <v>2992</v>
      </c>
      <c r="F513" s="72">
        <v>5</v>
      </c>
      <c r="G513" s="72">
        <v>20</v>
      </c>
      <c r="H513" s="72">
        <v>59840</v>
      </c>
      <c r="I513" s="72">
        <v>6582.4</v>
      </c>
      <c r="J513" s="72">
        <v>53257.599999999999</v>
      </c>
      <c r="K513" s="72">
        <v>29920</v>
      </c>
      <c r="L513" s="72">
        <v>23337.599999999999</v>
      </c>
      <c r="M513" s="73">
        <v>42150</v>
      </c>
      <c r="N513" s="72">
        <v>10</v>
      </c>
      <c r="O513" s="72" t="s">
        <v>187</v>
      </c>
      <c r="P513" s="71" t="s">
        <v>196</v>
      </c>
    </row>
    <row r="514" spans="1:16" x14ac:dyDescent="0.3">
      <c r="A514" s="74" t="s">
        <v>197</v>
      </c>
      <c r="B514" s="72" t="s">
        <v>186</v>
      </c>
      <c r="C514" s="72" t="s">
        <v>185</v>
      </c>
      <c r="D514" s="72" t="s">
        <v>176</v>
      </c>
      <c r="E514" s="72">
        <v>2157</v>
      </c>
      <c r="F514" s="72">
        <v>5</v>
      </c>
      <c r="G514" s="72">
        <v>15</v>
      </c>
      <c r="H514" s="72">
        <v>32355</v>
      </c>
      <c r="I514" s="72">
        <v>3559.05</v>
      </c>
      <c r="J514" s="72">
        <v>28795.95</v>
      </c>
      <c r="K514" s="72">
        <v>21570</v>
      </c>
      <c r="L514" s="72">
        <v>7225.95</v>
      </c>
      <c r="M514" s="73">
        <v>42151</v>
      </c>
      <c r="N514" s="72">
        <v>12</v>
      </c>
      <c r="O514" s="72" t="s">
        <v>192</v>
      </c>
      <c r="P514" s="71" t="s">
        <v>174</v>
      </c>
    </row>
    <row r="515" spans="1:16" x14ac:dyDescent="0.3">
      <c r="A515" s="74" t="s">
        <v>189</v>
      </c>
      <c r="B515" s="72" t="s">
        <v>182</v>
      </c>
      <c r="C515" s="72" t="s">
        <v>181</v>
      </c>
      <c r="D515" s="72" t="s">
        <v>176</v>
      </c>
      <c r="E515" s="72">
        <v>873</v>
      </c>
      <c r="F515" s="72">
        <v>10</v>
      </c>
      <c r="G515" s="72">
        <v>300</v>
      </c>
      <c r="H515" s="72">
        <v>261900</v>
      </c>
      <c r="I515" s="72">
        <v>28809</v>
      </c>
      <c r="J515" s="72">
        <v>233091</v>
      </c>
      <c r="K515" s="72">
        <v>218250</v>
      </c>
      <c r="L515" s="72">
        <v>14841</v>
      </c>
      <c r="M515" s="73">
        <v>42152</v>
      </c>
      <c r="N515" s="72">
        <v>1</v>
      </c>
      <c r="O515" s="72" t="s">
        <v>203</v>
      </c>
      <c r="P515" s="71" t="s">
        <v>174</v>
      </c>
    </row>
    <row r="516" spans="1:16" x14ac:dyDescent="0.3">
      <c r="A516" s="74" t="s">
        <v>183</v>
      </c>
      <c r="B516" s="72" t="s">
        <v>186</v>
      </c>
      <c r="C516" s="72" t="s">
        <v>181</v>
      </c>
      <c r="D516" s="72" t="s">
        <v>176</v>
      </c>
      <c r="E516" s="72">
        <v>1122</v>
      </c>
      <c r="F516" s="72">
        <v>10</v>
      </c>
      <c r="G516" s="72">
        <v>20</v>
      </c>
      <c r="H516" s="72">
        <v>22440</v>
      </c>
      <c r="I516" s="72">
        <v>2468.4</v>
      </c>
      <c r="J516" s="72">
        <v>19971.599999999999</v>
      </c>
      <c r="K516" s="72">
        <v>11220</v>
      </c>
      <c r="L516" s="72">
        <v>8751.6</v>
      </c>
      <c r="M516" s="73">
        <v>42153</v>
      </c>
      <c r="N516" s="72">
        <v>3</v>
      </c>
      <c r="O516" s="72" t="s">
        <v>190</v>
      </c>
      <c r="P516" s="71" t="s">
        <v>174</v>
      </c>
    </row>
    <row r="517" spans="1:16" x14ac:dyDescent="0.3">
      <c r="A517" s="74" t="s">
        <v>183</v>
      </c>
      <c r="B517" s="72" t="s">
        <v>182</v>
      </c>
      <c r="C517" s="72" t="s">
        <v>181</v>
      </c>
      <c r="D517" s="72" t="s">
        <v>176</v>
      </c>
      <c r="E517" s="72">
        <v>2104.5</v>
      </c>
      <c r="F517" s="72">
        <v>10</v>
      </c>
      <c r="G517" s="72">
        <v>350</v>
      </c>
      <c r="H517" s="72">
        <v>736575</v>
      </c>
      <c r="I517" s="72">
        <v>81023.25</v>
      </c>
      <c r="J517" s="72">
        <v>655551.75</v>
      </c>
      <c r="K517" s="72">
        <v>547170</v>
      </c>
      <c r="L517" s="72">
        <v>108381.75</v>
      </c>
      <c r="M517" s="73">
        <v>42154</v>
      </c>
      <c r="N517" s="72">
        <v>7</v>
      </c>
      <c r="O517" s="72" t="s">
        <v>198</v>
      </c>
      <c r="P517" s="71" t="s">
        <v>174</v>
      </c>
    </row>
    <row r="518" spans="1:16" x14ac:dyDescent="0.3">
      <c r="A518" s="74" t="s">
        <v>179</v>
      </c>
      <c r="B518" s="72" t="s">
        <v>182</v>
      </c>
      <c r="C518" s="72" t="s">
        <v>181</v>
      </c>
      <c r="D518" s="72" t="s">
        <v>176</v>
      </c>
      <c r="E518" s="72">
        <v>4026</v>
      </c>
      <c r="F518" s="72">
        <v>10</v>
      </c>
      <c r="G518" s="72">
        <v>12</v>
      </c>
      <c r="H518" s="72">
        <v>48312</v>
      </c>
      <c r="I518" s="72">
        <v>5314.32</v>
      </c>
      <c r="J518" s="72">
        <v>42997.68</v>
      </c>
      <c r="K518" s="72">
        <v>12078</v>
      </c>
      <c r="L518" s="72">
        <v>30919.68</v>
      </c>
      <c r="M518" s="73">
        <v>42155</v>
      </c>
      <c r="N518" s="72">
        <v>7</v>
      </c>
      <c r="O518" s="72" t="s">
        <v>198</v>
      </c>
      <c r="P518" s="71" t="s">
        <v>174</v>
      </c>
    </row>
    <row r="519" spans="1:16" x14ac:dyDescent="0.3">
      <c r="A519" s="74" t="s">
        <v>179</v>
      </c>
      <c r="B519" s="72" t="s">
        <v>191</v>
      </c>
      <c r="C519" s="72" t="s">
        <v>181</v>
      </c>
      <c r="D519" s="72" t="s">
        <v>176</v>
      </c>
      <c r="E519" s="72">
        <v>2425.5</v>
      </c>
      <c r="F519" s="72">
        <v>10</v>
      </c>
      <c r="G519" s="72">
        <v>12</v>
      </c>
      <c r="H519" s="72">
        <v>29106</v>
      </c>
      <c r="I519" s="72">
        <v>3201.66</v>
      </c>
      <c r="J519" s="72">
        <v>25904.34</v>
      </c>
      <c r="K519" s="72">
        <v>7276.5</v>
      </c>
      <c r="L519" s="72">
        <v>18627.84</v>
      </c>
      <c r="M519" s="73">
        <v>42156</v>
      </c>
      <c r="N519" s="72">
        <v>7</v>
      </c>
      <c r="O519" s="72" t="s">
        <v>198</v>
      </c>
      <c r="P519" s="71" t="s">
        <v>174</v>
      </c>
    </row>
    <row r="520" spans="1:16" x14ac:dyDescent="0.3">
      <c r="A520" s="74" t="s">
        <v>183</v>
      </c>
      <c r="B520" s="72" t="s">
        <v>182</v>
      </c>
      <c r="C520" s="72" t="s">
        <v>181</v>
      </c>
      <c r="D520" s="72" t="s">
        <v>176</v>
      </c>
      <c r="E520" s="72">
        <v>2394</v>
      </c>
      <c r="F520" s="72">
        <v>10</v>
      </c>
      <c r="G520" s="72">
        <v>20</v>
      </c>
      <c r="H520" s="72">
        <v>47880</v>
      </c>
      <c r="I520" s="72">
        <v>5266.8</v>
      </c>
      <c r="J520" s="72">
        <v>42613.2</v>
      </c>
      <c r="K520" s="72">
        <v>23940</v>
      </c>
      <c r="L520" s="72">
        <v>18673.2</v>
      </c>
      <c r="M520" s="73">
        <v>42157</v>
      </c>
      <c r="N520" s="72">
        <v>8</v>
      </c>
      <c r="O520" s="72" t="s">
        <v>201</v>
      </c>
      <c r="P520" s="71" t="s">
        <v>174</v>
      </c>
    </row>
    <row r="521" spans="1:16" x14ac:dyDescent="0.3">
      <c r="A521" s="74" t="s">
        <v>197</v>
      </c>
      <c r="B521" s="72" t="s">
        <v>186</v>
      </c>
      <c r="C521" s="72" t="s">
        <v>181</v>
      </c>
      <c r="D521" s="72" t="s">
        <v>176</v>
      </c>
      <c r="E521" s="72">
        <v>1984</v>
      </c>
      <c r="F521" s="72">
        <v>10</v>
      </c>
      <c r="G521" s="72">
        <v>15</v>
      </c>
      <c r="H521" s="72">
        <v>29760</v>
      </c>
      <c r="I521" s="72">
        <v>3273.6</v>
      </c>
      <c r="J521" s="72">
        <v>26486.400000000001</v>
      </c>
      <c r="K521" s="72">
        <v>19840</v>
      </c>
      <c r="L521" s="72">
        <v>6646.4</v>
      </c>
      <c r="M521" s="73">
        <v>42158</v>
      </c>
      <c r="N521" s="72">
        <v>8</v>
      </c>
      <c r="O521" s="72" t="s">
        <v>201</v>
      </c>
      <c r="P521" s="71" t="s">
        <v>174</v>
      </c>
    </row>
    <row r="522" spans="1:16" x14ac:dyDescent="0.3">
      <c r="A522" s="74" t="s">
        <v>195</v>
      </c>
      <c r="B522" s="72" t="s">
        <v>191</v>
      </c>
      <c r="C522" s="72" t="s">
        <v>181</v>
      </c>
      <c r="D522" s="72" t="s">
        <v>176</v>
      </c>
      <c r="E522" s="72">
        <v>2441</v>
      </c>
      <c r="F522" s="72">
        <v>10</v>
      </c>
      <c r="G522" s="72">
        <v>125</v>
      </c>
      <c r="H522" s="72">
        <v>305125</v>
      </c>
      <c r="I522" s="72">
        <v>33563.75</v>
      </c>
      <c r="J522" s="72">
        <v>271561.25</v>
      </c>
      <c r="K522" s="72">
        <v>292920</v>
      </c>
      <c r="L522" s="72">
        <v>-21358.75</v>
      </c>
      <c r="M522" s="73">
        <v>42159</v>
      </c>
      <c r="N522" s="72">
        <v>10</v>
      </c>
      <c r="O522" s="72" t="s">
        <v>187</v>
      </c>
      <c r="P522" s="71" t="s">
        <v>174</v>
      </c>
    </row>
    <row r="523" spans="1:16" x14ac:dyDescent="0.3">
      <c r="A523" s="74" t="s">
        <v>183</v>
      </c>
      <c r="B523" s="72" t="s">
        <v>194</v>
      </c>
      <c r="C523" s="72" t="s">
        <v>181</v>
      </c>
      <c r="D523" s="72" t="s">
        <v>176</v>
      </c>
      <c r="E523" s="72">
        <v>2992</v>
      </c>
      <c r="F523" s="72">
        <v>10</v>
      </c>
      <c r="G523" s="72">
        <v>20</v>
      </c>
      <c r="H523" s="72">
        <v>59840</v>
      </c>
      <c r="I523" s="72">
        <v>6582.4</v>
      </c>
      <c r="J523" s="72">
        <v>53257.599999999999</v>
      </c>
      <c r="K523" s="72">
        <v>29920</v>
      </c>
      <c r="L523" s="72">
        <v>23337.599999999999</v>
      </c>
      <c r="M523" s="73">
        <v>42160</v>
      </c>
      <c r="N523" s="72">
        <v>10</v>
      </c>
      <c r="O523" s="72" t="s">
        <v>187</v>
      </c>
      <c r="P523" s="71" t="s">
        <v>196</v>
      </c>
    </row>
    <row r="524" spans="1:16" x14ac:dyDescent="0.3">
      <c r="A524" s="74" t="s">
        <v>189</v>
      </c>
      <c r="B524" s="72" t="s">
        <v>182</v>
      </c>
      <c r="C524" s="72" t="s">
        <v>181</v>
      </c>
      <c r="D524" s="72" t="s">
        <v>176</v>
      </c>
      <c r="E524" s="72">
        <v>1366</v>
      </c>
      <c r="F524" s="72">
        <v>10</v>
      </c>
      <c r="G524" s="72">
        <v>300</v>
      </c>
      <c r="H524" s="72">
        <v>409800</v>
      </c>
      <c r="I524" s="72">
        <v>45078</v>
      </c>
      <c r="J524" s="72">
        <v>364722</v>
      </c>
      <c r="K524" s="72">
        <v>341500</v>
      </c>
      <c r="L524" s="72">
        <v>23222</v>
      </c>
      <c r="M524" s="73">
        <v>42161</v>
      </c>
      <c r="N524" s="72">
        <v>11</v>
      </c>
      <c r="O524" s="72" t="s">
        <v>193</v>
      </c>
      <c r="P524" s="71" t="s">
        <v>174</v>
      </c>
    </row>
    <row r="525" spans="1:16" x14ac:dyDescent="0.3">
      <c r="A525" s="74" t="s">
        <v>183</v>
      </c>
      <c r="B525" s="72" t="s">
        <v>191</v>
      </c>
      <c r="C525" s="72" t="s">
        <v>199</v>
      </c>
      <c r="D525" s="72" t="s">
        <v>176</v>
      </c>
      <c r="E525" s="72">
        <v>2805</v>
      </c>
      <c r="F525" s="72">
        <v>120</v>
      </c>
      <c r="G525" s="72">
        <v>20</v>
      </c>
      <c r="H525" s="72">
        <v>56100</v>
      </c>
      <c r="I525" s="72">
        <v>6171</v>
      </c>
      <c r="J525" s="72">
        <v>49929</v>
      </c>
      <c r="K525" s="72">
        <v>28050</v>
      </c>
      <c r="L525" s="72">
        <v>21879</v>
      </c>
      <c r="M525" s="73">
        <v>42162</v>
      </c>
      <c r="N525" s="72">
        <v>9</v>
      </c>
      <c r="O525" s="72" t="s">
        <v>200</v>
      </c>
      <c r="P525" s="71" t="s">
        <v>196</v>
      </c>
    </row>
    <row r="526" spans="1:16" x14ac:dyDescent="0.3">
      <c r="A526" s="74" t="s">
        <v>197</v>
      </c>
      <c r="B526" s="72" t="s">
        <v>186</v>
      </c>
      <c r="C526" s="72" t="s">
        <v>199</v>
      </c>
      <c r="D526" s="72" t="s">
        <v>176</v>
      </c>
      <c r="E526" s="72">
        <v>655</v>
      </c>
      <c r="F526" s="72">
        <v>120</v>
      </c>
      <c r="G526" s="72">
        <v>15</v>
      </c>
      <c r="H526" s="72">
        <v>9825</v>
      </c>
      <c r="I526" s="72">
        <v>1080.75</v>
      </c>
      <c r="J526" s="72">
        <v>8744.25</v>
      </c>
      <c r="K526" s="72">
        <v>6550</v>
      </c>
      <c r="L526" s="72">
        <v>2194.25</v>
      </c>
      <c r="M526" s="73">
        <v>42163</v>
      </c>
      <c r="N526" s="72">
        <v>9</v>
      </c>
      <c r="O526" s="72" t="s">
        <v>200</v>
      </c>
      <c r="P526" s="71" t="s">
        <v>196</v>
      </c>
    </row>
    <row r="527" spans="1:16" x14ac:dyDescent="0.3">
      <c r="A527" s="74" t="s">
        <v>183</v>
      </c>
      <c r="B527" s="72" t="s">
        <v>186</v>
      </c>
      <c r="C527" s="72" t="s">
        <v>199</v>
      </c>
      <c r="D527" s="72" t="s">
        <v>176</v>
      </c>
      <c r="E527" s="72">
        <v>344</v>
      </c>
      <c r="F527" s="72">
        <v>120</v>
      </c>
      <c r="G527" s="72">
        <v>350</v>
      </c>
      <c r="H527" s="72">
        <v>120400</v>
      </c>
      <c r="I527" s="72">
        <v>13244</v>
      </c>
      <c r="J527" s="72">
        <v>107156</v>
      </c>
      <c r="K527" s="72">
        <v>89440</v>
      </c>
      <c r="L527" s="72">
        <v>17716</v>
      </c>
      <c r="M527" s="73">
        <v>42164</v>
      </c>
      <c r="N527" s="72">
        <v>10</v>
      </c>
      <c r="O527" s="72" t="s">
        <v>187</v>
      </c>
      <c r="P527" s="71" t="s">
        <v>196</v>
      </c>
    </row>
    <row r="528" spans="1:16" x14ac:dyDescent="0.3">
      <c r="A528" s="74" t="s">
        <v>183</v>
      </c>
      <c r="B528" s="72" t="s">
        <v>182</v>
      </c>
      <c r="C528" s="72" t="s">
        <v>199</v>
      </c>
      <c r="D528" s="72" t="s">
        <v>176</v>
      </c>
      <c r="E528" s="72">
        <v>1808</v>
      </c>
      <c r="F528" s="72">
        <v>120</v>
      </c>
      <c r="G528" s="72">
        <v>7</v>
      </c>
      <c r="H528" s="72">
        <v>12656</v>
      </c>
      <c r="I528" s="72">
        <v>1392.16</v>
      </c>
      <c r="J528" s="72">
        <v>11263.84</v>
      </c>
      <c r="K528" s="72">
        <v>9040</v>
      </c>
      <c r="L528" s="72">
        <v>2223.84</v>
      </c>
      <c r="M528" s="73">
        <v>42165</v>
      </c>
      <c r="N528" s="72">
        <v>11</v>
      </c>
      <c r="O528" s="72" t="s">
        <v>193</v>
      </c>
      <c r="P528" s="71" t="s">
        <v>174</v>
      </c>
    </row>
    <row r="529" spans="1:16" x14ac:dyDescent="0.3">
      <c r="A529" s="74" t="s">
        <v>179</v>
      </c>
      <c r="B529" s="72" t="s">
        <v>191</v>
      </c>
      <c r="C529" s="72" t="s">
        <v>177</v>
      </c>
      <c r="D529" s="72" t="s">
        <v>176</v>
      </c>
      <c r="E529" s="72">
        <v>1734</v>
      </c>
      <c r="F529" s="72">
        <v>250</v>
      </c>
      <c r="G529" s="72">
        <v>12</v>
      </c>
      <c r="H529" s="72">
        <v>20808</v>
      </c>
      <c r="I529" s="72">
        <v>2288.88</v>
      </c>
      <c r="J529" s="72">
        <v>18519.12</v>
      </c>
      <c r="K529" s="72">
        <v>5202</v>
      </c>
      <c r="L529" s="72">
        <v>13317.12</v>
      </c>
      <c r="M529" s="73">
        <v>42166</v>
      </c>
      <c r="N529" s="72">
        <v>1</v>
      </c>
      <c r="O529" s="72" t="s">
        <v>203</v>
      </c>
      <c r="P529" s="71" t="s">
        <v>174</v>
      </c>
    </row>
    <row r="530" spans="1:16" x14ac:dyDescent="0.3">
      <c r="A530" s="74" t="s">
        <v>195</v>
      </c>
      <c r="B530" s="72" t="s">
        <v>186</v>
      </c>
      <c r="C530" s="72" t="s">
        <v>177</v>
      </c>
      <c r="D530" s="72" t="s">
        <v>176</v>
      </c>
      <c r="E530" s="72">
        <v>554</v>
      </c>
      <c r="F530" s="72">
        <v>250</v>
      </c>
      <c r="G530" s="72">
        <v>125</v>
      </c>
      <c r="H530" s="72">
        <v>69250</v>
      </c>
      <c r="I530" s="72">
        <v>7617.5</v>
      </c>
      <c r="J530" s="72">
        <v>61632.5</v>
      </c>
      <c r="K530" s="72">
        <v>66480</v>
      </c>
      <c r="L530" s="72">
        <v>-4847.5</v>
      </c>
      <c r="M530" s="73">
        <v>42167</v>
      </c>
      <c r="N530" s="72">
        <v>1</v>
      </c>
      <c r="O530" s="72" t="s">
        <v>203</v>
      </c>
      <c r="P530" s="71" t="s">
        <v>174</v>
      </c>
    </row>
    <row r="531" spans="1:16" x14ac:dyDescent="0.3">
      <c r="A531" s="74" t="s">
        <v>183</v>
      </c>
      <c r="B531" s="72" t="s">
        <v>182</v>
      </c>
      <c r="C531" s="72" t="s">
        <v>177</v>
      </c>
      <c r="D531" s="72" t="s">
        <v>176</v>
      </c>
      <c r="E531" s="72">
        <v>2935</v>
      </c>
      <c r="F531" s="72">
        <v>250</v>
      </c>
      <c r="G531" s="72">
        <v>20</v>
      </c>
      <c r="H531" s="72">
        <v>58700</v>
      </c>
      <c r="I531" s="72">
        <v>6457</v>
      </c>
      <c r="J531" s="72">
        <v>52243</v>
      </c>
      <c r="K531" s="72">
        <v>29350</v>
      </c>
      <c r="L531" s="72">
        <v>22893</v>
      </c>
      <c r="M531" s="73">
        <v>42168</v>
      </c>
      <c r="N531" s="72">
        <v>11</v>
      </c>
      <c r="O531" s="72" t="s">
        <v>193</v>
      </c>
      <c r="P531" s="71" t="s">
        <v>196</v>
      </c>
    </row>
    <row r="532" spans="1:16" x14ac:dyDescent="0.3">
      <c r="A532" s="74" t="s">
        <v>195</v>
      </c>
      <c r="B532" s="72" t="s">
        <v>194</v>
      </c>
      <c r="C532" s="72" t="s">
        <v>188</v>
      </c>
      <c r="D532" s="72" t="s">
        <v>176</v>
      </c>
      <c r="E532" s="72">
        <v>3165</v>
      </c>
      <c r="F532" s="72">
        <v>260</v>
      </c>
      <c r="G532" s="72">
        <v>125</v>
      </c>
      <c r="H532" s="72">
        <v>395625</v>
      </c>
      <c r="I532" s="72">
        <v>43518.75</v>
      </c>
      <c r="J532" s="72">
        <v>352106.25</v>
      </c>
      <c r="K532" s="72">
        <v>379800</v>
      </c>
      <c r="L532" s="72">
        <v>-27693.75</v>
      </c>
      <c r="M532" s="73">
        <v>42169</v>
      </c>
      <c r="N532" s="72">
        <v>1</v>
      </c>
      <c r="O532" s="72" t="s">
        <v>203</v>
      </c>
      <c r="P532" s="71" t="s">
        <v>174</v>
      </c>
    </row>
    <row r="533" spans="1:16" x14ac:dyDescent="0.3">
      <c r="A533" s="74" t="s">
        <v>183</v>
      </c>
      <c r="B533" s="72" t="s">
        <v>186</v>
      </c>
      <c r="C533" s="72" t="s">
        <v>188</v>
      </c>
      <c r="D533" s="72" t="s">
        <v>176</v>
      </c>
      <c r="E533" s="72">
        <v>2629</v>
      </c>
      <c r="F533" s="72">
        <v>260</v>
      </c>
      <c r="G533" s="72">
        <v>20</v>
      </c>
      <c r="H533" s="72">
        <v>52580</v>
      </c>
      <c r="I533" s="72">
        <v>5783.8</v>
      </c>
      <c r="J533" s="72">
        <v>46796.2</v>
      </c>
      <c r="K533" s="72">
        <v>26290</v>
      </c>
      <c r="L533" s="72">
        <v>20506.2</v>
      </c>
      <c r="M533" s="73">
        <v>42170</v>
      </c>
      <c r="N533" s="72">
        <v>1</v>
      </c>
      <c r="O533" s="72" t="s">
        <v>203</v>
      </c>
      <c r="P533" s="71" t="s">
        <v>174</v>
      </c>
    </row>
    <row r="534" spans="1:16" x14ac:dyDescent="0.3">
      <c r="A534" s="74" t="s">
        <v>195</v>
      </c>
      <c r="B534" s="72" t="s">
        <v>191</v>
      </c>
      <c r="C534" s="72" t="s">
        <v>188</v>
      </c>
      <c r="D534" s="72" t="s">
        <v>176</v>
      </c>
      <c r="E534" s="72">
        <v>1433</v>
      </c>
      <c r="F534" s="72">
        <v>260</v>
      </c>
      <c r="G534" s="72">
        <v>125</v>
      </c>
      <c r="H534" s="72">
        <v>179125</v>
      </c>
      <c r="I534" s="72">
        <v>19703.75</v>
      </c>
      <c r="J534" s="72">
        <v>159421.25</v>
      </c>
      <c r="K534" s="72">
        <v>171960</v>
      </c>
      <c r="L534" s="72">
        <v>-12538.75</v>
      </c>
      <c r="M534" s="73">
        <v>42171</v>
      </c>
      <c r="N534" s="72">
        <v>5</v>
      </c>
      <c r="O534" s="72" t="s">
        <v>175</v>
      </c>
      <c r="P534" s="71" t="s">
        <v>174</v>
      </c>
    </row>
    <row r="535" spans="1:16" x14ac:dyDescent="0.3">
      <c r="A535" s="74" t="s">
        <v>195</v>
      </c>
      <c r="B535" s="72" t="s">
        <v>186</v>
      </c>
      <c r="C535" s="72" t="s">
        <v>188</v>
      </c>
      <c r="D535" s="72" t="s">
        <v>176</v>
      </c>
      <c r="E535" s="72">
        <v>947</v>
      </c>
      <c r="F535" s="72">
        <v>260</v>
      </c>
      <c r="G535" s="72">
        <v>125</v>
      </c>
      <c r="H535" s="72">
        <v>118375</v>
      </c>
      <c r="I535" s="72">
        <v>13021.25</v>
      </c>
      <c r="J535" s="72">
        <v>105353.75</v>
      </c>
      <c r="K535" s="72">
        <v>113640</v>
      </c>
      <c r="L535" s="72">
        <v>-8286.25</v>
      </c>
      <c r="M535" s="73">
        <v>42172</v>
      </c>
      <c r="N535" s="72">
        <v>9</v>
      </c>
      <c r="O535" s="72" t="s">
        <v>200</v>
      </c>
      <c r="P535" s="71" t="s">
        <v>196</v>
      </c>
    </row>
    <row r="536" spans="1:16" x14ac:dyDescent="0.3">
      <c r="A536" s="74" t="s">
        <v>183</v>
      </c>
      <c r="B536" s="72" t="s">
        <v>186</v>
      </c>
      <c r="C536" s="72" t="s">
        <v>188</v>
      </c>
      <c r="D536" s="72" t="s">
        <v>176</v>
      </c>
      <c r="E536" s="72">
        <v>344</v>
      </c>
      <c r="F536" s="72">
        <v>260</v>
      </c>
      <c r="G536" s="72">
        <v>350</v>
      </c>
      <c r="H536" s="72">
        <v>120400</v>
      </c>
      <c r="I536" s="72">
        <v>13244</v>
      </c>
      <c r="J536" s="72">
        <v>107156</v>
      </c>
      <c r="K536" s="72">
        <v>89440</v>
      </c>
      <c r="L536" s="72">
        <v>17716</v>
      </c>
      <c r="M536" s="73">
        <v>42173</v>
      </c>
      <c r="N536" s="72">
        <v>10</v>
      </c>
      <c r="O536" s="72" t="s">
        <v>187</v>
      </c>
      <c r="P536" s="71" t="s">
        <v>196</v>
      </c>
    </row>
    <row r="537" spans="1:16" x14ac:dyDescent="0.3">
      <c r="A537" s="74" t="s">
        <v>197</v>
      </c>
      <c r="B537" s="72" t="s">
        <v>186</v>
      </c>
      <c r="C537" s="72" t="s">
        <v>188</v>
      </c>
      <c r="D537" s="72" t="s">
        <v>176</v>
      </c>
      <c r="E537" s="72">
        <v>2157</v>
      </c>
      <c r="F537" s="72">
        <v>260</v>
      </c>
      <c r="G537" s="72">
        <v>15</v>
      </c>
      <c r="H537" s="72">
        <v>32355</v>
      </c>
      <c r="I537" s="72">
        <v>3559.05</v>
      </c>
      <c r="J537" s="72">
        <v>28795.95</v>
      </c>
      <c r="K537" s="72">
        <v>21570</v>
      </c>
      <c r="L537" s="72">
        <v>7225.95</v>
      </c>
      <c r="M537" s="73">
        <v>42174</v>
      </c>
      <c r="N537" s="72">
        <v>12</v>
      </c>
      <c r="O537" s="72" t="s">
        <v>192</v>
      </c>
      <c r="P537" s="71" t="s">
        <v>174</v>
      </c>
    </row>
    <row r="538" spans="1:16" x14ac:dyDescent="0.3">
      <c r="A538" s="74" t="s">
        <v>183</v>
      </c>
      <c r="B538" s="72" t="s">
        <v>178</v>
      </c>
      <c r="C538" s="72" t="s">
        <v>181</v>
      </c>
      <c r="D538" s="72" t="s">
        <v>176</v>
      </c>
      <c r="E538" s="72">
        <v>380</v>
      </c>
      <c r="F538" s="72">
        <v>10</v>
      </c>
      <c r="G538" s="72">
        <v>7</v>
      </c>
      <c r="H538" s="72">
        <v>2660</v>
      </c>
      <c r="I538" s="72">
        <v>292.60000000000002</v>
      </c>
      <c r="J538" s="72">
        <v>2367.4</v>
      </c>
      <c r="K538" s="72">
        <v>1900</v>
      </c>
      <c r="L538" s="72">
        <v>467.4</v>
      </c>
      <c r="M538" s="73">
        <v>42175</v>
      </c>
      <c r="N538" s="72">
        <v>9</v>
      </c>
      <c r="O538" s="72" t="s">
        <v>200</v>
      </c>
      <c r="P538" s="71" t="s">
        <v>196</v>
      </c>
    </row>
    <row r="539" spans="1:16" x14ac:dyDescent="0.3">
      <c r="A539" s="74" t="s">
        <v>183</v>
      </c>
      <c r="B539" s="72" t="s">
        <v>186</v>
      </c>
      <c r="C539" s="72" t="s">
        <v>202</v>
      </c>
      <c r="D539" s="72" t="s">
        <v>176</v>
      </c>
      <c r="E539" s="72">
        <v>886</v>
      </c>
      <c r="F539" s="72">
        <v>3</v>
      </c>
      <c r="G539" s="72">
        <v>350</v>
      </c>
      <c r="H539" s="72">
        <v>310100</v>
      </c>
      <c r="I539" s="72">
        <v>37212</v>
      </c>
      <c r="J539" s="72">
        <v>272888</v>
      </c>
      <c r="K539" s="72">
        <v>230360</v>
      </c>
      <c r="L539" s="72">
        <v>42528</v>
      </c>
      <c r="M539" s="73">
        <v>42176</v>
      </c>
      <c r="N539" s="72">
        <v>6</v>
      </c>
      <c r="O539" s="72" t="s">
        <v>204</v>
      </c>
      <c r="P539" s="71" t="s">
        <v>174</v>
      </c>
    </row>
    <row r="540" spans="1:16" x14ac:dyDescent="0.3">
      <c r="A540" s="74" t="s">
        <v>195</v>
      </c>
      <c r="B540" s="72" t="s">
        <v>182</v>
      </c>
      <c r="C540" s="72" t="s">
        <v>202</v>
      </c>
      <c r="D540" s="72" t="s">
        <v>176</v>
      </c>
      <c r="E540" s="72">
        <v>2416</v>
      </c>
      <c r="F540" s="72">
        <v>3</v>
      </c>
      <c r="G540" s="72">
        <v>125</v>
      </c>
      <c r="H540" s="72">
        <v>302000</v>
      </c>
      <c r="I540" s="72">
        <v>36240</v>
      </c>
      <c r="J540" s="72">
        <v>265760</v>
      </c>
      <c r="K540" s="72">
        <v>289920</v>
      </c>
      <c r="L540" s="72">
        <v>-24160</v>
      </c>
      <c r="M540" s="73">
        <v>42177</v>
      </c>
      <c r="N540" s="72">
        <v>9</v>
      </c>
      <c r="O540" s="72" t="s">
        <v>200</v>
      </c>
      <c r="P540" s="71" t="s">
        <v>196</v>
      </c>
    </row>
    <row r="541" spans="1:16" x14ac:dyDescent="0.3">
      <c r="A541" s="74" t="s">
        <v>195</v>
      </c>
      <c r="B541" s="72" t="s">
        <v>186</v>
      </c>
      <c r="C541" s="72" t="s">
        <v>202</v>
      </c>
      <c r="D541" s="72" t="s">
        <v>176</v>
      </c>
      <c r="E541" s="72">
        <v>2156</v>
      </c>
      <c r="F541" s="72">
        <v>3</v>
      </c>
      <c r="G541" s="72">
        <v>125</v>
      </c>
      <c r="H541" s="72">
        <v>269500</v>
      </c>
      <c r="I541" s="72">
        <v>32340</v>
      </c>
      <c r="J541" s="72">
        <v>237160</v>
      </c>
      <c r="K541" s="72">
        <v>258720</v>
      </c>
      <c r="L541" s="72">
        <v>-21560</v>
      </c>
      <c r="M541" s="73">
        <v>42178</v>
      </c>
      <c r="N541" s="72">
        <v>10</v>
      </c>
      <c r="O541" s="72" t="s">
        <v>187</v>
      </c>
      <c r="P541" s="71" t="s">
        <v>174</v>
      </c>
    </row>
    <row r="542" spans="1:16" x14ac:dyDescent="0.3">
      <c r="A542" s="74" t="s">
        <v>197</v>
      </c>
      <c r="B542" s="72" t="s">
        <v>182</v>
      </c>
      <c r="C542" s="72" t="s">
        <v>202</v>
      </c>
      <c r="D542" s="72" t="s">
        <v>176</v>
      </c>
      <c r="E542" s="72">
        <v>2689</v>
      </c>
      <c r="F542" s="72">
        <v>3</v>
      </c>
      <c r="G542" s="72">
        <v>15</v>
      </c>
      <c r="H542" s="72">
        <v>40335</v>
      </c>
      <c r="I542" s="72">
        <v>4840.2</v>
      </c>
      <c r="J542" s="72">
        <v>35494.800000000003</v>
      </c>
      <c r="K542" s="72">
        <v>26890</v>
      </c>
      <c r="L542" s="72">
        <v>8604.7999999999993</v>
      </c>
      <c r="M542" s="73">
        <v>42179</v>
      </c>
      <c r="N542" s="72">
        <v>11</v>
      </c>
      <c r="O542" s="72" t="s">
        <v>193</v>
      </c>
      <c r="P542" s="71" t="s">
        <v>174</v>
      </c>
    </row>
    <row r="543" spans="1:16" x14ac:dyDescent="0.3">
      <c r="A543" s="74" t="s">
        <v>197</v>
      </c>
      <c r="B543" s="72" t="s">
        <v>178</v>
      </c>
      <c r="C543" s="72" t="s">
        <v>185</v>
      </c>
      <c r="D543" s="72" t="s">
        <v>176</v>
      </c>
      <c r="E543" s="72">
        <v>677</v>
      </c>
      <c r="F543" s="72">
        <v>5</v>
      </c>
      <c r="G543" s="72">
        <v>15</v>
      </c>
      <c r="H543" s="72">
        <v>10155</v>
      </c>
      <c r="I543" s="72">
        <v>1218.5999999999999</v>
      </c>
      <c r="J543" s="72">
        <v>8936.4</v>
      </c>
      <c r="K543" s="72">
        <v>6770</v>
      </c>
      <c r="L543" s="72">
        <v>2166.4</v>
      </c>
      <c r="M543" s="73">
        <v>42180</v>
      </c>
      <c r="N543" s="72">
        <v>3</v>
      </c>
      <c r="O543" s="72" t="s">
        <v>190</v>
      </c>
      <c r="P543" s="71" t="s">
        <v>174</v>
      </c>
    </row>
    <row r="544" spans="1:16" x14ac:dyDescent="0.3">
      <c r="A544" s="74" t="s">
        <v>189</v>
      </c>
      <c r="B544" s="72" t="s">
        <v>191</v>
      </c>
      <c r="C544" s="72" t="s">
        <v>185</v>
      </c>
      <c r="D544" s="72" t="s">
        <v>176</v>
      </c>
      <c r="E544" s="72">
        <v>1773</v>
      </c>
      <c r="F544" s="72">
        <v>5</v>
      </c>
      <c r="G544" s="72">
        <v>300</v>
      </c>
      <c r="H544" s="72">
        <v>531900</v>
      </c>
      <c r="I544" s="72">
        <v>63828</v>
      </c>
      <c r="J544" s="72">
        <v>468072</v>
      </c>
      <c r="K544" s="72">
        <v>443250</v>
      </c>
      <c r="L544" s="72">
        <v>24822</v>
      </c>
      <c r="M544" s="73">
        <v>42181</v>
      </c>
      <c r="N544" s="72">
        <v>4</v>
      </c>
      <c r="O544" s="72" t="s">
        <v>180</v>
      </c>
      <c r="P544" s="71" t="s">
        <v>174</v>
      </c>
    </row>
    <row r="545" spans="1:16" x14ac:dyDescent="0.3">
      <c r="A545" s="74" t="s">
        <v>183</v>
      </c>
      <c r="B545" s="72" t="s">
        <v>186</v>
      </c>
      <c r="C545" s="72" t="s">
        <v>185</v>
      </c>
      <c r="D545" s="72" t="s">
        <v>176</v>
      </c>
      <c r="E545" s="72">
        <v>2420</v>
      </c>
      <c r="F545" s="72">
        <v>5</v>
      </c>
      <c r="G545" s="72">
        <v>7</v>
      </c>
      <c r="H545" s="72">
        <v>16940</v>
      </c>
      <c r="I545" s="72">
        <v>2032.8</v>
      </c>
      <c r="J545" s="72">
        <v>14907.2</v>
      </c>
      <c r="K545" s="72">
        <v>12100</v>
      </c>
      <c r="L545" s="72">
        <v>2807.2</v>
      </c>
      <c r="M545" s="73">
        <v>42182</v>
      </c>
      <c r="N545" s="72">
        <v>9</v>
      </c>
      <c r="O545" s="72" t="s">
        <v>200</v>
      </c>
      <c r="P545" s="71" t="s">
        <v>174</v>
      </c>
    </row>
    <row r="546" spans="1:16" x14ac:dyDescent="0.3">
      <c r="A546" s="74" t="s">
        <v>183</v>
      </c>
      <c r="B546" s="72" t="s">
        <v>182</v>
      </c>
      <c r="C546" s="72" t="s">
        <v>185</v>
      </c>
      <c r="D546" s="72" t="s">
        <v>176</v>
      </c>
      <c r="E546" s="72">
        <v>2734</v>
      </c>
      <c r="F546" s="72">
        <v>5</v>
      </c>
      <c r="G546" s="72">
        <v>7</v>
      </c>
      <c r="H546" s="72">
        <v>19138</v>
      </c>
      <c r="I546" s="72">
        <v>2296.56</v>
      </c>
      <c r="J546" s="72">
        <v>16841.439999999999</v>
      </c>
      <c r="K546" s="72">
        <v>13670</v>
      </c>
      <c r="L546" s="72">
        <v>3171.44</v>
      </c>
      <c r="M546" s="73">
        <v>42183</v>
      </c>
      <c r="N546" s="72">
        <v>10</v>
      </c>
      <c r="O546" s="72" t="s">
        <v>187</v>
      </c>
      <c r="P546" s="71" t="s">
        <v>174</v>
      </c>
    </row>
    <row r="547" spans="1:16" x14ac:dyDescent="0.3">
      <c r="A547" s="74" t="s">
        <v>183</v>
      </c>
      <c r="B547" s="72" t="s">
        <v>186</v>
      </c>
      <c r="C547" s="72" t="s">
        <v>185</v>
      </c>
      <c r="D547" s="72" t="s">
        <v>176</v>
      </c>
      <c r="E547" s="72">
        <v>1715</v>
      </c>
      <c r="F547" s="72">
        <v>5</v>
      </c>
      <c r="G547" s="72">
        <v>20</v>
      </c>
      <c r="H547" s="72">
        <v>34300</v>
      </c>
      <c r="I547" s="72">
        <v>4116</v>
      </c>
      <c r="J547" s="72">
        <v>30184</v>
      </c>
      <c r="K547" s="72">
        <v>17150</v>
      </c>
      <c r="L547" s="72">
        <v>13034</v>
      </c>
      <c r="M547" s="73">
        <v>42184</v>
      </c>
      <c r="N547" s="72">
        <v>10</v>
      </c>
      <c r="O547" s="72" t="s">
        <v>187</v>
      </c>
      <c r="P547" s="71" t="s">
        <v>196</v>
      </c>
    </row>
    <row r="548" spans="1:16" x14ac:dyDescent="0.3">
      <c r="A548" s="74" t="s">
        <v>189</v>
      </c>
      <c r="B548" s="72" t="s">
        <v>191</v>
      </c>
      <c r="C548" s="72" t="s">
        <v>185</v>
      </c>
      <c r="D548" s="72" t="s">
        <v>176</v>
      </c>
      <c r="E548" s="72">
        <v>1186</v>
      </c>
      <c r="F548" s="72">
        <v>5</v>
      </c>
      <c r="G548" s="72">
        <v>300</v>
      </c>
      <c r="H548" s="72">
        <v>355800</v>
      </c>
      <c r="I548" s="72">
        <v>42696</v>
      </c>
      <c r="J548" s="72">
        <v>313104</v>
      </c>
      <c r="K548" s="72">
        <v>296500</v>
      </c>
      <c r="L548" s="72">
        <v>16604</v>
      </c>
      <c r="M548" s="73">
        <v>42185</v>
      </c>
      <c r="N548" s="72">
        <v>12</v>
      </c>
      <c r="O548" s="72" t="s">
        <v>192</v>
      </c>
      <c r="P548" s="71" t="s">
        <v>196</v>
      </c>
    </row>
    <row r="549" spans="1:16" x14ac:dyDescent="0.3">
      <c r="A549" s="74" t="s">
        <v>189</v>
      </c>
      <c r="B549" s="72" t="s">
        <v>178</v>
      </c>
      <c r="C549" s="72" t="s">
        <v>181</v>
      </c>
      <c r="D549" s="72" t="s">
        <v>176</v>
      </c>
      <c r="E549" s="72">
        <v>3495</v>
      </c>
      <c r="F549" s="72">
        <v>10</v>
      </c>
      <c r="G549" s="72">
        <v>300</v>
      </c>
      <c r="H549" s="72">
        <v>1048500</v>
      </c>
      <c r="I549" s="72">
        <v>125820</v>
      </c>
      <c r="J549" s="72">
        <v>922680</v>
      </c>
      <c r="K549" s="72">
        <v>873750</v>
      </c>
      <c r="L549" s="72">
        <v>48930</v>
      </c>
      <c r="M549" s="73">
        <v>42186</v>
      </c>
      <c r="N549" s="72">
        <v>1</v>
      </c>
      <c r="O549" s="72" t="s">
        <v>203</v>
      </c>
      <c r="P549" s="71" t="s">
        <v>174</v>
      </c>
    </row>
    <row r="550" spans="1:16" x14ac:dyDescent="0.3">
      <c r="A550" s="74" t="s">
        <v>183</v>
      </c>
      <c r="B550" s="72" t="s">
        <v>186</v>
      </c>
      <c r="C550" s="72" t="s">
        <v>181</v>
      </c>
      <c r="D550" s="72" t="s">
        <v>176</v>
      </c>
      <c r="E550" s="72">
        <v>886</v>
      </c>
      <c r="F550" s="72">
        <v>10</v>
      </c>
      <c r="G550" s="72">
        <v>350</v>
      </c>
      <c r="H550" s="72">
        <v>310100</v>
      </c>
      <c r="I550" s="72">
        <v>37212</v>
      </c>
      <c r="J550" s="72">
        <v>272888</v>
      </c>
      <c r="K550" s="72">
        <v>230360</v>
      </c>
      <c r="L550" s="72">
        <v>42528</v>
      </c>
      <c r="M550" s="73">
        <v>42187</v>
      </c>
      <c r="N550" s="72">
        <v>6</v>
      </c>
      <c r="O550" s="72" t="s">
        <v>204</v>
      </c>
      <c r="P550" s="71" t="s">
        <v>174</v>
      </c>
    </row>
    <row r="551" spans="1:16" x14ac:dyDescent="0.3">
      <c r="A551" s="74" t="s">
        <v>195</v>
      </c>
      <c r="B551" s="72" t="s">
        <v>186</v>
      </c>
      <c r="C551" s="72" t="s">
        <v>181</v>
      </c>
      <c r="D551" s="72" t="s">
        <v>176</v>
      </c>
      <c r="E551" s="72">
        <v>2156</v>
      </c>
      <c r="F551" s="72">
        <v>10</v>
      </c>
      <c r="G551" s="72">
        <v>125</v>
      </c>
      <c r="H551" s="72">
        <v>269500</v>
      </c>
      <c r="I551" s="72">
        <v>32340</v>
      </c>
      <c r="J551" s="72">
        <v>237160</v>
      </c>
      <c r="K551" s="72">
        <v>258720</v>
      </c>
      <c r="L551" s="72">
        <v>-21560</v>
      </c>
      <c r="M551" s="73">
        <v>42188</v>
      </c>
      <c r="N551" s="72">
        <v>10</v>
      </c>
      <c r="O551" s="72" t="s">
        <v>187</v>
      </c>
      <c r="P551" s="71" t="s">
        <v>174</v>
      </c>
    </row>
    <row r="552" spans="1:16" x14ac:dyDescent="0.3">
      <c r="A552" s="74" t="s">
        <v>183</v>
      </c>
      <c r="B552" s="72" t="s">
        <v>186</v>
      </c>
      <c r="C552" s="72" t="s">
        <v>181</v>
      </c>
      <c r="D552" s="72" t="s">
        <v>176</v>
      </c>
      <c r="E552" s="72">
        <v>905</v>
      </c>
      <c r="F552" s="72">
        <v>10</v>
      </c>
      <c r="G552" s="72">
        <v>20</v>
      </c>
      <c r="H552" s="72">
        <v>18100</v>
      </c>
      <c r="I552" s="72">
        <v>2172</v>
      </c>
      <c r="J552" s="72">
        <v>15928</v>
      </c>
      <c r="K552" s="72">
        <v>9050</v>
      </c>
      <c r="L552" s="72">
        <v>6878</v>
      </c>
      <c r="M552" s="73">
        <v>42189</v>
      </c>
      <c r="N552" s="72">
        <v>10</v>
      </c>
      <c r="O552" s="72" t="s">
        <v>187</v>
      </c>
      <c r="P552" s="71" t="s">
        <v>174</v>
      </c>
    </row>
    <row r="553" spans="1:16" x14ac:dyDescent="0.3">
      <c r="A553" s="74" t="s">
        <v>183</v>
      </c>
      <c r="B553" s="72" t="s">
        <v>186</v>
      </c>
      <c r="C553" s="72" t="s">
        <v>181</v>
      </c>
      <c r="D553" s="72" t="s">
        <v>176</v>
      </c>
      <c r="E553" s="72">
        <v>1715</v>
      </c>
      <c r="F553" s="72">
        <v>10</v>
      </c>
      <c r="G553" s="72">
        <v>20</v>
      </c>
      <c r="H553" s="72">
        <v>34300</v>
      </c>
      <c r="I553" s="72">
        <v>4116</v>
      </c>
      <c r="J553" s="72">
        <v>30184</v>
      </c>
      <c r="K553" s="72">
        <v>17150</v>
      </c>
      <c r="L553" s="72">
        <v>13034</v>
      </c>
      <c r="M553" s="73">
        <v>42190</v>
      </c>
      <c r="N553" s="72">
        <v>10</v>
      </c>
      <c r="O553" s="72" t="s">
        <v>187</v>
      </c>
      <c r="P553" s="71" t="s">
        <v>196</v>
      </c>
    </row>
    <row r="554" spans="1:16" x14ac:dyDescent="0.3">
      <c r="A554" s="74" t="s">
        <v>183</v>
      </c>
      <c r="B554" s="72" t="s">
        <v>191</v>
      </c>
      <c r="C554" s="72" t="s">
        <v>181</v>
      </c>
      <c r="D554" s="72" t="s">
        <v>176</v>
      </c>
      <c r="E554" s="72">
        <v>1594</v>
      </c>
      <c r="F554" s="72">
        <v>10</v>
      </c>
      <c r="G554" s="72">
        <v>350</v>
      </c>
      <c r="H554" s="72">
        <v>557900</v>
      </c>
      <c r="I554" s="72">
        <v>66948</v>
      </c>
      <c r="J554" s="72">
        <v>490952</v>
      </c>
      <c r="K554" s="72">
        <v>414440</v>
      </c>
      <c r="L554" s="72">
        <v>76512</v>
      </c>
      <c r="M554" s="73">
        <v>42191</v>
      </c>
      <c r="N554" s="72">
        <v>11</v>
      </c>
      <c r="O554" s="72" t="s">
        <v>193</v>
      </c>
      <c r="P554" s="71" t="s">
        <v>174</v>
      </c>
    </row>
    <row r="555" spans="1:16" x14ac:dyDescent="0.3">
      <c r="A555" s="74" t="s">
        <v>189</v>
      </c>
      <c r="B555" s="72" t="s">
        <v>194</v>
      </c>
      <c r="C555" s="72" t="s">
        <v>181</v>
      </c>
      <c r="D555" s="72" t="s">
        <v>176</v>
      </c>
      <c r="E555" s="72">
        <v>1359</v>
      </c>
      <c r="F555" s="72">
        <v>10</v>
      </c>
      <c r="G555" s="72">
        <v>300</v>
      </c>
      <c r="H555" s="72">
        <v>407700</v>
      </c>
      <c r="I555" s="72">
        <v>48924</v>
      </c>
      <c r="J555" s="72">
        <v>358776</v>
      </c>
      <c r="K555" s="72">
        <v>339750</v>
      </c>
      <c r="L555" s="72">
        <v>19026</v>
      </c>
      <c r="M555" s="73">
        <v>42192</v>
      </c>
      <c r="N555" s="72">
        <v>11</v>
      </c>
      <c r="O555" s="72" t="s">
        <v>193</v>
      </c>
      <c r="P555" s="71" t="s">
        <v>174</v>
      </c>
    </row>
    <row r="556" spans="1:16" x14ac:dyDescent="0.3">
      <c r="A556" s="74" t="s">
        <v>189</v>
      </c>
      <c r="B556" s="72" t="s">
        <v>186</v>
      </c>
      <c r="C556" s="72" t="s">
        <v>181</v>
      </c>
      <c r="D556" s="72" t="s">
        <v>176</v>
      </c>
      <c r="E556" s="72">
        <v>2150</v>
      </c>
      <c r="F556" s="72">
        <v>10</v>
      </c>
      <c r="G556" s="72">
        <v>300</v>
      </c>
      <c r="H556" s="72">
        <v>645000</v>
      </c>
      <c r="I556" s="72">
        <v>77400</v>
      </c>
      <c r="J556" s="72">
        <v>567600</v>
      </c>
      <c r="K556" s="72">
        <v>537500</v>
      </c>
      <c r="L556" s="72">
        <v>30100</v>
      </c>
      <c r="M556" s="73">
        <v>42193</v>
      </c>
      <c r="N556" s="72">
        <v>11</v>
      </c>
      <c r="O556" s="72" t="s">
        <v>193</v>
      </c>
      <c r="P556" s="71" t="s">
        <v>174</v>
      </c>
    </row>
    <row r="557" spans="1:16" x14ac:dyDescent="0.3">
      <c r="A557" s="74" t="s">
        <v>183</v>
      </c>
      <c r="B557" s="72" t="s">
        <v>186</v>
      </c>
      <c r="C557" s="72" t="s">
        <v>181</v>
      </c>
      <c r="D557" s="72" t="s">
        <v>176</v>
      </c>
      <c r="E557" s="72">
        <v>1197</v>
      </c>
      <c r="F557" s="72">
        <v>10</v>
      </c>
      <c r="G557" s="72">
        <v>350</v>
      </c>
      <c r="H557" s="72">
        <v>418950</v>
      </c>
      <c r="I557" s="72">
        <v>50274</v>
      </c>
      <c r="J557" s="72">
        <v>368676</v>
      </c>
      <c r="K557" s="72">
        <v>311220</v>
      </c>
      <c r="L557" s="72">
        <v>57456</v>
      </c>
      <c r="M557" s="73">
        <v>42194</v>
      </c>
      <c r="N557" s="72">
        <v>11</v>
      </c>
      <c r="O557" s="72" t="s">
        <v>193</v>
      </c>
      <c r="P557" s="71" t="s">
        <v>174</v>
      </c>
    </row>
    <row r="558" spans="1:16" x14ac:dyDescent="0.3">
      <c r="A558" s="74" t="s">
        <v>197</v>
      </c>
      <c r="B558" s="72" t="s">
        <v>186</v>
      </c>
      <c r="C558" s="72" t="s">
        <v>181</v>
      </c>
      <c r="D558" s="72" t="s">
        <v>176</v>
      </c>
      <c r="E558" s="72">
        <v>380</v>
      </c>
      <c r="F558" s="72">
        <v>10</v>
      </c>
      <c r="G558" s="72">
        <v>15</v>
      </c>
      <c r="H558" s="72">
        <v>5700</v>
      </c>
      <c r="I558" s="72">
        <v>684</v>
      </c>
      <c r="J558" s="72">
        <v>5016</v>
      </c>
      <c r="K558" s="72">
        <v>3800</v>
      </c>
      <c r="L558" s="72">
        <v>1216</v>
      </c>
      <c r="M558" s="73">
        <v>42195</v>
      </c>
      <c r="N558" s="72">
        <v>12</v>
      </c>
      <c r="O558" s="72" t="s">
        <v>192</v>
      </c>
      <c r="P558" s="71" t="s">
        <v>196</v>
      </c>
    </row>
    <row r="559" spans="1:16" x14ac:dyDescent="0.3">
      <c r="A559" s="74" t="s">
        <v>183</v>
      </c>
      <c r="B559" s="72" t="s">
        <v>186</v>
      </c>
      <c r="C559" s="72" t="s">
        <v>181</v>
      </c>
      <c r="D559" s="72" t="s">
        <v>176</v>
      </c>
      <c r="E559" s="72">
        <v>1233</v>
      </c>
      <c r="F559" s="72">
        <v>10</v>
      </c>
      <c r="G559" s="72">
        <v>20</v>
      </c>
      <c r="H559" s="72">
        <v>24660</v>
      </c>
      <c r="I559" s="72">
        <v>2959.2</v>
      </c>
      <c r="J559" s="72">
        <v>21700.799999999999</v>
      </c>
      <c r="K559" s="72">
        <v>12330</v>
      </c>
      <c r="L559" s="72">
        <v>9370.7999999999993</v>
      </c>
      <c r="M559" s="73">
        <v>42196</v>
      </c>
      <c r="N559" s="72">
        <v>12</v>
      </c>
      <c r="O559" s="72" t="s">
        <v>192</v>
      </c>
      <c r="P559" s="71" t="s">
        <v>174</v>
      </c>
    </row>
    <row r="560" spans="1:16" x14ac:dyDescent="0.3">
      <c r="A560" s="74" t="s">
        <v>183</v>
      </c>
      <c r="B560" s="72" t="s">
        <v>186</v>
      </c>
      <c r="C560" s="72" t="s">
        <v>199</v>
      </c>
      <c r="D560" s="72" t="s">
        <v>176</v>
      </c>
      <c r="E560" s="72">
        <v>1395</v>
      </c>
      <c r="F560" s="72">
        <v>120</v>
      </c>
      <c r="G560" s="72">
        <v>350</v>
      </c>
      <c r="H560" s="72">
        <v>488250</v>
      </c>
      <c r="I560" s="72">
        <v>58590</v>
      </c>
      <c r="J560" s="72">
        <v>429660</v>
      </c>
      <c r="K560" s="72">
        <v>362700</v>
      </c>
      <c r="L560" s="72">
        <v>66960</v>
      </c>
      <c r="M560" s="73">
        <v>42197</v>
      </c>
      <c r="N560" s="72">
        <v>7</v>
      </c>
      <c r="O560" s="72" t="s">
        <v>198</v>
      </c>
      <c r="P560" s="71" t="s">
        <v>174</v>
      </c>
    </row>
    <row r="561" spans="1:16" x14ac:dyDescent="0.3">
      <c r="A561" s="74" t="s">
        <v>183</v>
      </c>
      <c r="B561" s="72" t="s">
        <v>178</v>
      </c>
      <c r="C561" s="72" t="s">
        <v>199</v>
      </c>
      <c r="D561" s="72" t="s">
        <v>176</v>
      </c>
      <c r="E561" s="72">
        <v>986</v>
      </c>
      <c r="F561" s="72">
        <v>120</v>
      </c>
      <c r="G561" s="72">
        <v>350</v>
      </c>
      <c r="H561" s="72">
        <v>345100</v>
      </c>
      <c r="I561" s="72">
        <v>41412</v>
      </c>
      <c r="J561" s="72">
        <v>303688</v>
      </c>
      <c r="K561" s="72">
        <v>256360</v>
      </c>
      <c r="L561" s="72">
        <v>47328</v>
      </c>
      <c r="M561" s="73">
        <v>42198</v>
      </c>
      <c r="N561" s="72">
        <v>10</v>
      </c>
      <c r="O561" s="72" t="s">
        <v>187</v>
      </c>
      <c r="P561" s="71" t="s">
        <v>174</v>
      </c>
    </row>
    <row r="562" spans="1:16" x14ac:dyDescent="0.3">
      <c r="A562" s="74" t="s">
        <v>183</v>
      </c>
      <c r="B562" s="72" t="s">
        <v>186</v>
      </c>
      <c r="C562" s="72" t="s">
        <v>199</v>
      </c>
      <c r="D562" s="72" t="s">
        <v>176</v>
      </c>
      <c r="E562" s="72">
        <v>905</v>
      </c>
      <c r="F562" s="72">
        <v>120</v>
      </c>
      <c r="G562" s="72">
        <v>20</v>
      </c>
      <c r="H562" s="72">
        <v>18100</v>
      </c>
      <c r="I562" s="72">
        <v>2172</v>
      </c>
      <c r="J562" s="72">
        <v>15928</v>
      </c>
      <c r="K562" s="72">
        <v>9050</v>
      </c>
      <c r="L562" s="72">
        <v>6878</v>
      </c>
      <c r="M562" s="73">
        <v>42199</v>
      </c>
      <c r="N562" s="72">
        <v>10</v>
      </c>
      <c r="O562" s="72" t="s">
        <v>187</v>
      </c>
      <c r="P562" s="71" t="s">
        <v>174</v>
      </c>
    </row>
    <row r="563" spans="1:16" x14ac:dyDescent="0.3">
      <c r="A563" s="74" t="s">
        <v>179</v>
      </c>
      <c r="B563" s="72" t="s">
        <v>182</v>
      </c>
      <c r="C563" s="72" t="s">
        <v>177</v>
      </c>
      <c r="D563" s="72" t="s">
        <v>176</v>
      </c>
      <c r="E563" s="72">
        <v>2109</v>
      </c>
      <c r="F563" s="72">
        <v>250</v>
      </c>
      <c r="G563" s="72">
        <v>12</v>
      </c>
      <c r="H563" s="72">
        <v>25308</v>
      </c>
      <c r="I563" s="72">
        <v>3036.96</v>
      </c>
      <c r="J563" s="72">
        <v>22271.040000000001</v>
      </c>
      <c r="K563" s="72">
        <v>6327</v>
      </c>
      <c r="L563" s="72">
        <v>15944.04</v>
      </c>
      <c r="M563" s="73">
        <v>42200</v>
      </c>
      <c r="N563" s="72">
        <v>5</v>
      </c>
      <c r="O563" s="72" t="s">
        <v>175</v>
      </c>
      <c r="P563" s="71" t="s">
        <v>174</v>
      </c>
    </row>
    <row r="564" spans="1:16" x14ac:dyDescent="0.3">
      <c r="A564" s="74" t="s">
        <v>197</v>
      </c>
      <c r="B564" s="72" t="s">
        <v>191</v>
      </c>
      <c r="C564" s="72" t="s">
        <v>177</v>
      </c>
      <c r="D564" s="72" t="s">
        <v>176</v>
      </c>
      <c r="E564" s="72">
        <v>3874.5</v>
      </c>
      <c r="F564" s="72">
        <v>250</v>
      </c>
      <c r="G564" s="72">
        <v>15</v>
      </c>
      <c r="H564" s="72">
        <v>58117.5</v>
      </c>
      <c r="I564" s="72">
        <v>6974.1</v>
      </c>
      <c r="J564" s="72">
        <v>51143.4</v>
      </c>
      <c r="K564" s="72">
        <v>38745</v>
      </c>
      <c r="L564" s="72">
        <v>12398.4</v>
      </c>
      <c r="M564" s="73">
        <v>42201</v>
      </c>
      <c r="N564" s="72">
        <v>7</v>
      </c>
      <c r="O564" s="72" t="s">
        <v>198</v>
      </c>
      <c r="P564" s="71" t="s">
        <v>174</v>
      </c>
    </row>
    <row r="565" spans="1:16" x14ac:dyDescent="0.3">
      <c r="A565" s="74" t="s">
        <v>183</v>
      </c>
      <c r="B565" s="72" t="s">
        <v>182</v>
      </c>
      <c r="C565" s="72" t="s">
        <v>177</v>
      </c>
      <c r="D565" s="72" t="s">
        <v>176</v>
      </c>
      <c r="E565" s="72">
        <v>623</v>
      </c>
      <c r="F565" s="72">
        <v>250</v>
      </c>
      <c r="G565" s="72">
        <v>350</v>
      </c>
      <c r="H565" s="72">
        <v>218050</v>
      </c>
      <c r="I565" s="72">
        <v>26166</v>
      </c>
      <c r="J565" s="72">
        <v>191884</v>
      </c>
      <c r="K565" s="72">
        <v>161980</v>
      </c>
      <c r="L565" s="72">
        <v>29904</v>
      </c>
      <c r="M565" s="73">
        <v>42202</v>
      </c>
      <c r="N565" s="72">
        <v>9</v>
      </c>
      <c r="O565" s="72" t="s">
        <v>200</v>
      </c>
      <c r="P565" s="71" t="s">
        <v>196</v>
      </c>
    </row>
    <row r="566" spans="1:16" x14ac:dyDescent="0.3">
      <c r="A566" s="74" t="s">
        <v>183</v>
      </c>
      <c r="B566" s="72" t="s">
        <v>178</v>
      </c>
      <c r="C566" s="72" t="s">
        <v>177</v>
      </c>
      <c r="D566" s="72" t="s">
        <v>176</v>
      </c>
      <c r="E566" s="72">
        <v>986</v>
      </c>
      <c r="F566" s="72">
        <v>250</v>
      </c>
      <c r="G566" s="72">
        <v>350</v>
      </c>
      <c r="H566" s="72">
        <v>345100</v>
      </c>
      <c r="I566" s="72">
        <v>41412</v>
      </c>
      <c r="J566" s="72">
        <v>303688</v>
      </c>
      <c r="K566" s="72">
        <v>256360</v>
      </c>
      <c r="L566" s="72">
        <v>47328</v>
      </c>
      <c r="M566" s="73">
        <v>42203</v>
      </c>
      <c r="N566" s="72">
        <v>10</v>
      </c>
      <c r="O566" s="72" t="s">
        <v>187</v>
      </c>
      <c r="P566" s="71" t="s">
        <v>174</v>
      </c>
    </row>
    <row r="567" spans="1:16" x14ac:dyDescent="0.3">
      <c r="A567" s="74" t="s">
        <v>195</v>
      </c>
      <c r="B567" s="72" t="s">
        <v>178</v>
      </c>
      <c r="C567" s="72" t="s">
        <v>177</v>
      </c>
      <c r="D567" s="72" t="s">
        <v>176</v>
      </c>
      <c r="E567" s="72">
        <v>2387</v>
      </c>
      <c r="F567" s="72">
        <v>250</v>
      </c>
      <c r="G567" s="72">
        <v>125</v>
      </c>
      <c r="H567" s="72">
        <v>298375</v>
      </c>
      <c r="I567" s="72">
        <v>35805</v>
      </c>
      <c r="J567" s="72">
        <v>262570</v>
      </c>
      <c r="K567" s="72">
        <v>286440</v>
      </c>
      <c r="L567" s="72">
        <v>-23870</v>
      </c>
      <c r="M567" s="73">
        <v>42204</v>
      </c>
      <c r="N567" s="72">
        <v>11</v>
      </c>
      <c r="O567" s="72" t="s">
        <v>193</v>
      </c>
      <c r="P567" s="71" t="s">
        <v>174</v>
      </c>
    </row>
    <row r="568" spans="1:16" x14ac:dyDescent="0.3">
      <c r="A568" s="74" t="s">
        <v>183</v>
      </c>
      <c r="B568" s="72" t="s">
        <v>186</v>
      </c>
      <c r="C568" s="72" t="s">
        <v>177</v>
      </c>
      <c r="D568" s="72" t="s">
        <v>176</v>
      </c>
      <c r="E568" s="72">
        <v>1233</v>
      </c>
      <c r="F568" s="72">
        <v>250</v>
      </c>
      <c r="G568" s="72">
        <v>20</v>
      </c>
      <c r="H568" s="72">
        <v>24660</v>
      </c>
      <c r="I568" s="72">
        <v>2959.2</v>
      </c>
      <c r="J568" s="72">
        <v>21700.799999999999</v>
      </c>
      <c r="K568" s="72">
        <v>12330</v>
      </c>
      <c r="L568" s="72">
        <v>9370.7999999999993</v>
      </c>
      <c r="M568" s="73">
        <v>42205</v>
      </c>
      <c r="N568" s="72">
        <v>12</v>
      </c>
      <c r="O568" s="72" t="s">
        <v>192</v>
      </c>
      <c r="P568" s="71" t="s">
        <v>174</v>
      </c>
    </row>
    <row r="569" spans="1:16" x14ac:dyDescent="0.3">
      <c r="A569" s="74" t="s">
        <v>183</v>
      </c>
      <c r="B569" s="72" t="s">
        <v>178</v>
      </c>
      <c r="C569" s="72" t="s">
        <v>188</v>
      </c>
      <c r="D569" s="72" t="s">
        <v>176</v>
      </c>
      <c r="E569" s="72">
        <v>270</v>
      </c>
      <c r="F569" s="72">
        <v>260</v>
      </c>
      <c r="G569" s="72">
        <v>350</v>
      </c>
      <c r="H569" s="72">
        <v>94500</v>
      </c>
      <c r="I569" s="72">
        <v>11340</v>
      </c>
      <c r="J569" s="72">
        <v>83160</v>
      </c>
      <c r="K569" s="72">
        <v>70200</v>
      </c>
      <c r="L569" s="72">
        <v>12960</v>
      </c>
      <c r="M569" s="73">
        <v>42206</v>
      </c>
      <c r="N569" s="72">
        <v>2</v>
      </c>
      <c r="O569" s="72" t="s">
        <v>184</v>
      </c>
      <c r="P569" s="71" t="s">
        <v>174</v>
      </c>
    </row>
    <row r="570" spans="1:16" x14ac:dyDescent="0.3">
      <c r="A570" s="74" t="s">
        <v>183</v>
      </c>
      <c r="B570" s="72" t="s">
        <v>191</v>
      </c>
      <c r="C570" s="72" t="s">
        <v>188</v>
      </c>
      <c r="D570" s="72" t="s">
        <v>176</v>
      </c>
      <c r="E570" s="72">
        <v>3421.5</v>
      </c>
      <c r="F570" s="72">
        <v>260</v>
      </c>
      <c r="G570" s="72">
        <v>7</v>
      </c>
      <c r="H570" s="72">
        <v>23950.5</v>
      </c>
      <c r="I570" s="72">
        <v>2874.06</v>
      </c>
      <c r="J570" s="72">
        <v>21076.44</v>
      </c>
      <c r="K570" s="72">
        <v>17107.5</v>
      </c>
      <c r="L570" s="72">
        <v>3968.94</v>
      </c>
      <c r="M570" s="73">
        <v>42207</v>
      </c>
      <c r="N570" s="72">
        <v>7</v>
      </c>
      <c r="O570" s="72" t="s">
        <v>198</v>
      </c>
      <c r="P570" s="71" t="s">
        <v>174</v>
      </c>
    </row>
    <row r="571" spans="1:16" x14ac:dyDescent="0.3">
      <c r="A571" s="74" t="s">
        <v>183</v>
      </c>
      <c r="B571" s="72" t="s">
        <v>182</v>
      </c>
      <c r="C571" s="72" t="s">
        <v>188</v>
      </c>
      <c r="D571" s="72" t="s">
        <v>176</v>
      </c>
      <c r="E571" s="72">
        <v>2734</v>
      </c>
      <c r="F571" s="72">
        <v>260</v>
      </c>
      <c r="G571" s="72">
        <v>7</v>
      </c>
      <c r="H571" s="72">
        <v>19138</v>
      </c>
      <c r="I571" s="72">
        <v>2296.56</v>
      </c>
      <c r="J571" s="72">
        <v>16841.439999999999</v>
      </c>
      <c r="K571" s="72">
        <v>13670</v>
      </c>
      <c r="L571" s="72">
        <v>3171.44</v>
      </c>
      <c r="M571" s="73">
        <v>42208</v>
      </c>
      <c r="N571" s="72">
        <v>10</v>
      </c>
      <c r="O571" s="72" t="s">
        <v>187</v>
      </c>
      <c r="P571" s="71" t="s">
        <v>174</v>
      </c>
    </row>
    <row r="572" spans="1:16" x14ac:dyDescent="0.3">
      <c r="A572" s="74" t="s">
        <v>197</v>
      </c>
      <c r="B572" s="72" t="s">
        <v>178</v>
      </c>
      <c r="C572" s="72" t="s">
        <v>188</v>
      </c>
      <c r="D572" s="72" t="s">
        <v>176</v>
      </c>
      <c r="E572" s="72">
        <v>2548</v>
      </c>
      <c r="F572" s="72">
        <v>260</v>
      </c>
      <c r="G572" s="72">
        <v>15</v>
      </c>
      <c r="H572" s="72">
        <v>38220</v>
      </c>
      <c r="I572" s="72">
        <v>4586.3999999999996</v>
      </c>
      <c r="J572" s="72">
        <v>33633.599999999999</v>
      </c>
      <c r="K572" s="72">
        <v>25480</v>
      </c>
      <c r="L572" s="72">
        <v>8153.6</v>
      </c>
      <c r="M572" s="73">
        <v>42209</v>
      </c>
      <c r="N572" s="72">
        <v>11</v>
      </c>
      <c r="O572" s="72" t="s">
        <v>193</v>
      </c>
      <c r="P572" s="71" t="s">
        <v>196</v>
      </c>
    </row>
    <row r="573" spans="1:16" x14ac:dyDescent="0.3">
      <c r="A573" s="74" t="s">
        <v>183</v>
      </c>
      <c r="B573" s="72" t="s">
        <v>191</v>
      </c>
      <c r="C573" s="72" t="s">
        <v>202</v>
      </c>
      <c r="D573" s="72" t="s">
        <v>176</v>
      </c>
      <c r="E573" s="72">
        <v>2521.5</v>
      </c>
      <c r="F573" s="72">
        <v>3</v>
      </c>
      <c r="G573" s="72">
        <v>20</v>
      </c>
      <c r="H573" s="72">
        <v>50430</v>
      </c>
      <c r="I573" s="72">
        <v>6051.6</v>
      </c>
      <c r="J573" s="72">
        <v>44378.400000000001</v>
      </c>
      <c r="K573" s="72">
        <v>25215</v>
      </c>
      <c r="L573" s="72">
        <v>19163.400000000001</v>
      </c>
      <c r="M573" s="73">
        <v>42210</v>
      </c>
      <c r="N573" s="72">
        <v>1</v>
      </c>
      <c r="O573" s="72" t="s">
        <v>203</v>
      </c>
      <c r="P573" s="71" t="s">
        <v>174</v>
      </c>
    </row>
    <row r="574" spans="1:16" x14ac:dyDescent="0.3">
      <c r="A574" s="74" t="s">
        <v>179</v>
      </c>
      <c r="B574" s="72" t="s">
        <v>186</v>
      </c>
      <c r="C574" s="72" t="s">
        <v>185</v>
      </c>
      <c r="D574" s="72" t="s">
        <v>176</v>
      </c>
      <c r="E574" s="72">
        <v>2661</v>
      </c>
      <c r="F574" s="72">
        <v>5</v>
      </c>
      <c r="G574" s="72">
        <v>12</v>
      </c>
      <c r="H574" s="72">
        <v>31932</v>
      </c>
      <c r="I574" s="72">
        <v>3831.84</v>
      </c>
      <c r="J574" s="72">
        <v>28100.16</v>
      </c>
      <c r="K574" s="72">
        <v>7983</v>
      </c>
      <c r="L574" s="72">
        <v>20117.16</v>
      </c>
      <c r="M574" s="73">
        <v>42211</v>
      </c>
      <c r="N574" s="72">
        <v>5</v>
      </c>
      <c r="O574" s="72" t="s">
        <v>175</v>
      </c>
      <c r="P574" s="71" t="s">
        <v>174</v>
      </c>
    </row>
    <row r="575" spans="1:16" x14ac:dyDescent="0.3">
      <c r="A575" s="74" t="s">
        <v>183</v>
      </c>
      <c r="B575" s="72" t="s">
        <v>194</v>
      </c>
      <c r="C575" s="72" t="s">
        <v>181</v>
      </c>
      <c r="D575" s="72" t="s">
        <v>176</v>
      </c>
      <c r="E575" s="72">
        <v>1531</v>
      </c>
      <c r="F575" s="72">
        <v>10</v>
      </c>
      <c r="G575" s="72">
        <v>20</v>
      </c>
      <c r="H575" s="72">
        <v>30620</v>
      </c>
      <c r="I575" s="72">
        <v>3674.4</v>
      </c>
      <c r="J575" s="72">
        <v>26945.599999999999</v>
      </c>
      <c r="K575" s="72">
        <v>15310</v>
      </c>
      <c r="L575" s="72">
        <v>11635.6</v>
      </c>
      <c r="M575" s="73">
        <v>42212</v>
      </c>
      <c r="N575" s="72">
        <v>12</v>
      </c>
      <c r="O575" s="72" t="s">
        <v>192</v>
      </c>
      <c r="P575" s="71" t="s">
        <v>174</v>
      </c>
    </row>
    <row r="576" spans="1:16" x14ac:dyDescent="0.3">
      <c r="A576" s="74" t="s">
        <v>183</v>
      </c>
      <c r="B576" s="72" t="s">
        <v>191</v>
      </c>
      <c r="C576" s="72" t="s">
        <v>177</v>
      </c>
      <c r="D576" s="72" t="s">
        <v>176</v>
      </c>
      <c r="E576" s="72">
        <v>1491</v>
      </c>
      <c r="F576" s="72">
        <v>250</v>
      </c>
      <c r="G576" s="72">
        <v>7</v>
      </c>
      <c r="H576" s="72">
        <v>10437</v>
      </c>
      <c r="I576" s="72">
        <v>1252.44</v>
      </c>
      <c r="J576" s="72">
        <v>9184.56</v>
      </c>
      <c r="K576" s="72">
        <v>7455</v>
      </c>
      <c r="L576" s="72">
        <v>1729.56</v>
      </c>
      <c r="M576" s="73">
        <v>42213</v>
      </c>
      <c r="N576" s="72">
        <v>3</v>
      </c>
      <c r="O576" s="72" t="s">
        <v>190</v>
      </c>
      <c r="P576" s="71" t="s">
        <v>174</v>
      </c>
    </row>
    <row r="577" spans="1:16" x14ac:dyDescent="0.3">
      <c r="A577" s="74" t="s">
        <v>183</v>
      </c>
      <c r="B577" s="72" t="s">
        <v>194</v>
      </c>
      <c r="C577" s="72" t="s">
        <v>177</v>
      </c>
      <c r="D577" s="72" t="s">
        <v>176</v>
      </c>
      <c r="E577" s="72">
        <v>1531</v>
      </c>
      <c r="F577" s="72">
        <v>250</v>
      </c>
      <c r="G577" s="72">
        <v>20</v>
      </c>
      <c r="H577" s="72">
        <v>30620</v>
      </c>
      <c r="I577" s="72">
        <v>3674.4</v>
      </c>
      <c r="J577" s="72">
        <v>26945.599999999999</v>
      </c>
      <c r="K577" s="72">
        <v>15310</v>
      </c>
      <c r="L577" s="72">
        <v>11635.6</v>
      </c>
      <c r="M577" s="73">
        <v>42214</v>
      </c>
      <c r="N577" s="72">
        <v>12</v>
      </c>
      <c r="O577" s="72" t="s">
        <v>192</v>
      </c>
      <c r="P577" s="71" t="s">
        <v>174</v>
      </c>
    </row>
    <row r="578" spans="1:16" x14ac:dyDescent="0.3">
      <c r="A578" s="74" t="s">
        <v>179</v>
      </c>
      <c r="B578" s="72" t="s">
        <v>182</v>
      </c>
      <c r="C578" s="72" t="s">
        <v>188</v>
      </c>
      <c r="D578" s="72" t="s">
        <v>176</v>
      </c>
      <c r="E578" s="72">
        <v>2761</v>
      </c>
      <c r="F578" s="72">
        <v>260</v>
      </c>
      <c r="G578" s="72">
        <v>12</v>
      </c>
      <c r="H578" s="72">
        <v>33132</v>
      </c>
      <c r="I578" s="72">
        <v>3975.84</v>
      </c>
      <c r="J578" s="72">
        <v>29156.16</v>
      </c>
      <c r="K578" s="72">
        <v>8283</v>
      </c>
      <c r="L578" s="72">
        <v>20873.16</v>
      </c>
      <c r="M578" s="73">
        <v>42215</v>
      </c>
      <c r="N578" s="72">
        <v>9</v>
      </c>
      <c r="O578" s="72" t="s">
        <v>200</v>
      </c>
      <c r="P578" s="71" t="s">
        <v>196</v>
      </c>
    </row>
    <row r="579" spans="1:16" x14ac:dyDescent="0.3">
      <c r="A579" s="74" t="s">
        <v>197</v>
      </c>
      <c r="B579" s="72" t="s">
        <v>178</v>
      </c>
      <c r="C579" s="72" t="s">
        <v>202</v>
      </c>
      <c r="D579" s="72" t="s">
        <v>176</v>
      </c>
      <c r="E579" s="72">
        <v>2567</v>
      </c>
      <c r="F579" s="72">
        <v>3</v>
      </c>
      <c r="G579" s="72">
        <v>15</v>
      </c>
      <c r="H579" s="72">
        <v>38505</v>
      </c>
      <c r="I579" s="72">
        <v>5005.6499999999996</v>
      </c>
      <c r="J579" s="72">
        <v>33499.35</v>
      </c>
      <c r="K579" s="72">
        <v>25670</v>
      </c>
      <c r="L579" s="72">
        <v>7829.35</v>
      </c>
      <c r="M579" s="73">
        <v>42216</v>
      </c>
      <c r="N579" s="72">
        <v>6</v>
      </c>
      <c r="O579" s="72" t="s">
        <v>204</v>
      </c>
      <c r="P579" s="71" t="s">
        <v>174</v>
      </c>
    </row>
    <row r="580" spans="1:16" x14ac:dyDescent="0.3">
      <c r="A580" s="74" t="s">
        <v>197</v>
      </c>
      <c r="B580" s="72" t="s">
        <v>178</v>
      </c>
      <c r="C580" s="72" t="s">
        <v>177</v>
      </c>
      <c r="D580" s="72" t="s">
        <v>176</v>
      </c>
      <c r="E580" s="72">
        <v>2567</v>
      </c>
      <c r="F580" s="72">
        <v>250</v>
      </c>
      <c r="G580" s="72">
        <v>15</v>
      </c>
      <c r="H580" s="72">
        <v>38505</v>
      </c>
      <c r="I580" s="72">
        <v>5005.6499999999996</v>
      </c>
      <c r="J580" s="72">
        <v>33499.35</v>
      </c>
      <c r="K580" s="72">
        <v>25670</v>
      </c>
      <c r="L580" s="72">
        <v>7829.35</v>
      </c>
      <c r="M580" s="73">
        <v>42217</v>
      </c>
      <c r="N580" s="72">
        <v>6</v>
      </c>
      <c r="O580" s="72" t="s">
        <v>204</v>
      </c>
      <c r="P580" s="71" t="s">
        <v>174</v>
      </c>
    </row>
    <row r="581" spans="1:16" x14ac:dyDescent="0.3">
      <c r="A581" s="74" t="s">
        <v>183</v>
      </c>
      <c r="B581" s="72" t="s">
        <v>182</v>
      </c>
      <c r="C581" s="72" t="s">
        <v>202</v>
      </c>
      <c r="D581" s="72" t="s">
        <v>176</v>
      </c>
      <c r="E581" s="72">
        <v>923</v>
      </c>
      <c r="F581" s="72">
        <v>3</v>
      </c>
      <c r="G581" s="72">
        <v>350</v>
      </c>
      <c r="H581" s="72">
        <v>323050</v>
      </c>
      <c r="I581" s="72">
        <v>41996.5</v>
      </c>
      <c r="J581" s="72">
        <v>281053.5</v>
      </c>
      <c r="K581" s="72">
        <v>239980</v>
      </c>
      <c r="L581" s="72">
        <v>41073.5</v>
      </c>
      <c r="M581" s="73">
        <v>42218</v>
      </c>
      <c r="N581" s="72">
        <v>3</v>
      </c>
      <c r="O581" s="72" t="s">
        <v>190</v>
      </c>
      <c r="P581" s="71" t="s">
        <v>174</v>
      </c>
    </row>
    <row r="582" spans="1:16" x14ac:dyDescent="0.3">
      <c r="A582" s="74" t="s">
        <v>183</v>
      </c>
      <c r="B582" s="72" t="s">
        <v>191</v>
      </c>
      <c r="C582" s="72" t="s">
        <v>202</v>
      </c>
      <c r="D582" s="72" t="s">
        <v>176</v>
      </c>
      <c r="E582" s="72">
        <v>1790</v>
      </c>
      <c r="F582" s="72">
        <v>3</v>
      </c>
      <c r="G582" s="72">
        <v>350</v>
      </c>
      <c r="H582" s="72">
        <v>626500</v>
      </c>
      <c r="I582" s="72">
        <v>81445</v>
      </c>
      <c r="J582" s="72">
        <v>545055</v>
      </c>
      <c r="K582" s="72">
        <v>465400</v>
      </c>
      <c r="L582" s="72">
        <v>79655</v>
      </c>
      <c r="M582" s="73">
        <v>42219</v>
      </c>
      <c r="N582" s="72">
        <v>3</v>
      </c>
      <c r="O582" s="72" t="s">
        <v>190</v>
      </c>
      <c r="P582" s="71" t="s">
        <v>174</v>
      </c>
    </row>
    <row r="583" spans="1:16" x14ac:dyDescent="0.3">
      <c r="A583" s="74" t="s">
        <v>183</v>
      </c>
      <c r="B583" s="72" t="s">
        <v>194</v>
      </c>
      <c r="C583" s="72" t="s">
        <v>202</v>
      </c>
      <c r="D583" s="72" t="s">
        <v>176</v>
      </c>
      <c r="E583" s="72">
        <v>442</v>
      </c>
      <c r="F583" s="72">
        <v>3</v>
      </c>
      <c r="G583" s="72">
        <v>20</v>
      </c>
      <c r="H583" s="72">
        <v>8840</v>
      </c>
      <c r="I583" s="72">
        <v>1149.2</v>
      </c>
      <c r="J583" s="72">
        <v>7690.8</v>
      </c>
      <c r="K583" s="72">
        <v>4420</v>
      </c>
      <c r="L583" s="72">
        <v>3270.8</v>
      </c>
      <c r="M583" s="73">
        <v>42220</v>
      </c>
      <c r="N583" s="72">
        <v>9</v>
      </c>
      <c r="O583" s="72" t="s">
        <v>200</v>
      </c>
      <c r="P583" s="71" t="s">
        <v>196</v>
      </c>
    </row>
    <row r="584" spans="1:16" x14ac:dyDescent="0.3">
      <c r="A584" s="74" t="s">
        <v>183</v>
      </c>
      <c r="B584" s="72" t="s">
        <v>178</v>
      </c>
      <c r="C584" s="72" t="s">
        <v>185</v>
      </c>
      <c r="D584" s="72" t="s">
        <v>176</v>
      </c>
      <c r="E584" s="72">
        <v>982.5</v>
      </c>
      <c r="F584" s="72">
        <v>5</v>
      </c>
      <c r="G584" s="72">
        <v>350</v>
      </c>
      <c r="H584" s="72">
        <v>343875</v>
      </c>
      <c r="I584" s="72">
        <v>44703.75</v>
      </c>
      <c r="J584" s="72">
        <v>299171.25</v>
      </c>
      <c r="K584" s="72">
        <v>255450</v>
      </c>
      <c r="L584" s="72">
        <v>43721.25</v>
      </c>
      <c r="M584" s="73">
        <v>42221</v>
      </c>
      <c r="N584" s="72">
        <v>1</v>
      </c>
      <c r="O584" s="72" t="s">
        <v>203</v>
      </c>
      <c r="P584" s="71" t="s">
        <v>174</v>
      </c>
    </row>
    <row r="585" spans="1:16" x14ac:dyDescent="0.3">
      <c r="A585" s="74" t="s">
        <v>183</v>
      </c>
      <c r="B585" s="72" t="s">
        <v>178</v>
      </c>
      <c r="C585" s="72" t="s">
        <v>185</v>
      </c>
      <c r="D585" s="72" t="s">
        <v>176</v>
      </c>
      <c r="E585" s="72">
        <v>1298</v>
      </c>
      <c r="F585" s="72">
        <v>5</v>
      </c>
      <c r="G585" s="72">
        <v>7</v>
      </c>
      <c r="H585" s="72">
        <v>9086</v>
      </c>
      <c r="I585" s="72">
        <v>1181.18</v>
      </c>
      <c r="J585" s="72">
        <v>7904.82</v>
      </c>
      <c r="K585" s="72">
        <v>6490</v>
      </c>
      <c r="L585" s="72">
        <v>1414.82</v>
      </c>
      <c r="M585" s="73">
        <v>42222</v>
      </c>
      <c r="N585" s="72">
        <v>2</v>
      </c>
      <c r="O585" s="72" t="s">
        <v>184</v>
      </c>
      <c r="P585" s="71" t="s">
        <v>174</v>
      </c>
    </row>
    <row r="586" spans="1:16" x14ac:dyDescent="0.3">
      <c r="A586" s="74" t="s">
        <v>179</v>
      </c>
      <c r="B586" s="72" t="s">
        <v>186</v>
      </c>
      <c r="C586" s="72" t="s">
        <v>185</v>
      </c>
      <c r="D586" s="72" t="s">
        <v>176</v>
      </c>
      <c r="E586" s="72">
        <v>604</v>
      </c>
      <c r="F586" s="72">
        <v>5</v>
      </c>
      <c r="G586" s="72">
        <v>12</v>
      </c>
      <c r="H586" s="72">
        <v>7248</v>
      </c>
      <c r="I586" s="72">
        <v>942.24</v>
      </c>
      <c r="J586" s="72">
        <v>6305.76</v>
      </c>
      <c r="K586" s="72">
        <v>1812</v>
      </c>
      <c r="L586" s="72">
        <v>4493.76</v>
      </c>
      <c r="M586" s="73">
        <v>42223</v>
      </c>
      <c r="N586" s="72">
        <v>6</v>
      </c>
      <c r="O586" s="72" t="s">
        <v>204</v>
      </c>
      <c r="P586" s="71" t="s">
        <v>174</v>
      </c>
    </row>
    <row r="587" spans="1:16" x14ac:dyDescent="0.3">
      <c r="A587" s="74" t="s">
        <v>183</v>
      </c>
      <c r="B587" s="72" t="s">
        <v>186</v>
      </c>
      <c r="C587" s="72" t="s">
        <v>185</v>
      </c>
      <c r="D587" s="72" t="s">
        <v>176</v>
      </c>
      <c r="E587" s="72">
        <v>2255</v>
      </c>
      <c r="F587" s="72">
        <v>5</v>
      </c>
      <c r="G587" s="72">
        <v>20</v>
      </c>
      <c r="H587" s="72">
        <v>45100</v>
      </c>
      <c r="I587" s="72">
        <v>5863</v>
      </c>
      <c r="J587" s="72">
        <v>39237</v>
      </c>
      <c r="K587" s="72">
        <v>22550</v>
      </c>
      <c r="L587" s="72">
        <v>16687</v>
      </c>
      <c r="M587" s="73">
        <v>42224</v>
      </c>
      <c r="N587" s="72">
        <v>7</v>
      </c>
      <c r="O587" s="72" t="s">
        <v>198</v>
      </c>
      <c r="P587" s="71" t="s">
        <v>174</v>
      </c>
    </row>
    <row r="588" spans="1:16" x14ac:dyDescent="0.3">
      <c r="A588" s="74" t="s">
        <v>183</v>
      </c>
      <c r="B588" s="72" t="s">
        <v>182</v>
      </c>
      <c r="C588" s="72" t="s">
        <v>185</v>
      </c>
      <c r="D588" s="72" t="s">
        <v>176</v>
      </c>
      <c r="E588" s="72">
        <v>1249</v>
      </c>
      <c r="F588" s="72">
        <v>5</v>
      </c>
      <c r="G588" s="72">
        <v>20</v>
      </c>
      <c r="H588" s="72">
        <v>24980</v>
      </c>
      <c r="I588" s="72">
        <v>3247.4</v>
      </c>
      <c r="J588" s="72">
        <v>21732.6</v>
      </c>
      <c r="K588" s="72">
        <v>12490</v>
      </c>
      <c r="L588" s="72">
        <v>9242.6</v>
      </c>
      <c r="M588" s="73">
        <v>42225</v>
      </c>
      <c r="N588" s="72">
        <v>10</v>
      </c>
      <c r="O588" s="72" t="s">
        <v>187</v>
      </c>
      <c r="P588" s="71" t="s">
        <v>174</v>
      </c>
    </row>
    <row r="589" spans="1:16" x14ac:dyDescent="0.3">
      <c r="A589" s="74" t="s">
        <v>183</v>
      </c>
      <c r="B589" s="72" t="s">
        <v>178</v>
      </c>
      <c r="C589" s="72" t="s">
        <v>181</v>
      </c>
      <c r="D589" s="72" t="s">
        <v>176</v>
      </c>
      <c r="E589" s="72">
        <v>1438.5</v>
      </c>
      <c r="F589" s="72">
        <v>10</v>
      </c>
      <c r="G589" s="72">
        <v>7</v>
      </c>
      <c r="H589" s="72">
        <v>10069.5</v>
      </c>
      <c r="I589" s="72">
        <v>1309.0350000000001</v>
      </c>
      <c r="J589" s="72">
        <v>8760.4650000000001</v>
      </c>
      <c r="K589" s="72">
        <v>7192.5</v>
      </c>
      <c r="L589" s="72">
        <v>1567.9649999999999</v>
      </c>
      <c r="M589" s="73">
        <v>42226</v>
      </c>
      <c r="N589" s="72">
        <v>1</v>
      </c>
      <c r="O589" s="72" t="s">
        <v>203</v>
      </c>
      <c r="P589" s="71" t="s">
        <v>174</v>
      </c>
    </row>
    <row r="590" spans="1:16" x14ac:dyDescent="0.3">
      <c r="A590" s="74" t="s">
        <v>189</v>
      </c>
      <c r="B590" s="72" t="s">
        <v>194</v>
      </c>
      <c r="C590" s="72" t="s">
        <v>181</v>
      </c>
      <c r="D590" s="72" t="s">
        <v>176</v>
      </c>
      <c r="E590" s="72">
        <v>807</v>
      </c>
      <c r="F590" s="72">
        <v>10</v>
      </c>
      <c r="G590" s="72">
        <v>300</v>
      </c>
      <c r="H590" s="72">
        <v>242100</v>
      </c>
      <c r="I590" s="72">
        <v>31473</v>
      </c>
      <c r="J590" s="72">
        <v>210627</v>
      </c>
      <c r="K590" s="72">
        <v>201750</v>
      </c>
      <c r="L590" s="72">
        <v>8877</v>
      </c>
      <c r="M590" s="73">
        <v>42227</v>
      </c>
      <c r="N590" s="72">
        <v>1</v>
      </c>
      <c r="O590" s="72" t="s">
        <v>203</v>
      </c>
      <c r="P590" s="71" t="s">
        <v>174</v>
      </c>
    </row>
    <row r="591" spans="1:16" x14ac:dyDescent="0.3">
      <c r="A591" s="74" t="s">
        <v>183</v>
      </c>
      <c r="B591" s="72" t="s">
        <v>178</v>
      </c>
      <c r="C591" s="72" t="s">
        <v>181</v>
      </c>
      <c r="D591" s="72" t="s">
        <v>176</v>
      </c>
      <c r="E591" s="72">
        <v>2641</v>
      </c>
      <c r="F591" s="72">
        <v>10</v>
      </c>
      <c r="G591" s="72">
        <v>20</v>
      </c>
      <c r="H591" s="72">
        <v>52820</v>
      </c>
      <c r="I591" s="72">
        <v>6866.6</v>
      </c>
      <c r="J591" s="72">
        <v>45953.4</v>
      </c>
      <c r="K591" s="72">
        <v>26410</v>
      </c>
      <c r="L591" s="72">
        <v>19543.400000000001</v>
      </c>
      <c r="M591" s="73">
        <v>42228</v>
      </c>
      <c r="N591" s="72">
        <v>2</v>
      </c>
      <c r="O591" s="72" t="s">
        <v>184</v>
      </c>
      <c r="P591" s="71" t="s">
        <v>174</v>
      </c>
    </row>
    <row r="592" spans="1:16" x14ac:dyDescent="0.3">
      <c r="A592" s="74" t="s">
        <v>183</v>
      </c>
      <c r="B592" s="72" t="s">
        <v>194</v>
      </c>
      <c r="C592" s="72" t="s">
        <v>181</v>
      </c>
      <c r="D592" s="72" t="s">
        <v>176</v>
      </c>
      <c r="E592" s="72">
        <v>2708</v>
      </c>
      <c r="F592" s="72">
        <v>10</v>
      </c>
      <c r="G592" s="72">
        <v>20</v>
      </c>
      <c r="H592" s="72">
        <v>54160</v>
      </c>
      <c r="I592" s="72">
        <v>7040.8</v>
      </c>
      <c r="J592" s="72">
        <v>47119.199999999997</v>
      </c>
      <c r="K592" s="72">
        <v>27080</v>
      </c>
      <c r="L592" s="72">
        <v>20039.2</v>
      </c>
      <c r="M592" s="73">
        <v>42229</v>
      </c>
      <c r="N592" s="72">
        <v>2</v>
      </c>
      <c r="O592" s="72" t="s">
        <v>184</v>
      </c>
      <c r="P592" s="71" t="s">
        <v>174</v>
      </c>
    </row>
    <row r="593" spans="1:16" x14ac:dyDescent="0.3">
      <c r="A593" s="74" t="s">
        <v>183</v>
      </c>
      <c r="B593" s="72" t="s">
        <v>182</v>
      </c>
      <c r="C593" s="72" t="s">
        <v>181</v>
      </c>
      <c r="D593" s="72" t="s">
        <v>176</v>
      </c>
      <c r="E593" s="72">
        <v>2632</v>
      </c>
      <c r="F593" s="72">
        <v>10</v>
      </c>
      <c r="G593" s="72">
        <v>350</v>
      </c>
      <c r="H593" s="72">
        <v>921200</v>
      </c>
      <c r="I593" s="72">
        <v>119756</v>
      </c>
      <c r="J593" s="72">
        <v>801444</v>
      </c>
      <c r="K593" s="72">
        <v>684320</v>
      </c>
      <c r="L593" s="72">
        <v>117124</v>
      </c>
      <c r="M593" s="73">
        <v>42230</v>
      </c>
      <c r="N593" s="72">
        <v>6</v>
      </c>
      <c r="O593" s="72" t="s">
        <v>204</v>
      </c>
      <c r="P593" s="71" t="s">
        <v>174</v>
      </c>
    </row>
    <row r="594" spans="1:16" x14ac:dyDescent="0.3">
      <c r="A594" s="74" t="s">
        <v>195</v>
      </c>
      <c r="B594" s="72" t="s">
        <v>182</v>
      </c>
      <c r="C594" s="72" t="s">
        <v>181</v>
      </c>
      <c r="D594" s="72" t="s">
        <v>176</v>
      </c>
      <c r="E594" s="72">
        <v>1583</v>
      </c>
      <c r="F594" s="72">
        <v>10</v>
      </c>
      <c r="G594" s="72">
        <v>125</v>
      </c>
      <c r="H594" s="72">
        <v>197875</v>
      </c>
      <c r="I594" s="72">
        <v>25723.75</v>
      </c>
      <c r="J594" s="72">
        <v>172151.25</v>
      </c>
      <c r="K594" s="72">
        <v>189960</v>
      </c>
      <c r="L594" s="72">
        <v>-17808.75</v>
      </c>
      <c r="M594" s="73">
        <v>42231</v>
      </c>
      <c r="N594" s="72">
        <v>6</v>
      </c>
      <c r="O594" s="72" t="s">
        <v>204</v>
      </c>
      <c r="P594" s="71" t="s">
        <v>174</v>
      </c>
    </row>
    <row r="595" spans="1:16" x14ac:dyDescent="0.3">
      <c r="A595" s="74" t="s">
        <v>179</v>
      </c>
      <c r="B595" s="72" t="s">
        <v>186</v>
      </c>
      <c r="C595" s="72" t="s">
        <v>181</v>
      </c>
      <c r="D595" s="72" t="s">
        <v>176</v>
      </c>
      <c r="E595" s="72">
        <v>571</v>
      </c>
      <c r="F595" s="72">
        <v>10</v>
      </c>
      <c r="G595" s="72">
        <v>12</v>
      </c>
      <c r="H595" s="72">
        <v>6852</v>
      </c>
      <c r="I595" s="72">
        <v>890.76</v>
      </c>
      <c r="J595" s="72">
        <v>5961.24</v>
      </c>
      <c r="K595" s="72">
        <v>1713</v>
      </c>
      <c r="L595" s="72">
        <v>4248.24</v>
      </c>
      <c r="M595" s="73">
        <v>42232</v>
      </c>
      <c r="N595" s="72">
        <v>7</v>
      </c>
      <c r="O595" s="72" t="s">
        <v>198</v>
      </c>
      <c r="P595" s="71" t="s">
        <v>174</v>
      </c>
    </row>
    <row r="596" spans="1:16" x14ac:dyDescent="0.3">
      <c r="A596" s="74" t="s">
        <v>183</v>
      </c>
      <c r="B596" s="72" t="s">
        <v>191</v>
      </c>
      <c r="C596" s="72" t="s">
        <v>181</v>
      </c>
      <c r="D596" s="72" t="s">
        <v>176</v>
      </c>
      <c r="E596" s="72">
        <v>2696</v>
      </c>
      <c r="F596" s="72">
        <v>10</v>
      </c>
      <c r="G596" s="72">
        <v>7</v>
      </c>
      <c r="H596" s="72">
        <v>18872</v>
      </c>
      <c r="I596" s="72">
        <v>2453.36</v>
      </c>
      <c r="J596" s="72">
        <v>16418.64</v>
      </c>
      <c r="K596" s="72">
        <v>13480</v>
      </c>
      <c r="L596" s="72">
        <v>2938.64</v>
      </c>
      <c r="M596" s="73">
        <v>42233</v>
      </c>
      <c r="N596" s="72">
        <v>8</v>
      </c>
      <c r="O596" s="72" t="s">
        <v>201</v>
      </c>
      <c r="P596" s="71" t="s">
        <v>174</v>
      </c>
    </row>
    <row r="597" spans="1:16" x14ac:dyDescent="0.3">
      <c r="A597" s="74" t="s">
        <v>197</v>
      </c>
      <c r="B597" s="72" t="s">
        <v>182</v>
      </c>
      <c r="C597" s="72" t="s">
        <v>181</v>
      </c>
      <c r="D597" s="72" t="s">
        <v>176</v>
      </c>
      <c r="E597" s="72">
        <v>1565</v>
      </c>
      <c r="F597" s="72">
        <v>10</v>
      </c>
      <c r="G597" s="72">
        <v>15</v>
      </c>
      <c r="H597" s="72">
        <v>23475</v>
      </c>
      <c r="I597" s="72">
        <v>3051.75</v>
      </c>
      <c r="J597" s="72">
        <v>20423.25</v>
      </c>
      <c r="K597" s="72">
        <v>15650</v>
      </c>
      <c r="L597" s="72">
        <v>4773.25</v>
      </c>
      <c r="M597" s="73">
        <v>42234</v>
      </c>
      <c r="N597" s="72">
        <v>10</v>
      </c>
      <c r="O597" s="72" t="s">
        <v>187</v>
      </c>
      <c r="P597" s="71" t="s">
        <v>174</v>
      </c>
    </row>
    <row r="598" spans="1:16" x14ac:dyDescent="0.3">
      <c r="A598" s="74" t="s">
        <v>183</v>
      </c>
      <c r="B598" s="72" t="s">
        <v>182</v>
      </c>
      <c r="C598" s="72" t="s">
        <v>181</v>
      </c>
      <c r="D598" s="72" t="s">
        <v>176</v>
      </c>
      <c r="E598" s="72">
        <v>1249</v>
      </c>
      <c r="F598" s="72">
        <v>10</v>
      </c>
      <c r="G598" s="72">
        <v>20</v>
      </c>
      <c r="H598" s="72">
        <v>24980</v>
      </c>
      <c r="I598" s="72">
        <v>3247.4</v>
      </c>
      <c r="J598" s="72">
        <v>21732.6</v>
      </c>
      <c r="K598" s="72">
        <v>12490</v>
      </c>
      <c r="L598" s="72">
        <v>9242.6</v>
      </c>
      <c r="M598" s="73">
        <v>42235</v>
      </c>
      <c r="N598" s="72">
        <v>10</v>
      </c>
      <c r="O598" s="72" t="s">
        <v>187</v>
      </c>
      <c r="P598" s="71" t="s">
        <v>174</v>
      </c>
    </row>
    <row r="599" spans="1:16" x14ac:dyDescent="0.3">
      <c r="A599" s="74" t="s">
        <v>183</v>
      </c>
      <c r="B599" s="72" t="s">
        <v>194</v>
      </c>
      <c r="C599" s="72" t="s">
        <v>181</v>
      </c>
      <c r="D599" s="72" t="s">
        <v>176</v>
      </c>
      <c r="E599" s="72">
        <v>357</v>
      </c>
      <c r="F599" s="72">
        <v>10</v>
      </c>
      <c r="G599" s="72">
        <v>350</v>
      </c>
      <c r="H599" s="72">
        <v>124950</v>
      </c>
      <c r="I599" s="72">
        <v>16243.5</v>
      </c>
      <c r="J599" s="72">
        <v>108706.5</v>
      </c>
      <c r="K599" s="72">
        <v>92820</v>
      </c>
      <c r="L599" s="72">
        <v>15886.5</v>
      </c>
      <c r="M599" s="73">
        <v>42236</v>
      </c>
      <c r="N599" s="72">
        <v>11</v>
      </c>
      <c r="O599" s="72" t="s">
        <v>193</v>
      </c>
      <c r="P599" s="71" t="s">
        <v>174</v>
      </c>
    </row>
    <row r="600" spans="1:16" x14ac:dyDescent="0.3">
      <c r="A600" s="74" t="s">
        <v>179</v>
      </c>
      <c r="B600" s="72" t="s">
        <v>194</v>
      </c>
      <c r="C600" s="72" t="s">
        <v>181</v>
      </c>
      <c r="D600" s="72" t="s">
        <v>176</v>
      </c>
      <c r="E600" s="72">
        <v>1013</v>
      </c>
      <c r="F600" s="72">
        <v>10</v>
      </c>
      <c r="G600" s="72">
        <v>12</v>
      </c>
      <c r="H600" s="72">
        <v>12156</v>
      </c>
      <c r="I600" s="72">
        <v>1580.28</v>
      </c>
      <c r="J600" s="72">
        <v>10575.72</v>
      </c>
      <c r="K600" s="72">
        <v>3039</v>
      </c>
      <c r="L600" s="72">
        <v>7536.72</v>
      </c>
      <c r="M600" s="73">
        <v>42237</v>
      </c>
      <c r="N600" s="72">
        <v>12</v>
      </c>
      <c r="O600" s="72" t="s">
        <v>192</v>
      </c>
      <c r="P600" s="71" t="s">
        <v>174</v>
      </c>
    </row>
    <row r="601" spans="1:16" x14ac:dyDescent="0.3">
      <c r="A601" s="74" t="s">
        <v>197</v>
      </c>
      <c r="B601" s="72" t="s">
        <v>191</v>
      </c>
      <c r="C601" s="72" t="s">
        <v>199</v>
      </c>
      <c r="D601" s="72" t="s">
        <v>176</v>
      </c>
      <c r="E601" s="72">
        <v>3997.5</v>
      </c>
      <c r="F601" s="72">
        <v>120</v>
      </c>
      <c r="G601" s="72">
        <v>15</v>
      </c>
      <c r="H601" s="72">
        <v>59962.5</v>
      </c>
      <c r="I601" s="72">
        <v>7795.125</v>
      </c>
      <c r="J601" s="72">
        <v>52167.375</v>
      </c>
      <c r="K601" s="72">
        <v>39975</v>
      </c>
      <c r="L601" s="72">
        <v>12192.375</v>
      </c>
      <c r="M601" s="73">
        <v>42238</v>
      </c>
      <c r="N601" s="72">
        <v>1</v>
      </c>
      <c r="O601" s="72" t="s">
        <v>203</v>
      </c>
      <c r="P601" s="71" t="s">
        <v>174</v>
      </c>
    </row>
    <row r="602" spans="1:16" x14ac:dyDescent="0.3">
      <c r="A602" s="74" t="s">
        <v>183</v>
      </c>
      <c r="B602" s="72" t="s">
        <v>182</v>
      </c>
      <c r="C602" s="72" t="s">
        <v>199</v>
      </c>
      <c r="D602" s="72" t="s">
        <v>176</v>
      </c>
      <c r="E602" s="72">
        <v>2632</v>
      </c>
      <c r="F602" s="72">
        <v>120</v>
      </c>
      <c r="G602" s="72">
        <v>350</v>
      </c>
      <c r="H602" s="72">
        <v>921200</v>
      </c>
      <c r="I602" s="72">
        <v>119756</v>
      </c>
      <c r="J602" s="72">
        <v>801444</v>
      </c>
      <c r="K602" s="72">
        <v>684320</v>
      </c>
      <c r="L602" s="72">
        <v>117124</v>
      </c>
      <c r="M602" s="73">
        <v>42239</v>
      </c>
      <c r="N602" s="72">
        <v>6</v>
      </c>
      <c r="O602" s="72" t="s">
        <v>204</v>
      </c>
      <c r="P602" s="71" t="s">
        <v>174</v>
      </c>
    </row>
    <row r="603" spans="1:16" x14ac:dyDescent="0.3">
      <c r="A603" s="74" t="s">
        <v>183</v>
      </c>
      <c r="B603" s="72" t="s">
        <v>191</v>
      </c>
      <c r="C603" s="72" t="s">
        <v>199</v>
      </c>
      <c r="D603" s="72" t="s">
        <v>176</v>
      </c>
      <c r="E603" s="72">
        <v>1190</v>
      </c>
      <c r="F603" s="72">
        <v>120</v>
      </c>
      <c r="G603" s="72">
        <v>7</v>
      </c>
      <c r="H603" s="72">
        <v>8330</v>
      </c>
      <c r="I603" s="72">
        <v>1082.9000000000001</v>
      </c>
      <c r="J603" s="72">
        <v>7247.1</v>
      </c>
      <c r="K603" s="72">
        <v>5950</v>
      </c>
      <c r="L603" s="72">
        <v>1297.0999999999999</v>
      </c>
      <c r="M603" s="73">
        <v>42240</v>
      </c>
      <c r="N603" s="72">
        <v>6</v>
      </c>
      <c r="O603" s="72" t="s">
        <v>204</v>
      </c>
      <c r="P603" s="71" t="s">
        <v>174</v>
      </c>
    </row>
    <row r="604" spans="1:16" x14ac:dyDescent="0.3">
      <c r="A604" s="74" t="s">
        <v>179</v>
      </c>
      <c r="B604" s="72" t="s">
        <v>186</v>
      </c>
      <c r="C604" s="72" t="s">
        <v>199</v>
      </c>
      <c r="D604" s="72" t="s">
        <v>176</v>
      </c>
      <c r="E604" s="72">
        <v>604</v>
      </c>
      <c r="F604" s="72">
        <v>120</v>
      </c>
      <c r="G604" s="72">
        <v>12</v>
      </c>
      <c r="H604" s="72">
        <v>7248</v>
      </c>
      <c r="I604" s="72">
        <v>942.24</v>
      </c>
      <c r="J604" s="72">
        <v>6305.76</v>
      </c>
      <c r="K604" s="72">
        <v>1812</v>
      </c>
      <c r="L604" s="72">
        <v>4493.76</v>
      </c>
      <c r="M604" s="73">
        <v>42241</v>
      </c>
      <c r="N604" s="72">
        <v>6</v>
      </c>
      <c r="O604" s="72" t="s">
        <v>204</v>
      </c>
      <c r="P604" s="71" t="s">
        <v>174</v>
      </c>
    </row>
    <row r="605" spans="1:16" x14ac:dyDescent="0.3">
      <c r="A605" s="74" t="s">
        <v>197</v>
      </c>
      <c r="B605" s="72" t="s">
        <v>194</v>
      </c>
      <c r="C605" s="72" t="s">
        <v>199</v>
      </c>
      <c r="D605" s="72" t="s">
        <v>176</v>
      </c>
      <c r="E605" s="72">
        <v>660</v>
      </c>
      <c r="F605" s="72">
        <v>120</v>
      </c>
      <c r="G605" s="72">
        <v>15</v>
      </c>
      <c r="H605" s="72">
        <v>9900</v>
      </c>
      <c r="I605" s="72">
        <v>1287</v>
      </c>
      <c r="J605" s="72">
        <v>8613</v>
      </c>
      <c r="K605" s="72">
        <v>6600</v>
      </c>
      <c r="L605" s="72">
        <v>2013</v>
      </c>
      <c r="M605" s="73">
        <v>42242</v>
      </c>
      <c r="N605" s="72">
        <v>9</v>
      </c>
      <c r="O605" s="72" t="s">
        <v>200</v>
      </c>
      <c r="P605" s="71" t="s">
        <v>196</v>
      </c>
    </row>
    <row r="606" spans="1:16" x14ac:dyDescent="0.3">
      <c r="A606" s="74" t="s">
        <v>179</v>
      </c>
      <c r="B606" s="72" t="s">
        <v>186</v>
      </c>
      <c r="C606" s="72" t="s">
        <v>199</v>
      </c>
      <c r="D606" s="72" t="s">
        <v>176</v>
      </c>
      <c r="E606" s="72">
        <v>410</v>
      </c>
      <c r="F606" s="72">
        <v>120</v>
      </c>
      <c r="G606" s="72">
        <v>12</v>
      </c>
      <c r="H606" s="72">
        <v>4920</v>
      </c>
      <c r="I606" s="72">
        <v>639.6</v>
      </c>
      <c r="J606" s="72">
        <v>4280.3999999999996</v>
      </c>
      <c r="K606" s="72">
        <v>1230</v>
      </c>
      <c r="L606" s="72">
        <v>3050.4</v>
      </c>
      <c r="M606" s="73">
        <v>42243</v>
      </c>
      <c r="N606" s="72">
        <v>10</v>
      </c>
      <c r="O606" s="72" t="s">
        <v>187</v>
      </c>
      <c r="P606" s="71" t="s">
        <v>174</v>
      </c>
    </row>
    <row r="607" spans="1:16" x14ac:dyDescent="0.3">
      <c r="A607" s="74" t="s">
        <v>189</v>
      </c>
      <c r="B607" s="72" t="s">
        <v>186</v>
      </c>
      <c r="C607" s="72" t="s">
        <v>199</v>
      </c>
      <c r="D607" s="72" t="s">
        <v>176</v>
      </c>
      <c r="E607" s="72">
        <v>2605</v>
      </c>
      <c r="F607" s="72">
        <v>120</v>
      </c>
      <c r="G607" s="72">
        <v>300</v>
      </c>
      <c r="H607" s="72">
        <v>781500</v>
      </c>
      <c r="I607" s="72">
        <v>101595</v>
      </c>
      <c r="J607" s="72">
        <v>679905</v>
      </c>
      <c r="K607" s="72">
        <v>651250</v>
      </c>
      <c r="L607" s="72">
        <v>28655</v>
      </c>
      <c r="M607" s="73">
        <v>42244</v>
      </c>
      <c r="N607" s="72">
        <v>11</v>
      </c>
      <c r="O607" s="72" t="s">
        <v>193</v>
      </c>
      <c r="P607" s="71" t="s">
        <v>196</v>
      </c>
    </row>
    <row r="608" spans="1:16" x14ac:dyDescent="0.3">
      <c r="A608" s="74" t="s">
        <v>179</v>
      </c>
      <c r="B608" s="72" t="s">
        <v>194</v>
      </c>
      <c r="C608" s="72" t="s">
        <v>199</v>
      </c>
      <c r="D608" s="72" t="s">
        <v>176</v>
      </c>
      <c r="E608" s="72">
        <v>1013</v>
      </c>
      <c r="F608" s="72">
        <v>120</v>
      </c>
      <c r="G608" s="72">
        <v>12</v>
      </c>
      <c r="H608" s="72">
        <v>12156</v>
      </c>
      <c r="I608" s="72">
        <v>1580.28</v>
      </c>
      <c r="J608" s="72">
        <v>10575.72</v>
      </c>
      <c r="K608" s="72">
        <v>3039</v>
      </c>
      <c r="L608" s="72">
        <v>7536.72</v>
      </c>
      <c r="M608" s="73">
        <v>42245</v>
      </c>
      <c r="N608" s="72">
        <v>12</v>
      </c>
      <c r="O608" s="72" t="s">
        <v>192</v>
      </c>
      <c r="P608" s="71" t="s">
        <v>174</v>
      </c>
    </row>
    <row r="609" spans="1:16" x14ac:dyDescent="0.3">
      <c r="A609" s="74" t="s">
        <v>195</v>
      </c>
      <c r="B609" s="72" t="s">
        <v>182</v>
      </c>
      <c r="C609" s="72" t="s">
        <v>177</v>
      </c>
      <c r="D609" s="72" t="s">
        <v>176</v>
      </c>
      <c r="E609" s="72">
        <v>1583</v>
      </c>
      <c r="F609" s="72">
        <v>250</v>
      </c>
      <c r="G609" s="72">
        <v>125</v>
      </c>
      <c r="H609" s="72">
        <v>197875</v>
      </c>
      <c r="I609" s="72">
        <v>25723.75</v>
      </c>
      <c r="J609" s="72">
        <v>172151.25</v>
      </c>
      <c r="K609" s="72">
        <v>189960</v>
      </c>
      <c r="L609" s="72">
        <v>-17808.75</v>
      </c>
      <c r="M609" s="73">
        <v>42246</v>
      </c>
      <c r="N609" s="72">
        <v>6</v>
      </c>
      <c r="O609" s="72" t="s">
        <v>204</v>
      </c>
      <c r="P609" s="71" t="s">
        <v>174</v>
      </c>
    </row>
    <row r="610" spans="1:16" x14ac:dyDescent="0.3">
      <c r="A610" s="74" t="s">
        <v>197</v>
      </c>
      <c r="B610" s="72" t="s">
        <v>182</v>
      </c>
      <c r="C610" s="72" t="s">
        <v>177</v>
      </c>
      <c r="D610" s="72" t="s">
        <v>176</v>
      </c>
      <c r="E610" s="72">
        <v>1565</v>
      </c>
      <c r="F610" s="72">
        <v>250</v>
      </c>
      <c r="G610" s="72">
        <v>15</v>
      </c>
      <c r="H610" s="72">
        <v>23475</v>
      </c>
      <c r="I610" s="72">
        <v>3051.75</v>
      </c>
      <c r="J610" s="72">
        <v>20423.25</v>
      </c>
      <c r="K610" s="72">
        <v>15650</v>
      </c>
      <c r="L610" s="72">
        <v>4773.25</v>
      </c>
      <c r="M610" s="73">
        <v>42247</v>
      </c>
      <c r="N610" s="72">
        <v>10</v>
      </c>
      <c r="O610" s="72" t="s">
        <v>187</v>
      </c>
      <c r="P610" s="71" t="s">
        <v>174</v>
      </c>
    </row>
    <row r="611" spans="1:16" x14ac:dyDescent="0.3">
      <c r="A611" s="74" t="s">
        <v>195</v>
      </c>
      <c r="B611" s="72" t="s">
        <v>182</v>
      </c>
      <c r="C611" s="72" t="s">
        <v>188</v>
      </c>
      <c r="D611" s="72" t="s">
        <v>176</v>
      </c>
      <c r="E611" s="72">
        <v>1659</v>
      </c>
      <c r="F611" s="72">
        <v>260</v>
      </c>
      <c r="G611" s="72">
        <v>125</v>
      </c>
      <c r="H611" s="72">
        <v>207375</v>
      </c>
      <c r="I611" s="72">
        <v>26958.75</v>
      </c>
      <c r="J611" s="72">
        <v>180416.25</v>
      </c>
      <c r="K611" s="72">
        <v>199080</v>
      </c>
      <c r="L611" s="72">
        <v>-18663.75</v>
      </c>
      <c r="M611" s="73">
        <v>42248</v>
      </c>
      <c r="N611" s="72">
        <v>1</v>
      </c>
      <c r="O611" s="72" t="s">
        <v>203</v>
      </c>
      <c r="P611" s="71" t="s">
        <v>174</v>
      </c>
    </row>
    <row r="612" spans="1:16" x14ac:dyDescent="0.3">
      <c r="A612" s="74" t="s">
        <v>183</v>
      </c>
      <c r="B612" s="72" t="s">
        <v>191</v>
      </c>
      <c r="C612" s="72" t="s">
        <v>188</v>
      </c>
      <c r="D612" s="72" t="s">
        <v>176</v>
      </c>
      <c r="E612" s="72">
        <v>1190</v>
      </c>
      <c r="F612" s="72">
        <v>260</v>
      </c>
      <c r="G612" s="72">
        <v>7</v>
      </c>
      <c r="H612" s="72">
        <v>8330</v>
      </c>
      <c r="I612" s="72">
        <v>1082.9000000000001</v>
      </c>
      <c r="J612" s="72">
        <v>7247.1</v>
      </c>
      <c r="K612" s="72">
        <v>5950</v>
      </c>
      <c r="L612" s="72">
        <v>1297.0999999999999</v>
      </c>
      <c r="M612" s="73">
        <v>42249</v>
      </c>
      <c r="N612" s="72">
        <v>6</v>
      </c>
      <c r="O612" s="72" t="s">
        <v>204</v>
      </c>
      <c r="P612" s="71" t="s">
        <v>174</v>
      </c>
    </row>
    <row r="613" spans="1:16" x14ac:dyDescent="0.3">
      <c r="A613" s="74" t="s">
        <v>179</v>
      </c>
      <c r="B613" s="72" t="s">
        <v>186</v>
      </c>
      <c r="C613" s="72" t="s">
        <v>188</v>
      </c>
      <c r="D613" s="72" t="s">
        <v>176</v>
      </c>
      <c r="E613" s="72">
        <v>410</v>
      </c>
      <c r="F613" s="72">
        <v>260</v>
      </c>
      <c r="G613" s="72">
        <v>12</v>
      </c>
      <c r="H613" s="72">
        <v>4920</v>
      </c>
      <c r="I613" s="72">
        <v>639.6</v>
      </c>
      <c r="J613" s="72">
        <v>4280.3999999999996</v>
      </c>
      <c r="K613" s="72">
        <v>1230</v>
      </c>
      <c r="L613" s="72">
        <v>3050.4</v>
      </c>
      <c r="M613" s="73">
        <v>42250</v>
      </c>
      <c r="N613" s="72">
        <v>10</v>
      </c>
      <c r="O613" s="72" t="s">
        <v>187</v>
      </c>
      <c r="P613" s="71" t="s">
        <v>174</v>
      </c>
    </row>
    <row r="614" spans="1:16" x14ac:dyDescent="0.3">
      <c r="A614" s="74" t="s">
        <v>179</v>
      </c>
      <c r="B614" s="72" t="s">
        <v>194</v>
      </c>
      <c r="C614" s="72" t="s">
        <v>188</v>
      </c>
      <c r="D614" s="72" t="s">
        <v>176</v>
      </c>
      <c r="E614" s="72">
        <v>1770</v>
      </c>
      <c r="F614" s="72">
        <v>260</v>
      </c>
      <c r="G614" s="72">
        <v>12</v>
      </c>
      <c r="H614" s="72">
        <v>21240</v>
      </c>
      <c r="I614" s="72">
        <v>2761.2</v>
      </c>
      <c r="J614" s="72">
        <v>18478.8</v>
      </c>
      <c r="K614" s="72">
        <v>5310</v>
      </c>
      <c r="L614" s="72">
        <v>13168.8</v>
      </c>
      <c r="M614" s="73">
        <v>42251</v>
      </c>
      <c r="N614" s="72">
        <v>12</v>
      </c>
      <c r="O614" s="72" t="s">
        <v>192</v>
      </c>
      <c r="P614" s="71" t="s">
        <v>196</v>
      </c>
    </row>
    <row r="615" spans="1:16" x14ac:dyDescent="0.3">
      <c r="A615" s="74" t="s">
        <v>183</v>
      </c>
      <c r="B615" s="72" t="s">
        <v>186</v>
      </c>
      <c r="C615" s="72" t="s">
        <v>202</v>
      </c>
      <c r="D615" s="72" t="s">
        <v>176</v>
      </c>
      <c r="E615" s="72">
        <v>2579</v>
      </c>
      <c r="F615" s="72">
        <v>3</v>
      </c>
      <c r="G615" s="72">
        <v>20</v>
      </c>
      <c r="H615" s="72">
        <v>51580</v>
      </c>
      <c r="I615" s="72">
        <v>7221.2</v>
      </c>
      <c r="J615" s="72">
        <v>44358.8</v>
      </c>
      <c r="K615" s="72">
        <v>25790</v>
      </c>
      <c r="L615" s="72">
        <v>18568.8</v>
      </c>
      <c r="M615" s="73">
        <v>42252</v>
      </c>
      <c r="N615" s="72">
        <v>4</v>
      </c>
      <c r="O615" s="72" t="s">
        <v>180</v>
      </c>
      <c r="P615" s="71" t="s">
        <v>174</v>
      </c>
    </row>
    <row r="616" spans="1:16" x14ac:dyDescent="0.3">
      <c r="A616" s="74" t="s">
        <v>183</v>
      </c>
      <c r="B616" s="72" t="s">
        <v>178</v>
      </c>
      <c r="C616" s="72" t="s">
        <v>202</v>
      </c>
      <c r="D616" s="72" t="s">
        <v>176</v>
      </c>
      <c r="E616" s="72">
        <v>1743</v>
      </c>
      <c r="F616" s="72">
        <v>3</v>
      </c>
      <c r="G616" s="72">
        <v>20</v>
      </c>
      <c r="H616" s="72">
        <v>34860</v>
      </c>
      <c r="I616" s="72">
        <v>4880.3999999999996</v>
      </c>
      <c r="J616" s="72">
        <v>29979.599999999999</v>
      </c>
      <c r="K616" s="72">
        <v>17430</v>
      </c>
      <c r="L616" s="72">
        <v>12549.6</v>
      </c>
      <c r="M616" s="73">
        <v>42253</v>
      </c>
      <c r="N616" s="72">
        <v>5</v>
      </c>
      <c r="O616" s="72" t="s">
        <v>175</v>
      </c>
      <c r="P616" s="71" t="s">
        <v>174</v>
      </c>
    </row>
    <row r="617" spans="1:16" x14ac:dyDescent="0.3">
      <c r="A617" s="74" t="s">
        <v>183</v>
      </c>
      <c r="B617" s="72" t="s">
        <v>178</v>
      </c>
      <c r="C617" s="72" t="s">
        <v>202</v>
      </c>
      <c r="D617" s="72" t="s">
        <v>176</v>
      </c>
      <c r="E617" s="72">
        <v>2996</v>
      </c>
      <c r="F617" s="72">
        <v>3</v>
      </c>
      <c r="G617" s="72">
        <v>7</v>
      </c>
      <c r="H617" s="72">
        <v>20972</v>
      </c>
      <c r="I617" s="72">
        <v>2936.08</v>
      </c>
      <c r="J617" s="72">
        <v>18035.919999999998</v>
      </c>
      <c r="K617" s="72">
        <v>14980</v>
      </c>
      <c r="L617" s="72">
        <v>3055.92</v>
      </c>
      <c r="M617" s="73">
        <v>42254</v>
      </c>
      <c r="N617" s="72">
        <v>10</v>
      </c>
      <c r="O617" s="72" t="s">
        <v>187</v>
      </c>
      <c r="P617" s="71" t="s">
        <v>196</v>
      </c>
    </row>
    <row r="618" spans="1:16" x14ac:dyDescent="0.3">
      <c r="A618" s="74" t="s">
        <v>183</v>
      </c>
      <c r="B618" s="72" t="s">
        <v>194</v>
      </c>
      <c r="C618" s="72" t="s">
        <v>202</v>
      </c>
      <c r="D618" s="72" t="s">
        <v>176</v>
      </c>
      <c r="E618" s="72">
        <v>280</v>
      </c>
      <c r="F618" s="72">
        <v>3</v>
      </c>
      <c r="G618" s="72">
        <v>7</v>
      </c>
      <c r="H618" s="72">
        <v>1960</v>
      </c>
      <c r="I618" s="72">
        <v>274.39999999999998</v>
      </c>
      <c r="J618" s="72">
        <v>1685.6</v>
      </c>
      <c r="K618" s="72">
        <v>1400</v>
      </c>
      <c r="L618" s="72">
        <v>285.60000000000002</v>
      </c>
      <c r="M618" s="73">
        <v>42255</v>
      </c>
      <c r="N618" s="72">
        <v>12</v>
      </c>
      <c r="O618" s="72" t="s">
        <v>192</v>
      </c>
      <c r="P618" s="71" t="s">
        <v>174</v>
      </c>
    </row>
    <row r="619" spans="1:16" x14ac:dyDescent="0.3">
      <c r="A619" s="74" t="s">
        <v>183</v>
      </c>
      <c r="B619" s="72" t="s">
        <v>191</v>
      </c>
      <c r="C619" s="72" t="s">
        <v>185</v>
      </c>
      <c r="D619" s="72" t="s">
        <v>176</v>
      </c>
      <c r="E619" s="72">
        <v>293</v>
      </c>
      <c r="F619" s="72">
        <v>5</v>
      </c>
      <c r="G619" s="72">
        <v>7</v>
      </c>
      <c r="H619" s="72">
        <v>2051</v>
      </c>
      <c r="I619" s="72">
        <v>287.14</v>
      </c>
      <c r="J619" s="72">
        <v>1763.86</v>
      </c>
      <c r="K619" s="72">
        <v>1465</v>
      </c>
      <c r="L619" s="72">
        <v>298.86</v>
      </c>
      <c r="M619" s="73">
        <v>42256</v>
      </c>
      <c r="N619" s="72">
        <v>2</v>
      </c>
      <c r="O619" s="72" t="s">
        <v>184</v>
      </c>
      <c r="P619" s="71" t="s">
        <v>174</v>
      </c>
    </row>
    <row r="620" spans="1:16" x14ac:dyDescent="0.3">
      <c r="A620" s="74" t="s">
        <v>183</v>
      </c>
      <c r="B620" s="72" t="s">
        <v>178</v>
      </c>
      <c r="C620" s="72" t="s">
        <v>185</v>
      </c>
      <c r="D620" s="72" t="s">
        <v>176</v>
      </c>
      <c r="E620" s="72">
        <v>2996</v>
      </c>
      <c r="F620" s="72">
        <v>5</v>
      </c>
      <c r="G620" s="72">
        <v>7</v>
      </c>
      <c r="H620" s="72">
        <v>20972</v>
      </c>
      <c r="I620" s="72">
        <v>2936.08</v>
      </c>
      <c r="J620" s="72">
        <v>18035.919999999998</v>
      </c>
      <c r="K620" s="72">
        <v>14980</v>
      </c>
      <c r="L620" s="72">
        <v>3055.92</v>
      </c>
      <c r="M620" s="73">
        <v>42257</v>
      </c>
      <c r="N620" s="72">
        <v>10</v>
      </c>
      <c r="O620" s="72" t="s">
        <v>187</v>
      </c>
      <c r="P620" s="71" t="s">
        <v>196</v>
      </c>
    </row>
    <row r="621" spans="1:16" x14ac:dyDescent="0.3">
      <c r="A621" s="74" t="s">
        <v>197</v>
      </c>
      <c r="B621" s="72" t="s">
        <v>194</v>
      </c>
      <c r="C621" s="72" t="s">
        <v>181</v>
      </c>
      <c r="D621" s="72" t="s">
        <v>176</v>
      </c>
      <c r="E621" s="72">
        <v>278</v>
      </c>
      <c r="F621" s="72">
        <v>10</v>
      </c>
      <c r="G621" s="72">
        <v>15</v>
      </c>
      <c r="H621" s="72">
        <v>4170</v>
      </c>
      <c r="I621" s="72">
        <v>583.79999999999995</v>
      </c>
      <c r="J621" s="72">
        <v>3586.2</v>
      </c>
      <c r="K621" s="72">
        <v>2780</v>
      </c>
      <c r="L621" s="72">
        <v>806.2</v>
      </c>
      <c r="M621" s="73">
        <v>42258</v>
      </c>
      <c r="N621" s="72">
        <v>2</v>
      </c>
      <c r="O621" s="72" t="s">
        <v>184</v>
      </c>
      <c r="P621" s="71" t="s">
        <v>174</v>
      </c>
    </row>
    <row r="622" spans="1:16" x14ac:dyDescent="0.3">
      <c r="A622" s="74" t="s">
        <v>183</v>
      </c>
      <c r="B622" s="72" t="s">
        <v>182</v>
      </c>
      <c r="C622" s="72" t="s">
        <v>181</v>
      </c>
      <c r="D622" s="72" t="s">
        <v>176</v>
      </c>
      <c r="E622" s="72">
        <v>2428</v>
      </c>
      <c r="F622" s="72">
        <v>10</v>
      </c>
      <c r="G622" s="72">
        <v>20</v>
      </c>
      <c r="H622" s="72">
        <v>48560</v>
      </c>
      <c r="I622" s="72">
        <v>6798.4</v>
      </c>
      <c r="J622" s="72">
        <v>41761.599999999999</v>
      </c>
      <c r="K622" s="72">
        <v>24280</v>
      </c>
      <c r="L622" s="72">
        <v>17481.599999999999</v>
      </c>
      <c r="M622" s="73">
        <v>42259</v>
      </c>
      <c r="N622" s="72">
        <v>3</v>
      </c>
      <c r="O622" s="72" t="s">
        <v>190</v>
      </c>
      <c r="P622" s="71" t="s">
        <v>174</v>
      </c>
    </row>
    <row r="623" spans="1:16" x14ac:dyDescent="0.3">
      <c r="A623" s="74" t="s">
        <v>197</v>
      </c>
      <c r="B623" s="72" t="s">
        <v>178</v>
      </c>
      <c r="C623" s="72" t="s">
        <v>181</v>
      </c>
      <c r="D623" s="72" t="s">
        <v>176</v>
      </c>
      <c r="E623" s="72">
        <v>1767</v>
      </c>
      <c r="F623" s="72">
        <v>10</v>
      </c>
      <c r="G623" s="72">
        <v>15</v>
      </c>
      <c r="H623" s="72">
        <v>26505</v>
      </c>
      <c r="I623" s="72">
        <v>3710.7</v>
      </c>
      <c r="J623" s="72">
        <v>22794.3</v>
      </c>
      <c r="K623" s="72">
        <v>17670</v>
      </c>
      <c r="L623" s="72">
        <v>5124.3</v>
      </c>
      <c r="M623" s="73">
        <v>42260</v>
      </c>
      <c r="N623" s="72">
        <v>9</v>
      </c>
      <c r="O623" s="72" t="s">
        <v>200</v>
      </c>
      <c r="P623" s="71" t="s">
        <v>174</v>
      </c>
    </row>
    <row r="624" spans="1:16" x14ac:dyDescent="0.3">
      <c r="A624" s="74" t="s">
        <v>179</v>
      </c>
      <c r="B624" s="72" t="s">
        <v>191</v>
      </c>
      <c r="C624" s="72" t="s">
        <v>181</v>
      </c>
      <c r="D624" s="72" t="s">
        <v>176</v>
      </c>
      <c r="E624" s="72">
        <v>1393</v>
      </c>
      <c r="F624" s="72">
        <v>10</v>
      </c>
      <c r="G624" s="72">
        <v>12</v>
      </c>
      <c r="H624" s="72">
        <v>16716</v>
      </c>
      <c r="I624" s="72">
        <v>2340.2399999999998</v>
      </c>
      <c r="J624" s="72">
        <v>14375.76</v>
      </c>
      <c r="K624" s="72">
        <v>4179</v>
      </c>
      <c r="L624" s="72">
        <v>10196.76</v>
      </c>
      <c r="M624" s="73">
        <v>42261</v>
      </c>
      <c r="N624" s="72">
        <v>10</v>
      </c>
      <c r="O624" s="72" t="s">
        <v>187</v>
      </c>
      <c r="P624" s="71" t="s">
        <v>174</v>
      </c>
    </row>
    <row r="625" spans="1:16" x14ac:dyDescent="0.3">
      <c r="A625" s="74" t="s">
        <v>183</v>
      </c>
      <c r="B625" s="72" t="s">
        <v>194</v>
      </c>
      <c r="C625" s="72" t="s">
        <v>177</v>
      </c>
      <c r="D625" s="72" t="s">
        <v>176</v>
      </c>
      <c r="E625" s="72">
        <v>280</v>
      </c>
      <c r="F625" s="72">
        <v>250</v>
      </c>
      <c r="G625" s="72">
        <v>7</v>
      </c>
      <c r="H625" s="72">
        <v>1960</v>
      </c>
      <c r="I625" s="72">
        <v>274.39999999999998</v>
      </c>
      <c r="J625" s="72">
        <v>1685.6</v>
      </c>
      <c r="K625" s="72">
        <v>1400</v>
      </c>
      <c r="L625" s="72">
        <v>285.60000000000002</v>
      </c>
      <c r="M625" s="73">
        <v>42262</v>
      </c>
      <c r="N625" s="72">
        <v>12</v>
      </c>
      <c r="O625" s="72" t="s">
        <v>192</v>
      </c>
      <c r="P625" s="71" t="s">
        <v>174</v>
      </c>
    </row>
    <row r="626" spans="1:16" x14ac:dyDescent="0.3">
      <c r="A626" s="74" t="s">
        <v>179</v>
      </c>
      <c r="B626" s="72" t="s">
        <v>191</v>
      </c>
      <c r="C626" s="72" t="s">
        <v>188</v>
      </c>
      <c r="D626" s="72" t="s">
        <v>176</v>
      </c>
      <c r="E626" s="72">
        <v>1393</v>
      </c>
      <c r="F626" s="72">
        <v>260</v>
      </c>
      <c r="G626" s="72">
        <v>12</v>
      </c>
      <c r="H626" s="72">
        <v>16716</v>
      </c>
      <c r="I626" s="72">
        <v>2340.2399999999998</v>
      </c>
      <c r="J626" s="72">
        <v>14375.76</v>
      </c>
      <c r="K626" s="72">
        <v>4179</v>
      </c>
      <c r="L626" s="72">
        <v>10196.76</v>
      </c>
      <c r="M626" s="73">
        <v>42263</v>
      </c>
      <c r="N626" s="72">
        <v>10</v>
      </c>
      <c r="O626" s="72" t="s">
        <v>187</v>
      </c>
      <c r="P626" s="71" t="s">
        <v>174</v>
      </c>
    </row>
    <row r="627" spans="1:16" x14ac:dyDescent="0.3">
      <c r="A627" s="74" t="s">
        <v>179</v>
      </c>
      <c r="B627" s="72" t="s">
        <v>178</v>
      </c>
      <c r="C627" s="72" t="s">
        <v>188</v>
      </c>
      <c r="D627" s="72" t="s">
        <v>176</v>
      </c>
      <c r="E627" s="72">
        <v>2015</v>
      </c>
      <c r="F627" s="72">
        <v>260</v>
      </c>
      <c r="G627" s="72">
        <v>12</v>
      </c>
      <c r="H627" s="72">
        <v>24180</v>
      </c>
      <c r="I627" s="72">
        <v>3385.2</v>
      </c>
      <c r="J627" s="72">
        <v>20794.8</v>
      </c>
      <c r="K627" s="72">
        <v>6045</v>
      </c>
      <c r="L627" s="72">
        <v>14749.8</v>
      </c>
      <c r="M627" s="73">
        <v>42264</v>
      </c>
      <c r="N627" s="72">
        <v>12</v>
      </c>
      <c r="O627" s="72" t="s">
        <v>192</v>
      </c>
      <c r="P627" s="71" t="s">
        <v>196</v>
      </c>
    </row>
    <row r="628" spans="1:16" x14ac:dyDescent="0.3">
      <c r="A628" s="74" t="s">
        <v>189</v>
      </c>
      <c r="B628" s="72" t="s">
        <v>186</v>
      </c>
      <c r="C628" s="72" t="s">
        <v>202</v>
      </c>
      <c r="D628" s="72" t="s">
        <v>176</v>
      </c>
      <c r="E628" s="72">
        <v>801</v>
      </c>
      <c r="F628" s="72">
        <v>3</v>
      </c>
      <c r="G628" s="72">
        <v>300</v>
      </c>
      <c r="H628" s="72">
        <v>240300</v>
      </c>
      <c r="I628" s="72">
        <v>33642</v>
      </c>
      <c r="J628" s="72">
        <v>206658</v>
      </c>
      <c r="K628" s="72">
        <v>200250</v>
      </c>
      <c r="L628" s="72">
        <v>6408</v>
      </c>
      <c r="M628" s="73">
        <v>42265</v>
      </c>
      <c r="N628" s="72">
        <v>7</v>
      </c>
      <c r="O628" s="72" t="s">
        <v>198</v>
      </c>
      <c r="P628" s="71" t="s">
        <v>174</v>
      </c>
    </row>
    <row r="629" spans="1:16" x14ac:dyDescent="0.3">
      <c r="A629" s="74" t="s">
        <v>195</v>
      </c>
      <c r="B629" s="72" t="s">
        <v>191</v>
      </c>
      <c r="C629" s="72" t="s">
        <v>202</v>
      </c>
      <c r="D629" s="72" t="s">
        <v>176</v>
      </c>
      <c r="E629" s="72">
        <v>1023</v>
      </c>
      <c r="F629" s="72">
        <v>3</v>
      </c>
      <c r="G629" s="72">
        <v>125</v>
      </c>
      <c r="H629" s="72">
        <v>127875</v>
      </c>
      <c r="I629" s="72">
        <v>17902.5</v>
      </c>
      <c r="J629" s="72">
        <v>109972.5</v>
      </c>
      <c r="K629" s="72">
        <v>122760</v>
      </c>
      <c r="L629" s="72">
        <v>-12787.5</v>
      </c>
      <c r="M629" s="73">
        <v>42266</v>
      </c>
      <c r="N629" s="72">
        <v>9</v>
      </c>
      <c r="O629" s="72" t="s">
        <v>200</v>
      </c>
      <c r="P629" s="71" t="s">
        <v>196</v>
      </c>
    </row>
    <row r="630" spans="1:16" x14ac:dyDescent="0.3">
      <c r="A630" s="74" t="s">
        <v>189</v>
      </c>
      <c r="B630" s="72" t="s">
        <v>182</v>
      </c>
      <c r="C630" s="72" t="s">
        <v>202</v>
      </c>
      <c r="D630" s="72" t="s">
        <v>176</v>
      </c>
      <c r="E630" s="72">
        <v>1496</v>
      </c>
      <c r="F630" s="72">
        <v>3</v>
      </c>
      <c r="G630" s="72">
        <v>300</v>
      </c>
      <c r="H630" s="72">
        <v>448800</v>
      </c>
      <c r="I630" s="72">
        <v>62832</v>
      </c>
      <c r="J630" s="72">
        <v>385968</v>
      </c>
      <c r="K630" s="72">
        <v>374000</v>
      </c>
      <c r="L630" s="72">
        <v>11968</v>
      </c>
      <c r="M630" s="73">
        <v>42267</v>
      </c>
      <c r="N630" s="72">
        <v>10</v>
      </c>
      <c r="O630" s="72" t="s">
        <v>187</v>
      </c>
      <c r="P630" s="71" t="s">
        <v>174</v>
      </c>
    </row>
    <row r="631" spans="1:16" x14ac:dyDescent="0.3">
      <c r="A631" s="74" t="s">
        <v>189</v>
      </c>
      <c r="B631" s="72" t="s">
        <v>178</v>
      </c>
      <c r="C631" s="72" t="s">
        <v>202</v>
      </c>
      <c r="D631" s="72" t="s">
        <v>176</v>
      </c>
      <c r="E631" s="72">
        <v>1010</v>
      </c>
      <c r="F631" s="72">
        <v>3</v>
      </c>
      <c r="G631" s="72">
        <v>300</v>
      </c>
      <c r="H631" s="72">
        <v>303000</v>
      </c>
      <c r="I631" s="72">
        <v>42420</v>
      </c>
      <c r="J631" s="72">
        <v>260580</v>
      </c>
      <c r="K631" s="72">
        <v>252500</v>
      </c>
      <c r="L631" s="72">
        <v>8080</v>
      </c>
      <c r="M631" s="73">
        <v>42268</v>
      </c>
      <c r="N631" s="72">
        <v>10</v>
      </c>
      <c r="O631" s="72" t="s">
        <v>187</v>
      </c>
      <c r="P631" s="71" t="s">
        <v>174</v>
      </c>
    </row>
    <row r="632" spans="1:16" x14ac:dyDescent="0.3">
      <c r="A632" s="74" t="s">
        <v>197</v>
      </c>
      <c r="B632" s="72" t="s">
        <v>194</v>
      </c>
      <c r="C632" s="72" t="s">
        <v>202</v>
      </c>
      <c r="D632" s="72" t="s">
        <v>176</v>
      </c>
      <c r="E632" s="72">
        <v>1513</v>
      </c>
      <c r="F632" s="72">
        <v>3</v>
      </c>
      <c r="G632" s="72">
        <v>15</v>
      </c>
      <c r="H632" s="72">
        <v>22695</v>
      </c>
      <c r="I632" s="72">
        <v>3177.3</v>
      </c>
      <c r="J632" s="72">
        <v>19517.7</v>
      </c>
      <c r="K632" s="72">
        <v>15130</v>
      </c>
      <c r="L632" s="72">
        <v>4387.7</v>
      </c>
      <c r="M632" s="73">
        <v>42269</v>
      </c>
      <c r="N632" s="72">
        <v>11</v>
      </c>
      <c r="O632" s="72" t="s">
        <v>193</v>
      </c>
      <c r="P632" s="71" t="s">
        <v>174</v>
      </c>
    </row>
    <row r="633" spans="1:16" x14ac:dyDescent="0.3">
      <c r="A633" s="74" t="s">
        <v>197</v>
      </c>
      <c r="B633" s="72" t="s">
        <v>182</v>
      </c>
      <c r="C633" s="72" t="s">
        <v>202</v>
      </c>
      <c r="D633" s="72" t="s">
        <v>176</v>
      </c>
      <c r="E633" s="72">
        <v>2300</v>
      </c>
      <c r="F633" s="72">
        <v>3</v>
      </c>
      <c r="G633" s="72">
        <v>15</v>
      </c>
      <c r="H633" s="72">
        <v>34500</v>
      </c>
      <c r="I633" s="72">
        <v>4830</v>
      </c>
      <c r="J633" s="72">
        <v>29670</v>
      </c>
      <c r="K633" s="72">
        <v>23000</v>
      </c>
      <c r="L633" s="72">
        <v>6670</v>
      </c>
      <c r="M633" s="73">
        <v>42270</v>
      </c>
      <c r="N633" s="72">
        <v>12</v>
      </c>
      <c r="O633" s="72" t="s">
        <v>192</v>
      </c>
      <c r="P633" s="71" t="s">
        <v>174</v>
      </c>
    </row>
    <row r="634" spans="1:16" x14ac:dyDescent="0.3">
      <c r="A634" s="74" t="s">
        <v>195</v>
      </c>
      <c r="B634" s="72" t="s">
        <v>186</v>
      </c>
      <c r="C634" s="72" t="s">
        <v>202</v>
      </c>
      <c r="D634" s="72" t="s">
        <v>176</v>
      </c>
      <c r="E634" s="72">
        <v>2821</v>
      </c>
      <c r="F634" s="72">
        <v>3</v>
      </c>
      <c r="G634" s="72">
        <v>125</v>
      </c>
      <c r="H634" s="72">
        <v>352625</v>
      </c>
      <c r="I634" s="72">
        <v>49367.5</v>
      </c>
      <c r="J634" s="72">
        <v>303257.5</v>
      </c>
      <c r="K634" s="72">
        <v>338520</v>
      </c>
      <c r="L634" s="72">
        <v>-35262.5</v>
      </c>
      <c r="M634" s="73">
        <v>42271</v>
      </c>
      <c r="N634" s="72">
        <v>12</v>
      </c>
      <c r="O634" s="72" t="s">
        <v>192</v>
      </c>
      <c r="P634" s="71" t="s">
        <v>196</v>
      </c>
    </row>
    <row r="635" spans="1:16" x14ac:dyDescent="0.3">
      <c r="A635" s="74" t="s">
        <v>183</v>
      </c>
      <c r="B635" s="72" t="s">
        <v>182</v>
      </c>
      <c r="C635" s="72" t="s">
        <v>185</v>
      </c>
      <c r="D635" s="72" t="s">
        <v>176</v>
      </c>
      <c r="E635" s="72">
        <v>2227.5</v>
      </c>
      <c r="F635" s="72">
        <v>5</v>
      </c>
      <c r="G635" s="72">
        <v>350</v>
      </c>
      <c r="H635" s="72">
        <v>779625</v>
      </c>
      <c r="I635" s="72">
        <v>109147.5</v>
      </c>
      <c r="J635" s="72">
        <v>670477.5</v>
      </c>
      <c r="K635" s="72">
        <v>579150</v>
      </c>
      <c r="L635" s="72">
        <v>91327.5</v>
      </c>
      <c r="M635" s="73">
        <v>42272</v>
      </c>
      <c r="N635" s="72">
        <v>1</v>
      </c>
      <c r="O635" s="72" t="s">
        <v>203</v>
      </c>
      <c r="P635" s="71" t="s">
        <v>174</v>
      </c>
    </row>
    <row r="636" spans="1:16" x14ac:dyDescent="0.3">
      <c r="A636" s="74" t="s">
        <v>183</v>
      </c>
      <c r="B636" s="72" t="s">
        <v>194</v>
      </c>
      <c r="C636" s="72" t="s">
        <v>185</v>
      </c>
      <c r="D636" s="72" t="s">
        <v>176</v>
      </c>
      <c r="E636" s="72">
        <v>1199</v>
      </c>
      <c r="F636" s="72">
        <v>5</v>
      </c>
      <c r="G636" s="72">
        <v>350</v>
      </c>
      <c r="H636" s="72">
        <v>419650</v>
      </c>
      <c r="I636" s="72">
        <v>58751</v>
      </c>
      <c r="J636" s="72">
        <v>360899</v>
      </c>
      <c r="K636" s="72">
        <v>311740</v>
      </c>
      <c r="L636" s="72">
        <v>49159</v>
      </c>
      <c r="M636" s="73">
        <v>42273</v>
      </c>
      <c r="N636" s="72">
        <v>4</v>
      </c>
      <c r="O636" s="72" t="s">
        <v>180</v>
      </c>
      <c r="P636" s="71" t="s">
        <v>174</v>
      </c>
    </row>
    <row r="637" spans="1:16" x14ac:dyDescent="0.3">
      <c r="A637" s="74" t="s">
        <v>183</v>
      </c>
      <c r="B637" s="72" t="s">
        <v>182</v>
      </c>
      <c r="C637" s="72" t="s">
        <v>185</v>
      </c>
      <c r="D637" s="72" t="s">
        <v>176</v>
      </c>
      <c r="E637" s="72">
        <v>200</v>
      </c>
      <c r="F637" s="72">
        <v>5</v>
      </c>
      <c r="G637" s="72">
        <v>350</v>
      </c>
      <c r="H637" s="72">
        <v>70000</v>
      </c>
      <c r="I637" s="72">
        <v>9800</v>
      </c>
      <c r="J637" s="72">
        <v>60200</v>
      </c>
      <c r="K637" s="72">
        <v>52000</v>
      </c>
      <c r="L637" s="72">
        <v>8200</v>
      </c>
      <c r="M637" s="73">
        <v>42274</v>
      </c>
      <c r="N637" s="72">
        <v>5</v>
      </c>
      <c r="O637" s="72" t="s">
        <v>175</v>
      </c>
      <c r="P637" s="71" t="s">
        <v>174</v>
      </c>
    </row>
    <row r="638" spans="1:16" x14ac:dyDescent="0.3">
      <c r="A638" s="74" t="s">
        <v>183</v>
      </c>
      <c r="B638" s="72" t="s">
        <v>182</v>
      </c>
      <c r="C638" s="72" t="s">
        <v>185</v>
      </c>
      <c r="D638" s="72" t="s">
        <v>176</v>
      </c>
      <c r="E638" s="72">
        <v>388</v>
      </c>
      <c r="F638" s="72">
        <v>5</v>
      </c>
      <c r="G638" s="72">
        <v>7</v>
      </c>
      <c r="H638" s="72">
        <v>2716</v>
      </c>
      <c r="I638" s="72">
        <v>380.24</v>
      </c>
      <c r="J638" s="72">
        <v>2335.7600000000002</v>
      </c>
      <c r="K638" s="72">
        <v>1940</v>
      </c>
      <c r="L638" s="72">
        <v>395.76</v>
      </c>
      <c r="M638" s="73">
        <v>42275</v>
      </c>
      <c r="N638" s="72">
        <v>9</v>
      </c>
      <c r="O638" s="72" t="s">
        <v>200</v>
      </c>
      <c r="P638" s="71" t="s">
        <v>174</v>
      </c>
    </row>
    <row r="639" spans="1:16" x14ac:dyDescent="0.3">
      <c r="A639" s="74" t="s">
        <v>183</v>
      </c>
      <c r="B639" s="72" t="s">
        <v>186</v>
      </c>
      <c r="C639" s="72" t="s">
        <v>185</v>
      </c>
      <c r="D639" s="72" t="s">
        <v>176</v>
      </c>
      <c r="E639" s="72">
        <v>1727</v>
      </c>
      <c r="F639" s="72">
        <v>5</v>
      </c>
      <c r="G639" s="72">
        <v>7</v>
      </c>
      <c r="H639" s="72">
        <v>12089</v>
      </c>
      <c r="I639" s="72">
        <v>1692.46</v>
      </c>
      <c r="J639" s="72">
        <v>10396.540000000001</v>
      </c>
      <c r="K639" s="72">
        <v>8635</v>
      </c>
      <c r="L639" s="72">
        <v>1761.54</v>
      </c>
      <c r="M639" s="73">
        <v>42276</v>
      </c>
      <c r="N639" s="72">
        <v>10</v>
      </c>
      <c r="O639" s="72" t="s">
        <v>187</v>
      </c>
      <c r="P639" s="71" t="s">
        <v>196</v>
      </c>
    </row>
    <row r="640" spans="1:16" x14ac:dyDescent="0.3">
      <c r="A640" s="74" t="s">
        <v>197</v>
      </c>
      <c r="B640" s="72" t="s">
        <v>182</v>
      </c>
      <c r="C640" s="72" t="s">
        <v>185</v>
      </c>
      <c r="D640" s="72" t="s">
        <v>176</v>
      </c>
      <c r="E640" s="72">
        <v>2300</v>
      </c>
      <c r="F640" s="72">
        <v>5</v>
      </c>
      <c r="G640" s="72">
        <v>15</v>
      </c>
      <c r="H640" s="72">
        <v>34500</v>
      </c>
      <c r="I640" s="72">
        <v>4830</v>
      </c>
      <c r="J640" s="72">
        <v>29670</v>
      </c>
      <c r="K640" s="72">
        <v>23000</v>
      </c>
      <c r="L640" s="72">
        <v>6670</v>
      </c>
      <c r="M640" s="73">
        <v>42277</v>
      </c>
      <c r="N640" s="72">
        <v>12</v>
      </c>
      <c r="O640" s="72" t="s">
        <v>192</v>
      </c>
      <c r="P640" s="71" t="s">
        <v>174</v>
      </c>
    </row>
    <row r="641" spans="1:16" x14ac:dyDescent="0.3">
      <c r="A641" s="74" t="s">
        <v>183</v>
      </c>
      <c r="B641" s="72" t="s">
        <v>186</v>
      </c>
      <c r="C641" s="72" t="s">
        <v>181</v>
      </c>
      <c r="D641" s="72" t="s">
        <v>176</v>
      </c>
      <c r="E641" s="72">
        <v>260</v>
      </c>
      <c r="F641" s="72">
        <v>10</v>
      </c>
      <c r="G641" s="72">
        <v>20</v>
      </c>
      <c r="H641" s="72">
        <v>5200</v>
      </c>
      <c r="I641" s="72">
        <v>728</v>
      </c>
      <c r="J641" s="72">
        <v>4472</v>
      </c>
      <c r="K641" s="72">
        <v>2600</v>
      </c>
      <c r="L641" s="72">
        <v>1872</v>
      </c>
      <c r="M641" s="73">
        <v>42278</v>
      </c>
      <c r="N641" s="72">
        <v>2</v>
      </c>
      <c r="O641" s="72" t="s">
        <v>184</v>
      </c>
      <c r="P641" s="71" t="s">
        <v>174</v>
      </c>
    </row>
    <row r="642" spans="1:16" x14ac:dyDescent="0.3">
      <c r="A642" s="74" t="s">
        <v>197</v>
      </c>
      <c r="B642" s="72" t="s">
        <v>182</v>
      </c>
      <c r="C642" s="72" t="s">
        <v>181</v>
      </c>
      <c r="D642" s="72" t="s">
        <v>176</v>
      </c>
      <c r="E642" s="72">
        <v>2470</v>
      </c>
      <c r="F642" s="72">
        <v>10</v>
      </c>
      <c r="G642" s="72">
        <v>15</v>
      </c>
      <c r="H642" s="72">
        <v>37050</v>
      </c>
      <c r="I642" s="72">
        <v>5187</v>
      </c>
      <c r="J642" s="72">
        <v>31863</v>
      </c>
      <c r="K642" s="72">
        <v>24700</v>
      </c>
      <c r="L642" s="72">
        <v>7163</v>
      </c>
      <c r="M642" s="73">
        <v>42279</v>
      </c>
      <c r="N642" s="72">
        <v>9</v>
      </c>
      <c r="O642" s="72" t="s">
        <v>200</v>
      </c>
      <c r="P642" s="71" t="s">
        <v>196</v>
      </c>
    </row>
    <row r="643" spans="1:16" x14ac:dyDescent="0.3">
      <c r="A643" s="74" t="s">
        <v>197</v>
      </c>
      <c r="B643" s="72" t="s">
        <v>182</v>
      </c>
      <c r="C643" s="72" t="s">
        <v>181</v>
      </c>
      <c r="D643" s="72" t="s">
        <v>176</v>
      </c>
      <c r="E643" s="72">
        <v>1743</v>
      </c>
      <c r="F643" s="72">
        <v>10</v>
      </c>
      <c r="G643" s="72">
        <v>15</v>
      </c>
      <c r="H643" s="72">
        <v>26145</v>
      </c>
      <c r="I643" s="72">
        <v>3660.3</v>
      </c>
      <c r="J643" s="72">
        <v>22484.7</v>
      </c>
      <c r="K643" s="72">
        <v>17430</v>
      </c>
      <c r="L643" s="72">
        <v>5054.7</v>
      </c>
      <c r="M643" s="73">
        <v>42280</v>
      </c>
      <c r="N643" s="72">
        <v>10</v>
      </c>
      <c r="O643" s="72" t="s">
        <v>187</v>
      </c>
      <c r="P643" s="71" t="s">
        <v>196</v>
      </c>
    </row>
    <row r="644" spans="1:16" x14ac:dyDescent="0.3">
      <c r="A644" s="74" t="s">
        <v>179</v>
      </c>
      <c r="B644" s="72" t="s">
        <v>178</v>
      </c>
      <c r="C644" s="72" t="s">
        <v>181</v>
      </c>
      <c r="D644" s="72" t="s">
        <v>176</v>
      </c>
      <c r="E644" s="72">
        <v>2914</v>
      </c>
      <c r="F644" s="72">
        <v>10</v>
      </c>
      <c r="G644" s="72">
        <v>12</v>
      </c>
      <c r="H644" s="72">
        <v>34968</v>
      </c>
      <c r="I644" s="72">
        <v>4895.5200000000004</v>
      </c>
      <c r="J644" s="72">
        <v>30072.48</v>
      </c>
      <c r="K644" s="72">
        <v>8742</v>
      </c>
      <c r="L644" s="72">
        <v>21330.48</v>
      </c>
      <c r="M644" s="73">
        <v>42281</v>
      </c>
      <c r="N644" s="72">
        <v>10</v>
      </c>
      <c r="O644" s="72" t="s">
        <v>187</v>
      </c>
      <c r="P644" s="71" t="s">
        <v>174</v>
      </c>
    </row>
    <row r="645" spans="1:16" x14ac:dyDescent="0.3">
      <c r="A645" s="74" t="s">
        <v>183</v>
      </c>
      <c r="B645" s="72" t="s">
        <v>191</v>
      </c>
      <c r="C645" s="72" t="s">
        <v>181</v>
      </c>
      <c r="D645" s="72" t="s">
        <v>176</v>
      </c>
      <c r="E645" s="72">
        <v>1731</v>
      </c>
      <c r="F645" s="72">
        <v>10</v>
      </c>
      <c r="G645" s="72">
        <v>7</v>
      </c>
      <c r="H645" s="72">
        <v>12117</v>
      </c>
      <c r="I645" s="72">
        <v>1696.38</v>
      </c>
      <c r="J645" s="72">
        <v>10420.620000000001</v>
      </c>
      <c r="K645" s="72">
        <v>8655</v>
      </c>
      <c r="L645" s="72">
        <v>1765.62</v>
      </c>
      <c r="M645" s="73">
        <v>42282</v>
      </c>
      <c r="N645" s="72">
        <v>10</v>
      </c>
      <c r="O645" s="72" t="s">
        <v>187</v>
      </c>
      <c r="P645" s="71" t="s">
        <v>174</v>
      </c>
    </row>
    <row r="646" spans="1:16" x14ac:dyDescent="0.3">
      <c r="A646" s="74" t="s">
        <v>183</v>
      </c>
      <c r="B646" s="72" t="s">
        <v>182</v>
      </c>
      <c r="C646" s="72" t="s">
        <v>181</v>
      </c>
      <c r="D646" s="72" t="s">
        <v>176</v>
      </c>
      <c r="E646" s="72">
        <v>700</v>
      </c>
      <c r="F646" s="72">
        <v>10</v>
      </c>
      <c r="G646" s="72">
        <v>350</v>
      </c>
      <c r="H646" s="72">
        <v>245000</v>
      </c>
      <c r="I646" s="72">
        <v>34300</v>
      </c>
      <c r="J646" s="72">
        <v>210700</v>
      </c>
      <c r="K646" s="72">
        <v>182000</v>
      </c>
      <c r="L646" s="72">
        <v>28700</v>
      </c>
      <c r="M646" s="73">
        <v>42283</v>
      </c>
      <c r="N646" s="72">
        <v>11</v>
      </c>
      <c r="O646" s="72" t="s">
        <v>193</v>
      </c>
      <c r="P646" s="71" t="s">
        <v>174</v>
      </c>
    </row>
    <row r="647" spans="1:16" x14ac:dyDescent="0.3">
      <c r="A647" s="74" t="s">
        <v>179</v>
      </c>
      <c r="B647" s="72" t="s">
        <v>182</v>
      </c>
      <c r="C647" s="72" t="s">
        <v>181</v>
      </c>
      <c r="D647" s="72" t="s">
        <v>176</v>
      </c>
      <c r="E647" s="72">
        <v>2222</v>
      </c>
      <c r="F647" s="72">
        <v>10</v>
      </c>
      <c r="G647" s="72">
        <v>12</v>
      </c>
      <c r="H647" s="72">
        <v>26664</v>
      </c>
      <c r="I647" s="72">
        <v>3732.96</v>
      </c>
      <c r="J647" s="72">
        <v>22931.040000000001</v>
      </c>
      <c r="K647" s="72">
        <v>6666</v>
      </c>
      <c r="L647" s="72">
        <v>16265.04</v>
      </c>
      <c r="M647" s="73">
        <v>42284</v>
      </c>
      <c r="N647" s="72">
        <v>11</v>
      </c>
      <c r="O647" s="72" t="s">
        <v>193</v>
      </c>
      <c r="P647" s="71" t="s">
        <v>196</v>
      </c>
    </row>
    <row r="648" spans="1:16" x14ac:dyDescent="0.3">
      <c r="A648" s="74" t="s">
        <v>183</v>
      </c>
      <c r="B648" s="72" t="s">
        <v>178</v>
      </c>
      <c r="C648" s="72" t="s">
        <v>181</v>
      </c>
      <c r="D648" s="72" t="s">
        <v>176</v>
      </c>
      <c r="E648" s="72">
        <v>1177</v>
      </c>
      <c r="F648" s="72">
        <v>10</v>
      </c>
      <c r="G648" s="72">
        <v>350</v>
      </c>
      <c r="H648" s="72">
        <v>411950</v>
      </c>
      <c r="I648" s="72">
        <v>57673</v>
      </c>
      <c r="J648" s="72">
        <v>354277</v>
      </c>
      <c r="K648" s="72">
        <v>306020</v>
      </c>
      <c r="L648" s="72">
        <v>48257</v>
      </c>
      <c r="M648" s="73">
        <v>42285</v>
      </c>
      <c r="N648" s="72">
        <v>11</v>
      </c>
      <c r="O648" s="72" t="s">
        <v>193</v>
      </c>
      <c r="P648" s="71" t="s">
        <v>174</v>
      </c>
    </row>
    <row r="649" spans="1:16" x14ac:dyDescent="0.3">
      <c r="A649" s="74" t="s">
        <v>183</v>
      </c>
      <c r="B649" s="72" t="s">
        <v>191</v>
      </c>
      <c r="C649" s="72" t="s">
        <v>181</v>
      </c>
      <c r="D649" s="72" t="s">
        <v>176</v>
      </c>
      <c r="E649" s="72">
        <v>1922</v>
      </c>
      <c r="F649" s="72">
        <v>10</v>
      </c>
      <c r="G649" s="72">
        <v>350</v>
      </c>
      <c r="H649" s="72">
        <v>672700</v>
      </c>
      <c r="I649" s="72">
        <v>94178</v>
      </c>
      <c r="J649" s="72">
        <v>578522</v>
      </c>
      <c r="K649" s="72">
        <v>499720</v>
      </c>
      <c r="L649" s="72">
        <v>78802</v>
      </c>
      <c r="M649" s="73">
        <v>42286</v>
      </c>
      <c r="N649" s="72">
        <v>11</v>
      </c>
      <c r="O649" s="72" t="s">
        <v>193</v>
      </c>
      <c r="P649" s="71" t="s">
        <v>196</v>
      </c>
    </row>
    <row r="650" spans="1:16" x14ac:dyDescent="0.3">
      <c r="A650" s="74" t="s">
        <v>195</v>
      </c>
      <c r="B650" s="72" t="s">
        <v>186</v>
      </c>
      <c r="C650" s="72" t="s">
        <v>199</v>
      </c>
      <c r="D650" s="72" t="s">
        <v>176</v>
      </c>
      <c r="E650" s="72">
        <v>1575</v>
      </c>
      <c r="F650" s="72">
        <v>120</v>
      </c>
      <c r="G650" s="72">
        <v>125</v>
      </c>
      <c r="H650" s="72">
        <v>196875</v>
      </c>
      <c r="I650" s="72">
        <v>27562.5</v>
      </c>
      <c r="J650" s="72">
        <v>169312.5</v>
      </c>
      <c r="K650" s="72">
        <v>189000</v>
      </c>
      <c r="L650" s="72">
        <v>-19687.5</v>
      </c>
      <c r="M650" s="73">
        <v>42287</v>
      </c>
      <c r="N650" s="72">
        <v>2</v>
      </c>
      <c r="O650" s="72" t="s">
        <v>184</v>
      </c>
      <c r="P650" s="71" t="s">
        <v>174</v>
      </c>
    </row>
    <row r="651" spans="1:16" x14ac:dyDescent="0.3">
      <c r="A651" s="74" t="s">
        <v>183</v>
      </c>
      <c r="B651" s="72" t="s">
        <v>178</v>
      </c>
      <c r="C651" s="72" t="s">
        <v>199</v>
      </c>
      <c r="D651" s="72" t="s">
        <v>176</v>
      </c>
      <c r="E651" s="72">
        <v>606</v>
      </c>
      <c r="F651" s="72">
        <v>120</v>
      </c>
      <c r="G651" s="72">
        <v>20</v>
      </c>
      <c r="H651" s="72">
        <v>12120</v>
      </c>
      <c r="I651" s="72">
        <v>1696.8</v>
      </c>
      <c r="J651" s="72">
        <v>10423.200000000001</v>
      </c>
      <c r="K651" s="72">
        <v>6060</v>
      </c>
      <c r="L651" s="72">
        <v>4363.2</v>
      </c>
      <c r="M651" s="73">
        <v>42288</v>
      </c>
      <c r="N651" s="72">
        <v>4</v>
      </c>
      <c r="O651" s="72" t="s">
        <v>180</v>
      </c>
      <c r="P651" s="71" t="s">
        <v>174</v>
      </c>
    </row>
    <row r="652" spans="1:16" x14ac:dyDescent="0.3">
      <c r="A652" s="74" t="s">
        <v>189</v>
      </c>
      <c r="B652" s="72" t="s">
        <v>178</v>
      </c>
      <c r="C652" s="72" t="s">
        <v>199</v>
      </c>
      <c r="D652" s="72" t="s">
        <v>176</v>
      </c>
      <c r="E652" s="72">
        <v>2460</v>
      </c>
      <c r="F652" s="72">
        <v>120</v>
      </c>
      <c r="G652" s="72">
        <v>300</v>
      </c>
      <c r="H652" s="72">
        <v>738000</v>
      </c>
      <c r="I652" s="72">
        <v>103320</v>
      </c>
      <c r="J652" s="72">
        <v>634680</v>
      </c>
      <c r="K652" s="72">
        <v>615000</v>
      </c>
      <c r="L652" s="72">
        <v>19680</v>
      </c>
      <c r="M652" s="73">
        <v>42289</v>
      </c>
      <c r="N652" s="72">
        <v>7</v>
      </c>
      <c r="O652" s="72" t="s">
        <v>198</v>
      </c>
      <c r="P652" s="71" t="s">
        <v>174</v>
      </c>
    </row>
    <row r="653" spans="1:16" x14ac:dyDescent="0.3">
      <c r="A653" s="74" t="s">
        <v>189</v>
      </c>
      <c r="B653" s="72" t="s">
        <v>182</v>
      </c>
      <c r="C653" s="72" t="s">
        <v>199</v>
      </c>
      <c r="D653" s="72" t="s">
        <v>176</v>
      </c>
      <c r="E653" s="72">
        <v>269</v>
      </c>
      <c r="F653" s="72">
        <v>120</v>
      </c>
      <c r="G653" s="72">
        <v>300</v>
      </c>
      <c r="H653" s="72">
        <v>80700</v>
      </c>
      <c r="I653" s="72">
        <v>11298</v>
      </c>
      <c r="J653" s="72">
        <v>69402</v>
      </c>
      <c r="K653" s="72">
        <v>67250</v>
      </c>
      <c r="L653" s="72">
        <v>2152</v>
      </c>
      <c r="M653" s="73">
        <v>42290</v>
      </c>
      <c r="N653" s="72">
        <v>10</v>
      </c>
      <c r="O653" s="72" t="s">
        <v>187</v>
      </c>
      <c r="P653" s="71" t="s">
        <v>196</v>
      </c>
    </row>
    <row r="654" spans="1:16" x14ac:dyDescent="0.3">
      <c r="A654" s="74" t="s">
        <v>189</v>
      </c>
      <c r="B654" s="72" t="s">
        <v>194</v>
      </c>
      <c r="C654" s="72" t="s">
        <v>199</v>
      </c>
      <c r="D654" s="72" t="s">
        <v>176</v>
      </c>
      <c r="E654" s="72">
        <v>2536</v>
      </c>
      <c r="F654" s="72">
        <v>120</v>
      </c>
      <c r="G654" s="72">
        <v>300</v>
      </c>
      <c r="H654" s="72">
        <v>760800</v>
      </c>
      <c r="I654" s="72">
        <v>106512</v>
      </c>
      <c r="J654" s="72">
        <v>654288</v>
      </c>
      <c r="K654" s="72">
        <v>634000</v>
      </c>
      <c r="L654" s="72">
        <v>20288</v>
      </c>
      <c r="M654" s="73">
        <v>42291</v>
      </c>
      <c r="N654" s="72">
        <v>11</v>
      </c>
      <c r="O654" s="72" t="s">
        <v>193</v>
      </c>
      <c r="P654" s="71" t="s">
        <v>196</v>
      </c>
    </row>
    <row r="655" spans="1:16" x14ac:dyDescent="0.3">
      <c r="A655" s="74" t="s">
        <v>183</v>
      </c>
      <c r="B655" s="72" t="s">
        <v>186</v>
      </c>
      <c r="C655" s="72" t="s">
        <v>177</v>
      </c>
      <c r="D655" s="72" t="s">
        <v>176</v>
      </c>
      <c r="E655" s="72">
        <v>2903</v>
      </c>
      <c r="F655" s="72">
        <v>250</v>
      </c>
      <c r="G655" s="72">
        <v>7</v>
      </c>
      <c r="H655" s="72">
        <v>20321</v>
      </c>
      <c r="I655" s="72">
        <v>2844.94</v>
      </c>
      <c r="J655" s="72">
        <v>17476.060000000001</v>
      </c>
      <c r="K655" s="72">
        <v>14515</v>
      </c>
      <c r="L655" s="72">
        <v>2961.06</v>
      </c>
      <c r="M655" s="73">
        <v>42292</v>
      </c>
      <c r="N655" s="72">
        <v>3</v>
      </c>
      <c r="O655" s="72" t="s">
        <v>190</v>
      </c>
      <c r="P655" s="71" t="s">
        <v>174</v>
      </c>
    </row>
    <row r="656" spans="1:16" x14ac:dyDescent="0.3">
      <c r="A656" s="74" t="s">
        <v>189</v>
      </c>
      <c r="B656" s="72" t="s">
        <v>178</v>
      </c>
      <c r="C656" s="72" t="s">
        <v>177</v>
      </c>
      <c r="D656" s="72" t="s">
        <v>176</v>
      </c>
      <c r="E656" s="72">
        <v>2541</v>
      </c>
      <c r="F656" s="72">
        <v>250</v>
      </c>
      <c r="G656" s="72">
        <v>300</v>
      </c>
      <c r="H656" s="72">
        <v>762300</v>
      </c>
      <c r="I656" s="72">
        <v>106722</v>
      </c>
      <c r="J656" s="72">
        <v>655578</v>
      </c>
      <c r="K656" s="72">
        <v>635250</v>
      </c>
      <c r="L656" s="72">
        <v>20328</v>
      </c>
      <c r="M656" s="73">
        <v>42293</v>
      </c>
      <c r="N656" s="72">
        <v>8</v>
      </c>
      <c r="O656" s="72" t="s">
        <v>201</v>
      </c>
      <c r="P656" s="71" t="s">
        <v>174</v>
      </c>
    </row>
    <row r="657" spans="1:16" x14ac:dyDescent="0.3">
      <c r="A657" s="74" t="s">
        <v>189</v>
      </c>
      <c r="B657" s="72" t="s">
        <v>182</v>
      </c>
      <c r="C657" s="72" t="s">
        <v>177</v>
      </c>
      <c r="D657" s="72" t="s">
        <v>176</v>
      </c>
      <c r="E657" s="72">
        <v>269</v>
      </c>
      <c r="F657" s="72">
        <v>250</v>
      </c>
      <c r="G657" s="72">
        <v>300</v>
      </c>
      <c r="H657" s="72">
        <v>80700</v>
      </c>
      <c r="I657" s="72">
        <v>11298</v>
      </c>
      <c r="J657" s="72">
        <v>69402</v>
      </c>
      <c r="K657" s="72">
        <v>67250</v>
      </c>
      <c r="L657" s="72">
        <v>2152</v>
      </c>
      <c r="M657" s="73">
        <v>42294</v>
      </c>
      <c r="N657" s="72">
        <v>10</v>
      </c>
      <c r="O657" s="72" t="s">
        <v>187</v>
      </c>
      <c r="P657" s="71" t="s">
        <v>196</v>
      </c>
    </row>
    <row r="658" spans="1:16" x14ac:dyDescent="0.3">
      <c r="A658" s="74" t="s">
        <v>189</v>
      </c>
      <c r="B658" s="72" t="s">
        <v>182</v>
      </c>
      <c r="C658" s="72" t="s">
        <v>177</v>
      </c>
      <c r="D658" s="72" t="s">
        <v>176</v>
      </c>
      <c r="E658" s="72">
        <v>1496</v>
      </c>
      <c r="F658" s="72">
        <v>250</v>
      </c>
      <c r="G658" s="72">
        <v>300</v>
      </c>
      <c r="H658" s="72">
        <v>448800</v>
      </c>
      <c r="I658" s="72">
        <v>62832</v>
      </c>
      <c r="J658" s="72">
        <v>385968</v>
      </c>
      <c r="K658" s="72">
        <v>374000</v>
      </c>
      <c r="L658" s="72">
        <v>11968</v>
      </c>
      <c r="M658" s="73">
        <v>42295</v>
      </c>
      <c r="N658" s="72">
        <v>10</v>
      </c>
      <c r="O658" s="72" t="s">
        <v>187</v>
      </c>
      <c r="P658" s="71" t="s">
        <v>174</v>
      </c>
    </row>
    <row r="659" spans="1:16" x14ac:dyDescent="0.3">
      <c r="A659" s="74" t="s">
        <v>189</v>
      </c>
      <c r="B659" s="72" t="s">
        <v>178</v>
      </c>
      <c r="C659" s="72" t="s">
        <v>177</v>
      </c>
      <c r="D659" s="72" t="s">
        <v>176</v>
      </c>
      <c r="E659" s="72">
        <v>1010</v>
      </c>
      <c r="F659" s="72">
        <v>250</v>
      </c>
      <c r="G659" s="72">
        <v>300</v>
      </c>
      <c r="H659" s="72">
        <v>303000</v>
      </c>
      <c r="I659" s="72">
        <v>42420</v>
      </c>
      <c r="J659" s="72">
        <v>260580</v>
      </c>
      <c r="K659" s="72">
        <v>252500</v>
      </c>
      <c r="L659" s="72">
        <v>8080</v>
      </c>
      <c r="M659" s="73">
        <v>42296</v>
      </c>
      <c r="N659" s="72">
        <v>10</v>
      </c>
      <c r="O659" s="72" t="s">
        <v>187</v>
      </c>
      <c r="P659" s="71" t="s">
        <v>174</v>
      </c>
    </row>
    <row r="660" spans="1:16" x14ac:dyDescent="0.3">
      <c r="A660" s="74" t="s">
        <v>183</v>
      </c>
      <c r="B660" s="72" t="s">
        <v>191</v>
      </c>
      <c r="C660" s="72" t="s">
        <v>177</v>
      </c>
      <c r="D660" s="72" t="s">
        <v>176</v>
      </c>
      <c r="E660" s="72">
        <v>1281</v>
      </c>
      <c r="F660" s="72">
        <v>250</v>
      </c>
      <c r="G660" s="72">
        <v>350</v>
      </c>
      <c r="H660" s="72">
        <v>448350</v>
      </c>
      <c r="I660" s="72">
        <v>62769</v>
      </c>
      <c r="J660" s="72">
        <v>385581</v>
      </c>
      <c r="K660" s="72">
        <v>333060</v>
      </c>
      <c r="L660" s="72">
        <v>52521</v>
      </c>
      <c r="M660" s="73">
        <v>42297</v>
      </c>
      <c r="N660" s="72">
        <v>12</v>
      </c>
      <c r="O660" s="72" t="s">
        <v>192</v>
      </c>
      <c r="P660" s="71" t="s">
        <v>196</v>
      </c>
    </row>
    <row r="661" spans="1:16" x14ac:dyDescent="0.3">
      <c r="A661" s="74" t="s">
        <v>189</v>
      </c>
      <c r="B661" s="72" t="s">
        <v>182</v>
      </c>
      <c r="C661" s="72" t="s">
        <v>188</v>
      </c>
      <c r="D661" s="72" t="s">
        <v>176</v>
      </c>
      <c r="E661" s="72">
        <v>888</v>
      </c>
      <c r="F661" s="72">
        <v>260</v>
      </c>
      <c r="G661" s="72">
        <v>300</v>
      </c>
      <c r="H661" s="72">
        <v>266400</v>
      </c>
      <c r="I661" s="72">
        <v>37296</v>
      </c>
      <c r="J661" s="72">
        <v>229104</v>
      </c>
      <c r="K661" s="72">
        <v>222000</v>
      </c>
      <c r="L661" s="72">
        <v>7104</v>
      </c>
      <c r="M661" s="73">
        <v>42298</v>
      </c>
      <c r="N661" s="72">
        <v>3</v>
      </c>
      <c r="O661" s="72" t="s">
        <v>190</v>
      </c>
      <c r="P661" s="71" t="s">
        <v>174</v>
      </c>
    </row>
    <row r="662" spans="1:16" x14ac:dyDescent="0.3">
      <c r="A662" s="74" t="s">
        <v>195</v>
      </c>
      <c r="B662" s="72" t="s">
        <v>178</v>
      </c>
      <c r="C662" s="72" t="s">
        <v>188</v>
      </c>
      <c r="D662" s="72" t="s">
        <v>176</v>
      </c>
      <c r="E662" s="72">
        <v>2844</v>
      </c>
      <c r="F662" s="72">
        <v>260</v>
      </c>
      <c r="G662" s="72">
        <v>125</v>
      </c>
      <c r="H662" s="72">
        <v>355500</v>
      </c>
      <c r="I662" s="72">
        <v>49770</v>
      </c>
      <c r="J662" s="72">
        <v>305730</v>
      </c>
      <c r="K662" s="72">
        <v>341280</v>
      </c>
      <c r="L662" s="72">
        <v>-35550</v>
      </c>
      <c r="M662" s="73">
        <v>42299</v>
      </c>
      <c r="N662" s="72">
        <v>5</v>
      </c>
      <c r="O662" s="72" t="s">
        <v>175</v>
      </c>
      <c r="P662" s="71" t="s">
        <v>174</v>
      </c>
    </row>
    <row r="663" spans="1:16" x14ac:dyDescent="0.3">
      <c r="A663" s="74" t="s">
        <v>179</v>
      </c>
      <c r="B663" s="72" t="s">
        <v>191</v>
      </c>
      <c r="C663" s="72" t="s">
        <v>188</v>
      </c>
      <c r="D663" s="72" t="s">
        <v>176</v>
      </c>
      <c r="E663" s="72">
        <v>2475</v>
      </c>
      <c r="F663" s="72">
        <v>260</v>
      </c>
      <c r="G663" s="72">
        <v>12</v>
      </c>
      <c r="H663" s="72">
        <v>29700</v>
      </c>
      <c r="I663" s="72">
        <v>4158</v>
      </c>
      <c r="J663" s="72">
        <v>25542</v>
      </c>
      <c r="K663" s="72">
        <v>7425</v>
      </c>
      <c r="L663" s="72">
        <v>18117</v>
      </c>
      <c r="M663" s="73">
        <v>42300</v>
      </c>
      <c r="N663" s="72">
        <v>8</v>
      </c>
      <c r="O663" s="72" t="s">
        <v>201</v>
      </c>
      <c r="P663" s="71" t="s">
        <v>174</v>
      </c>
    </row>
    <row r="664" spans="1:16" x14ac:dyDescent="0.3">
      <c r="A664" s="74" t="s">
        <v>197</v>
      </c>
      <c r="B664" s="72" t="s">
        <v>182</v>
      </c>
      <c r="C664" s="72" t="s">
        <v>188</v>
      </c>
      <c r="D664" s="72" t="s">
        <v>176</v>
      </c>
      <c r="E664" s="72">
        <v>1743</v>
      </c>
      <c r="F664" s="72">
        <v>260</v>
      </c>
      <c r="G664" s="72">
        <v>15</v>
      </c>
      <c r="H664" s="72">
        <v>26145</v>
      </c>
      <c r="I664" s="72">
        <v>3660.3</v>
      </c>
      <c r="J664" s="72">
        <v>22484.7</v>
      </c>
      <c r="K664" s="72">
        <v>17430</v>
      </c>
      <c r="L664" s="72">
        <v>5054.7</v>
      </c>
      <c r="M664" s="73">
        <v>42301</v>
      </c>
      <c r="N664" s="72">
        <v>10</v>
      </c>
      <c r="O664" s="72" t="s">
        <v>187</v>
      </c>
      <c r="P664" s="71" t="s">
        <v>196</v>
      </c>
    </row>
    <row r="665" spans="1:16" x14ac:dyDescent="0.3">
      <c r="A665" s="74" t="s">
        <v>179</v>
      </c>
      <c r="B665" s="72" t="s">
        <v>178</v>
      </c>
      <c r="C665" s="72" t="s">
        <v>188</v>
      </c>
      <c r="D665" s="72" t="s">
        <v>176</v>
      </c>
      <c r="E665" s="72">
        <v>2914</v>
      </c>
      <c r="F665" s="72">
        <v>260</v>
      </c>
      <c r="G665" s="72">
        <v>12</v>
      </c>
      <c r="H665" s="72">
        <v>34968</v>
      </c>
      <c r="I665" s="72">
        <v>4895.5200000000004</v>
      </c>
      <c r="J665" s="72">
        <v>30072.48</v>
      </c>
      <c r="K665" s="72">
        <v>8742</v>
      </c>
      <c r="L665" s="72">
        <v>21330.48</v>
      </c>
      <c r="M665" s="73">
        <v>42302</v>
      </c>
      <c r="N665" s="72">
        <v>10</v>
      </c>
      <c r="O665" s="72" t="s">
        <v>187</v>
      </c>
      <c r="P665" s="71" t="s">
        <v>174</v>
      </c>
    </row>
    <row r="666" spans="1:16" x14ac:dyDescent="0.3">
      <c r="A666" s="74" t="s">
        <v>183</v>
      </c>
      <c r="B666" s="72" t="s">
        <v>191</v>
      </c>
      <c r="C666" s="72" t="s">
        <v>188</v>
      </c>
      <c r="D666" s="72" t="s">
        <v>176</v>
      </c>
      <c r="E666" s="72">
        <v>1731</v>
      </c>
      <c r="F666" s="72">
        <v>260</v>
      </c>
      <c r="G666" s="72">
        <v>7</v>
      </c>
      <c r="H666" s="72">
        <v>12117</v>
      </c>
      <c r="I666" s="72">
        <v>1696.38</v>
      </c>
      <c r="J666" s="72">
        <v>10420.620000000001</v>
      </c>
      <c r="K666" s="72">
        <v>8655</v>
      </c>
      <c r="L666" s="72">
        <v>1765.62</v>
      </c>
      <c r="M666" s="73">
        <v>42303</v>
      </c>
      <c r="N666" s="72">
        <v>10</v>
      </c>
      <c r="O666" s="72" t="s">
        <v>187</v>
      </c>
      <c r="P666" s="71" t="s">
        <v>174</v>
      </c>
    </row>
    <row r="667" spans="1:16" x14ac:dyDescent="0.3">
      <c r="A667" s="74" t="s">
        <v>183</v>
      </c>
      <c r="B667" s="72" t="s">
        <v>186</v>
      </c>
      <c r="C667" s="72" t="s">
        <v>188</v>
      </c>
      <c r="D667" s="72" t="s">
        <v>176</v>
      </c>
      <c r="E667" s="72">
        <v>1727</v>
      </c>
      <c r="F667" s="72">
        <v>260</v>
      </c>
      <c r="G667" s="72">
        <v>7</v>
      </c>
      <c r="H667" s="72">
        <v>12089</v>
      </c>
      <c r="I667" s="72">
        <v>1692.46</v>
      </c>
      <c r="J667" s="72">
        <v>10396.540000000001</v>
      </c>
      <c r="K667" s="72">
        <v>8635</v>
      </c>
      <c r="L667" s="72">
        <v>1761.54</v>
      </c>
      <c r="M667" s="73">
        <v>42304</v>
      </c>
      <c r="N667" s="72">
        <v>10</v>
      </c>
      <c r="O667" s="72" t="s">
        <v>187</v>
      </c>
      <c r="P667" s="71" t="s">
        <v>196</v>
      </c>
    </row>
    <row r="668" spans="1:16" x14ac:dyDescent="0.3">
      <c r="A668" s="74" t="s">
        <v>197</v>
      </c>
      <c r="B668" s="72" t="s">
        <v>186</v>
      </c>
      <c r="C668" s="72" t="s">
        <v>188</v>
      </c>
      <c r="D668" s="72" t="s">
        <v>176</v>
      </c>
      <c r="E668" s="72">
        <v>1870</v>
      </c>
      <c r="F668" s="72">
        <v>260</v>
      </c>
      <c r="G668" s="72">
        <v>15</v>
      </c>
      <c r="H668" s="72">
        <v>28050</v>
      </c>
      <c r="I668" s="72">
        <v>3927</v>
      </c>
      <c r="J668" s="72">
        <v>24123</v>
      </c>
      <c r="K668" s="72">
        <v>18700</v>
      </c>
      <c r="L668" s="72">
        <v>5423</v>
      </c>
      <c r="M668" s="73">
        <v>42305</v>
      </c>
      <c r="N668" s="72">
        <v>11</v>
      </c>
      <c r="O668" s="72" t="s">
        <v>193</v>
      </c>
      <c r="P668" s="71" t="s">
        <v>196</v>
      </c>
    </row>
    <row r="669" spans="1:16" x14ac:dyDescent="0.3">
      <c r="A669" s="74" t="s">
        <v>195</v>
      </c>
      <c r="B669" s="72" t="s">
        <v>191</v>
      </c>
      <c r="C669" s="72" t="s">
        <v>202</v>
      </c>
      <c r="D669" s="72" t="s">
        <v>176</v>
      </c>
      <c r="E669" s="72">
        <v>1174</v>
      </c>
      <c r="F669" s="72">
        <v>3</v>
      </c>
      <c r="G669" s="72">
        <v>125</v>
      </c>
      <c r="H669" s="72">
        <v>146750</v>
      </c>
      <c r="I669" s="72">
        <v>22012.5</v>
      </c>
      <c r="J669" s="72">
        <v>124737.5</v>
      </c>
      <c r="K669" s="72">
        <v>140880</v>
      </c>
      <c r="L669" s="72">
        <v>-16142.5</v>
      </c>
      <c r="M669" s="73">
        <v>42306</v>
      </c>
      <c r="N669" s="72">
        <v>8</v>
      </c>
      <c r="O669" s="72" t="s">
        <v>201</v>
      </c>
      <c r="P669" s="71" t="s">
        <v>174</v>
      </c>
    </row>
    <row r="670" spans="1:16" x14ac:dyDescent="0.3">
      <c r="A670" s="74" t="s">
        <v>195</v>
      </c>
      <c r="B670" s="72" t="s">
        <v>194</v>
      </c>
      <c r="C670" s="72" t="s">
        <v>202</v>
      </c>
      <c r="D670" s="72" t="s">
        <v>176</v>
      </c>
      <c r="E670" s="72">
        <v>2767</v>
      </c>
      <c r="F670" s="72">
        <v>3</v>
      </c>
      <c r="G670" s="72">
        <v>125</v>
      </c>
      <c r="H670" s="72">
        <v>345875</v>
      </c>
      <c r="I670" s="72">
        <v>51881.25</v>
      </c>
      <c r="J670" s="72">
        <v>293993.75</v>
      </c>
      <c r="K670" s="72">
        <v>332040</v>
      </c>
      <c r="L670" s="72">
        <v>-38046.25</v>
      </c>
      <c r="M670" s="73">
        <v>42307</v>
      </c>
      <c r="N670" s="72">
        <v>8</v>
      </c>
      <c r="O670" s="72" t="s">
        <v>201</v>
      </c>
      <c r="P670" s="71" t="s">
        <v>174</v>
      </c>
    </row>
    <row r="671" spans="1:16" x14ac:dyDescent="0.3">
      <c r="A671" s="74" t="s">
        <v>195</v>
      </c>
      <c r="B671" s="72" t="s">
        <v>194</v>
      </c>
      <c r="C671" s="72" t="s">
        <v>202</v>
      </c>
      <c r="D671" s="72" t="s">
        <v>176</v>
      </c>
      <c r="E671" s="72">
        <v>1085</v>
      </c>
      <c r="F671" s="72">
        <v>3</v>
      </c>
      <c r="G671" s="72">
        <v>125</v>
      </c>
      <c r="H671" s="72">
        <v>135625</v>
      </c>
      <c r="I671" s="72">
        <v>20343.75</v>
      </c>
      <c r="J671" s="72">
        <v>115281.25</v>
      </c>
      <c r="K671" s="72">
        <v>130200</v>
      </c>
      <c r="L671" s="72">
        <v>-14918.75</v>
      </c>
      <c r="M671" s="73">
        <v>42308</v>
      </c>
      <c r="N671" s="72">
        <v>10</v>
      </c>
      <c r="O671" s="72" t="s">
        <v>187</v>
      </c>
      <c r="P671" s="71" t="s">
        <v>174</v>
      </c>
    </row>
    <row r="672" spans="1:16" x14ac:dyDescent="0.3">
      <c r="A672" s="74" t="s">
        <v>189</v>
      </c>
      <c r="B672" s="72" t="s">
        <v>186</v>
      </c>
      <c r="C672" s="72" t="s">
        <v>185</v>
      </c>
      <c r="D672" s="72" t="s">
        <v>176</v>
      </c>
      <c r="E672" s="72">
        <v>546</v>
      </c>
      <c r="F672" s="72">
        <v>5</v>
      </c>
      <c r="G672" s="72">
        <v>300</v>
      </c>
      <c r="H672" s="72">
        <v>163800</v>
      </c>
      <c r="I672" s="72">
        <v>24570</v>
      </c>
      <c r="J672" s="72">
        <v>139230</v>
      </c>
      <c r="K672" s="72">
        <v>136500</v>
      </c>
      <c r="L672" s="72">
        <v>2730</v>
      </c>
      <c r="M672" s="73">
        <v>42309</v>
      </c>
      <c r="N672" s="72">
        <v>10</v>
      </c>
      <c r="O672" s="72" t="s">
        <v>187</v>
      </c>
      <c r="P672" s="71" t="s">
        <v>174</v>
      </c>
    </row>
    <row r="673" spans="1:16" x14ac:dyDescent="0.3">
      <c r="A673" s="74" t="s">
        <v>183</v>
      </c>
      <c r="B673" s="72" t="s">
        <v>194</v>
      </c>
      <c r="C673" s="72" t="s">
        <v>181</v>
      </c>
      <c r="D673" s="72" t="s">
        <v>176</v>
      </c>
      <c r="E673" s="72">
        <v>1158</v>
      </c>
      <c r="F673" s="72">
        <v>10</v>
      </c>
      <c r="G673" s="72">
        <v>20</v>
      </c>
      <c r="H673" s="72">
        <v>23160</v>
      </c>
      <c r="I673" s="72">
        <v>3474</v>
      </c>
      <c r="J673" s="72">
        <v>19686</v>
      </c>
      <c r="K673" s="72">
        <v>11580</v>
      </c>
      <c r="L673" s="72">
        <v>8106</v>
      </c>
      <c r="M673" s="73">
        <v>42310</v>
      </c>
      <c r="N673" s="72">
        <v>3</v>
      </c>
      <c r="O673" s="72" t="s">
        <v>190</v>
      </c>
      <c r="P673" s="71" t="s">
        <v>174</v>
      </c>
    </row>
    <row r="674" spans="1:16" x14ac:dyDescent="0.3">
      <c r="A674" s="74" t="s">
        <v>197</v>
      </c>
      <c r="B674" s="72" t="s">
        <v>182</v>
      </c>
      <c r="C674" s="72" t="s">
        <v>181</v>
      </c>
      <c r="D674" s="72" t="s">
        <v>176</v>
      </c>
      <c r="E674" s="72">
        <v>1614</v>
      </c>
      <c r="F674" s="72">
        <v>10</v>
      </c>
      <c r="G674" s="72">
        <v>15</v>
      </c>
      <c r="H674" s="72">
        <v>24210</v>
      </c>
      <c r="I674" s="72">
        <v>3631.5</v>
      </c>
      <c r="J674" s="72">
        <v>20578.5</v>
      </c>
      <c r="K674" s="72">
        <v>16140</v>
      </c>
      <c r="L674" s="72">
        <v>4438.5</v>
      </c>
      <c r="M674" s="73">
        <v>42311</v>
      </c>
      <c r="N674" s="72">
        <v>4</v>
      </c>
      <c r="O674" s="72" t="s">
        <v>180</v>
      </c>
      <c r="P674" s="71" t="s">
        <v>174</v>
      </c>
    </row>
    <row r="675" spans="1:16" x14ac:dyDescent="0.3">
      <c r="A675" s="74" t="s">
        <v>183</v>
      </c>
      <c r="B675" s="72" t="s">
        <v>186</v>
      </c>
      <c r="C675" s="72" t="s">
        <v>181</v>
      </c>
      <c r="D675" s="72" t="s">
        <v>176</v>
      </c>
      <c r="E675" s="72">
        <v>2535</v>
      </c>
      <c r="F675" s="72">
        <v>10</v>
      </c>
      <c r="G675" s="72">
        <v>7</v>
      </c>
      <c r="H675" s="72">
        <v>17745</v>
      </c>
      <c r="I675" s="72">
        <v>2661.75</v>
      </c>
      <c r="J675" s="72">
        <v>15083.25</v>
      </c>
      <c r="K675" s="72">
        <v>12675</v>
      </c>
      <c r="L675" s="72">
        <v>2408.25</v>
      </c>
      <c r="M675" s="73">
        <v>42312</v>
      </c>
      <c r="N675" s="72">
        <v>4</v>
      </c>
      <c r="O675" s="72" t="s">
        <v>180</v>
      </c>
      <c r="P675" s="71" t="s">
        <v>174</v>
      </c>
    </row>
    <row r="676" spans="1:16" x14ac:dyDescent="0.3">
      <c r="A676" s="74" t="s">
        <v>183</v>
      </c>
      <c r="B676" s="72" t="s">
        <v>186</v>
      </c>
      <c r="C676" s="72" t="s">
        <v>181</v>
      </c>
      <c r="D676" s="72" t="s">
        <v>176</v>
      </c>
      <c r="E676" s="72">
        <v>2851</v>
      </c>
      <c r="F676" s="72">
        <v>10</v>
      </c>
      <c r="G676" s="72">
        <v>350</v>
      </c>
      <c r="H676" s="72">
        <v>997850</v>
      </c>
      <c r="I676" s="72">
        <v>149677.5</v>
      </c>
      <c r="J676" s="72">
        <v>848172.5</v>
      </c>
      <c r="K676" s="72">
        <v>741260</v>
      </c>
      <c r="L676" s="72">
        <v>106912.5</v>
      </c>
      <c r="M676" s="73">
        <v>42313</v>
      </c>
      <c r="N676" s="72">
        <v>5</v>
      </c>
      <c r="O676" s="72" t="s">
        <v>175</v>
      </c>
      <c r="P676" s="71" t="s">
        <v>174</v>
      </c>
    </row>
    <row r="677" spans="1:16" x14ac:dyDescent="0.3">
      <c r="A677" s="74" t="s">
        <v>197</v>
      </c>
      <c r="B677" s="72" t="s">
        <v>182</v>
      </c>
      <c r="C677" s="72" t="s">
        <v>181</v>
      </c>
      <c r="D677" s="72" t="s">
        <v>176</v>
      </c>
      <c r="E677" s="72">
        <v>2559</v>
      </c>
      <c r="F677" s="72">
        <v>10</v>
      </c>
      <c r="G677" s="72">
        <v>15</v>
      </c>
      <c r="H677" s="72">
        <v>38385</v>
      </c>
      <c r="I677" s="72">
        <v>5757.75</v>
      </c>
      <c r="J677" s="72">
        <v>32627.25</v>
      </c>
      <c r="K677" s="72">
        <v>25590</v>
      </c>
      <c r="L677" s="72">
        <v>7037.25</v>
      </c>
      <c r="M677" s="73">
        <v>42314</v>
      </c>
      <c r="N677" s="72">
        <v>8</v>
      </c>
      <c r="O677" s="72" t="s">
        <v>201</v>
      </c>
      <c r="P677" s="71" t="s">
        <v>174</v>
      </c>
    </row>
    <row r="678" spans="1:16" x14ac:dyDescent="0.3">
      <c r="A678" s="74" t="s">
        <v>183</v>
      </c>
      <c r="B678" s="72" t="s">
        <v>178</v>
      </c>
      <c r="C678" s="72" t="s">
        <v>181</v>
      </c>
      <c r="D678" s="72" t="s">
        <v>176</v>
      </c>
      <c r="E678" s="72">
        <v>267</v>
      </c>
      <c r="F678" s="72">
        <v>10</v>
      </c>
      <c r="G678" s="72">
        <v>20</v>
      </c>
      <c r="H678" s="72">
        <v>5340</v>
      </c>
      <c r="I678" s="72">
        <v>801</v>
      </c>
      <c r="J678" s="72">
        <v>4539</v>
      </c>
      <c r="K678" s="72">
        <v>2670</v>
      </c>
      <c r="L678" s="72">
        <v>1869</v>
      </c>
      <c r="M678" s="73">
        <v>42315</v>
      </c>
      <c r="N678" s="72">
        <v>10</v>
      </c>
      <c r="O678" s="72" t="s">
        <v>187</v>
      </c>
      <c r="P678" s="71" t="s">
        <v>196</v>
      </c>
    </row>
    <row r="679" spans="1:16" x14ac:dyDescent="0.3">
      <c r="A679" s="74" t="s">
        <v>195</v>
      </c>
      <c r="B679" s="72" t="s">
        <v>194</v>
      </c>
      <c r="C679" s="72" t="s">
        <v>181</v>
      </c>
      <c r="D679" s="72" t="s">
        <v>176</v>
      </c>
      <c r="E679" s="72">
        <v>1085</v>
      </c>
      <c r="F679" s="72">
        <v>10</v>
      </c>
      <c r="G679" s="72">
        <v>125</v>
      </c>
      <c r="H679" s="72">
        <v>135625</v>
      </c>
      <c r="I679" s="72">
        <v>20343.75</v>
      </c>
      <c r="J679" s="72">
        <v>115281.25</v>
      </c>
      <c r="K679" s="72">
        <v>130200</v>
      </c>
      <c r="L679" s="72">
        <v>-14918.75</v>
      </c>
      <c r="M679" s="73">
        <v>42316</v>
      </c>
      <c r="N679" s="72">
        <v>10</v>
      </c>
      <c r="O679" s="72" t="s">
        <v>187</v>
      </c>
      <c r="P679" s="71" t="s">
        <v>174</v>
      </c>
    </row>
    <row r="680" spans="1:16" x14ac:dyDescent="0.3">
      <c r="A680" s="74" t="s">
        <v>197</v>
      </c>
      <c r="B680" s="72" t="s">
        <v>194</v>
      </c>
      <c r="C680" s="72" t="s">
        <v>181</v>
      </c>
      <c r="D680" s="72" t="s">
        <v>176</v>
      </c>
      <c r="E680" s="72">
        <v>1175</v>
      </c>
      <c r="F680" s="72">
        <v>10</v>
      </c>
      <c r="G680" s="72">
        <v>15</v>
      </c>
      <c r="H680" s="72">
        <v>17625</v>
      </c>
      <c r="I680" s="72">
        <v>2643.75</v>
      </c>
      <c r="J680" s="72">
        <v>14981.25</v>
      </c>
      <c r="K680" s="72">
        <v>11750</v>
      </c>
      <c r="L680" s="72">
        <v>3231.25</v>
      </c>
      <c r="M680" s="73">
        <v>42317</v>
      </c>
      <c r="N680" s="72">
        <v>10</v>
      </c>
      <c r="O680" s="72" t="s">
        <v>187</v>
      </c>
      <c r="P680" s="71" t="s">
        <v>174</v>
      </c>
    </row>
    <row r="681" spans="1:16" x14ac:dyDescent="0.3">
      <c r="A681" s="74" t="s">
        <v>183</v>
      </c>
      <c r="B681" s="72" t="s">
        <v>178</v>
      </c>
      <c r="C681" s="72" t="s">
        <v>181</v>
      </c>
      <c r="D681" s="72" t="s">
        <v>176</v>
      </c>
      <c r="E681" s="72">
        <v>2007</v>
      </c>
      <c r="F681" s="72">
        <v>10</v>
      </c>
      <c r="G681" s="72">
        <v>350</v>
      </c>
      <c r="H681" s="72">
        <v>702450</v>
      </c>
      <c r="I681" s="72">
        <v>105367.5</v>
      </c>
      <c r="J681" s="72">
        <v>597082.5</v>
      </c>
      <c r="K681" s="72">
        <v>521820</v>
      </c>
      <c r="L681" s="72">
        <v>75262.5</v>
      </c>
      <c r="M681" s="73">
        <v>42318</v>
      </c>
      <c r="N681" s="72">
        <v>11</v>
      </c>
      <c r="O681" s="72" t="s">
        <v>193</v>
      </c>
      <c r="P681" s="71" t="s">
        <v>196</v>
      </c>
    </row>
    <row r="682" spans="1:16" x14ac:dyDescent="0.3">
      <c r="A682" s="74" t="s">
        <v>183</v>
      </c>
      <c r="B682" s="72" t="s">
        <v>186</v>
      </c>
      <c r="C682" s="72" t="s">
        <v>181</v>
      </c>
      <c r="D682" s="72" t="s">
        <v>176</v>
      </c>
      <c r="E682" s="72">
        <v>2151</v>
      </c>
      <c r="F682" s="72">
        <v>10</v>
      </c>
      <c r="G682" s="72">
        <v>350</v>
      </c>
      <c r="H682" s="72">
        <v>752850</v>
      </c>
      <c r="I682" s="72">
        <v>112927.5</v>
      </c>
      <c r="J682" s="72">
        <v>639922.5</v>
      </c>
      <c r="K682" s="72">
        <v>559260</v>
      </c>
      <c r="L682" s="72">
        <v>80662.5</v>
      </c>
      <c r="M682" s="73">
        <v>42319</v>
      </c>
      <c r="N682" s="72">
        <v>11</v>
      </c>
      <c r="O682" s="72" t="s">
        <v>193</v>
      </c>
      <c r="P682" s="71" t="s">
        <v>196</v>
      </c>
    </row>
    <row r="683" spans="1:16" x14ac:dyDescent="0.3">
      <c r="A683" s="74" t="s">
        <v>179</v>
      </c>
      <c r="B683" s="72" t="s">
        <v>178</v>
      </c>
      <c r="C683" s="72" t="s">
        <v>181</v>
      </c>
      <c r="D683" s="72" t="s">
        <v>176</v>
      </c>
      <c r="E683" s="72">
        <v>914</v>
      </c>
      <c r="F683" s="72">
        <v>10</v>
      </c>
      <c r="G683" s="72">
        <v>12</v>
      </c>
      <c r="H683" s="72">
        <v>10968</v>
      </c>
      <c r="I683" s="72">
        <v>1645.2</v>
      </c>
      <c r="J683" s="72">
        <v>9322.7999999999993</v>
      </c>
      <c r="K683" s="72">
        <v>2742</v>
      </c>
      <c r="L683" s="72">
        <v>6580.8</v>
      </c>
      <c r="M683" s="73">
        <v>42320</v>
      </c>
      <c r="N683" s="72">
        <v>12</v>
      </c>
      <c r="O683" s="72" t="s">
        <v>192</v>
      </c>
      <c r="P683" s="71" t="s">
        <v>174</v>
      </c>
    </row>
    <row r="684" spans="1:16" x14ac:dyDescent="0.3">
      <c r="A684" s="74" t="s">
        <v>183</v>
      </c>
      <c r="B684" s="72" t="s">
        <v>191</v>
      </c>
      <c r="C684" s="72" t="s">
        <v>181</v>
      </c>
      <c r="D684" s="72" t="s">
        <v>176</v>
      </c>
      <c r="E684" s="72">
        <v>293</v>
      </c>
      <c r="F684" s="72">
        <v>10</v>
      </c>
      <c r="G684" s="72">
        <v>20</v>
      </c>
      <c r="H684" s="72">
        <v>5860</v>
      </c>
      <c r="I684" s="72">
        <v>879</v>
      </c>
      <c r="J684" s="72">
        <v>4981</v>
      </c>
      <c r="K684" s="72">
        <v>2930</v>
      </c>
      <c r="L684" s="72">
        <v>2051</v>
      </c>
      <c r="M684" s="73">
        <v>42321</v>
      </c>
      <c r="N684" s="72">
        <v>12</v>
      </c>
      <c r="O684" s="72" t="s">
        <v>192</v>
      </c>
      <c r="P684" s="71" t="s">
        <v>174</v>
      </c>
    </row>
    <row r="685" spans="1:16" x14ac:dyDescent="0.3">
      <c r="A685" s="74" t="s">
        <v>179</v>
      </c>
      <c r="B685" s="72" t="s">
        <v>186</v>
      </c>
      <c r="C685" s="72" t="s">
        <v>199</v>
      </c>
      <c r="D685" s="72" t="s">
        <v>176</v>
      </c>
      <c r="E685" s="72">
        <v>500</v>
      </c>
      <c r="F685" s="72">
        <v>120</v>
      </c>
      <c r="G685" s="72">
        <v>12</v>
      </c>
      <c r="H685" s="72">
        <v>6000</v>
      </c>
      <c r="I685" s="72">
        <v>900</v>
      </c>
      <c r="J685" s="72">
        <v>5100</v>
      </c>
      <c r="K685" s="72">
        <v>1500</v>
      </c>
      <c r="L685" s="72">
        <v>3600</v>
      </c>
      <c r="M685" s="73">
        <v>42322</v>
      </c>
      <c r="N685" s="72">
        <v>3</v>
      </c>
      <c r="O685" s="72" t="s">
        <v>190</v>
      </c>
      <c r="P685" s="71" t="s">
        <v>174</v>
      </c>
    </row>
    <row r="686" spans="1:16" x14ac:dyDescent="0.3">
      <c r="A686" s="74" t="s">
        <v>197</v>
      </c>
      <c r="B686" s="72" t="s">
        <v>191</v>
      </c>
      <c r="C686" s="72" t="s">
        <v>199</v>
      </c>
      <c r="D686" s="72" t="s">
        <v>176</v>
      </c>
      <c r="E686" s="72">
        <v>2826</v>
      </c>
      <c r="F686" s="72">
        <v>120</v>
      </c>
      <c r="G686" s="72">
        <v>15</v>
      </c>
      <c r="H686" s="72">
        <v>42390</v>
      </c>
      <c r="I686" s="72">
        <v>6358.5</v>
      </c>
      <c r="J686" s="72">
        <v>36031.5</v>
      </c>
      <c r="K686" s="72">
        <v>28260</v>
      </c>
      <c r="L686" s="72">
        <v>7771.5</v>
      </c>
      <c r="M686" s="73">
        <v>42323</v>
      </c>
      <c r="N686" s="72">
        <v>5</v>
      </c>
      <c r="O686" s="72" t="s">
        <v>175</v>
      </c>
      <c r="P686" s="71" t="s">
        <v>174</v>
      </c>
    </row>
    <row r="687" spans="1:16" x14ac:dyDescent="0.3">
      <c r="A687" s="74" t="s">
        <v>195</v>
      </c>
      <c r="B687" s="72" t="s">
        <v>191</v>
      </c>
      <c r="C687" s="72" t="s">
        <v>199</v>
      </c>
      <c r="D687" s="72" t="s">
        <v>176</v>
      </c>
      <c r="E687" s="72">
        <v>663</v>
      </c>
      <c r="F687" s="72">
        <v>120</v>
      </c>
      <c r="G687" s="72">
        <v>125</v>
      </c>
      <c r="H687" s="72">
        <v>82875</v>
      </c>
      <c r="I687" s="72">
        <v>12431.25</v>
      </c>
      <c r="J687" s="72">
        <v>70443.75</v>
      </c>
      <c r="K687" s="72">
        <v>79560</v>
      </c>
      <c r="L687" s="72">
        <v>-9116.25</v>
      </c>
      <c r="M687" s="73">
        <v>42324</v>
      </c>
      <c r="N687" s="72">
        <v>9</v>
      </c>
      <c r="O687" s="72" t="s">
        <v>200</v>
      </c>
      <c r="P687" s="71" t="s">
        <v>174</v>
      </c>
    </row>
    <row r="688" spans="1:16" x14ac:dyDescent="0.3">
      <c r="A688" s="74" t="s">
        <v>189</v>
      </c>
      <c r="B688" s="72" t="s">
        <v>178</v>
      </c>
      <c r="C688" s="72" t="s">
        <v>199</v>
      </c>
      <c r="D688" s="72" t="s">
        <v>176</v>
      </c>
      <c r="E688" s="72">
        <v>2574</v>
      </c>
      <c r="F688" s="72">
        <v>120</v>
      </c>
      <c r="G688" s="72">
        <v>300</v>
      </c>
      <c r="H688" s="72">
        <v>772200</v>
      </c>
      <c r="I688" s="72">
        <v>115830</v>
      </c>
      <c r="J688" s="72">
        <v>656370</v>
      </c>
      <c r="K688" s="72">
        <v>643500</v>
      </c>
      <c r="L688" s="72">
        <v>12870</v>
      </c>
      <c r="M688" s="73">
        <v>42325</v>
      </c>
      <c r="N688" s="72">
        <v>11</v>
      </c>
      <c r="O688" s="72" t="s">
        <v>193</v>
      </c>
      <c r="P688" s="71" t="s">
        <v>196</v>
      </c>
    </row>
    <row r="689" spans="1:16" x14ac:dyDescent="0.3">
      <c r="A689" s="74" t="s">
        <v>195</v>
      </c>
      <c r="B689" s="72" t="s">
        <v>178</v>
      </c>
      <c r="C689" s="72" t="s">
        <v>199</v>
      </c>
      <c r="D689" s="72" t="s">
        <v>176</v>
      </c>
      <c r="E689" s="72">
        <v>2438</v>
      </c>
      <c r="F689" s="72">
        <v>120</v>
      </c>
      <c r="G689" s="72">
        <v>125</v>
      </c>
      <c r="H689" s="72">
        <v>304750</v>
      </c>
      <c r="I689" s="72">
        <v>45712.5</v>
      </c>
      <c r="J689" s="72">
        <v>259037.5</v>
      </c>
      <c r="K689" s="72">
        <v>292560</v>
      </c>
      <c r="L689" s="72">
        <v>-33522.5</v>
      </c>
      <c r="M689" s="73">
        <v>42326</v>
      </c>
      <c r="N689" s="72">
        <v>12</v>
      </c>
      <c r="O689" s="72" t="s">
        <v>192</v>
      </c>
      <c r="P689" s="71" t="s">
        <v>196</v>
      </c>
    </row>
    <row r="690" spans="1:16" x14ac:dyDescent="0.3">
      <c r="A690" s="74" t="s">
        <v>179</v>
      </c>
      <c r="B690" s="72" t="s">
        <v>178</v>
      </c>
      <c r="C690" s="72" t="s">
        <v>199</v>
      </c>
      <c r="D690" s="72" t="s">
        <v>176</v>
      </c>
      <c r="E690" s="72">
        <v>914</v>
      </c>
      <c r="F690" s="72">
        <v>120</v>
      </c>
      <c r="G690" s="72">
        <v>12</v>
      </c>
      <c r="H690" s="72">
        <v>10968</v>
      </c>
      <c r="I690" s="72">
        <v>1645.2</v>
      </c>
      <c r="J690" s="72">
        <v>9322.7999999999993</v>
      </c>
      <c r="K690" s="72">
        <v>2742</v>
      </c>
      <c r="L690" s="72">
        <v>6580.8</v>
      </c>
      <c r="M690" s="73">
        <v>42327</v>
      </c>
      <c r="N690" s="72">
        <v>12</v>
      </c>
      <c r="O690" s="72" t="s">
        <v>192</v>
      </c>
      <c r="P690" s="71" t="s">
        <v>174</v>
      </c>
    </row>
    <row r="691" spans="1:16" x14ac:dyDescent="0.3">
      <c r="A691" s="74" t="s">
        <v>183</v>
      </c>
      <c r="B691" s="72" t="s">
        <v>182</v>
      </c>
      <c r="C691" s="72" t="s">
        <v>177</v>
      </c>
      <c r="D691" s="72" t="s">
        <v>176</v>
      </c>
      <c r="E691" s="72">
        <v>865.5</v>
      </c>
      <c r="F691" s="72">
        <v>250</v>
      </c>
      <c r="G691" s="72">
        <v>20</v>
      </c>
      <c r="H691" s="72">
        <v>17310</v>
      </c>
      <c r="I691" s="72">
        <v>2596.5</v>
      </c>
      <c r="J691" s="72">
        <v>14713.5</v>
      </c>
      <c r="K691" s="72">
        <v>8655</v>
      </c>
      <c r="L691" s="72">
        <v>6058.5</v>
      </c>
      <c r="M691" s="73">
        <v>42328</v>
      </c>
      <c r="N691" s="72">
        <v>7</v>
      </c>
      <c r="O691" s="72" t="s">
        <v>198</v>
      </c>
      <c r="P691" s="71" t="s">
        <v>174</v>
      </c>
    </row>
    <row r="692" spans="1:16" x14ac:dyDescent="0.3">
      <c r="A692" s="74" t="s">
        <v>197</v>
      </c>
      <c r="B692" s="72" t="s">
        <v>194</v>
      </c>
      <c r="C692" s="72" t="s">
        <v>177</v>
      </c>
      <c r="D692" s="72" t="s">
        <v>176</v>
      </c>
      <c r="E692" s="72">
        <v>492</v>
      </c>
      <c r="F692" s="72">
        <v>250</v>
      </c>
      <c r="G692" s="72">
        <v>15</v>
      </c>
      <c r="H692" s="72">
        <v>7380</v>
      </c>
      <c r="I692" s="72">
        <v>1107</v>
      </c>
      <c r="J692" s="72">
        <v>6273</v>
      </c>
      <c r="K692" s="72">
        <v>4920</v>
      </c>
      <c r="L692" s="72">
        <v>1353</v>
      </c>
      <c r="M692" s="73">
        <v>42329</v>
      </c>
      <c r="N692" s="72">
        <v>7</v>
      </c>
      <c r="O692" s="72" t="s">
        <v>198</v>
      </c>
      <c r="P692" s="71" t="s">
        <v>174</v>
      </c>
    </row>
    <row r="693" spans="1:16" x14ac:dyDescent="0.3">
      <c r="A693" s="74" t="s">
        <v>183</v>
      </c>
      <c r="B693" s="72" t="s">
        <v>178</v>
      </c>
      <c r="C693" s="72" t="s">
        <v>177</v>
      </c>
      <c r="D693" s="72" t="s">
        <v>176</v>
      </c>
      <c r="E693" s="72">
        <v>267</v>
      </c>
      <c r="F693" s="72">
        <v>250</v>
      </c>
      <c r="G693" s="72">
        <v>20</v>
      </c>
      <c r="H693" s="72">
        <v>5340</v>
      </c>
      <c r="I693" s="72">
        <v>801</v>
      </c>
      <c r="J693" s="72">
        <v>4539</v>
      </c>
      <c r="K693" s="72">
        <v>2670</v>
      </c>
      <c r="L693" s="72">
        <v>1869</v>
      </c>
      <c r="M693" s="73">
        <v>42330</v>
      </c>
      <c r="N693" s="72">
        <v>10</v>
      </c>
      <c r="O693" s="72" t="s">
        <v>187</v>
      </c>
      <c r="P693" s="71" t="s">
        <v>196</v>
      </c>
    </row>
    <row r="694" spans="1:16" x14ac:dyDescent="0.3">
      <c r="A694" s="74" t="s">
        <v>197</v>
      </c>
      <c r="B694" s="72" t="s">
        <v>194</v>
      </c>
      <c r="C694" s="72" t="s">
        <v>177</v>
      </c>
      <c r="D694" s="72" t="s">
        <v>176</v>
      </c>
      <c r="E694" s="72">
        <v>1175</v>
      </c>
      <c r="F694" s="72">
        <v>250</v>
      </c>
      <c r="G694" s="72">
        <v>15</v>
      </c>
      <c r="H694" s="72">
        <v>17625</v>
      </c>
      <c r="I694" s="72">
        <v>2643.75</v>
      </c>
      <c r="J694" s="72">
        <v>14981.25</v>
      </c>
      <c r="K694" s="72">
        <v>11750</v>
      </c>
      <c r="L694" s="72">
        <v>3231.25</v>
      </c>
      <c r="M694" s="73">
        <v>42331</v>
      </c>
      <c r="N694" s="72">
        <v>10</v>
      </c>
      <c r="O694" s="72" t="s">
        <v>187</v>
      </c>
      <c r="P694" s="71" t="s">
        <v>174</v>
      </c>
    </row>
    <row r="695" spans="1:16" x14ac:dyDescent="0.3">
      <c r="A695" s="74" t="s">
        <v>195</v>
      </c>
      <c r="B695" s="72" t="s">
        <v>182</v>
      </c>
      <c r="C695" s="72" t="s">
        <v>177</v>
      </c>
      <c r="D695" s="72" t="s">
        <v>176</v>
      </c>
      <c r="E695" s="72">
        <v>2954</v>
      </c>
      <c r="F695" s="72">
        <v>250</v>
      </c>
      <c r="G695" s="72">
        <v>125</v>
      </c>
      <c r="H695" s="72">
        <v>369250</v>
      </c>
      <c r="I695" s="72">
        <v>55387.5</v>
      </c>
      <c r="J695" s="72">
        <v>313862.5</v>
      </c>
      <c r="K695" s="72">
        <v>354480</v>
      </c>
      <c r="L695" s="72">
        <v>-40617.5</v>
      </c>
      <c r="M695" s="73">
        <v>42332</v>
      </c>
      <c r="N695" s="72">
        <v>11</v>
      </c>
      <c r="O695" s="72" t="s">
        <v>193</v>
      </c>
      <c r="P695" s="71" t="s">
        <v>196</v>
      </c>
    </row>
    <row r="696" spans="1:16" x14ac:dyDescent="0.3">
      <c r="A696" s="74" t="s">
        <v>195</v>
      </c>
      <c r="B696" s="72" t="s">
        <v>194</v>
      </c>
      <c r="C696" s="72" t="s">
        <v>177</v>
      </c>
      <c r="D696" s="72" t="s">
        <v>176</v>
      </c>
      <c r="E696" s="72">
        <v>552</v>
      </c>
      <c r="F696" s="72">
        <v>250</v>
      </c>
      <c r="G696" s="72">
        <v>125</v>
      </c>
      <c r="H696" s="72">
        <v>69000</v>
      </c>
      <c r="I696" s="72">
        <v>10350</v>
      </c>
      <c r="J696" s="72">
        <v>58650</v>
      </c>
      <c r="K696" s="72">
        <v>66240</v>
      </c>
      <c r="L696" s="72">
        <v>-7590</v>
      </c>
      <c r="M696" s="73">
        <v>42333</v>
      </c>
      <c r="N696" s="72">
        <v>11</v>
      </c>
      <c r="O696" s="72" t="s">
        <v>193</v>
      </c>
      <c r="P696" s="71" t="s">
        <v>174</v>
      </c>
    </row>
    <row r="697" spans="1:16" x14ac:dyDescent="0.3">
      <c r="A697" s="74" t="s">
        <v>183</v>
      </c>
      <c r="B697" s="72" t="s">
        <v>191</v>
      </c>
      <c r="C697" s="72" t="s">
        <v>177</v>
      </c>
      <c r="D697" s="72" t="s">
        <v>176</v>
      </c>
      <c r="E697" s="72">
        <v>293</v>
      </c>
      <c r="F697" s="72">
        <v>250</v>
      </c>
      <c r="G697" s="72">
        <v>20</v>
      </c>
      <c r="H697" s="72">
        <v>5860</v>
      </c>
      <c r="I697" s="72">
        <v>879</v>
      </c>
      <c r="J697" s="72">
        <v>4981</v>
      </c>
      <c r="K697" s="72">
        <v>2930</v>
      </c>
      <c r="L697" s="72">
        <v>2051</v>
      </c>
      <c r="M697" s="73">
        <v>42334</v>
      </c>
      <c r="N697" s="72">
        <v>12</v>
      </c>
      <c r="O697" s="72" t="s">
        <v>192</v>
      </c>
      <c r="P697" s="71" t="s">
        <v>174</v>
      </c>
    </row>
    <row r="698" spans="1:16" x14ac:dyDescent="0.3">
      <c r="A698" s="74" t="s">
        <v>189</v>
      </c>
      <c r="B698" s="72" t="s">
        <v>191</v>
      </c>
      <c r="C698" s="72" t="s">
        <v>188</v>
      </c>
      <c r="D698" s="72" t="s">
        <v>176</v>
      </c>
      <c r="E698" s="72">
        <v>2475</v>
      </c>
      <c r="F698" s="72">
        <v>260</v>
      </c>
      <c r="G698" s="72">
        <v>300</v>
      </c>
      <c r="H698" s="72">
        <v>742500</v>
      </c>
      <c r="I698" s="72">
        <v>111375</v>
      </c>
      <c r="J698" s="72">
        <v>631125</v>
      </c>
      <c r="K698" s="72">
        <v>618750</v>
      </c>
      <c r="L698" s="72">
        <v>12375</v>
      </c>
      <c r="M698" s="73">
        <v>42335</v>
      </c>
      <c r="N698" s="72">
        <v>3</v>
      </c>
      <c r="O698" s="72" t="s">
        <v>190</v>
      </c>
      <c r="P698" s="71" t="s">
        <v>174</v>
      </c>
    </row>
    <row r="699" spans="1:16" x14ac:dyDescent="0.3">
      <c r="A699" s="74" t="s">
        <v>189</v>
      </c>
      <c r="B699" s="72" t="s">
        <v>186</v>
      </c>
      <c r="C699" s="72" t="s">
        <v>188</v>
      </c>
      <c r="D699" s="72" t="s">
        <v>176</v>
      </c>
      <c r="E699" s="72">
        <v>546</v>
      </c>
      <c r="F699" s="72">
        <v>260</v>
      </c>
      <c r="G699" s="72">
        <v>300</v>
      </c>
      <c r="H699" s="72">
        <v>163800</v>
      </c>
      <c r="I699" s="72">
        <v>24570</v>
      </c>
      <c r="J699" s="72">
        <v>139230</v>
      </c>
      <c r="K699" s="72">
        <v>136500</v>
      </c>
      <c r="L699" s="72">
        <v>2730</v>
      </c>
      <c r="M699" s="73">
        <v>42336</v>
      </c>
      <c r="N699" s="72">
        <v>10</v>
      </c>
      <c r="O699" s="72" t="s">
        <v>187</v>
      </c>
      <c r="P699" s="71" t="s">
        <v>174</v>
      </c>
    </row>
    <row r="700" spans="1:16" x14ac:dyDescent="0.3">
      <c r="A700" s="74" t="s">
        <v>183</v>
      </c>
      <c r="B700" s="72" t="s">
        <v>186</v>
      </c>
      <c r="C700" s="72" t="s">
        <v>185</v>
      </c>
      <c r="D700" s="72" t="s">
        <v>176</v>
      </c>
      <c r="E700" s="72">
        <v>1368</v>
      </c>
      <c r="F700" s="72">
        <v>5</v>
      </c>
      <c r="G700" s="72">
        <v>7</v>
      </c>
      <c r="H700" s="72">
        <v>9576</v>
      </c>
      <c r="I700" s="72">
        <v>1436.4</v>
      </c>
      <c r="J700" s="72">
        <v>8139.6</v>
      </c>
      <c r="K700" s="72">
        <v>6840</v>
      </c>
      <c r="L700" s="72">
        <v>1299.5999999999999</v>
      </c>
      <c r="M700" s="73">
        <v>42337</v>
      </c>
      <c r="N700" s="72">
        <v>2</v>
      </c>
      <c r="O700" s="72" t="s">
        <v>184</v>
      </c>
      <c r="P700" s="71" t="s">
        <v>174</v>
      </c>
    </row>
    <row r="701" spans="1:16" x14ac:dyDescent="0.3">
      <c r="A701" s="74" t="s">
        <v>183</v>
      </c>
      <c r="B701" s="72" t="s">
        <v>182</v>
      </c>
      <c r="C701" s="72" t="s">
        <v>181</v>
      </c>
      <c r="D701" s="72" t="s">
        <v>176</v>
      </c>
      <c r="E701" s="72">
        <v>723</v>
      </c>
      <c r="F701" s="72">
        <v>10</v>
      </c>
      <c r="G701" s="72">
        <v>7</v>
      </c>
      <c r="H701" s="72">
        <v>5061</v>
      </c>
      <c r="I701" s="72">
        <v>759.15</v>
      </c>
      <c r="J701" s="72">
        <v>4301.8500000000004</v>
      </c>
      <c r="K701" s="72">
        <v>3615</v>
      </c>
      <c r="L701" s="72">
        <v>686.85</v>
      </c>
      <c r="M701" s="73">
        <v>42338</v>
      </c>
      <c r="N701" s="72">
        <v>4</v>
      </c>
      <c r="O701" s="72" t="s">
        <v>180</v>
      </c>
      <c r="P701" s="71" t="s">
        <v>174</v>
      </c>
    </row>
    <row r="702" spans="1:16" ht="15" thickBot="1" x14ac:dyDescent="0.35">
      <c r="A702" s="70" t="s">
        <v>179</v>
      </c>
      <c r="B702" s="68" t="s">
        <v>178</v>
      </c>
      <c r="C702" s="68" t="s">
        <v>177</v>
      </c>
      <c r="D702" s="68" t="s">
        <v>176</v>
      </c>
      <c r="E702" s="68">
        <v>1806</v>
      </c>
      <c r="F702" s="68">
        <v>250</v>
      </c>
      <c r="G702" s="68">
        <v>12</v>
      </c>
      <c r="H702" s="68">
        <v>21672</v>
      </c>
      <c r="I702" s="68">
        <v>3250.8</v>
      </c>
      <c r="J702" s="68">
        <v>18421.2</v>
      </c>
      <c r="K702" s="68">
        <v>5418</v>
      </c>
      <c r="L702" s="68">
        <v>13003.2</v>
      </c>
      <c r="M702" s="69">
        <v>42339</v>
      </c>
      <c r="N702" s="68">
        <v>5</v>
      </c>
      <c r="O702" s="68" t="s">
        <v>175</v>
      </c>
      <c r="P702" s="67" t="s">
        <v>174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13" sqref="B13"/>
    </sheetView>
  </sheetViews>
  <sheetFormatPr defaultRowHeight="14.4" x14ac:dyDescent="0.3"/>
  <cols>
    <col min="1" max="1" width="13.5546875" customWidth="1"/>
    <col min="2" max="2" width="15.5546875" customWidth="1"/>
    <col min="3" max="3" width="6.5546875" customWidth="1"/>
    <col min="4" max="4" width="8.6640625" customWidth="1"/>
    <col min="5" max="5" width="7.109375" customWidth="1"/>
    <col min="6" max="6" width="22.109375" customWidth="1"/>
    <col min="7" max="7" width="10.77734375" customWidth="1"/>
    <col min="8" max="8" width="22.109375" bestFit="1" customWidth="1"/>
    <col min="9" max="9" width="9.6640625" bestFit="1" customWidth="1"/>
    <col min="10" max="10" width="7.33203125" customWidth="1"/>
    <col min="11" max="11" width="6.5546875" customWidth="1"/>
    <col min="12" max="12" width="8.6640625" customWidth="1"/>
    <col min="13" max="13" width="7.109375" customWidth="1"/>
    <col min="14" max="14" width="22.109375" bestFit="1" customWidth="1"/>
    <col min="15" max="15" width="9.6640625" bestFit="1" customWidth="1"/>
    <col min="16" max="16" width="10.77734375" bestFit="1" customWidth="1"/>
  </cols>
  <sheetData>
    <row r="1" spans="1:8" x14ac:dyDescent="0.3">
      <c r="C1" s="7"/>
      <c r="D1" s="7"/>
      <c r="E1" s="7"/>
      <c r="F1" s="7"/>
      <c r="G1" s="7"/>
      <c r="H1" s="7"/>
    </row>
    <row r="2" spans="1:8" x14ac:dyDescent="0.3">
      <c r="A2" s="80"/>
      <c r="B2" s="80"/>
      <c r="C2" s="80"/>
      <c r="D2" s="80"/>
      <c r="E2" s="80"/>
      <c r="F2" s="80"/>
      <c r="G2" s="80"/>
      <c r="H2" s="80"/>
    </row>
    <row r="3" spans="1:8" x14ac:dyDescent="0.3">
      <c r="A3" s="79" t="s">
        <v>227</v>
      </c>
      <c r="B3" s="79" t="s">
        <v>226</v>
      </c>
      <c r="C3" s="7"/>
      <c r="D3" s="7"/>
      <c r="E3" s="7"/>
      <c r="F3" s="7"/>
      <c r="G3" s="7"/>
    </row>
    <row r="4" spans="1:8" x14ac:dyDescent="0.3">
      <c r="A4" s="79" t="s">
        <v>225</v>
      </c>
      <c r="B4" s="7" t="s">
        <v>182</v>
      </c>
      <c r="C4" s="7" t="s">
        <v>191</v>
      </c>
      <c r="D4" s="7" t="s">
        <v>194</v>
      </c>
      <c r="E4" s="7" t="s">
        <v>186</v>
      </c>
      <c r="F4" s="7" t="s">
        <v>178</v>
      </c>
      <c r="G4" s="7" t="s">
        <v>224</v>
      </c>
    </row>
    <row r="5" spans="1:8" x14ac:dyDescent="0.3">
      <c r="A5" s="78">
        <v>2014</v>
      </c>
      <c r="B5" s="7"/>
      <c r="C5" s="7"/>
      <c r="D5" s="7">
        <v>1</v>
      </c>
      <c r="E5" s="7"/>
      <c r="F5" s="7"/>
      <c r="G5" s="7">
        <v>1</v>
      </c>
    </row>
    <row r="6" spans="1:8" x14ac:dyDescent="0.3">
      <c r="A6" s="78" t="s">
        <v>196</v>
      </c>
      <c r="B6" s="7">
        <v>35</v>
      </c>
      <c r="C6" s="7">
        <v>35</v>
      </c>
      <c r="D6" s="7">
        <v>35</v>
      </c>
      <c r="E6" s="7">
        <v>35</v>
      </c>
      <c r="F6" s="7">
        <v>35</v>
      </c>
      <c r="G6" s="7">
        <v>175</v>
      </c>
    </row>
    <row r="7" spans="1:8" x14ac:dyDescent="0.3">
      <c r="A7" s="78" t="s">
        <v>174</v>
      </c>
      <c r="B7" s="7">
        <v>105</v>
      </c>
      <c r="C7" s="7">
        <v>105</v>
      </c>
      <c r="D7" s="7">
        <v>104</v>
      </c>
      <c r="E7" s="7">
        <v>105</v>
      </c>
      <c r="F7" s="7">
        <v>105</v>
      </c>
      <c r="G7" s="7">
        <v>524</v>
      </c>
    </row>
    <row r="8" spans="1:8" x14ac:dyDescent="0.3">
      <c r="A8" s="78" t="s">
        <v>224</v>
      </c>
      <c r="B8" s="7">
        <v>140</v>
      </c>
      <c r="C8" s="7">
        <v>140</v>
      </c>
      <c r="D8" s="7">
        <v>140</v>
      </c>
      <c r="E8" s="7">
        <v>140</v>
      </c>
      <c r="F8" s="7">
        <v>140</v>
      </c>
      <c r="G8" s="7">
        <v>700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11"/>
  <sheetViews>
    <sheetView showFormulas="1" zoomScale="98" zoomScaleNormal="98" workbookViewId="0">
      <selection sqref="A1:H10"/>
    </sheetView>
  </sheetViews>
  <sheetFormatPr defaultRowHeight="14.4" x14ac:dyDescent="0.3"/>
  <cols>
    <col min="1" max="1" width="11.109375" bestFit="1" customWidth="1"/>
    <col min="2" max="2" width="8" bestFit="1" customWidth="1"/>
    <col min="3" max="3" width="6.44140625" bestFit="1" customWidth="1"/>
    <col min="4" max="5" width="6" customWidth="1"/>
    <col min="6" max="6" width="6.44140625" customWidth="1"/>
    <col min="7" max="7" width="6" customWidth="1"/>
    <col min="8" max="8" width="6.44140625" customWidth="1"/>
    <col min="9" max="9" width="7" customWidth="1"/>
    <col min="10" max="10" width="6.44140625" customWidth="1"/>
    <col min="11" max="11" width="8" customWidth="1"/>
    <col min="12" max="12" width="6.44140625" bestFit="1" customWidth="1"/>
    <col min="13" max="14" width="6" bestFit="1" customWidth="1"/>
    <col min="15" max="15" width="6.44140625" bestFit="1" customWidth="1"/>
    <col min="16" max="16" width="6" bestFit="1" customWidth="1"/>
    <col min="17" max="17" width="6.44140625" bestFit="1" customWidth="1"/>
    <col min="18" max="18" width="8.5546875" customWidth="1"/>
    <col min="19" max="19" width="6.33203125" customWidth="1"/>
    <col min="20" max="20" width="8.5546875" customWidth="1"/>
    <col min="21" max="21" width="6.109375" customWidth="1"/>
    <col min="22" max="23" width="8.5546875" customWidth="1"/>
    <col min="24" max="24" width="11" customWidth="1"/>
    <col min="25" max="34" width="6" customWidth="1"/>
    <col min="35" max="35" width="13.5546875" customWidth="1"/>
    <col min="36" max="36" width="10.77734375" customWidth="1"/>
    <col min="37" max="51" width="6" customWidth="1"/>
    <col min="52" max="52" width="13.5546875" customWidth="1"/>
    <col min="53" max="53" width="8" customWidth="1"/>
    <col min="54" max="68" width="6" customWidth="1"/>
    <col min="69" max="69" width="10.6640625" customWidth="1"/>
    <col min="70" max="70" width="6.77734375" customWidth="1"/>
    <col min="71" max="85" width="6" customWidth="1"/>
    <col min="86" max="86" width="9.44140625" customWidth="1"/>
    <col min="87" max="87" width="6.21875" customWidth="1"/>
    <col min="88" max="102" width="6" customWidth="1"/>
    <col min="103" max="103" width="8.88671875" customWidth="1"/>
    <col min="104" max="104" width="10.77734375" customWidth="1"/>
    <col min="105" max="105" width="12.21875" customWidth="1"/>
    <col min="106" max="106" width="5" customWidth="1"/>
    <col min="107" max="107" width="15" customWidth="1"/>
    <col min="108" max="108" width="9.77734375" customWidth="1"/>
    <col min="109" max="109" width="5" customWidth="1"/>
    <col min="110" max="110" width="12.44140625" customWidth="1"/>
    <col min="111" max="111" width="11.88671875" customWidth="1"/>
    <col min="112" max="112" width="5" customWidth="1"/>
    <col min="113" max="113" width="14.6640625" customWidth="1"/>
    <col min="114" max="114" width="11.5546875" customWidth="1"/>
    <col min="115" max="116" width="5" customWidth="1"/>
    <col min="117" max="117" width="14.33203125" customWidth="1"/>
    <col min="118" max="118" width="10.6640625" customWidth="1"/>
    <col min="119" max="119" width="9.5546875" customWidth="1"/>
    <col min="120" max="120" width="12.21875" customWidth="1"/>
    <col min="121" max="121" width="10.44140625" customWidth="1"/>
    <col min="122" max="122" width="13.21875" customWidth="1"/>
    <col min="123" max="123" width="8.44140625" customWidth="1"/>
    <col min="124" max="124" width="11.109375" customWidth="1"/>
    <col min="125" max="125" width="6.88671875" customWidth="1"/>
    <col min="126" max="126" width="9.5546875" customWidth="1"/>
    <col min="127" max="127" width="6.77734375" customWidth="1"/>
    <col min="128" max="128" width="9.44140625" customWidth="1"/>
    <col min="129" max="129" width="6.88671875" customWidth="1"/>
    <col min="130" max="130" width="9.5546875" customWidth="1"/>
    <col min="131" max="131" width="6.21875" customWidth="1"/>
    <col min="132" max="133" width="8.88671875" customWidth="1"/>
    <col min="134" max="134" width="11.5546875" customWidth="1"/>
    <col min="135" max="135" width="12.21875" customWidth="1"/>
    <col min="136" max="136" width="5" customWidth="1"/>
    <col min="137" max="137" width="15" customWidth="1"/>
    <col min="138" max="138" width="9.77734375" customWidth="1"/>
    <col min="139" max="139" width="5" customWidth="1"/>
    <col min="140" max="140" width="12.44140625" customWidth="1"/>
    <col min="141" max="141" width="11.88671875" customWidth="1"/>
    <col min="142" max="142" width="5" customWidth="1"/>
    <col min="143" max="143" width="14.6640625" customWidth="1"/>
    <col min="144" max="144" width="11.5546875" customWidth="1"/>
    <col min="145" max="145" width="5" customWidth="1"/>
    <col min="146" max="146" width="14.33203125" customWidth="1"/>
    <col min="147" max="147" width="9.44140625" customWidth="1"/>
    <col min="148" max="148" width="9.5546875" customWidth="1"/>
    <col min="149" max="149" width="12.21875" customWidth="1"/>
    <col min="150" max="150" width="10.44140625" customWidth="1"/>
    <col min="151" max="151" width="13.21875" customWidth="1"/>
    <col min="152" max="152" width="8.44140625" customWidth="1"/>
    <col min="153" max="153" width="11.109375" customWidth="1"/>
    <col min="154" max="154" width="6.88671875" customWidth="1"/>
    <col min="155" max="155" width="9.5546875" customWidth="1"/>
    <col min="156" max="156" width="6.77734375" customWidth="1"/>
    <col min="157" max="157" width="9.44140625" customWidth="1"/>
    <col min="158" max="158" width="6.88671875" customWidth="1"/>
    <col min="159" max="159" width="9.5546875" customWidth="1"/>
    <col min="160" max="160" width="6.21875" customWidth="1"/>
    <col min="161" max="162" width="8.88671875" customWidth="1"/>
    <col min="163" max="163" width="11.5546875" customWidth="1"/>
    <col min="164" max="164" width="12.21875" customWidth="1"/>
    <col min="165" max="165" width="5" customWidth="1"/>
    <col min="166" max="166" width="15" customWidth="1"/>
    <col min="167" max="167" width="9.77734375" customWidth="1"/>
    <col min="168" max="168" width="5" customWidth="1"/>
    <col min="169" max="169" width="12.44140625" customWidth="1"/>
    <col min="170" max="170" width="11.88671875" customWidth="1"/>
    <col min="171" max="171" width="5" customWidth="1"/>
    <col min="172" max="172" width="14.6640625" customWidth="1"/>
    <col min="173" max="173" width="11.5546875" customWidth="1"/>
    <col min="174" max="174" width="5" customWidth="1"/>
    <col min="175" max="175" width="14.33203125" customWidth="1"/>
    <col min="176" max="176" width="8.88671875" customWidth="1"/>
    <col min="177" max="177" width="10.77734375" customWidth="1"/>
    <col min="178" max="178" width="10.6640625" customWidth="1"/>
    <col min="179" max="179" width="8" customWidth="1"/>
    <col min="180" max="180" width="10.6640625" customWidth="1"/>
    <col min="181" max="181" width="8" customWidth="1"/>
    <col min="182" max="182" width="10.6640625" customWidth="1"/>
    <col min="183" max="183" width="8" customWidth="1"/>
    <col min="184" max="184" width="10.6640625" customWidth="1"/>
    <col min="185" max="185" width="8" customWidth="1"/>
    <col min="186" max="186" width="10.6640625" customWidth="1"/>
    <col min="187" max="187" width="8" customWidth="1"/>
    <col min="188" max="188" width="10.6640625" customWidth="1"/>
    <col min="189" max="189" width="8" customWidth="1"/>
    <col min="190" max="190" width="10.6640625" customWidth="1"/>
    <col min="191" max="191" width="10.21875" customWidth="1"/>
    <col min="192" max="192" width="10.6640625" customWidth="1"/>
    <col min="193" max="193" width="8" customWidth="1"/>
    <col min="194" max="194" width="10.6640625" customWidth="1"/>
    <col min="195" max="195" width="9.88671875" customWidth="1"/>
    <col min="196" max="196" width="10.6640625" customWidth="1"/>
    <col min="197" max="197" width="9.5546875" customWidth="1"/>
    <col min="198" max="198" width="10.6640625" customWidth="1"/>
    <col min="199" max="199" width="8.88671875" customWidth="1"/>
    <col min="200" max="200" width="10.77734375" customWidth="1"/>
    <col min="201" max="201" width="15.5546875" customWidth="1"/>
    <col min="202" max="202" width="17.77734375" customWidth="1"/>
    <col min="203" max="203" width="21.109375" customWidth="1"/>
    <col min="204" max="204" width="12.109375" customWidth="1"/>
    <col min="205" max="205" width="15.5546875" customWidth="1"/>
    <col min="206" max="206" width="17.77734375" customWidth="1"/>
    <col min="207" max="207" width="21.109375" customWidth="1"/>
    <col min="208" max="208" width="12.109375" customWidth="1"/>
    <col min="209" max="209" width="15.5546875" bestFit="1" customWidth="1"/>
    <col min="210" max="210" width="17.77734375" customWidth="1"/>
    <col min="211" max="211" width="21.109375" bestFit="1" customWidth="1"/>
    <col min="212" max="212" width="12.109375" customWidth="1"/>
    <col min="213" max="213" width="15.5546875" bestFit="1" customWidth="1"/>
    <col min="214" max="214" width="17.77734375" customWidth="1"/>
    <col min="215" max="215" width="21.109375" bestFit="1" customWidth="1"/>
    <col min="216" max="216" width="12.109375" customWidth="1"/>
    <col min="217" max="217" width="15.5546875" bestFit="1" customWidth="1"/>
    <col min="218" max="218" width="17.77734375" customWidth="1"/>
    <col min="219" max="219" width="21.109375" bestFit="1" customWidth="1"/>
    <col min="220" max="220" width="12.109375" customWidth="1"/>
    <col min="221" max="221" width="15.5546875" bestFit="1" customWidth="1"/>
    <col min="222" max="222" width="17.77734375" customWidth="1"/>
    <col min="223" max="223" width="21.109375" bestFit="1" customWidth="1"/>
    <col min="224" max="224" width="12.109375" bestFit="1" customWidth="1"/>
    <col min="225" max="225" width="15.5546875" bestFit="1" customWidth="1"/>
    <col min="226" max="226" width="17.77734375" customWidth="1"/>
    <col min="227" max="227" width="21.109375" bestFit="1" customWidth="1"/>
    <col min="228" max="228" width="12.109375" bestFit="1" customWidth="1"/>
    <col min="229" max="229" width="15.5546875" bestFit="1" customWidth="1"/>
    <col min="230" max="230" width="17.77734375" bestFit="1" customWidth="1"/>
    <col min="231" max="231" width="21.109375" bestFit="1" customWidth="1"/>
    <col min="232" max="232" width="12.109375" bestFit="1" customWidth="1"/>
    <col min="233" max="233" width="15.5546875" bestFit="1" customWidth="1"/>
    <col min="234" max="234" width="17.77734375" customWidth="1"/>
    <col min="235" max="235" width="21.109375" bestFit="1" customWidth="1"/>
    <col min="236" max="236" width="12.109375" bestFit="1" customWidth="1"/>
    <col min="237" max="237" width="15.5546875" bestFit="1" customWidth="1"/>
    <col min="238" max="238" width="17.77734375" bestFit="1" customWidth="1"/>
    <col min="239" max="239" width="21.109375" bestFit="1" customWidth="1"/>
    <col min="240" max="240" width="12.109375" customWidth="1"/>
    <col min="241" max="241" width="15.5546875" bestFit="1" customWidth="1"/>
    <col min="242" max="242" width="17.77734375" customWidth="1"/>
    <col min="243" max="243" width="21.109375" bestFit="1" customWidth="1"/>
    <col min="244" max="244" width="12.109375" customWidth="1"/>
    <col min="245" max="245" width="15.5546875" bestFit="1" customWidth="1"/>
    <col min="246" max="246" width="17.77734375" customWidth="1"/>
    <col min="247" max="247" width="21.109375" bestFit="1" customWidth="1"/>
    <col min="248" max="248" width="12.109375" customWidth="1"/>
    <col min="249" max="249" width="15.5546875" bestFit="1" customWidth="1"/>
    <col min="250" max="250" width="17.77734375" customWidth="1"/>
    <col min="251" max="251" width="21.109375" bestFit="1" customWidth="1"/>
    <col min="252" max="252" width="12.109375" customWidth="1"/>
    <col min="253" max="253" width="15.5546875" bestFit="1" customWidth="1"/>
    <col min="254" max="254" width="17.77734375" customWidth="1"/>
    <col min="255" max="255" width="21.109375" bestFit="1" customWidth="1"/>
    <col min="256" max="256" width="12.109375" bestFit="1" customWidth="1"/>
    <col min="257" max="257" width="15.5546875" bestFit="1" customWidth="1"/>
    <col min="258" max="258" width="17.77734375" customWidth="1"/>
    <col min="259" max="259" width="21.109375" bestFit="1" customWidth="1"/>
    <col min="260" max="260" width="12.109375" bestFit="1" customWidth="1"/>
    <col min="261" max="261" width="15.5546875" bestFit="1" customWidth="1"/>
    <col min="262" max="262" width="17.77734375" bestFit="1" customWidth="1"/>
    <col min="263" max="263" width="21.109375" bestFit="1" customWidth="1"/>
    <col min="264" max="264" width="17.77734375" customWidth="1"/>
    <col min="265" max="265" width="21.109375" bestFit="1" customWidth="1"/>
    <col min="266" max="266" width="12.109375" customWidth="1"/>
    <col min="267" max="267" width="15.5546875" bestFit="1" customWidth="1"/>
    <col min="268" max="268" width="17.77734375" customWidth="1"/>
    <col min="269" max="269" width="21.109375" bestFit="1" customWidth="1"/>
    <col min="270" max="270" width="12.109375" bestFit="1" customWidth="1"/>
    <col min="271" max="271" width="15.5546875" bestFit="1" customWidth="1"/>
    <col min="272" max="272" width="17.77734375" bestFit="1" customWidth="1"/>
    <col min="273" max="273" width="21.109375" bestFit="1" customWidth="1"/>
    <col min="274" max="274" width="12.109375" customWidth="1"/>
    <col min="275" max="275" width="15.5546875" bestFit="1" customWidth="1"/>
    <col min="276" max="276" width="17.77734375" customWidth="1"/>
    <col min="277" max="277" width="21.109375" bestFit="1" customWidth="1"/>
    <col min="278" max="278" width="12.109375" customWidth="1"/>
    <col min="279" max="279" width="15.5546875" bestFit="1" customWidth="1"/>
    <col min="280" max="280" width="17.77734375" customWidth="1"/>
    <col min="281" max="281" width="21.109375" bestFit="1" customWidth="1"/>
    <col min="282" max="282" width="12.109375" customWidth="1"/>
    <col min="283" max="283" width="15.5546875" bestFit="1" customWidth="1"/>
    <col min="284" max="284" width="17.77734375" customWidth="1"/>
    <col min="285" max="285" width="21.109375" bestFit="1" customWidth="1"/>
    <col min="286" max="286" width="12.109375" customWidth="1"/>
    <col min="287" max="287" width="15.5546875" bestFit="1" customWidth="1"/>
    <col min="288" max="288" width="17.77734375" customWidth="1"/>
    <col min="289" max="289" width="21.109375" bestFit="1" customWidth="1"/>
    <col min="290" max="290" width="12.109375" bestFit="1" customWidth="1"/>
    <col min="291" max="291" width="15.5546875" bestFit="1" customWidth="1"/>
    <col min="292" max="292" width="17.77734375" customWidth="1"/>
    <col min="293" max="293" width="21.109375" bestFit="1" customWidth="1"/>
    <col min="294" max="294" width="12.109375" bestFit="1" customWidth="1"/>
    <col min="295" max="295" width="15.5546875" bestFit="1" customWidth="1"/>
    <col min="296" max="296" width="17.77734375" bestFit="1" customWidth="1"/>
    <col min="297" max="297" width="21.109375" bestFit="1" customWidth="1"/>
    <col min="298" max="298" width="12.109375" bestFit="1" customWidth="1"/>
    <col min="299" max="299" width="15.5546875" bestFit="1" customWidth="1"/>
    <col min="300" max="300" width="17.77734375" customWidth="1"/>
    <col min="301" max="301" width="21.109375" bestFit="1" customWidth="1"/>
    <col min="302" max="302" width="12.109375" bestFit="1" customWidth="1"/>
    <col min="303" max="303" width="15.5546875" bestFit="1" customWidth="1"/>
    <col min="304" max="304" width="17.77734375" bestFit="1" customWidth="1"/>
    <col min="305" max="305" width="21.109375" bestFit="1" customWidth="1"/>
    <col min="306" max="306" width="12.109375" customWidth="1"/>
    <col min="307" max="307" width="15.5546875" bestFit="1" customWidth="1"/>
    <col min="308" max="308" width="17.77734375" customWidth="1"/>
    <col min="309" max="309" width="21.109375" bestFit="1" customWidth="1"/>
    <col min="310" max="310" width="12.109375" customWidth="1"/>
    <col min="311" max="311" width="15.5546875" bestFit="1" customWidth="1"/>
    <col min="312" max="312" width="17.77734375" customWidth="1"/>
    <col min="313" max="313" width="21.109375" bestFit="1" customWidth="1"/>
    <col min="314" max="314" width="12.109375" customWidth="1"/>
    <col min="315" max="315" width="15.5546875" bestFit="1" customWidth="1"/>
    <col min="316" max="316" width="17.77734375" customWidth="1"/>
    <col min="317" max="317" width="21.109375" bestFit="1" customWidth="1"/>
    <col min="318" max="318" width="12.109375" customWidth="1"/>
    <col min="319" max="319" width="15.5546875" bestFit="1" customWidth="1"/>
    <col min="320" max="320" width="17.77734375" customWidth="1"/>
    <col min="321" max="321" width="21.109375" bestFit="1" customWidth="1"/>
    <col min="322" max="322" width="12.109375" bestFit="1" customWidth="1"/>
    <col min="323" max="323" width="15.5546875" bestFit="1" customWidth="1"/>
    <col min="324" max="324" width="17.77734375" customWidth="1"/>
    <col min="325" max="325" width="21.109375" bestFit="1" customWidth="1"/>
    <col min="326" max="326" width="12.109375" bestFit="1" customWidth="1"/>
    <col min="327" max="327" width="15.5546875" bestFit="1" customWidth="1"/>
    <col min="328" max="328" width="17.77734375" bestFit="1" customWidth="1"/>
    <col min="329" max="329" width="21.109375" bestFit="1" customWidth="1"/>
    <col min="330" max="330" width="16.44140625" customWidth="1"/>
    <col min="331" max="331" width="19.88671875" bestFit="1" customWidth="1"/>
    <col min="332" max="332" width="12.109375" customWidth="1"/>
    <col min="333" max="333" width="15.5546875" bestFit="1" customWidth="1"/>
    <col min="334" max="334" width="17.77734375" customWidth="1"/>
    <col min="335" max="335" width="21.109375" bestFit="1" customWidth="1"/>
    <col min="336" max="336" width="12.109375" bestFit="1" customWidth="1"/>
    <col min="337" max="337" width="15.5546875" bestFit="1" customWidth="1"/>
    <col min="338" max="338" width="17.77734375" bestFit="1" customWidth="1"/>
    <col min="339" max="339" width="21.109375" bestFit="1" customWidth="1"/>
    <col min="340" max="340" width="12.109375" customWidth="1"/>
    <col min="341" max="341" width="15.5546875" bestFit="1" customWidth="1"/>
    <col min="342" max="342" width="17.77734375" customWidth="1"/>
    <col min="343" max="343" width="21.109375" bestFit="1" customWidth="1"/>
    <col min="344" max="344" width="12.109375" customWidth="1"/>
    <col min="345" max="345" width="15.5546875" bestFit="1" customWidth="1"/>
    <col min="346" max="346" width="17.77734375" customWidth="1"/>
    <col min="347" max="347" width="21.109375" bestFit="1" customWidth="1"/>
    <col min="348" max="348" width="12.109375" customWidth="1"/>
    <col min="349" max="349" width="15.5546875" bestFit="1" customWidth="1"/>
    <col min="350" max="350" width="17.77734375" customWidth="1"/>
    <col min="351" max="351" width="21.109375" bestFit="1" customWidth="1"/>
    <col min="352" max="352" width="12.109375" customWidth="1"/>
    <col min="353" max="353" width="15.5546875" bestFit="1" customWidth="1"/>
    <col min="354" max="354" width="17.77734375" customWidth="1"/>
    <col min="355" max="355" width="21.109375" bestFit="1" customWidth="1"/>
    <col min="356" max="356" width="12.109375" bestFit="1" customWidth="1"/>
    <col min="357" max="357" width="15.5546875" bestFit="1" customWidth="1"/>
    <col min="358" max="358" width="17.77734375" customWidth="1"/>
    <col min="359" max="359" width="21.109375" bestFit="1" customWidth="1"/>
    <col min="360" max="360" width="12.109375" bestFit="1" customWidth="1"/>
    <col min="361" max="361" width="15.5546875" bestFit="1" customWidth="1"/>
    <col min="362" max="362" width="17.77734375" bestFit="1" customWidth="1"/>
    <col min="363" max="363" width="21.109375" bestFit="1" customWidth="1"/>
    <col min="364" max="364" width="12.109375" bestFit="1" customWidth="1"/>
    <col min="365" max="365" width="15.5546875" bestFit="1" customWidth="1"/>
    <col min="366" max="366" width="17.77734375" customWidth="1"/>
    <col min="367" max="367" width="21.109375" bestFit="1" customWidth="1"/>
    <col min="368" max="368" width="12.109375" bestFit="1" customWidth="1"/>
    <col min="369" max="369" width="15.5546875" bestFit="1" customWidth="1"/>
    <col min="370" max="370" width="17.77734375" bestFit="1" customWidth="1"/>
    <col min="371" max="371" width="21.109375" bestFit="1" customWidth="1"/>
    <col min="372" max="372" width="12.109375" customWidth="1"/>
    <col min="373" max="373" width="15.5546875" bestFit="1" customWidth="1"/>
    <col min="374" max="374" width="17.77734375" customWidth="1"/>
    <col min="375" max="375" width="21.109375" bestFit="1" customWidth="1"/>
    <col min="376" max="376" width="12.109375" customWidth="1"/>
    <col min="377" max="377" width="15.5546875" bestFit="1" customWidth="1"/>
    <col min="378" max="378" width="17.77734375" customWidth="1"/>
    <col min="379" max="379" width="21.109375" bestFit="1" customWidth="1"/>
    <col min="380" max="380" width="12.109375" customWidth="1"/>
    <col min="381" max="381" width="15.5546875" bestFit="1" customWidth="1"/>
    <col min="382" max="382" width="17.77734375" customWidth="1"/>
    <col min="383" max="383" width="21.109375" bestFit="1" customWidth="1"/>
    <col min="384" max="384" width="12.109375" customWidth="1"/>
    <col min="385" max="385" width="15.5546875" bestFit="1" customWidth="1"/>
    <col min="386" max="386" width="17.77734375" customWidth="1"/>
    <col min="387" max="387" width="21.109375" bestFit="1" customWidth="1"/>
    <col min="388" max="388" width="12.109375" bestFit="1" customWidth="1"/>
    <col min="389" max="389" width="15.5546875" bestFit="1" customWidth="1"/>
    <col min="390" max="390" width="17.77734375" customWidth="1"/>
    <col min="391" max="391" width="21.109375" bestFit="1" customWidth="1"/>
    <col min="392" max="392" width="12.109375" bestFit="1" customWidth="1"/>
    <col min="393" max="393" width="15.5546875" bestFit="1" customWidth="1"/>
    <col min="394" max="394" width="17.77734375" bestFit="1" customWidth="1"/>
    <col min="395" max="395" width="21.109375" bestFit="1" customWidth="1"/>
    <col min="396" max="396" width="15.88671875" customWidth="1"/>
    <col min="397" max="397" width="19.33203125" bestFit="1" customWidth="1"/>
    <col min="398" max="398" width="16.88671875" customWidth="1"/>
    <col min="399" max="399" width="20.33203125" bestFit="1" customWidth="1"/>
  </cols>
  <sheetData>
    <row r="1" spans="1:17" x14ac:dyDescent="0.3">
      <c r="A1" s="81" t="s">
        <v>223</v>
      </c>
      <c r="B1" t="s">
        <v>229</v>
      </c>
      <c r="J1" s="81" t="s">
        <v>223</v>
      </c>
      <c r="K1" t="s">
        <v>229</v>
      </c>
    </row>
    <row r="2" spans="1:17" x14ac:dyDescent="0.3">
      <c r="A2" s="4"/>
      <c r="B2" s="4"/>
      <c r="C2" s="4"/>
      <c r="D2" s="4"/>
      <c r="E2" s="4"/>
      <c r="F2" s="4"/>
      <c r="G2" s="4"/>
      <c r="H2" s="4"/>
      <c r="J2" s="4"/>
      <c r="K2" s="4"/>
      <c r="L2" s="4"/>
      <c r="M2" s="4"/>
      <c r="N2" s="4"/>
      <c r="O2" s="4"/>
      <c r="P2" s="4"/>
      <c r="Q2" s="4"/>
    </row>
    <row r="3" spans="1:17" x14ac:dyDescent="0.3">
      <c r="A3" s="81" t="s">
        <v>228</v>
      </c>
      <c r="B3" s="81" t="s">
        <v>226</v>
      </c>
      <c r="J3" s="81" t="s">
        <v>228</v>
      </c>
      <c r="K3" s="81" t="s">
        <v>226</v>
      </c>
    </row>
    <row r="4" spans="1:17" x14ac:dyDescent="0.3">
      <c r="A4" s="81" t="s">
        <v>225</v>
      </c>
      <c r="B4" t="s">
        <v>188</v>
      </c>
      <c r="C4" t="s">
        <v>202</v>
      </c>
      <c r="D4" t="s">
        <v>185</v>
      </c>
      <c r="E4" t="s">
        <v>181</v>
      </c>
      <c r="F4" t="s">
        <v>199</v>
      </c>
      <c r="G4" t="s">
        <v>177</v>
      </c>
      <c r="H4" s="83" t="s">
        <v>224</v>
      </c>
      <c r="J4" s="81" t="s">
        <v>225</v>
      </c>
      <c r="K4" t="s">
        <v>188</v>
      </c>
      <c r="L4" t="s">
        <v>202</v>
      </c>
      <c r="M4" t="s">
        <v>185</v>
      </c>
      <c r="N4" t="s">
        <v>181</v>
      </c>
      <c r="O4" t="s">
        <v>199</v>
      </c>
      <c r="P4" t="s">
        <v>177</v>
      </c>
      <c r="Q4" s="83" t="s">
        <v>224</v>
      </c>
    </row>
    <row r="5" spans="1:17" x14ac:dyDescent="0.3">
      <c r="A5" s="82" t="s">
        <v>182</v>
      </c>
      <c r="B5" s="7">
        <v>3855765.8750000005</v>
      </c>
      <c r="C5" s="7">
        <v>2610204.34</v>
      </c>
      <c r="D5" s="7">
        <v>2711919.0300000003</v>
      </c>
      <c r="E5" s="7">
        <v>7611520.9899999993</v>
      </c>
      <c r="F5" s="7">
        <v>3329490.34</v>
      </c>
      <c r="G5" s="7">
        <v>4768754.3100000005</v>
      </c>
      <c r="H5" s="83">
        <v>24887654.884999998</v>
      </c>
      <c r="J5" s="82">
        <v>3</v>
      </c>
      <c r="K5" s="7"/>
      <c r="L5" s="7">
        <v>13815307.885000004</v>
      </c>
      <c r="M5" s="7"/>
      <c r="N5" s="7"/>
      <c r="O5" s="7"/>
      <c r="P5" s="7"/>
      <c r="Q5" s="7">
        <v>13815307.885000004</v>
      </c>
    </row>
    <row r="6" spans="1:17" x14ac:dyDescent="0.3">
      <c r="A6" s="82" t="s">
        <v>191</v>
      </c>
      <c r="B6" s="7">
        <v>4016427.13</v>
      </c>
      <c r="C6" s="7">
        <v>3423321.895</v>
      </c>
      <c r="D6" s="7">
        <v>3527382.3699999996</v>
      </c>
      <c r="E6" s="7">
        <v>5597751.0599999996</v>
      </c>
      <c r="F6" s="7">
        <v>3978096.2350000003</v>
      </c>
      <c r="G6" s="7">
        <v>3811193.59</v>
      </c>
      <c r="H6" s="7">
        <v>24354172.279999997</v>
      </c>
      <c r="J6" s="82">
        <v>5</v>
      </c>
      <c r="K6" s="7"/>
      <c r="L6" s="7"/>
      <c r="M6" s="7">
        <v>15390801.879999995</v>
      </c>
      <c r="N6" s="7"/>
      <c r="O6" s="7"/>
      <c r="P6" s="7"/>
      <c r="Q6" s="7">
        <v>15390801.879999995</v>
      </c>
    </row>
    <row r="7" spans="1:17" x14ac:dyDescent="0.3">
      <c r="A7" s="82" t="s">
        <v>194</v>
      </c>
      <c r="B7" s="7">
        <v>3960250.26</v>
      </c>
      <c r="C7" s="7">
        <v>3062340.68</v>
      </c>
      <c r="D7" s="7">
        <v>3566044.3699999996</v>
      </c>
      <c r="E7" s="7">
        <v>5229814.7399999984</v>
      </c>
      <c r="F7" s="7">
        <v>4392907</v>
      </c>
      <c r="G7" s="7">
        <v>3293983.77</v>
      </c>
      <c r="H7" s="7">
        <v>23505340.819999997</v>
      </c>
      <c r="J7" s="82">
        <v>10</v>
      </c>
      <c r="K7" s="7"/>
      <c r="L7" s="7"/>
      <c r="M7" s="7"/>
      <c r="N7" s="7">
        <v>33011143.95000001</v>
      </c>
      <c r="O7" s="7"/>
      <c r="P7" s="7"/>
      <c r="Q7" s="7">
        <v>33011143.95000001</v>
      </c>
    </row>
    <row r="8" spans="1:17" x14ac:dyDescent="0.3">
      <c r="A8" s="82" t="s">
        <v>186</v>
      </c>
      <c r="B8" s="7">
        <v>3077555.39</v>
      </c>
      <c r="C8" s="7">
        <v>2879601.42</v>
      </c>
      <c r="D8" s="7">
        <v>1941329.31</v>
      </c>
      <c r="E8" s="7">
        <v>7627731.3899999997</v>
      </c>
      <c r="F8" s="7">
        <v>2250737.8899999997</v>
      </c>
      <c r="G8" s="7">
        <v>3172396.71</v>
      </c>
      <c r="H8" s="7">
        <v>20949352.110000003</v>
      </c>
      <c r="J8" s="82">
        <v>120</v>
      </c>
      <c r="K8" s="7"/>
      <c r="L8" s="7"/>
      <c r="M8" s="7"/>
      <c r="N8" s="7"/>
      <c r="O8" s="7">
        <v>18250059.465</v>
      </c>
      <c r="P8" s="7"/>
      <c r="Q8" s="7">
        <v>18250059.465</v>
      </c>
    </row>
    <row r="9" spans="1:17" x14ac:dyDescent="0.3">
      <c r="A9" s="82" t="s">
        <v>178</v>
      </c>
      <c r="B9" s="7">
        <v>2837117.4050000003</v>
      </c>
      <c r="C9" s="7">
        <v>1839839.5500000003</v>
      </c>
      <c r="D9" s="7">
        <v>3644126.7999999993</v>
      </c>
      <c r="E9" s="7">
        <v>6944325.7699999996</v>
      </c>
      <c r="F9" s="7">
        <v>4298828</v>
      </c>
      <c r="G9" s="7">
        <v>5465592.6399999997</v>
      </c>
      <c r="H9" s="7">
        <v>25029830.164999999</v>
      </c>
      <c r="J9" s="82">
        <v>250</v>
      </c>
      <c r="K9" s="7"/>
      <c r="L9" s="7"/>
      <c r="M9" s="7"/>
      <c r="N9" s="7"/>
      <c r="O9" s="7"/>
      <c r="P9" s="7">
        <v>20511921.02</v>
      </c>
      <c r="Q9" s="7">
        <v>20511921.02</v>
      </c>
    </row>
    <row r="10" spans="1:17" x14ac:dyDescent="0.3">
      <c r="A10" s="82" t="s">
        <v>224</v>
      </c>
      <c r="B10" s="7">
        <v>17747116.060000002</v>
      </c>
      <c r="C10" s="7">
        <v>13815307.885</v>
      </c>
      <c r="D10" s="7">
        <v>15390801.879999999</v>
      </c>
      <c r="E10" s="7">
        <v>33011143.949999999</v>
      </c>
      <c r="F10" s="7">
        <v>18250059.465</v>
      </c>
      <c r="G10" s="7">
        <v>20511921.02</v>
      </c>
      <c r="H10" s="7">
        <v>118726350.25999999</v>
      </c>
      <c r="J10" s="82">
        <v>260</v>
      </c>
      <c r="K10" s="7">
        <v>17747116.059999999</v>
      </c>
      <c r="L10" s="7"/>
      <c r="M10" s="7"/>
      <c r="N10" s="7"/>
      <c r="O10" s="7"/>
      <c r="P10" s="7"/>
      <c r="Q10" s="7">
        <v>17747116.059999999</v>
      </c>
    </row>
    <row r="11" spans="1:17" x14ac:dyDescent="0.3">
      <c r="J11" s="82" t="s">
        <v>224</v>
      </c>
      <c r="K11" s="7">
        <v>17747116.059999999</v>
      </c>
      <c r="L11" s="7">
        <v>13815307.885000004</v>
      </c>
      <c r="M11" s="7">
        <v>15390801.879999995</v>
      </c>
      <c r="N11" s="7">
        <v>33011143.95000001</v>
      </c>
      <c r="O11" s="7">
        <v>18250059.465</v>
      </c>
      <c r="P11" s="7">
        <v>20511921.02</v>
      </c>
      <c r="Q11" s="7">
        <v>118726350.26000001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8ED2"/>
  </sheetPr>
  <dimension ref="A2:O11"/>
  <sheetViews>
    <sheetView workbookViewId="0">
      <selection activeCell="L18" sqref="L18"/>
    </sheetView>
  </sheetViews>
  <sheetFormatPr defaultRowHeight="14.4" x14ac:dyDescent="0.3"/>
  <cols>
    <col min="4" max="4" width="13.6640625" bestFit="1" customWidth="1"/>
    <col min="15" max="15" width="13.6640625" bestFit="1" customWidth="1"/>
  </cols>
  <sheetData>
    <row r="2" spans="1:15" ht="33.6" x14ac:dyDescent="0.65">
      <c r="A2" s="85" t="s">
        <v>246</v>
      </c>
      <c r="B2" s="33"/>
      <c r="L2" s="84" t="s">
        <v>245</v>
      </c>
      <c r="M2" s="33"/>
    </row>
    <row r="3" spans="1:15" x14ac:dyDescent="0.3">
      <c r="L3" s="47" t="s">
        <v>244</v>
      </c>
      <c r="M3" s="47" t="s">
        <v>243</v>
      </c>
      <c r="N3" s="47" t="s">
        <v>242</v>
      </c>
      <c r="O3" s="47" t="s">
        <v>241</v>
      </c>
    </row>
    <row r="4" spans="1:15" x14ac:dyDescent="0.3">
      <c r="A4" s="47" t="s">
        <v>244</v>
      </c>
      <c r="B4" s="47" t="s">
        <v>243</v>
      </c>
      <c r="C4" s="47" t="s">
        <v>242</v>
      </c>
      <c r="D4" s="47" t="s">
        <v>241</v>
      </c>
      <c r="L4" s="47">
        <v>3</v>
      </c>
      <c r="M4" s="47" t="str">
        <f>VLOOKUP(L4,A$4:D$11,2,0)</f>
        <v>saan</v>
      </c>
      <c r="N4" s="47" t="str">
        <f>VLOOKUP(M4,B$4:E$11,2,0)</f>
        <v>ap</v>
      </c>
      <c r="O4" s="47">
        <f>VLOOKUP(N4,C$4:F$11,2,0)</f>
        <v>4825</v>
      </c>
    </row>
    <row r="5" spans="1:15" x14ac:dyDescent="0.3">
      <c r="A5" s="47">
        <v>1</v>
      </c>
      <c r="B5" s="47" t="s">
        <v>240</v>
      </c>
      <c r="C5" s="47" t="s">
        <v>239</v>
      </c>
      <c r="D5" s="47">
        <v>9976</v>
      </c>
      <c r="L5" s="47">
        <v>7</v>
      </c>
      <c r="M5" s="47" t="str">
        <f>VLOOKUP(L5,A$4:D$11,2,0)</f>
        <v>ajit</v>
      </c>
      <c r="N5" s="47" t="str">
        <f>VLOOKUP(M5,B$4:E$11,2,0)</f>
        <v>mh</v>
      </c>
      <c r="O5" s="47">
        <f>VLOOKUP(N5,C$4:F$11,2,0)</f>
        <v>495656</v>
      </c>
    </row>
    <row r="6" spans="1:15" x14ac:dyDescent="0.3">
      <c r="A6" s="47">
        <v>2</v>
      </c>
      <c r="B6" s="47" t="s">
        <v>120</v>
      </c>
      <c r="C6" s="47" t="s">
        <v>238</v>
      </c>
      <c r="D6" s="47">
        <v>5845</v>
      </c>
      <c r="L6" s="47">
        <v>6</v>
      </c>
      <c r="M6" s="47" t="str">
        <f>VLOOKUP(L6,A$4:D$11,2,0)</f>
        <v>rakesh</v>
      </c>
      <c r="N6" s="47" t="str">
        <f>VLOOKUP(M6,B$4:E$11,2,0)</f>
        <v>pb</v>
      </c>
      <c r="O6" s="47">
        <f>VLOOKUP(N6,C$4:F$11,2,0)</f>
        <v>89754552</v>
      </c>
    </row>
    <row r="7" spans="1:15" x14ac:dyDescent="0.3">
      <c r="A7" s="47">
        <v>3</v>
      </c>
      <c r="B7" s="47" t="s">
        <v>119</v>
      </c>
      <c r="C7" s="47" t="s">
        <v>237</v>
      </c>
      <c r="D7" s="47">
        <v>4825</v>
      </c>
      <c r="L7" s="47">
        <v>1</v>
      </c>
      <c r="M7" s="47" t="str">
        <f>VLOOKUP(L7,A$4:D$11,2,0)</f>
        <v xml:space="preserve">priya </v>
      </c>
      <c r="N7" s="47" t="str">
        <f>VLOOKUP(M7,B$4:E$11,2,0)</f>
        <v>od</v>
      </c>
      <c r="O7" s="47">
        <f>VLOOKUP(N7,C$4:F$11,2,0)</f>
        <v>9976</v>
      </c>
    </row>
    <row r="8" spans="1:15" x14ac:dyDescent="0.3">
      <c r="A8" s="47">
        <v>4</v>
      </c>
      <c r="B8" s="47" t="s">
        <v>236</v>
      </c>
      <c r="C8" s="47" t="s">
        <v>235</v>
      </c>
      <c r="D8" s="47">
        <v>258</v>
      </c>
      <c r="L8" s="47">
        <v>4</v>
      </c>
      <c r="M8" s="47" t="str">
        <f>VLOOKUP(L8,A$4:D$11,2,0)</f>
        <v>basti</v>
      </c>
      <c r="N8" s="47" t="str">
        <f>VLOOKUP(M8,B$4:E$11,2,0)</f>
        <v>uk</v>
      </c>
      <c r="O8" s="47">
        <f>VLOOKUP(N8,C$4:F$11,2,0)</f>
        <v>258</v>
      </c>
    </row>
    <row r="9" spans="1:15" x14ac:dyDescent="0.3">
      <c r="A9" s="47">
        <v>5</v>
      </c>
      <c r="B9" s="47" t="s">
        <v>234</v>
      </c>
      <c r="C9" s="47" t="s">
        <v>233</v>
      </c>
      <c r="D9" s="47">
        <v>5422</v>
      </c>
      <c r="L9" s="47">
        <v>2</v>
      </c>
      <c r="M9" s="47" t="str">
        <f>VLOOKUP(L9,A$4:D$11,2,0)</f>
        <v>ranjan</v>
      </c>
      <c r="N9" s="47" t="str">
        <f>VLOOKUP(M9,B$4:E$11,2,0)</f>
        <v>uo</v>
      </c>
      <c r="O9" s="47">
        <f>VLOOKUP(N9,C$4:F$11,2,0)</f>
        <v>5845</v>
      </c>
    </row>
    <row r="10" spans="1:15" x14ac:dyDescent="0.3">
      <c r="A10" s="47">
        <v>6</v>
      </c>
      <c r="B10" s="47" t="s">
        <v>115</v>
      </c>
      <c r="C10" s="47" t="s">
        <v>232</v>
      </c>
      <c r="D10" s="47">
        <v>89754552</v>
      </c>
      <c r="L10" s="47">
        <v>5</v>
      </c>
      <c r="M10" s="47" t="str">
        <f>VLOOKUP(L10,A$4:D$11,2,0)</f>
        <v>bikash</v>
      </c>
      <c r="N10" s="47" t="str">
        <f>VLOOKUP(M10,B$4:E$11,2,0)</f>
        <v>jk</v>
      </c>
      <c r="O10" s="47">
        <f>VLOOKUP(N10,C$4:F$11,2,0)</f>
        <v>5422</v>
      </c>
    </row>
    <row r="11" spans="1:15" x14ac:dyDescent="0.3">
      <c r="A11" s="47">
        <v>7</v>
      </c>
      <c r="B11" s="47" t="s">
        <v>231</v>
      </c>
      <c r="C11" s="47" t="s">
        <v>230</v>
      </c>
      <c r="D11" s="47">
        <v>495656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3:Q23"/>
  <sheetViews>
    <sheetView workbookViewId="0">
      <selection activeCell="J17" sqref="J17"/>
    </sheetView>
  </sheetViews>
  <sheetFormatPr defaultRowHeight="14.4" x14ac:dyDescent="0.3"/>
  <cols>
    <col min="4" max="4" width="13.6640625" bestFit="1" customWidth="1"/>
    <col min="8" max="8" width="5.44140625" customWidth="1"/>
    <col min="9" max="9" width="6.5546875" customWidth="1"/>
    <col min="10" max="10" width="7.44140625" customWidth="1"/>
    <col min="11" max="11" width="13.6640625" bestFit="1" customWidth="1"/>
    <col min="15" max="15" width="6" customWidth="1"/>
  </cols>
  <sheetData>
    <row r="3" spans="1:17" ht="46.2" x14ac:dyDescent="0.85">
      <c r="A3" s="89" t="s">
        <v>255</v>
      </c>
      <c r="B3" s="88"/>
      <c r="C3" s="88"/>
      <c r="D3" s="88"/>
      <c r="E3" s="88"/>
      <c r="F3" s="88"/>
    </row>
    <row r="5" spans="1:17" ht="28.8" x14ac:dyDescent="0.55000000000000004">
      <c r="A5" s="47" t="s">
        <v>244</v>
      </c>
      <c r="B5" s="47" t="s">
        <v>243</v>
      </c>
      <c r="C5" s="47" t="s">
        <v>242</v>
      </c>
      <c r="D5" s="47" t="s">
        <v>241</v>
      </c>
      <c r="K5" s="87" t="s">
        <v>254</v>
      </c>
      <c r="L5" s="42"/>
      <c r="O5" s="87" t="s">
        <v>253</v>
      </c>
      <c r="P5" s="42"/>
    </row>
    <row r="6" spans="1:17" x14ac:dyDescent="0.3">
      <c r="A6" s="47">
        <v>1</v>
      </c>
      <c r="B6" s="86" t="s">
        <v>240</v>
      </c>
      <c r="C6" s="47" t="s">
        <v>239</v>
      </c>
      <c r="D6" s="47">
        <v>9976</v>
      </c>
      <c r="J6" s="1" t="s">
        <v>252</v>
      </c>
      <c r="Q6" s="1" t="s">
        <v>251</v>
      </c>
    </row>
    <row r="7" spans="1:17" x14ac:dyDescent="0.3">
      <c r="A7" s="47">
        <v>2</v>
      </c>
      <c r="B7" s="47" t="s">
        <v>120</v>
      </c>
      <c r="C7" s="47" t="s">
        <v>238</v>
      </c>
      <c r="D7" s="47">
        <v>5845</v>
      </c>
      <c r="J7" s="1" t="s">
        <v>250</v>
      </c>
      <c r="K7" s="1"/>
      <c r="L7" s="1"/>
      <c r="M7" s="1"/>
      <c r="Q7" s="1" t="s">
        <v>249</v>
      </c>
    </row>
    <row r="8" spans="1:17" x14ac:dyDescent="0.3">
      <c r="A8" s="47">
        <v>3</v>
      </c>
      <c r="B8" s="47" t="s">
        <v>119</v>
      </c>
      <c r="C8" s="47" t="s">
        <v>237</v>
      </c>
      <c r="D8" s="47">
        <v>4825</v>
      </c>
      <c r="J8" t="s">
        <v>248</v>
      </c>
      <c r="O8">
        <f>MATCH(5,A5:A12,0)</f>
        <v>6</v>
      </c>
      <c r="Q8" t="s">
        <v>247</v>
      </c>
    </row>
    <row r="9" spans="1:17" x14ac:dyDescent="0.3">
      <c r="A9" s="47">
        <v>4</v>
      </c>
      <c r="B9" s="47" t="s">
        <v>236</v>
      </c>
      <c r="C9" s="47" t="s">
        <v>235</v>
      </c>
      <c r="D9" s="47">
        <v>258</v>
      </c>
      <c r="K9">
        <f>INDEX(A7:D14,5,1)</f>
        <v>6</v>
      </c>
      <c r="L9" t="str">
        <f>INDEX(B7:E14,5,1)</f>
        <v>rakesh</v>
      </c>
      <c r="M9" t="str">
        <f>INDEX(C7:F14,5,1)</f>
        <v>pb</v>
      </c>
      <c r="O9">
        <f>MATCH(5,A6:A13,0)</f>
        <v>5</v>
      </c>
    </row>
    <row r="10" spans="1:17" x14ac:dyDescent="0.3">
      <c r="A10" s="47">
        <v>5</v>
      </c>
      <c r="B10" s="47" t="s">
        <v>234</v>
      </c>
      <c r="C10" s="47" t="s">
        <v>233</v>
      </c>
      <c r="D10" s="47">
        <v>5422</v>
      </c>
      <c r="K10">
        <f>INDEX(A8:D15,5,1)</f>
        <v>7</v>
      </c>
      <c r="L10" t="str">
        <f>INDEX(B8:E15,5,1)</f>
        <v>ajit</v>
      </c>
      <c r="M10" t="str">
        <f>INDEX(C8:F15,5,1)</f>
        <v>mh</v>
      </c>
      <c r="O10">
        <f>MATCH(5,A7:A14,0)</f>
        <v>4</v>
      </c>
    </row>
    <row r="11" spans="1:17" x14ac:dyDescent="0.3">
      <c r="A11" s="47">
        <v>6</v>
      </c>
      <c r="B11" s="47" t="s">
        <v>115</v>
      </c>
      <c r="C11" s="47" t="s">
        <v>232</v>
      </c>
      <c r="D11" s="47">
        <v>89754552</v>
      </c>
      <c r="O11">
        <f>MATCH(5,A8:A15,0)</f>
        <v>3</v>
      </c>
    </row>
    <row r="12" spans="1:17" x14ac:dyDescent="0.3">
      <c r="A12" s="47">
        <v>7</v>
      </c>
      <c r="B12" s="47" t="s">
        <v>231</v>
      </c>
      <c r="C12" s="47" t="s">
        <v>230</v>
      </c>
      <c r="D12" s="47">
        <v>495656</v>
      </c>
      <c r="O12">
        <f>MATCH(5,A9:A16,0)</f>
        <v>2</v>
      </c>
    </row>
    <row r="13" spans="1:17" x14ac:dyDescent="0.3">
      <c r="O13">
        <f>MATCH(5,A10:A17,0)</f>
        <v>1</v>
      </c>
    </row>
    <row r="16" spans="1:17" x14ac:dyDescent="0.3">
      <c r="H16" s="47" t="s">
        <v>244</v>
      </c>
      <c r="I16" s="47" t="s">
        <v>243</v>
      </c>
      <c r="J16" s="47" t="s">
        <v>242</v>
      </c>
      <c r="K16" s="47" t="s">
        <v>241</v>
      </c>
    </row>
    <row r="17" spans="8:11" x14ac:dyDescent="0.3">
      <c r="H17" s="47">
        <v>5</v>
      </c>
      <c r="I17" s="86" t="str">
        <f>INDEX(A$5:D$12,MATCH(H17,A$5:A$12,0),2)</f>
        <v>bikash</v>
      </c>
      <c r="J17" s="86" t="str">
        <f>INDEX(B$5:E$12,MATCH(I17,B$5:B$12,0),2)</f>
        <v>jk</v>
      </c>
      <c r="K17" s="86">
        <f>INDEX(C$5:F$12,MATCH(J17,C$5:C$12,0),2)</f>
        <v>5422</v>
      </c>
    </row>
    <row r="18" spans="8:11" x14ac:dyDescent="0.3">
      <c r="H18" s="47">
        <v>6</v>
      </c>
      <c r="I18" s="86" t="str">
        <f>INDEX(A$5:D$12,MATCH(H18,A$5:A$12,0),2)</f>
        <v>rakesh</v>
      </c>
      <c r="J18" s="86" t="str">
        <f>INDEX(B$5:E$12,MATCH(I18,B$5:B$12,0),2)</f>
        <v>pb</v>
      </c>
      <c r="K18" s="86">
        <f>INDEX(C$5:F$12,MATCH(J18,C$5:C$12,0),2)</f>
        <v>89754552</v>
      </c>
    </row>
    <row r="19" spans="8:11" x14ac:dyDescent="0.3">
      <c r="H19" s="47">
        <v>7</v>
      </c>
      <c r="I19" s="86" t="str">
        <f>INDEX(A$5:D$12,MATCH(H19,A$5:A$12,0),2)</f>
        <v>ajit</v>
      </c>
      <c r="J19" s="86" t="str">
        <f>INDEX(B$5:E$12,MATCH(I19,B$5:B$12,0),2)</f>
        <v>mh</v>
      </c>
      <c r="K19" s="86">
        <f>INDEX(C$5:F$12,MATCH(J19,C$5:C$12,0),2)</f>
        <v>495656</v>
      </c>
    </row>
    <row r="20" spans="8:11" x14ac:dyDescent="0.3">
      <c r="H20" s="47">
        <v>1</v>
      </c>
      <c r="I20" s="86" t="str">
        <f>INDEX(A$5:D$12,MATCH(H20,A$5:A$12,0),2)</f>
        <v xml:space="preserve">priya </v>
      </c>
      <c r="J20" s="86" t="str">
        <f>INDEX(B$5:E$12,MATCH(I20,B$5:B$12,0),2)</f>
        <v>od</v>
      </c>
      <c r="K20" s="86">
        <f>INDEX(C$5:F$12,MATCH(J20,C$5:C$12,0),2)</f>
        <v>9976</v>
      </c>
    </row>
    <row r="21" spans="8:11" x14ac:dyDescent="0.3">
      <c r="H21" s="47">
        <v>2</v>
      </c>
      <c r="I21" s="86" t="str">
        <f>INDEX(A$5:D$12,MATCH(H21,A$5:A$12,0),2)</f>
        <v>ranjan</v>
      </c>
      <c r="J21" s="86" t="str">
        <f>INDEX(B$5:E$12,MATCH(I21,B$5:B$12,0),2)</f>
        <v>uo</v>
      </c>
      <c r="K21" s="86">
        <f>INDEX(C$5:F$12,MATCH(J21,C$5:C$12,0),2)</f>
        <v>5845</v>
      </c>
    </row>
    <row r="22" spans="8:11" x14ac:dyDescent="0.3">
      <c r="H22" s="47">
        <v>3</v>
      </c>
      <c r="I22" s="86" t="str">
        <f>INDEX(A$5:D$12,MATCH(H22,A$5:A$12,0),2)</f>
        <v>saan</v>
      </c>
      <c r="J22" s="86" t="str">
        <f>INDEX(B$5:E$12,MATCH(I22,B$5:B$12,0),2)</f>
        <v>ap</v>
      </c>
      <c r="K22" s="86">
        <f>INDEX(C$5:F$12,MATCH(J22,C$5:C$12,0),2)</f>
        <v>4825</v>
      </c>
    </row>
    <row r="23" spans="8:11" x14ac:dyDescent="0.3">
      <c r="H23" s="47">
        <v>4</v>
      </c>
      <c r="I23" s="86" t="str">
        <f>INDEX(A$5:D$12,MATCH(H23,A$5:A$12,0),2)</f>
        <v>basti</v>
      </c>
      <c r="J23" s="86" t="str">
        <f>INDEX(B$5:E$12,MATCH(I23,B$5:B$12,0),2)</f>
        <v>uk</v>
      </c>
      <c r="K23" s="86">
        <f>INDEX(C$5:F$12,MATCH(J23,C$5:C$12,0),2)</f>
        <v>258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12"/>
  <sheetViews>
    <sheetView workbookViewId="0">
      <selection activeCell="G7" sqref="G7"/>
    </sheetView>
  </sheetViews>
  <sheetFormatPr defaultRowHeight="14.4" x14ac:dyDescent="0.3"/>
  <cols>
    <col min="1" max="1" width="6.5546875" customWidth="1"/>
    <col min="2" max="2" width="10" bestFit="1" customWidth="1"/>
    <col min="3" max="3" width="4" customWidth="1"/>
    <col min="4" max="4" width="11.6640625" bestFit="1" customWidth="1"/>
    <col min="5" max="5" width="11.5546875" bestFit="1" customWidth="1"/>
  </cols>
  <sheetData>
    <row r="1" spans="1:5" ht="36.6" x14ac:dyDescent="0.7">
      <c r="A1" s="92" t="s">
        <v>265</v>
      </c>
      <c r="B1" s="33"/>
      <c r="C1" s="33"/>
      <c r="D1" s="33"/>
    </row>
    <row r="3" spans="1:5" x14ac:dyDescent="0.3">
      <c r="B3" s="91" t="s">
        <v>264</v>
      </c>
    </row>
    <row r="5" spans="1:5" x14ac:dyDescent="0.3">
      <c r="A5" s="47" t="s">
        <v>243</v>
      </c>
      <c r="B5" s="47" t="s">
        <v>263</v>
      </c>
      <c r="C5" s="47" t="s">
        <v>262</v>
      </c>
      <c r="D5" s="90" t="s">
        <v>261</v>
      </c>
      <c r="E5" s="90" t="s">
        <v>260</v>
      </c>
    </row>
    <row r="6" spans="1:5" x14ac:dyDescent="0.3">
      <c r="A6" s="86" t="s">
        <v>240</v>
      </c>
      <c r="B6" s="6" t="s">
        <v>256</v>
      </c>
      <c r="C6" s="6">
        <v>23</v>
      </c>
      <c r="D6" s="6" t="b">
        <f>OR(B6="indian",C6&gt;18,)</f>
        <v>1</v>
      </c>
      <c r="E6" s="6" t="b">
        <f>AND(B6="indian",C6&gt;18)</f>
        <v>1</v>
      </c>
    </row>
    <row r="7" spans="1:5" x14ac:dyDescent="0.3">
      <c r="A7" s="47" t="s">
        <v>120</v>
      </c>
      <c r="B7" s="6" t="s">
        <v>235</v>
      </c>
      <c r="C7" s="6">
        <v>20</v>
      </c>
      <c r="D7" s="6" t="b">
        <f>OR(B7="indian",C7&gt;18,)</f>
        <v>1</v>
      </c>
      <c r="E7" s="6" t="b">
        <f>AND(B7="indian",C7&gt;18)</f>
        <v>0</v>
      </c>
    </row>
    <row r="8" spans="1:5" x14ac:dyDescent="0.3">
      <c r="A8" s="47" t="s">
        <v>119</v>
      </c>
      <c r="B8" s="6" t="s">
        <v>256</v>
      </c>
      <c r="C8" s="6">
        <v>16</v>
      </c>
      <c r="D8" s="6" t="b">
        <f>OR(B8="indian",C8&gt;18,)</f>
        <v>1</v>
      </c>
      <c r="E8" s="6" t="b">
        <f>AND(B8="indian",C8&gt;18)</f>
        <v>0</v>
      </c>
    </row>
    <row r="9" spans="1:5" x14ac:dyDescent="0.3">
      <c r="A9" s="47" t="s">
        <v>236</v>
      </c>
      <c r="B9" s="6" t="s">
        <v>259</v>
      </c>
      <c r="C9" s="6">
        <v>22</v>
      </c>
      <c r="D9" s="6" t="b">
        <f>OR(B9="indian",C9&gt;18,)</f>
        <v>1</v>
      </c>
      <c r="E9" s="6" t="b">
        <f>AND(B9="indian",C9&gt;18)</f>
        <v>0</v>
      </c>
    </row>
    <row r="10" spans="1:5" x14ac:dyDescent="0.3">
      <c r="A10" s="47" t="s">
        <v>234</v>
      </c>
      <c r="B10" s="6" t="s">
        <v>258</v>
      </c>
      <c r="C10" s="6">
        <v>8</v>
      </c>
      <c r="D10" s="6" t="b">
        <f>OR(B10="indian",C10&gt;18,)</f>
        <v>0</v>
      </c>
      <c r="E10" s="6" t="b">
        <f>AND(B10="indian",C10&gt;18)</f>
        <v>0</v>
      </c>
    </row>
    <row r="11" spans="1:5" x14ac:dyDescent="0.3">
      <c r="A11" s="47" t="s">
        <v>115</v>
      </c>
      <c r="B11" s="6" t="s">
        <v>257</v>
      </c>
      <c r="C11" s="6">
        <v>15</v>
      </c>
      <c r="D11" s="6" t="b">
        <f>OR(B11="indian",C11&gt;18,)</f>
        <v>0</v>
      </c>
      <c r="E11" s="6" t="b">
        <f>AND(B11="indian",C11&gt;18)</f>
        <v>0</v>
      </c>
    </row>
    <row r="12" spans="1:5" x14ac:dyDescent="0.3">
      <c r="A12" s="47" t="s">
        <v>231</v>
      </c>
      <c r="B12" s="6" t="s">
        <v>256</v>
      </c>
      <c r="C12" s="6">
        <v>18</v>
      </c>
      <c r="D12" s="6" t="b">
        <f>OR(B12="indian",C12&gt;18,)</f>
        <v>1</v>
      </c>
      <c r="E12" s="6" t="b">
        <f>AND(B12="indian",C12&gt;18)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25"/>
  <sheetViews>
    <sheetView workbookViewId="0">
      <selection activeCell="A19" sqref="A19"/>
    </sheetView>
  </sheetViews>
  <sheetFormatPr defaultRowHeight="14.4" x14ac:dyDescent="0.3"/>
  <cols>
    <col min="14" max="14" width="11.44140625" bestFit="1" customWidth="1"/>
  </cols>
  <sheetData>
    <row r="1" spans="1:14" ht="46.2" x14ac:dyDescent="0.85">
      <c r="A1" s="89" t="s">
        <v>284</v>
      </c>
      <c r="B1" s="88"/>
      <c r="C1" s="88"/>
      <c r="D1" s="88"/>
      <c r="E1" s="88"/>
    </row>
    <row r="2" spans="1:14" x14ac:dyDescent="0.3">
      <c r="K2" s="47" t="s">
        <v>243</v>
      </c>
      <c r="L2" s="47" t="s">
        <v>283</v>
      </c>
      <c r="M2" s="47" t="s">
        <v>273</v>
      </c>
      <c r="N2" s="47" t="s">
        <v>272</v>
      </c>
    </row>
    <row r="3" spans="1:14" x14ac:dyDescent="0.3">
      <c r="A3" s="47" t="s">
        <v>243</v>
      </c>
      <c r="B3" s="47" t="s">
        <v>283</v>
      </c>
      <c r="C3" s="47" t="s">
        <v>282</v>
      </c>
      <c r="D3" s="90" t="s">
        <v>281</v>
      </c>
      <c r="E3" s="90" t="s">
        <v>280</v>
      </c>
      <c r="K3" s="93" t="s">
        <v>240</v>
      </c>
      <c r="L3" s="6" t="s">
        <v>275</v>
      </c>
      <c r="M3" s="6">
        <v>15000</v>
      </c>
      <c r="N3" s="6">
        <f>IF(OR(K3="PRIYA",L3="o"),M3*16%,"NO BONOUS")</f>
        <v>2400</v>
      </c>
    </row>
    <row r="4" spans="1:14" x14ac:dyDescent="0.3">
      <c r="A4" s="93" t="s">
        <v>240</v>
      </c>
      <c r="B4" s="6" t="s">
        <v>275</v>
      </c>
      <c r="C4" s="6" t="str">
        <f>IF(B4="O","PASS","FAIL")</f>
        <v>PASS</v>
      </c>
      <c r="D4" s="6" t="str">
        <f>IF(OR(B4="o",B4="a"),"PASS","FAIL")</f>
        <v>PASS</v>
      </c>
      <c r="E4" s="6" t="str">
        <f>IF(AND(B4="O",B4="A"),"PASS","FAIL")</f>
        <v>FAIL</v>
      </c>
      <c r="K4" s="47" t="s">
        <v>120</v>
      </c>
      <c r="L4" s="6" t="s">
        <v>277</v>
      </c>
      <c r="M4" s="6">
        <v>20000</v>
      </c>
      <c r="N4" s="6" t="str">
        <f>IF(OR(K4="PRIYA",L4="o"),M4*16%,"NO BONOUS")</f>
        <v>NO BONOUS</v>
      </c>
    </row>
    <row r="5" spans="1:14" x14ac:dyDescent="0.3">
      <c r="A5" s="47" t="s">
        <v>120</v>
      </c>
      <c r="B5" s="6" t="s">
        <v>277</v>
      </c>
      <c r="C5" s="6" t="str">
        <f>IF(B5="O","PASS","FAIL")</f>
        <v>FAIL</v>
      </c>
      <c r="D5" s="6" t="str">
        <f>IF(OR(B5="o",B5="a"),"PASS","FAIL")</f>
        <v>PASS</v>
      </c>
      <c r="E5" s="6" t="str">
        <f>IF(AND(B5="O",B5="A"),"PASS","FAIL")</f>
        <v>FAIL</v>
      </c>
      <c r="K5" s="47" t="s">
        <v>119</v>
      </c>
      <c r="L5" s="6" t="s">
        <v>279</v>
      </c>
      <c r="M5" s="6">
        <v>6000</v>
      </c>
      <c r="N5" s="6" t="str">
        <f>IF(OR(K5="PRIYA",L5="o"),M5*16%,"NO BONOUS")</f>
        <v>NO BONOUS</v>
      </c>
    </row>
    <row r="6" spans="1:14" x14ac:dyDescent="0.3">
      <c r="A6" s="47" t="s">
        <v>119</v>
      </c>
      <c r="B6" s="6" t="s">
        <v>279</v>
      </c>
      <c r="C6" s="6" t="str">
        <f>IF(B6="O","PASS","FAIL")</f>
        <v>FAIL</v>
      </c>
      <c r="D6" s="6" t="str">
        <f>IF(OR(B6="o",B6="a"),"PASS","FAIL")</f>
        <v>FAIL</v>
      </c>
      <c r="E6" s="6" t="str">
        <f>IF(AND(B6="O",B6="A"),"PASS","FAIL")</f>
        <v>FAIL</v>
      </c>
      <c r="K6" s="47" t="s">
        <v>236</v>
      </c>
      <c r="L6" s="6" t="s">
        <v>278</v>
      </c>
      <c r="M6" s="6">
        <v>10000</v>
      </c>
      <c r="N6" s="6" t="str">
        <f>IF(OR(K6="PRIYA",L6="o"),M6*16%,"NO BONOUS")</f>
        <v>NO BONOUS</v>
      </c>
    </row>
    <row r="7" spans="1:14" x14ac:dyDescent="0.3">
      <c r="A7" s="47" t="s">
        <v>236</v>
      </c>
      <c r="B7" s="6" t="s">
        <v>278</v>
      </c>
      <c r="C7" s="6" t="str">
        <f>IF(B7="O","PASS","FAIL")</f>
        <v>FAIL</v>
      </c>
      <c r="D7" s="6" t="str">
        <f>IF(OR(B7="o",B7="a"),"PASS","FAIL")</f>
        <v>FAIL</v>
      </c>
      <c r="E7" s="6" t="str">
        <f>IF(AND(B7="O",B7="A"),"PASS","FAIL")</f>
        <v>FAIL</v>
      </c>
      <c r="K7" s="47" t="s">
        <v>234</v>
      </c>
      <c r="L7" s="6" t="s">
        <v>277</v>
      </c>
      <c r="M7" s="6">
        <v>40000</v>
      </c>
      <c r="N7" s="6" t="str">
        <f>IF(OR(K7="PRIYA",L7="o"),M7*16%,"NO BONOUS")</f>
        <v>NO BONOUS</v>
      </c>
    </row>
    <row r="8" spans="1:14" x14ac:dyDescent="0.3">
      <c r="A8" s="47" t="s">
        <v>234</v>
      </c>
      <c r="B8" s="6" t="s">
        <v>276</v>
      </c>
      <c r="C8" s="6" t="str">
        <f>IF(B8="O","PASS","FAIL")</f>
        <v>FAIL</v>
      </c>
      <c r="D8" s="6" t="str">
        <f>IF(OR(B8="o",B8="a"),"PASS","FAIL")</f>
        <v>FAIL</v>
      </c>
      <c r="E8" s="6" t="str">
        <f>IF(AND(B8="O",B8="A"),"PASS","FAIL")</f>
        <v>FAIL</v>
      </c>
      <c r="K8" s="47" t="s">
        <v>115</v>
      </c>
      <c r="L8" s="6" t="s">
        <v>275</v>
      </c>
      <c r="M8" s="6">
        <v>80000</v>
      </c>
      <c r="N8" s="6">
        <f>IF(OR(K8="PRIYA",L8="o"),M8*16%,"NO BONOUS")</f>
        <v>12800</v>
      </c>
    </row>
    <row r="9" spans="1:14" x14ac:dyDescent="0.3">
      <c r="A9" s="47" t="s">
        <v>115</v>
      </c>
      <c r="B9" s="6" t="s">
        <v>275</v>
      </c>
      <c r="C9" s="6" t="str">
        <f>IF(B9="O","PASS","FAIL")</f>
        <v>PASS</v>
      </c>
      <c r="D9" s="6" t="str">
        <f>IF(OR(B9="o",B9="a"),"PASS","FAIL")</f>
        <v>PASS</v>
      </c>
      <c r="E9" s="6" t="str">
        <f>IF(AND(B9="O",B9="A"),"PASS","FAIL")</f>
        <v>FAIL</v>
      </c>
      <c r="K9" s="47" t="s">
        <v>231</v>
      </c>
      <c r="L9" s="6" t="s">
        <v>274</v>
      </c>
      <c r="M9" s="6">
        <v>56000</v>
      </c>
      <c r="N9" s="6" t="str">
        <f>IF(OR(K9="PRIYA",L9="o"),M9*16%,"NO BONOUS")</f>
        <v>NO BONOUS</v>
      </c>
    </row>
    <row r="10" spans="1:14" x14ac:dyDescent="0.3">
      <c r="A10" s="47" t="s">
        <v>231</v>
      </c>
      <c r="B10" s="6" t="s">
        <v>274</v>
      </c>
      <c r="C10" s="6" t="str">
        <f>IF(B10="O","PASS","FAIL")</f>
        <v>FAIL</v>
      </c>
      <c r="D10" s="6" t="str">
        <f>IF(OR(B10="o",B10="a"),"PASS","FAIL")</f>
        <v>FAIL</v>
      </c>
      <c r="E10" s="6" t="str">
        <f>IF(AND(B10="O",B10="A"),"PASS","FAIL")</f>
        <v>FAIL</v>
      </c>
    </row>
    <row r="18" spans="1:11" x14ac:dyDescent="0.3">
      <c r="A18" s="47" t="s">
        <v>243</v>
      </c>
      <c r="B18" s="47" t="s">
        <v>273</v>
      </c>
      <c r="C18" s="47" t="s">
        <v>272</v>
      </c>
      <c r="I18" s="6"/>
      <c r="J18" s="6"/>
      <c r="K18" s="6"/>
    </row>
    <row r="19" spans="1:11" x14ac:dyDescent="0.3">
      <c r="A19" s="93" t="s">
        <v>240</v>
      </c>
      <c r="B19" s="6">
        <v>15000</v>
      </c>
      <c r="C19" s="6" t="str">
        <f>IF(B19&lt;10000,"POOR",IF(B19&gt;15000,"GOOD","AVG"))</f>
        <v>AVG</v>
      </c>
      <c r="I19" s="6" t="s">
        <v>271</v>
      </c>
      <c r="J19" s="6"/>
      <c r="K19" s="6" t="s">
        <v>270</v>
      </c>
    </row>
    <row r="20" spans="1:11" x14ac:dyDescent="0.3">
      <c r="A20" s="47" t="s">
        <v>120</v>
      </c>
      <c r="B20" s="6">
        <v>20000</v>
      </c>
      <c r="C20" s="6" t="str">
        <f>IF(B20&lt;10000,"POOR",IF(B20&gt;15000,"GOOD","AVG"))</f>
        <v>GOOD</v>
      </c>
      <c r="I20" s="6"/>
      <c r="J20" s="6"/>
      <c r="K20" s="6"/>
    </row>
    <row r="21" spans="1:11" x14ac:dyDescent="0.3">
      <c r="A21" s="47" t="s">
        <v>119</v>
      </c>
      <c r="B21" s="6">
        <v>6000</v>
      </c>
      <c r="C21" s="6" t="str">
        <f>IF(B21&lt;10000,"POOR",IF(B21&gt;15000,"GOOD","AVG"))</f>
        <v>POOR</v>
      </c>
      <c r="I21" s="6" t="s">
        <v>269</v>
      </c>
      <c r="J21" s="6"/>
      <c r="K21" s="6" t="s">
        <v>268</v>
      </c>
    </row>
    <row r="22" spans="1:11" x14ac:dyDescent="0.3">
      <c r="A22" s="47" t="s">
        <v>236</v>
      </c>
      <c r="B22" s="6">
        <v>10000</v>
      </c>
      <c r="C22" s="6" t="str">
        <f>IF(B22&lt;10000,"POOR",IF(B22&gt;15000,"GOOD","AVG"))</f>
        <v>AVG</v>
      </c>
      <c r="I22" s="6" t="s">
        <v>267</v>
      </c>
      <c r="J22" s="6"/>
      <c r="K22" s="6" t="s">
        <v>266</v>
      </c>
    </row>
    <row r="23" spans="1:11" x14ac:dyDescent="0.3">
      <c r="A23" s="47" t="s">
        <v>234</v>
      </c>
      <c r="B23" s="6">
        <v>40000</v>
      </c>
      <c r="C23" s="6" t="str">
        <f>IF(B23&lt;10000,"POOR",IF(B23&gt;15000,"GOOD","AVG"))</f>
        <v>GOOD</v>
      </c>
    </row>
    <row r="24" spans="1:11" x14ac:dyDescent="0.3">
      <c r="A24" s="47" t="s">
        <v>115</v>
      </c>
      <c r="B24" s="6">
        <v>8000</v>
      </c>
      <c r="C24" s="6" t="str">
        <f>IF(B24&lt;10000,"POOR",IF(B24&gt;15000,"GOOD","AVG"))</f>
        <v>POOR</v>
      </c>
    </row>
    <row r="25" spans="1:11" x14ac:dyDescent="0.3">
      <c r="A25" s="47" t="s">
        <v>231</v>
      </c>
      <c r="B25" s="6">
        <v>56000</v>
      </c>
      <c r="C25" s="6" t="str">
        <f>IF(B25&lt;10000,"POOR",IF(B25&gt;15000,"GOOD","AVG"))</f>
        <v>GOOD</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O21"/>
  <sheetViews>
    <sheetView workbookViewId="0">
      <selection activeCell="O13" sqref="O13"/>
    </sheetView>
  </sheetViews>
  <sheetFormatPr defaultRowHeight="14.4" x14ac:dyDescent="0.3"/>
  <sheetData>
    <row r="2" spans="1:15" ht="46.2" x14ac:dyDescent="0.85">
      <c r="A2" s="88"/>
      <c r="B2" s="89" t="s">
        <v>287</v>
      </c>
      <c r="C2" s="88"/>
      <c r="D2" s="88"/>
      <c r="E2" s="88"/>
      <c r="F2" s="88"/>
      <c r="G2" s="88"/>
      <c r="H2" s="88"/>
    </row>
    <row r="7" spans="1:15" x14ac:dyDescent="0.3">
      <c r="N7" s="91" t="s">
        <v>286</v>
      </c>
    </row>
    <row r="8" spans="1:15" x14ac:dyDescent="0.3">
      <c r="A8">
        <f ca="1">RANDBETWEEN(2,10)</f>
        <v>2</v>
      </c>
      <c r="B8">
        <f ca="1">RANDBETWEEN(2,10)</f>
        <v>8</v>
      </c>
      <c r="C8">
        <f ca="1">RANDBETWEEN(2,10)</f>
        <v>7</v>
      </c>
      <c r="D8">
        <f ca="1">RANDBETWEEN(2,10)</f>
        <v>5</v>
      </c>
      <c r="E8">
        <f ca="1">RANDBETWEEN(2,10)</f>
        <v>9</v>
      </c>
      <c r="F8">
        <f ca="1">RANDBETWEEN(2,10)</f>
        <v>8</v>
      </c>
      <c r="G8">
        <f ca="1">RANDBETWEEN(2,10)</f>
        <v>5</v>
      </c>
      <c r="H8">
        <f ca="1">RANDBETWEEN(2,10)</f>
        <v>3</v>
      </c>
      <c r="I8">
        <f ca="1">RANDBETWEEN(2,10)</f>
        <v>10</v>
      </c>
      <c r="J8">
        <f ca="1">RANDBETWEEN(2,10)</f>
        <v>4</v>
      </c>
      <c r="K8">
        <f ca="1">RANDBETWEEN(2,10)</f>
        <v>6</v>
      </c>
      <c r="L8">
        <f ca="1">RANDBETWEEN(2,10)</f>
        <v>5</v>
      </c>
      <c r="N8">
        <f ca="1">COUNTIF(A8:L21,6)</f>
        <v>17</v>
      </c>
    </row>
    <row r="9" spans="1:15" x14ac:dyDescent="0.3">
      <c r="A9">
        <f ca="1">RANDBETWEEN(2,10)</f>
        <v>2</v>
      </c>
      <c r="B9">
        <f ca="1">RANDBETWEEN(2,10)</f>
        <v>9</v>
      </c>
      <c r="C9">
        <f ca="1">RANDBETWEEN(2,10)</f>
        <v>9</v>
      </c>
      <c r="D9">
        <f ca="1">RANDBETWEEN(2,10)</f>
        <v>7</v>
      </c>
      <c r="E9">
        <f ca="1">RANDBETWEEN(2,10)</f>
        <v>5</v>
      </c>
      <c r="F9">
        <f ca="1">RANDBETWEEN(2,10)</f>
        <v>4</v>
      </c>
      <c r="G9">
        <f ca="1">RANDBETWEEN(2,10)</f>
        <v>7</v>
      </c>
      <c r="H9">
        <f ca="1">RANDBETWEEN(2,10)</f>
        <v>8</v>
      </c>
      <c r="I9">
        <f ca="1">RANDBETWEEN(2,10)</f>
        <v>8</v>
      </c>
      <c r="J9">
        <f ca="1">RANDBETWEEN(2,10)</f>
        <v>7</v>
      </c>
      <c r="K9">
        <f ca="1">RANDBETWEEN(2,10)</f>
        <v>6</v>
      </c>
      <c r="L9">
        <f ca="1">RANDBETWEEN(2,10)</f>
        <v>5</v>
      </c>
    </row>
    <row r="10" spans="1:15" x14ac:dyDescent="0.3">
      <c r="A10">
        <f ca="1">RANDBETWEEN(2,10)</f>
        <v>6</v>
      </c>
      <c r="B10">
        <f ca="1">RANDBETWEEN(2,10)</f>
        <v>10</v>
      </c>
      <c r="C10">
        <f ca="1">RANDBETWEEN(2,10)</f>
        <v>10</v>
      </c>
      <c r="D10">
        <f ca="1">RANDBETWEEN(2,10)</f>
        <v>9</v>
      </c>
      <c r="E10">
        <f ca="1">RANDBETWEEN(2,10)</f>
        <v>10</v>
      </c>
      <c r="F10">
        <f ca="1">RANDBETWEEN(2,10)</f>
        <v>7</v>
      </c>
      <c r="G10">
        <f ca="1">RANDBETWEEN(2,10)</f>
        <v>2</v>
      </c>
      <c r="H10">
        <f ca="1">RANDBETWEEN(2,10)</f>
        <v>8</v>
      </c>
      <c r="I10">
        <f ca="1">RANDBETWEEN(2,10)</f>
        <v>6</v>
      </c>
      <c r="J10">
        <f ca="1">RANDBETWEEN(2,10)</f>
        <v>3</v>
      </c>
      <c r="K10">
        <f ca="1">RANDBETWEEN(2,10)</f>
        <v>2</v>
      </c>
      <c r="L10">
        <f ca="1">RANDBETWEEN(2,10)</f>
        <v>8</v>
      </c>
    </row>
    <row r="11" spans="1:15" x14ac:dyDescent="0.3">
      <c r="A11">
        <f ca="1">RANDBETWEEN(2,10)</f>
        <v>8</v>
      </c>
      <c r="B11">
        <f ca="1">RANDBETWEEN(2,10)</f>
        <v>9</v>
      </c>
      <c r="C11">
        <f ca="1">RANDBETWEEN(2,10)</f>
        <v>7</v>
      </c>
      <c r="D11">
        <f ca="1">RANDBETWEEN(2,10)</f>
        <v>9</v>
      </c>
      <c r="E11">
        <f ca="1">RANDBETWEEN(2,10)</f>
        <v>10</v>
      </c>
      <c r="F11">
        <f ca="1">RANDBETWEEN(2,10)</f>
        <v>4</v>
      </c>
      <c r="G11">
        <f ca="1">RANDBETWEEN(2,10)</f>
        <v>8</v>
      </c>
      <c r="H11">
        <f ca="1">RANDBETWEEN(2,10)</f>
        <v>10</v>
      </c>
      <c r="I11">
        <f ca="1">RANDBETWEEN(2,10)</f>
        <v>2</v>
      </c>
      <c r="J11">
        <f ca="1">RANDBETWEEN(2,10)</f>
        <v>4</v>
      </c>
      <c r="K11">
        <f ca="1">RANDBETWEEN(2,10)</f>
        <v>7</v>
      </c>
      <c r="L11">
        <f ca="1">RANDBETWEEN(2,10)</f>
        <v>10</v>
      </c>
    </row>
    <row r="12" spans="1:15" x14ac:dyDescent="0.3">
      <c r="A12">
        <f ca="1">RANDBETWEEN(2,10)</f>
        <v>9</v>
      </c>
      <c r="B12">
        <f ca="1">RANDBETWEEN(2,10)</f>
        <v>2</v>
      </c>
      <c r="C12">
        <f ca="1">RANDBETWEEN(2,10)</f>
        <v>10</v>
      </c>
      <c r="D12">
        <f ca="1">RANDBETWEEN(2,10)</f>
        <v>6</v>
      </c>
      <c r="E12">
        <f ca="1">RANDBETWEEN(2,10)</f>
        <v>2</v>
      </c>
      <c r="F12">
        <f ca="1">RANDBETWEEN(2,10)</f>
        <v>2</v>
      </c>
      <c r="G12">
        <f ca="1">RANDBETWEEN(2,10)</f>
        <v>2</v>
      </c>
      <c r="H12">
        <f ca="1">RANDBETWEEN(2,10)</f>
        <v>9</v>
      </c>
      <c r="I12">
        <f ca="1">RANDBETWEEN(2,10)</f>
        <v>5</v>
      </c>
      <c r="J12">
        <f ca="1">RANDBETWEEN(2,10)</f>
        <v>9</v>
      </c>
      <c r="K12">
        <f ca="1">RANDBETWEEN(2,10)</f>
        <v>4</v>
      </c>
      <c r="L12">
        <f ca="1">RANDBETWEEN(2,10)</f>
        <v>5</v>
      </c>
      <c r="O12" s="1" t="s">
        <v>285</v>
      </c>
    </row>
    <row r="13" spans="1:15" x14ac:dyDescent="0.3">
      <c r="A13">
        <f ca="1">RANDBETWEEN(2,10)</f>
        <v>7</v>
      </c>
      <c r="B13">
        <f ca="1">RANDBETWEEN(2,10)</f>
        <v>8</v>
      </c>
      <c r="C13">
        <f ca="1">RANDBETWEEN(2,10)</f>
        <v>9</v>
      </c>
      <c r="D13">
        <f ca="1">RANDBETWEEN(2,10)</f>
        <v>10</v>
      </c>
      <c r="E13">
        <f ca="1">RANDBETWEEN(2,10)</f>
        <v>7</v>
      </c>
      <c r="F13">
        <f ca="1">RANDBETWEEN(2,10)</f>
        <v>4</v>
      </c>
      <c r="G13">
        <f ca="1">RANDBETWEEN(2,10)</f>
        <v>2</v>
      </c>
      <c r="H13">
        <f ca="1">RANDBETWEEN(2,10)</f>
        <v>9</v>
      </c>
      <c r="I13">
        <f ca="1">RANDBETWEEN(2,10)</f>
        <v>9</v>
      </c>
      <c r="J13">
        <f ca="1">RANDBETWEEN(2,10)</f>
        <v>7</v>
      </c>
      <c r="K13">
        <f ca="1">RANDBETWEEN(2,10)</f>
        <v>4</v>
      </c>
      <c r="L13">
        <f ca="1">RANDBETWEEN(2,10)</f>
        <v>5</v>
      </c>
      <c r="O13">
        <f ca="1">COUNTIF(A8:L21,"&gt;6")</f>
        <v>82</v>
      </c>
    </row>
    <row r="14" spans="1:15" x14ac:dyDescent="0.3">
      <c r="A14">
        <f ca="1">RANDBETWEEN(2,10)</f>
        <v>7</v>
      </c>
      <c r="B14">
        <f ca="1">RANDBETWEEN(2,10)</f>
        <v>9</v>
      </c>
      <c r="C14">
        <f ca="1">RANDBETWEEN(2,10)</f>
        <v>9</v>
      </c>
      <c r="D14">
        <f ca="1">RANDBETWEEN(2,10)</f>
        <v>4</v>
      </c>
      <c r="E14">
        <f ca="1">RANDBETWEEN(2,10)</f>
        <v>5</v>
      </c>
      <c r="F14">
        <f ca="1">RANDBETWEEN(2,10)</f>
        <v>8</v>
      </c>
      <c r="G14">
        <f ca="1">RANDBETWEEN(2,10)</f>
        <v>5</v>
      </c>
      <c r="H14">
        <f ca="1">RANDBETWEEN(2,10)</f>
        <v>10</v>
      </c>
      <c r="I14">
        <f ca="1">RANDBETWEEN(2,10)</f>
        <v>3</v>
      </c>
      <c r="J14">
        <f ca="1">RANDBETWEEN(2,10)</f>
        <v>4</v>
      </c>
      <c r="K14">
        <f ca="1">RANDBETWEEN(2,10)</f>
        <v>2</v>
      </c>
      <c r="L14">
        <f ca="1">RANDBETWEEN(2,10)</f>
        <v>9</v>
      </c>
    </row>
    <row r="15" spans="1:15" x14ac:dyDescent="0.3">
      <c r="A15">
        <f ca="1">RANDBETWEEN(2,10)</f>
        <v>5</v>
      </c>
      <c r="B15">
        <f ca="1">RANDBETWEEN(2,10)</f>
        <v>2</v>
      </c>
      <c r="C15">
        <f ca="1">RANDBETWEEN(2,10)</f>
        <v>10</v>
      </c>
      <c r="D15">
        <f ca="1">RANDBETWEEN(2,10)</f>
        <v>4</v>
      </c>
      <c r="E15">
        <f ca="1">RANDBETWEEN(2,10)</f>
        <v>5</v>
      </c>
      <c r="F15">
        <f ca="1">RANDBETWEEN(2,10)</f>
        <v>4</v>
      </c>
      <c r="G15">
        <f ca="1">RANDBETWEEN(2,10)</f>
        <v>10</v>
      </c>
      <c r="H15">
        <f ca="1">RANDBETWEEN(2,10)</f>
        <v>8</v>
      </c>
      <c r="I15">
        <f ca="1">RANDBETWEEN(2,10)</f>
        <v>4</v>
      </c>
      <c r="J15">
        <f ca="1">RANDBETWEEN(2,10)</f>
        <v>2</v>
      </c>
      <c r="K15">
        <f ca="1">RANDBETWEEN(2,10)</f>
        <v>6</v>
      </c>
      <c r="L15">
        <f ca="1">RANDBETWEEN(2,10)</f>
        <v>4</v>
      </c>
    </row>
    <row r="16" spans="1:15" x14ac:dyDescent="0.3">
      <c r="A16">
        <f ca="1">RANDBETWEEN(2,10)</f>
        <v>9</v>
      </c>
      <c r="B16">
        <f ca="1">RANDBETWEEN(2,10)</f>
        <v>5</v>
      </c>
      <c r="C16">
        <f ca="1">RANDBETWEEN(2,10)</f>
        <v>9</v>
      </c>
      <c r="D16">
        <f ca="1">RANDBETWEEN(2,10)</f>
        <v>8</v>
      </c>
      <c r="E16">
        <f ca="1">RANDBETWEEN(2,10)</f>
        <v>6</v>
      </c>
      <c r="F16">
        <f ca="1">RANDBETWEEN(2,10)</f>
        <v>9</v>
      </c>
      <c r="G16">
        <f ca="1">RANDBETWEEN(2,10)</f>
        <v>6</v>
      </c>
      <c r="H16">
        <f ca="1">RANDBETWEEN(2,10)</f>
        <v>8</v>
      </c>
      <c r="I16">
        <f ca="1">RANDBETWEEN(2,10)</f>
        <v>4</v>
      </c>
      <c r="J16">
        <f ca="1">RANDBETWEEN(2,10)</f>
        <v>4</v>
      </c>
      <c r="K16">
        <f ca="1">RANDBETWEEN(2,10)</f>
        <v>9</v>
      </c>
      <c r="L16">
        <f ca="1">RANDBETWEEN(2,10)</f>
        <v>7</v>
      </c>
    </row>
    <row r="17" spans="1:12" x14ac:dyDescent="0.3">
      <c r="A17">
        <f ca="1">RANDBETWEEN(2,10)</f>
        <v>8</v>
      </c>
      <c r="B17">
        <f ca="1">RANDBETWEEN(2,10)</f>
        <v>9</v>
      </c>
      <c r="C17">
        <f ca="1">RANDBETWEEN(2,10)</f>
        <v>6</v>
      </c>
      <c r="D17">
        <f ca="1">RANDBETWEEN(2,10)</f>
        <v>3</v>
      </c>
      <c r="E17">
        <f ca="1">RANDBETWEEN(2,10)</f>
        <v>7</v>
      </c>
      <c r="F17">
        <f ca="1">RANDBETWEEN(2,10)</f>
        <v>5</v>
      </c>
      <c r="G17">
        <f ca="1">RANDBETWEEN(2,10)</f>
        <v>6</v>
      </c>
      <c r="H17">
        <f ca="1">RANDBETWEEN(2,10)</f>
        <v>4</v>
      </c>
      <c r="I17">
        <f ca="1">RANDBETWEEN(2,10)</f>
        <v>7</v>
      </c>
      <c r="J17">
        <f ca="1">RANDBETWEEN(2,10)</f>
        <v>7</v>
      </c>
      <c r="K17">
        <f ca="1">RANDBETWEEN(2,10)</f>
        <v>10</v>
      </c>
      <c r="L17">
        <f ca="1">RANDBETWEEN(2,10)</f>
        <v>10</v>
      </c>
    </row>
    <row r="18" spans="1:12" x14ac:dyDescent="0.3">
      <c r="A18">
        <f ca="1">RANDBETWEEN(2,10)</f>
        <v>4</v>
      </c>
      <c r="B18">
        <f ca="1">RANDBETWEEN(2,10)</f>
        <v>7</v>
      </c>
      <c r="C18">
        <f ca="1">RANDBETWEEN(2,10)</f>
        <v>10</v>
      </c>
      <c r="D18">
        <f ca="1">RANDBETWEEN(2,10)</f>
        <v>10</v>
      </c>
      <c r="E18">
        <f ca="1">RANDBETWEEN(2,10)</f>
        <v>5</v>
      </c>
      <c r="F18">
        <f ca="1">RANDBETWEEN(2,10)</f>
        <v>6</v>
      </c>
      <c r="G18">
        <f ca="1">RANDBETWEEN(2,10)</f>
        <v>2</v>
      </c>
      <c r="H18">
        <f ca="1">RANDBETWEEN(2,10)</f>
        <v>4</v>
      </c>
      <c r="I18">
        <f ca="1">RANDBETWEEN(2,10)</f>
        <v>4</v>
      </c>
      <c r="J18">
        <f ca="1">RANDBETWEEN(2,10)</f>
        <v>10</v>
      </c>
      <c r="K18">
        <f ca="1">RANDBETWEEN(2,10)</f>
        <v>3</v>
      </c>
      <c r="L18">
        <f ca="1">RANDBETWEEN(2,10)</f>
        <v>8</v>
      </c>
    </row>
    <row r="19" spans="1:12" x14ac:dyDescent="0.3">
      <c r="A19">
        <f ca="1">RANDBETWEEN(2,10)</f>
        <v>9</v>
      </c>
      <c r="B19">
        <f ca="1">RANDBETWEEN(2,10)</f>
        <v>6</v>
      </c>
      <c r="C19">
        <f ca="1">RANDBETWEEN(2,10)</f>
        <v>2</v>
      </c>
      <c r="D19">
        <f ca="1">RANDBETWEEN(2,10)</f>
        <v>8</v>
      </c>
      <c r="E19">
        <f ca="1">RANDBETWEEN(2,10)</f>
        <v>9</v>
      </c>
      <c r="F19">
        <f ca="1">RANDBETWEEN(2,10)</f>
        <v>5</v>
      </c>
      <c r="G19">
        <f ca="1">RANDBETWEEN(2,10)</f>
        <v>10</v>
      </c>
      <c r="H19">
        <f ca="1">RANDBETWEEN(2,10)</f>
        <v>3</v>
      </c>
      <c r="I19">
        <f ca="1">RANDBETWEEN(2,10)</f>
        <v>2</v>
      </c>
      <c r="J19">
        <f ca="1">RANDBETWEEN(2,10)</f>
        <v>10</v>
      </c>
      <c r="K19">
        <f ca="1">RANDBETWEEN(2,10)</f>
        <v>2</v>
      </c>
      <c r="L19">
        <f ca="1">RANDBETWEEN(2,10)</f>
        <v>10</v>
      </c>
    </row>
    <row r="20" spans="1:12" x14ac:dyDescent="0.3">
      <c r="A20">
        <f ca="1">RANDBETWEEN(2,10)</f>
        <v>6</v>
      </c>
      <c r="B20">
        <f ca="1">RANDBETWEEN(2,10)</f>
        <v>3</v>
      </c>
      <c r="C20">
        <f ca="1">RANDBETWEEN(2,10)</f>
        <v>10</v>
      </c>
      <c r="D20">
        <f ca="1">RANDBETWEEN(2,10)</f>
        <v>7</v>
      </c>
      <c r="E20">
        <f ca="1">RANDBETWEEN(2,10)</f>
        <v>10</v>
      </c>
      <c r="F20">
        <f ca="1">RANDBETWEEN(2,10)</f>
        <v>7</v>
      </c>
      <c r="G20">
        <f ca="1">RANDBETWEEN(2,10)</f>
        <v>2</v>
      </c>
      <c r="H20">
        <f ca="1">RANDBETWEEN(2,10)</f>
        <v>6</v>
      </c>
      <c r="I20">
        <f ca="1">RANDBETWEEN(2,10)</f>
        <v>5</v>
      </c>
      <c r="J20">
        <f ca="1">RANDBETWEEN(2,10)</f>
        <v>6</v>
      </c>
      <c r="K20">
        <f ca="1">RANDBETWEEN(2,10)</f>
        <v>9</v>
      </c>
      <c r="L20">
        <f ca="1">RANDBETWEEN(2,10)</f>
        <v>5</v>
      </c>
    </row>
    <row r="21" spans="1:12" x14ac:dyDescent="0.3">
      <c r="A21">
        <f ca="1">RANDBETWEEN(2,10)</f>
        <v>4</v>
      </c>
      <c r="B21">
        <f ca="1">RANDBETWEEN(2,10)</f>
        <v>5</v>
      </c>
      <c r="C21">
        <f ca="1">RANDBETWEEN(2,10)</f>
        <v>10</v>
      </c>
      <c r="D21">
        <f ca="1">RANDBETWEEN(2,10)</f>
        <v>5</v>
      </c>
      <c r="E21">
        <f ca="1">RANDBETWEEN(2,10)</f>
        <v>4</v>
      </c>
      <c r="F21">
        <f ca="1">RANDBETWEEN(2,10)</f>
        <v>7</v>
      </c>
      <c r="G21">
        <f ca="1">RANDBETWEEN(2,10)</f>
        <v>6</v>
      </c>
      <c r="H21">
        <f ca="1">RANDBETWEEN(2,10)</f>
        <v>7</v>
      </c>
      <c r="I21">
        <f ca="1">RANDBETWEEN(2,10)</f>
        <v>4</v>
      </c>
      <c r="J21">
        <f ca="1">RANDBETWEEN(2,10)</f>
        <v>6</v>
      </c>
      <c r="K21">
        <f ca="1">RANDBETWEEN(2,10)</f>
        <v>5</v>
      </c>
      <c r="L21">
        <f ca="1">RANDBETWEEN(2,10)</f>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13"/>
  <sheetViews>
    <sheetView topLeftCell="B1" workbookViewId="0">
      <selection activeCell="H21" sqref="H21"/>
    </sheetView>
  </sheetViews>
  <sheetFormatPr defaultRowHeight="14.4" x14ac:dyDescent="0.3"/>
  <cols>
    <col min="1" max="1" width="18.44140625" customWidth="1"/>
    <col min="2" max="2" width="12.21875" customWidth="1"/>
    <col min="3" max="3" width="16.21875" customWidth="1"/>
    <col min="5" max="5" width="12.44140625" customWidth="1"/>
    <col min="6" max="6" width="14" customWidth="1"/>
    <col min="7" max="7" width="16.6640625" customWidth="1"/>
    <col min="8" max="8" width="13" customWidth="1"/>
    <col min="9" max="9" width="11.77734375" customWidth="1"/>
    <col min="10" max="10" width="13.109375" customWidth="1"/>
  </cols>
  <sheetData>
    <row r="1" spans="1:10" x14ac:dyDescent="0.3">
      <c r="A1" t="s">
        <v>17</v>
      </c>
      <c r="B1" t="s">
        <v>9</v>
      </c>
      <c r="C1" t="s">
        <v>7</v>
      </c>
      <c r="D1" t="s">
        <v>6</v>
      </c>
      <c r="E1" t="s">
        <v>5</v>
      </c>
      <c r="F1" t="s">
        <v>4</v>
      </c>
      <c r="G1" t="s">
        <v>3</v>
      </c>
      <c r="H1" t="s">
        <v>2</v>
      </c>
      <c r="I1" t="s">
        <v>1</v>
      </c>
      <c r="J1" t="s">
        <v>0</v>
      </c>
    </row>
    <row r="4" spans="1:10" x14ac:dyDescent="0.3">
      <c r="A4" t="s">
        <v>17</v>
      </c>
      <c r="B4" s="1" t="s">
        <v>16</v>
      </c>
      <c r="C4" s="1" t="s">
        <v>15</v>
      </c>
      <c r="D4" s="1" t="s">
        <v>14</v>
      </c>
      <c r="E4" s="1" t="s">
        <v>13</v>
      </c>
      <c r="F4" s="1" t="s">
        <v>12</v>
      </c>
      <c r="G4" s="1" t="s">
        <v>11</v>
      </c>
      <c r="H4" s="1" t="s">
        <v>10</v>
      </c>
    </row>
    <row r="5" spans="1:10" x14ac:dyDescent="0.3">
      <c r="A5" t="s">
        <v>9</v>
      </c>
      <c r="B5" t="s">
        <v>8</v>
      </c>
      <c r="C5" t="str">
        <f>UPPER(B5)</f>
        <v xml:space="preserve"> VIRAT KOHLI</v>
      </c>
      <c r="D5" t="str">
        <f>LOWER(C5)</f>
        <v xml:space="preserve"> virat kohli</v>
      </c>
      <c r="E5" t="str">
        <f>PROPER(D5)</f>
        <v xml:space="preserve"> Virat Kohli</v>
      </c>
      <c r="F5" t="str">
        <f>LEFT(E5,3)</f>
        <v xml:space="preserve"> Vi</v>
      </c>
      <c r="G5" t="str">
        <f>RIGHT(E5,1)</f>
        <v>i</v>
      </c>
      <c r="H5" t="str">
        <f>MID(E5,3,5)</f>
        <v xml:space="preserve">irat </v>
      </c>
    </row>
    <row r="6" spans="1:10" x14ac:dyDescent="0.3">
      <c r="A6" t="s">
        <v>7</v>
      </c>
      <c r="B6" t="s">
        <v>7</v>
      </c>
      <c r="C6" t="str">
        <f>UPPER(B6)</f>
        <v>SIKHAR DHAWAN</v>
      </c>
      <c r="D6" t="str">
        <f>LOWER(C6)</f>
        <v>sikhar dhawan</v>
      </c>
      <c r="E6" t="str">
        <f>PROPER(D6)</f>
        <v>Sikhar Dhawan</v>
      </c>
      <c r="F6" t="str">
        <f>LEFT(E6,3)</f>
        <v>Sik</v>
      </c>
      <c r="G6" t="str">
        <f>RIGHT(E6,1)</f>
        <v>n</v>
      </c>
    </row>
    <row r="7" spans="1:10" x14ac:dyDescent="0.3">
      <c r="A7" t="s">
        <v>6</v>
      </c>
      <c r="B7" t="s">
        <v>6</v>
      </c>
      <c r="C7" t="str">
        <f>UPPER(B7)</f>
        <v>KL RAHUL</v>
      </c>
      <c r="D7" t="str">
        <f>LOWER(C7)</f>
        <v>kl rahul</v>
      </c>
      <c r="E7" t="str">
        <f>PROPER(D7)</f>
        <v>Kl Rahul</v>
      </c>
      <c r="F7" t="str">
        <f>LEFT(E7,3)</f>
        <v xml:space="preserve">Kl </v>
      </c>
      <c r="G7" t="str">
        <f>RIGHT(E7,1)</f>
        <v>l</v>
      </c>
    </row>
    <row r="8" spans="1:10" x14ac:dyDescent="0.3">
      <c r="A8" t="s">
        <v>5</v>
      </c>
      <c r="B8" t="s">
        <v>5</v>
      </c>
      <c r="C8" t="str">
        <f>UPPER(B8)</f>
        <v>MANISH PANDAY</v>
      </c>
      <c r="D8" t="str">
        <f>LOWER(C8)</f>
        <v>manish panday</v>
      </c>
      <c r="E8" t="str">
        <f>PROPER(D8)</f>
        <v>Manish Panday</v>
      </c>
      <c r="F8" t="str">
        <f>LEFT(E8,3)</f>
        <v>Man</v>
      </c>
      <c r="G8" t="str">
        <f>RIGHT(E8,1)</f>
        <v>y</v>
      </c>
    </row>
    <row r="9" spans="1:10" x14ac:dyDescent="0.3">
      <c r="A9" t="s">
        <v>4</v>
      </c>
      <c r="B9" t="s">
        <v>4</v>
      </c>
      <c r="C9" t="str">
        <f>UPPER(B9)</f>
        <v>SIVAM DUBAY</v>
      </c>
      <c r="D9" t="str">
        <f>LOWER(C9)</f>
        <v>sivam dubay</v>
      </c>
      <c r="E9" t="str">
        <f>PROPER(D9)</f>
        <v>Sivam Dubay</v>
      </c>
      <c r="F9" t="str">
        <f>LEFT(E9,3)</f>
        <v>Siv</v>
      </c>
      <c r="G9" t="str">
        <f>RIGHT(E9,1)</f>
        <v>y</v>
      </c>
    </row>
    <row r="10" spans="1:10" x14ac:dyDescent="0.3">
      <c r="A10" t="s">
        <v>3</v>
      </c>
      <c r="B10" t="s">
        <v>3</v>
      </c>
      <c r="C10" t="str">
        <f>UPPER(B10)</f>
        <v>UMESH YADAV</v>
      </c>
      <c r="D10" t="str">
        <f>LOWER(C10)</f>
        <v>umesh yadav</v>
      </c>
      <c r="E10" t="str">
        <f>PROPER(D10)</f>
        <v>Umesh Yadav</v>
      </c>
      <c r="F10" t="str">
        <f>LEFT(E10,3)</f>
        <v>Ume</v>
      </c>
      <c r="G10" t="str">
        <f>RIGHT(E10,1)</f>
        <v>v</v>
      </c>
    </row>
    <row r="11" spans="1:10" x14ac:dyDescent="0.3">
      <c r="A11" t="s">
        <v>2</v>
      </c>
      <c r="B11" t="s">
        <v>2</v>
      </c>
      <c r="C11" t="str">
        <f>UPPER(B11)</f>
        <v>ISHANT SHARMA</v>
      </c>
      <c r="D11" t="str">
        <f>LOWER(C11)</f>
        <v>ishant sharma</v>
      </c>
      <c r="E11" t="str">
        <f>PROPER(D11)</f>
        <v>Ishant Sharma</v>
      </c>
      <c r="F11" t="str">
        <f>LEFT(E11,3)</f>
        <v>Ish</v>
      </c>
      <c r="G11" t="str">
        <f>RIGHT(E11,1)</f>
        <v>a</v>
      </c>
    </row>
    <row r="12" spans="1:10" x14ac:dyDescent="0.3">
      <c r="A12" t="s">
        <v>1</v>
      </c>
      <c r="B12" t="s">
        <v>1</v>
      </c>
      <c r="C12" t="str">
        <f>UPPER(B12)</f>
        <v>DINESH KARTIK</v>
      </c>
      <c r="D12" t="str">
        <f>LOWER(C12)</f>
        <v>dinesh kartik</v>
      </c>
      <c r="E12" t="str">
        <f>PROPER(D12)</f>
        <v>Dinesh Kartik</v>
      </c>
      <c r="F12" t="str">
        <f>LEFT(E12,3)</f>
        <v>Din</v>
      </c>
      <c r="G12" t="str">
        <f>RIGHT(E12,1)</f>
        <v>k</v>
      </c>
    </row>
    <row r="13" spans="1:10" x14ac:dyDescent="0.3">
      <c r="A13" t="s">
        <v>0</v>
      </c>
      <c r="B13" t="s">
        <v>0</v>
      </c>
      <c r="C13" t="str">
        <f>UPPER(B13)</f>
        <v>RISHAB PANT</v>
      </c>
      <c r="D13" t="str">
        <f>LOWER(C13)</f>
        <v>rishab pant</v>
      </c>
      <c r="E13" t="str">
        <f>PROPER(D13)</f>
        <v>Rishab Pant</v>
      </c>
      <c r="F13" t="str">
        <f>LEFT(E13,3)</f>
        <v>Ris</v>
      </c>
      <c r="G13" t="str">
        <f>RIGHT(E13,1)</f>
        <v>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
  <sheetViews>
    <sheetView workbookViewId="0">
      <selection activeCell="K9" sqref="K9"/>
    </sheetView>
  </sheetViews>
  <sheetFormatPr defaultRowHeight="14.4" x14ac:dyDescent="0.3"/>
  <sheetData>
    <row r="2" spans="1:1" x14ac:dyDescent="0.3">
      <c r="A2" t="s">
        <v>18</v>
      </c>
    </row>
  </sheetData>
  <dataConsolidate>
    <dataRefs count="1">
      <dataRef ref="A2:L2" sheet="MICROS" r:id="rId1"/>
    </dataRefs>
  </dataConsolidate>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8"/>
  <sheetViews>
    <sheetView workbookViewId="0">
      <selection activeCell="L28" sqref="L28"/>
    </sheetView>
  </sheetViews>
  <sheetFormatPr defaultRowHeight="14.4" x14ac:dyDescent="0.3"/>
  <cols>
    <col min="4" max="5" width="9" bestFit="1" customWidth="1"/>
    <col min="6" max="6" width="10" bestFit="1" customWidth="1"/>
  </cols>
  <sheetData>
    <row r="2" spans="1:6" x14ac:dyDescent="0.3">
      <c r="A2" s="7" t="s">
        <v>303</v>
      </c>
      <c r="B2" s="7" t="s">
        <v>302</v>
      </c>
      <c r="C2" s="7" t="s">
        <v>221</v>
      </c>
      <c r="D2" s="7" t="s">
        <v>301</v>
      </c>
      <c r="E2" s="7" t="s">
        <v>300</v>
      </c>
      <c r="F2" s="7" t="s">
        <v>299</v>
      </c>
    </row>
    <row r="3" spans="1:6" x14ac:dyDescent="0.3">
      <c r="A3" s="7" t="s">
        <v>295</v>
      </c>
      <c r="B3" s="7" t="s">
        <v>298</v>
      </c>
      <c r="C3" s="7" t="s">
        <v>293</v>
      </c>
      <c r="D3" s="7">
        <v>4124</v>
      </c>
      <c r="E3" s="7">
        <v>50000</v>
      </c>
      <c r="F3" s="7">
        <v>206200000</v>
      </c>
    </row>
    <row r="4" spans="1:6" x14ac:dyDescent="0.3">
      <c r="A4" s="7" t="s">
        <v>294</v>
      </c>
      <c r="B4" s="7" t="s">
        <v>298</v>
      </c>
      <c r="C4" s="7" t="s">
        <v>293</v>
      </c>
      <c r="D4" s="7">
        <v>3558</v>
      </c>
      <c r="E4" s="7">
        <v>50000</v>
      </c>
      <c r="F4" s="7">
        <v>177900000</v>
      </c>
    </row>
    <row r="5" spans="1:6" x14ac:dyDescent="0.3">
      <c r="A5" s="7" t="s">
        <v>292</v>
      </c>
      <c r="B5" s="7" t="s">
        <v>298</v>
      </c>
      <c r="C5" s="7" t="s">
        <v>291</v>
      </c>
      <c r="D5" s="7">
        <v>2066</v>
      </c>
      <c r="E5" s="7">
        <v>50000</v>
      </c>
      <c r="F5" s="7">
        <v>103300000</v>
      </c>
    </row>
    <row r="6" spans="1:6" x14ac:dyDescent="0.3">
      <c r="A6" s="7" t="s">
        <v>290</v>
      </c>
      <c r="B6" s="7" t="s">
        <v>298</v>
      </c>
      <c r="C6" s="7" t="s">
        <v>288</v>
      </c>
      <c r="D6" s="7">
        <v>3521</v>
      </c>
      <c r="E6" s="7">
        <v>35000</v>
      </c>
      <c r="F6" s="7">
        <v>123235000</v>
      </c>
    </row>
    <row r="7" spans="1:6" x14ac:dyDescent="0.3">
      <c r="A7" s="7" t="s">
        <v>295</v>
      </c>
      <c r="B7" s="7" t="s">
        <v>297</v>
      </c>
      <c r="C7" s="7" t="s">
        <v>293</v>
      </c>
      <c r="D7" s="7">
        <v>3489</v>
      </c>
      <c r="E7" s="7">
        <v>50000</v>
      </c>
      <c r="F7" s="7">
        <v>174450000</v>
      </c>
    </row>
    <row r="8" spans="1:6" x14ac:dyDescent="0.3">
      <c r="A8" s="7" t="s">
        <v>294</v>
      </c>
      <c r="B8" s="7" t="s">
        <v>297</v>
      </c>
      <c r="C8" s="7" t="s">
        <v>288</v>
      </c>
      <c r="D8" s="7">
        <v>2776</v>
      </c>
      <c r="E8" s="7">
        <v>35000</v>
      </c>
      <c r="F8" s="7">
        <v>97160000</v>
      </c>
    </row>
    <row r="9" spans="1:6" x14ac:dyDescent="0.3">
      <c r="A9" s="7" t="s">
        <v>292</v>
      </c>
      <c r="B9" s="7" t="s">
        <v>297</v>
      </c>
      <c r="C9" s="7" t="s">
        <v>293</v>
      </c>
      <c r="D9" s="7">
        <v>4217</v>
      </c>
      <c r="E9" s="7">
        <v>50000</v>
      </c>
      <c r="F9" s="7">
        <v>210850000</v>
      </c>
    </row>
    <row r="10" spans="1:6" x14ac:dyDescent="0.3">
      <c r="A10" s="7" t="s">
        <v>290</v>
      </c>
      <c r="B10" s="7" t="s">
        <v>297</v>
      </c>
      <c r="C10" s="7" t="s">
        <v>291</v>
      </c>
      <c r="D10" s="7">
        <v>3690</v>
      </c>
      <c r="E10" s="7">
        <v>50000</v>
      </c>
      <c r="F10" s="7">
        <v>184500000</v>
      </c>
    </row>
    <row r="11" spans="1:6" x14ac:dyDescent="0.3">
      <c r="A11" s="7" t="s">
        <v>295</v>
      </c>
      <c r="B11" s="7" t="s">
        <v>296</v>
      </c>
      <c r="C11" s="7" t="s">
        <v>293</v>
      </c>
      <c r="D11" s="7">
        <v>3395</v>
      </c>
      <c r="E11" s="7">
        <v>50000</v>
      </c>
      <c r="F11" s="7">
        <v>169750000</v>
      </c>
    </row>
    <row r="12" spans="1:6" x14ac:dyDescent="0.3">
      <c r="A12" s="7" t="s">
        <v>294</v>
      </c>
      <c r="B12" s="7" t="s">
        <v>296</v>
      </c>
      <c r="C12" s="7" t="s">
        <v>293</v>
      </c>
      <c r="D12" s="7">
        <v>4566</v>
      </c>
      <c r="E12" s="7">
        <v>50000</v>
      </c>
      <c r="F12" s="7">
        <v>228300000</v>
      </c>
    </row>
    <row r="13" spans="1:6" x14ac:dyDescent="0.3">
      <c r="A13" s="7" t="s">
        <v>292</v>
      </c>
      <c r="B13" s="7" t="s">
        <v>296</v>
      </c>
      <c r="C13" s="7" t="s">
        <v>291</v>
      </c>
      <c r="D13" s="7">
        <v>3487</v>
      </c>
      <c r="E13" s="7">
        <v>80000</v>
      </c>
      <c r="F13" s="7">
        <v>278960000</v>
      </c>
    </row>
    <row r="14" spans="1:6" x14ac:dyDescent="0.3">
      <c r="A14" s="7" t="s">
        <v>290</v>
      </c>
      <c r="B14" s="7" t="s">
        <v>296</v>
      </c>
      <c r="C14" s="7" t="s">
        <v>288</v>
      </c>
      <c r="D14" s="7">
        <v>3658</v>
      </c>
      <c r="E14" s="7">
        <v>35000</v>
      </c>
      <c r="F14" s="7">
        <v>128030000</v>
      </c>
    </row>
    <row r="15" spans="1:6" x14ac:dyDescent="0.3">
      <c r="A15" s="7" t="s">
        <v>295</v>
      </c>
      <c r="B15" s="7" t="s">
        <v>289</v>
      </c>
      <c r="C15" s="7" t="s">
        <v>288</v>
      </c>
      <c r="D15" s="7">
        <v>4859</v>
      </c>
      <c r="E15" s="7">
        <v>35000</v>
      </c>
      <c r="F15" s="7">
        <v>170065000</v>
      </c>
    </row>
    <row r="16" spans="1:6" x14ac:dyDescent="0.3">
      <c r="A16" s="7" t="s">
        <v>294</v>
      </c>
      <c r="B16" s="7" t="s">
        <v>289</v>
      </c>
      <c r="C16" s="7" t="s">
        <v>293</v>
      </c>
      <c r="D16" s="7">
        <v>4866</v>
      </c>
      <c r="E16" s="7">
        <v>50000</v>
      </c>
      <c r="F16" s="7">
        <v>243300000</v>
      </c>
    </row>
    <row r="17" spans="1:12" x14ac:dyDescent="0.3">
      <c r="A17" s="7" t="s">
        <v>292</v>
      </c>
      <c r="B17" s="7" t="s">
        <v>289</v>
      </c>
      <c r="C17" s="7" t="s">
        <v>291</v>
      </c>
      <c r="D17" s="7">
        <v>2415</v>
      </c>
      <c r="E17" s="7">
        <v>80000</v>
      </c>
      <c r="F17" s="7">
        <v>193200000</v>
      </c>
    </row>
    <row r="18" spans="1:12" x14ac:dyDescent="0.3">
      <c r="A18" s="7" t="s">
        <v>290</v>
      </c>
      <c r="B18" s="7" t="s">
        <v>289</v>
      </c>
      <c r="C18" s="7" t="s">
        <v>288</v>
      </c>
      <c r="D18" s="7">
        <v>4788</v>
      </c>
      <c r="E18" s="7">
        <v>35000</v>
      </c>
      <c r="F18" s="7">
        <v>167580000</v>
      </c>
    </row>
    <row r="28" spans="1:12" x14ac:dyDescent="0.3">
      <c r="L28" t="s">
        <v>304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1" sqref="A21"/>
    </sheetView>
  </sheetViews>
  <sheetFormatPr defaultRowHeight="14.4" x14ac:dyDescent="0.3"/>
  <cols>
    <col min="1" max="1" width="12.5546875" bestFit="1" customWidth="1"/>
    <col min="2" max="2" width="11.6640625" bestFit="1" customWidth="1"/>
  </cols>
  <sheetData>
    <row r="1" spans="1:7" x14ac:dyDescent="0.3">
      <c r="A1" s="81" t="s">
        <v>303</v>
      </c>
      <c r="B1" t="s">
        <v>292</v>
      </c>
      <c r="C1" t="str">
        <f>B1&amp;" "&amp;"Sales"</f>
        <v>Micky Sales</v>
      </c>
    </row>
    <row r="2" spans="1:7" x14ac:dyDescent="0.3">
      <c r="G2" s="95"/>
    </row>
    <row r="3" spans="1:7" x14ac:dyDescent="0.3">
      <c r="A3" s="81" t="s">
        <v>225</v>
      </c>
      <c r="B3" t="s">
        <v>305</v>
      </c>
    </row>
    <row r="4" spans="1:7" x14ac:dyDescent="0.3">
      <c r="A4" s="82" t="s">
        <v>296</v>
      </c>
      <c r="B4" s="94">
        <v>0.35477101906372804</v>
      </c>
      <c r="C4" s="48">
        <f>1-B4</f>
        <v>0.6452289809362719</v>
      </c>
    </row>
    <row r="5" spans="1:7" x14ac:dyDescent="0.3">
      <c r="A5" s="82" t="s">
        <v>298</v>
      </c>
      <c r="B5" s="94">
        <v>0.13137312255980466</v>
      </c>
      <c r="C5" s="48">
        <f>1-B5</f>
        <v>0.86862687744019529</v>
      </c>
    </row>
    <row r="6" spans="1:7" x14ac:dyDescent="0.3">
      <c r="A6" s="82" t="s">
        <v>297</v>
      </c>
      <c r="B6" s="94">
        <v>0.2681512380613244</v>
      </c>
      <c r="C6" s="48">
        <f>1-B6</f>
        <v>0.73184876193867554</v>
      </c>
    </row>
    <row r="7" spans="1:7" x14ac:dyDescent="0.3">
      <c r="A7" s="82" t="s">
        <v>289</v>
      </c>
      <c r="B7" s="94">
        <v>0.24570462031514287</v>
      </c>
      <c r="C7" s="48">
        <f>1-B7</f>
        <v>0.75429537968485716</v>
      </c>
    </row>
    <row r="8" spans="1:7" x14ac:dyDescent="0.3">
      <c r="A8" s="82" t="s">
        <v>224</v>
      </c>
      <c r="B8" s="83">
        <v>1</v>
      </c>
      <c r="C8" s="8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4:F13"/>
  <sheetViews>
    <sheetView workbookViewId="0">
      <selection activeCell="G30" sqref="G30"/>
    </sheetView>
  </sheetViews>
  <sheetFormatPr defaultRowHeight="14.4" x14ac:dyDescent="0.3"/>
  <cols>
    <col min="1" max="1" width="15.21875" customWidth="1"/>
    <col min="3" max="3" width="25.33203125" customWidth="1"/>
    <col min="4" max="4" width="40.44140625" customWidth="1"/>
    <col min="5" max="5" width="41.21875" customWidth="1"/>
  </cols>
  <sheetData>
    <row r="4" spans="1:6" x14ac:dyDescent="0.3">
      <c r="A4" s="1" t="s">
        <v>65</v>
      </c>
      <c r="C4" s="1" t="s">
        <v>64</v>
      </c>
      <c r="D4" s="1" t="s">
        <v>63</v>
      </c>
      <c r="E4" s="1" t="s">
        <v>62</v>
      </c>
    </row>
    <row r="5" spans="1:6" x14ac:dyDescent="0.3">
      <c r="A5" t="s">
        <v>61</v>
      </c>
      <c r="B5" t="s">
        <v>60</v>
      </c>
      <c r="C5" t="str">
        <f>CONCATENATE(A5,".",B5,"@","gmail.com")</f>
        <v>virat.kohli@gmail.com</v>
      </c>
      <c r="D5" s="2" t="s">
        <v>59</v>
      </c>
      <c r="E5" t="s">
        <v>58</v>
      </c>
      <c r="F5" t="s">
        <v>57</v>
      </c>
    </row>
    <row r="6" spans="1:6" x14ac:dyDescent="0.3">
      <c r="A6" t="s">
        <v>56</v>
      </c>
      <c r="B6" t="s">
        <v>55</v>
      </c>
      <c r="C6" t="str">
        <f>CONCATENATE(A6,".",B6,"@","gmail.com")</f>
        <v>sikhar.dhawan@gmail.com</v>
      </c>
      <c r="D6" s="2" t="s">
        <v>54</v>
      </c>
      <c r="E6" t="s">
        <v>40</v>
      </c>
      <c r="F6" t="s">
        <v>53</v>
      </c>
    </row>
    <row r="7" spans="1:6" x14ac:dyDescent="0.3">
      <c r="A7" t="s">
        <v>50</v>
      </c>
      <c r="B7" t="s">
        <v>52</v>
      </c>
      <c r="C7" t="str">
        <f>CONCATENATE(A7,".",B7,"@","gmail.com")</f>
        <v>kl.rahul@gmail.com</v>
      </c>
      <c r="D7" s="2" t="s">
        <v>51</v>
      </c>
      <c r="E7" t="s">
        <v>50</v>
      </c>
      <c r="F7" t="s">
        <v>49</v>
      </c>
    </row>
    <row r="8" spans="1:6" x14ac:dyDescent="0.3">
      <c r="A8" t="s">
        <v>48</v>
      </c>
      <c r="B8" t="s">
        <v>47</v>
      </c>
      <c r="C8" t="str">
        <f>CONCATENATE(A8,".",B8,"@","gmail.com")</f>
        <v>manish.panday@gmail.com</v>
      </c>
      <c r="D8" s="2" t="s">
        <v>46</v>
      </c>
      <c r="E8" t="s">
        <v>45</v>
      </c>
      <c r="F8" t="s">
        <v>44</v>
      </c>
    </row>
    <row r="9" spans="1:6" x14ac:dyDescent="0.3">
      <c r="A9" t="s">
        <v>43</v>
      </c>
      <c r="B9" t="s">
        <v>42</v>
      </c>
      <c r="C9" t="str">
        <f>CONCATENATE(A9,".",B9,"@","gmail.com")</f>
        <v>sivam.dubay@gmail.com</v>
      </c>
      <c r="D9" s="2" t="s">
        <v>41</v>
      </c>
      <c r="E9" t="s">
        <v>40</v>
      </c>
      <c r="F9" t="s">
        <v>39</v>
      </c>
    </row>
    <row r="10" spans="1:6" x14ac:dyDescent="0.3">
      <c r="A10" t="s">
        <v>38</v>
      </c>
      <c r="B10" t="s">
        <v>37</v>
      </c>
      <c r="C10" t="str">
        <f>CONCATENATE(A10,".",B10,"@","gmail.com")</f>
        <v>umesh.yadav@gmail.com</v>
      </c>
      <c r="D10" s="2" t="s">
        <v>36</v>
      </c>
      <c r="E10" t="s">
        <v>35</v>
      </c>
      <c r="F10" t="s">
        <v>34</v>
      </c>
    </row>
    <row r="11" spans="1:6" x14ac:dyDescent="0.3">
      <c r="A11" t="s">
        <v>33</v>
      </c>
      <c r="B11" t="s">
        <v>32</v>
      </c>
      <c r="C11" t="str">
        <f>CONCATENATE(A11,".",B11,"@","gmail.com")</f>
        <v>ishant.sharma@gmail.com</v>
      </c>
      <c r="D11" s="2" t="s">
        <v>31</v>
      </c>
      <c r="E11" t="s">
        <v>30</v>
      </c>
      <c r="F11" t="s">
        <v>29</v>
      </c>
    </row>
    <row r="12" spans="1:6" x14ac:dyDescent="0.3">
      <c r="A12" t="s">
        <v>28</v>
      </c>
      <c r="B12" t="s">
        <v>27</v>
      </c>
      <c r="C12" t="str">
        <f>CONCATENATE(A12,".",B12,"@","gmail.com")</f>
        <v>dinesh.kartik@gmail.com</v>
      </c>
      <c r="D12" s="2" t="s">
        <v>26</v>
      </c>
      <c r="E12" t="s">
        <v>25</v>
      </c>
      <c r="F12" t="s">
        <v>24</v>
      </c>
    </row>
    <row r="13" spans="1:6" x14ac:dyDescent="0.3">
      <c r="A13" t="s">
        <v>23</v>
      </c>
      <c r="B13" t="s">
        <v>22</v>
      </c>
      <c r="C13" t="str">
        <f>CONCATENATE(A13,".",B13,"@","gmail.com")</f>
        <v>rishab.pant@gmail.com</v>
      </c>
      <c r="D13" s="2" t="s">
        <v>21</v>
      </c>
      <c r="E13" t="s">
        <v>20</v>
      </c>
      <c r="F13" t="s">
        <v>19</v>
      </c>
    </row>
  </sheetData>
  <hyperlinks>
    <hyperlink ref="D5"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18"/>
  <sheetViews>
    <sheetView tabSelected="1" topLeftCell="G1" zoomScale="115" zoomScaleNormal="115" workbookViewId="0">
      <selection activeCell="P6" sqref="P6"/>
    </sheetView>
  </sheetViews>
  <sheetFormatPr defaultRowHeight="14.4" x14ac:dyDescent="0.3"/>
  <cols>
    <col min="1" max="1" width="21.77734375" customWidth="1"/>
    <col min="7" max="7" width="12.6640625" customWidth="1"/>
    <col min="8" max="8" width="17.33203125" bestFit="1" customWidth="1"/>
    <col min="10" max="10" width="21.109375" customWidth="1"/>
    <col min="14" max="14" width="17.5546875" customWidth="1"/>
    <col min="24" max="24" width="21.77734375" customWidth="1"/>
    <col min="25" max="25" width="12.6640625" customWidth="1"/>
    <col min="27" max="27" width="9.77734375" customWidth="1"/>
  </cols>
  <sheetData>
    <row r="1" spans="1:33" ht="15" thickBot="1" x14ac:dyDescent="0.35"/>
    <row r="2" spans="1:33" ht="15" thickBot="1" x14ac:dyDescent="0.35">
      <c r="A2" s="19" t="s">
        <v>76</v>
      </c>
      <c r="J2" s="19" t="s">
        <v>75</v>
      </c>
      <c r="N2" s="18" t="s">
        <v>74</v>
      </c>
    </row>
    <row r="3" spans="1:33" x14ac:dyDescent="0.3">
      <c r="X3" s="5"/>
      <c r="Y3" s="5"/>
      <c r="Z3" s="5"/>
      <c r="AA3" s="5"/>
      <c r="AB3" s="5"/>
      <c r="AC3" s="5"/>
      <c r="AD3" s="5"/>
      <c r="AE3" s="5"/>
      <c r="AF3" s="5"/>
      <c r="AG3" s="5"/>
    </row>
    <row r="4" spans="1:33" ht="15" thickBot="1" x14ac:dyDescent="0.35">
      <c r="X4" s="17"/>
      <c r="Y4" s="4"/>
      <c r="Z4" s="4"/>
      <c r="AA4" s="4"/>
      <c r="AB4" s="4"/>
      <c r="AC4" s="4"/>
      <c r="AD4" s="4"/>
      <c r="AE4" s="16"/>
      <c r="AF4" s="4"/>
      <c r="AG4" s="5"/>
    </row>
    <row r="5" spans="1:33" ht="15" thickBot="1" x14ac:dyDescent="0.35">
      <c r="A5" s="15" t="s">
        <v>73</v>
      </c>
      <c r="B5" s="14" t="s">
        <v>72</v>
      </c>
      <c r="C5" s="14" t="s">
        <v>71</v>
      </c>
      <c r="D5" s="13" t="s">
        <v>70</v>
      </c>
      <c r="J5" s="11" t="s">
        <v>69</v>
      </c>
      <c r="K5" s="12">
        <v>6</v>
      </c>
      <c r="N5" s="11" t="s">
        <v>69</v>
      </c>
      <c r="O5" s="10">
        <v>2</v>
      </c>
      <c r="P5" s="9">
        <v>3</v>
      </c>
      <c r="Q5" s="9">
        <v>4</v>
      </c>
      <c r="R5" s="9">
        <v>5</v>
      </c>
      <c r="S5" s="8">
        <v>6</v>
      </c>
      <c r="X5" s="5"/>
      <c r="Y5" s="5"/>
      <c r="Z5" s="5"/>
      <c r="AA5" s="5"/>
      <c r="AB5" s="5"/>
      <c r="AC5" s="5"/>
      <c r="AD5" s="5"/>
      <c r="AE5" s="5"/>
      <c r="AF5" s="5"/>
      <c r="AG5" s="5"/>
    </row>
    <row r="6" spans="1:33" x14ac:dyDescent="0.3">
      <c r="A6" t="s">
        <v>68</v>
      </c>
      <c r="B6">
        <v>10000</v>
      </c>
      <c r="C6">
        <v>1000</v>
      </c>
      <c r="D6">
        <f>B6+C6</f>
        <v>11000</v>
      </c>
      <c r="J6">
        <v>2</v>
      </c>
      <c r="K6">
        <f>J6*$K$5</f>
        <v>12</v>
      </c>
      <c r="N6">
        <v>4</v>
      </c>
      <c r="O6">
        <f>$N6*O$5</f>
        <v>8</v>
      </c>
      <c r="P6">
        <f>$N6*P$5</f>
        <v>12</v>
      </c>
      <c r="Q6">
        <f>$N6*Q$5</f>
        <v>16</v>
      </c>
      <c r="R6">
        <f>$N6*R$5</f>
        <v>20</v>
      </c>
      <c r="S6">
        <f>$N6*S$5</f>
        <v>24</v>
      </c>
    </row>
    <row r="7" spans="1:33" x14ac:dyDescent="0.3">
      <c r="A7" t="s">
        <v>67</v>
      </c>
      <c r="B7">
        <v>25000</v>
      </c>
      <c r="C7">
        <v>2500</v>
      </c>
      <c r="D7">
        <f>B7+C7</f>
        <v>27500</v>
      </c>
      <c r="J7">
        <v>3</v>
      </c>
      <c r="K7">
        <f>J7*$K$5</f>
        <v>18</v>
      </c>
      <c r="N7">
        <v>5</v>
      </c>
      <c r="O7" s="7">
        <f>$N7*O$5</f>
        <v>10</v>
      </c>
      <c r="P7">
        <f>$N7*P$5</f>
        <v>15</v>
      </c>
      <c r="Q7">
        <f>$N7*Q$5</f>
        <v>20</v>
      </c>
      <c r="R7">
        <f>$N7*R$5</f>
        <v>25</v>
      </c>
      <c r="S7">
        <f>$N7*S$5</f>
        <v>30</v>
      </c>
    </row>
    <row r="8" spans="1:33" x14ac:dyDescent="0.3">
      <c r="A8" t="s">
        <v>66</v>
      </c>
      <c r="B8">
        <v>15000</v>
      </c>
      <c r="C8">
        <v>1500</v>
      </c>
      <c r="D8">
        <f>B8+C8</f>
        <v>16500</v>
      </c>
      <c r="J8">
        <v>4</v>
      </c>
      <c r="K8">
        <f>J8*$K$5</f>
        <v>24</v>
      </c>
      <c r="N8">
        <v>6</v>
      </c>
      <c r="O8">
        <f>$N8*O$5</f>
        <v>12</v>
      </c>
      <c r="P8">
        <f>$N8*P$5</f>
        <v>18</v>
      </c>
      <c r="Q8">
        <f>$N8*Q$5</f>
        <v>24</v>
      </c>
      <c r="R8">
        <f>$N8*R$5</f>
        <v>30</v>
      </c>
      <c r="S8">
        <f>$N8*S$5</f>
        <v>36</v>
      </c>
      <c r="Z8" s="6"/>
      <c r="AG8" s="5"/>
    </row>
    <row r="9" spans="1:33" x14ac:dyDescent="0.3">
      <c r="J9">
        <v>5</v>
      </c>
      <c r="K9">
        <f>J9*$K$5</f>
        <v>30</v>
      </c>
      <c r="N9">
        <v>7</v>
      </c>
      <c r="O9">
        <f>$N9*O5</f>
        <v>14</v>
      </c>
      <c r="P9">
        <f>$N9*P5</f>
        <v>21</v>
      </c>
      <c r="Q9">
        <f>$N9*Q5</f>
        <v>28</v>
      </c>
      <c r="R9">
        <f>$N9*R5</f>
        <v>35</v>
      </c>
      <c r="S9">
        <f>$N9*S5</f>
        <v>42</v>
      </c>
      <c r="X9" s="4"/>
      <c r="Y9" s="4"/>
      <c r="Z9" s="4"/>
      <c r="AA9" s="4"/>
    </row>
    <row r="13" spans="1:33" x14ac:dyDescent="0.3">
      <c r="AB13" s="3"/>
    </row>
    <row r="18" spans="14:14" x14ac:dyDescent="0.3">
      <c r="N18"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3:Q22"/>
  <sheetViews>
    <sheetView workbookViewId="0">
      <selection activeCell="O20" sqref="O20:O25"/>
    </sheetView>
  </sheetViews>
  <sheetFormatPr defaultRowHeight="14.4" x14ac:dyDescent="0.3"/>
  <cols>
    <col min="2" max="2" width="17" customWidth="1"/>
    <col min="4" max="4" width="25.6640625" bestFit="1" customWidth="1"/>
    <col min="6" max="6" width="21.44140625" bestFit="1" customWidth="1"/>
    <col min="16" max="16" width="9.77734375" bestFit="1" customWidth="1"/>
  </cols>
  <sheetData>
    <row r="3" spans="2:17" ht="15" thickBot="1" x14ac:dyDescent="0.35"/>
    <row r="4" spans="2:17" x14ac:dyDescent="0.3">
      <c r="B4" s="31"/>
      <c r="C4" s="29"/>
      <c r="D4" s="30" t="s">
        <v>95</v>
      </c>
      <c r="E4" s="29"/>
      <c r="F4" s="30" t="s">
        <v>94</v>
      </c>
      <c r="G4" s="29"/>
      <c r="H4" s="29"/>
      <c r="I4" s="29"/>
      <c r="J4" s="29"/>
      <c r="K4" s="29"/>
      <c r="L4" s="29"/>
      <c r="M4" s="28"/>
    </row>
    <row r="5" spans="2:17" x14ac:dyDescent="0.3">
      <c r="B5" s="26" t="s">
        <v>93</v>
      </c>
      <c r="C5" s="5"/>
      <c r="D5" s="5" t="s">
        <v>92</v>
      </c>
      <c r="E5" s="5"/>
      <c r="F5" s="5" t="s">
        <v>91</v>
      </c>
      <c r="G5" s="5"/>
      <c r="H5" s="5"/>
      <c r="I5" s="5"/>
      <c r="J5" s="5"/>
      <c r="K5" s="5"/>
      <c r="L5" s="5"/>
      <c r="M5" s="24"/>
    </row>
    <row r="6" spans="2:17" x14ac:dyDescent="0.3">
      <c r="B6" s="26" t="s">
        <v>90</v>
      </c>
      <c r="C6" s="5"/>
      <c r="D6" s="5" t="s">
        <v>88</v>
      </c>
      <c r="E6" s="5"/>
      <c r="F6" s="5" t="s">
        <v>88</v>
      </c>
      <c r="G6" s="5"/>
      <c r="H6" s="5"/>
      <c r="I6" s="5"/>
      <c r="J6" s="5"/>
      <c r="K6" s="5"/>
      <c r="L6" s="5"/>
      <c r="M6" s="24"/>
    </row>
    <row r="7" spans="2:17" x14ac:dyDescent="0.3">
      <c r="B7" s="26"/>
      <c r="C7" s="5"/>
      <c r="D7" s="5"/>
      <c r="E7" s="5"/>
      <c r="F7" s="5"/>
      <c r="G7" s="5"/>
      <c r="H7" s="5"/>
      <c r="I7" s="5"/>
      <c r="J7" s="5"/>
      <c r="K7" s="5"/>
      <c r="L7" s="5"/>
      <c r="M7" s="24"/>
      <c r="P7" t="s">
        <v>90</v>
      </c>
      <c r="Q7" t="s">
        <v>89</v>
      </c>
    </row>
    <row r="8" spans="2:17" x14ac:dyDescent="0.3">
      <c r="B8" s="26"/>
      <c r="C8" s="5"/>
      <c r="D8" s="5"/>
      <c r="E8" s="5"/>
      <c r="F8" s="5"/>
      <c r="G8" s="5"/>
      <c r="H8" s="5"/>
      <c r="I8" s="5"/>
      <c r="J8" s="5"/>
      <c r="K8" s="5"/>
      <c r="L8" s="5"/>
      <c r="M8" s="24"/>
      <c r="P8" t="s">
        <v>88</v>
      </c>
      <c r="Q8" t="s">
        <v>87</v>
      </c>
    </row>
    <row r="9" spans="2:17" x14ac:dyDescent="0.3">
      <c r="B9" s="26"/>
      <c r="C9" s="5"/>
      <c r="D9" s="5"/>
      <c r="E9" s="5"/>
      <c r="F9" s="5"/>
      <c r="G9" s="5"/>
      <c r="H9" s="5"/>
      <c r="I9" s="5"/>
      <c r="J9" s="5"/>
      <c r="K9" s="5"/>
      <c r="L9" s="5"/>
      <c r="M9" s="24"/>
      <c r="P9" t="s">
        <v>86</v>
      </c>
      <c r="Q9" t="s">
        <v>77</v>
      </c>
    </row>
    <row r="10" spans="2:17" x14ac:dyDescent="0.3">
      <c r="B10" s="26" t="s">
        <v>85</v>
      </c>
      <c r="C10" s="5"/>
      <c r="D10" s="5" t="s">
        <v>84</v>
      </c>
      <c r="E10" s="5"/>
      <c r="F10" s="27">
        <v>0.28194444444444444</v>
      </c>
      <c r="G10" s="5"/>
      <c r="H10" s="5"/>
      <c r="I10" s="5"/>
      <c r="J10" s="5"/>
      <c r="K10" s="5"/>
      <c r="L10" s="5"/>
      <c r="M10" s="24"/>
      <c r="P10" t="s">
        <v>83</v>
      </c>
    </row>
    <row r="11" spans="2:17" x14ac:dyDescent="0.3">
      <c r="B11" s="26"/>
      <c r="C11" s="5"/>
      <c r="D11" s="5"/>
      <c r="E11" s="5"/>
      <c r="F11" s="5"/>
      <c r="G11" s="5"/>
      <c r="H11" s="5"/>
      <c r="I11" s="5"/>
      <c r="J11" s="5"/>
      <c r="K11" s="5"/>
      <c r="L11" s="5"/>
      <c r="M11" s="24"/>
      <c r="P11" t="s">
        <v>82</v>
      </c>
    </row>
    <row r="12" spans="2:17" x14ac:dyDescent="0.3">
      <c r="B12" s="26"/>
      <c r="C12" s="5"/>
      <c r="D12" s="5"/>
      <c r="E12" s="5"/>
      <c r="F12" s="5"/>
      <c r="G12" s="5"/>
      <c r="H12" s="5"/>
      <c r="I12" s="5"/>
      <c r="J12" s="5"/>
      <c r="K12" s="5"/>
      <c r="L12" s="5"/>
      <c r="M12" s="24"/>
      <c r="P12" t="s">
        <v>81</v>
      </c>
    </row>
    <row r="13" spans="2:17" x14ac:dyDescent="0.3">
      <c r="B13" s="26" t="s">
        <v>80</v>
      </c>
      <c r="C13" s="5"/>
      <c r="D13" s="5"/>
      <c r="E13" s="5"/>
      <c r="F13" s="5">
        <v>5</v>
      </c>
      <c r="G13" s="5"/>
      <c r="H13" s="5"/>
      <c r="I13" s="5"/>
      <c r="J13" s="5"/>
      <c r="K13" s="5"/>
      <c r="L13" s="5"/>
      <c r="M13" s="24"/>
    </row>
    <row r="14" spans="2:17" x14ac:dyDescent="0.3">
      <c r="B14" s="26"/>
      <c r="C14" s="5"/>
      <c r="D14" s="5"/>
      <c r="E14" s="5"/>
      <c r="F14" s="5"/>
      <c r="G14" s="5"/>
      <c r="H14" s="5"/>
      <c r="I14" s="5"/>
      <c r="J14" s="5"/>
      <c r="K14" s="5"/>
      <c r="L14" s="5"/>
      <c r="M14" s="24"/>
    </row>
    <row r="15" spans="2:17" x14ac:dyDescent="0.3">
      <c r="B15" s="26"/>
      <c r="C15" s="5"/>
      <c r="D15" s="5"/>
      <c r="E15" s="5"/>
      <c r="F15" s="5"/>
      <c r="G15" s="5"/>
      <c r="H15" s="5"/>
      <c r="I15" s="5"/>
      <c r="J15" s="5"/>
      <c r="K15" s="5"/>
      <c r="L15" s="5"/>
      <c r="M15" s="24"/>
    </row>
    <row r="16" spans="2:17" x14ac:dyDescent="0.3">
      <c r="B16" s="26" t="s">
        <v>79</v>
      </c>
      <c r="C16" s="5"/>
      <c r="D16" s="5" t="s">
        <v>78</v>
      </c>
      <c r="E16" s="5"/>
      <c r="F16" s="5" t="s">
        <v>77</v>
      </c>
      <c r="G16" s="5"/>
      <c r="H16" s="5"/>
      <c r="I16" s="5"/>
      <c r="J16" s="5"/>
      <c r="K16" s="5"/>
      <c r="L16" s="5"/>
      <c r="M16" s="24"/>
    </row>
    <row r="17" spans="2:17" x14ac:dyDescent="0.3">
      <c r="B17" s="25"/>
      <c r="C17" s="5"/>
      <c r="D17" s="5"/>
      <c r="E17" s="5"/>
      <c r="F17" s="5"/>
      <c r="G17" s="5"/>
      <c r="H17" s="5"/>
      <c r="I17" s="5"/>
      <c r="J17" s="5"/>
      <c r="K17" s="5"/>
      <c r="L17" s="5"/>
      <c r="M17" s="24"/>
    </row>
    <row r="18" spans="2:17" x14ac:dyDescent="0.3">
      <c r="B18" s="25"/>
      <c r="C18" s="5"/>
      <c r="D18" s="5"/>
      <c r="E18" s="5"/>
      <c r="F18" s="5"/>
      <c r="G18" s="5"/>
      <c r="H18" s="5"/>
      <c r="I18" s="5"/>
      <c r="J18" s="5"/>
      <c r="K18" s="5"/>
      <c r="L18" s="5"/>
      <c r="M18" s="24"/>
    </row>
    <row r="19" spans="2:17" x14ac:dyDescent="0.3">
      <c r="B19" s="25"/>
      <c r="C19" s="5"/>
      <c r="D19" s="5"/>
      <c r="E19" s="5"/>
      <c r="F19" s="5"/>
      <c r="G19" s="5"/>
      <c r="H19" s="5"/>
      <c r="I19" s="5"/>
      <c r="J19" s="5"/>
      <c r="K19" s="5"/>
      <c r="L19" s="5"/>
      <c r="M19" s="24"/>
    </row>
    <row r="20" spans="2:17" x14ac:dyDescent="0.3">
      <c r="B20" s="25"/>
      <c r="C20" s="5"/>
      <c r="D20" s="5"/>
      <c r="E20" s="5"/>
      <c r="F20" s="5"/>
      <c r="G20" s="5"/>
      <c r="H20" s="5"/>
      <c r="I20" s="5"/>
      <c r="J20" s="5"/>
      <c r="K20" s="5"/>
      <c r="L20" s="5"/>
      <c r="M20" s="24"/>
    </row>
    <row r="21" spans="2:17" x14ac:dyDescent="0.3">
      <c r="B21" s="25"/>
      <c r="C21" s="5"/>
      <c r="D21" s="5"/>
      <c r="E21" s="5"/>
      <c r="F21" s="5"/>
      <c r="G21" s="5"/>
      <c r="H21" s="5"/>
      <c r="I21" s="5"/>
      <c r="J21" s="5"/>
      <c r="K21" s="5"/>
      <c r="L21" s="5"/>
      <c r="M21" s="24"/>
      <c r="Q21" s="23"/>
    </row>
    <row r="22" spans="2:17" ht="15" thickBot="1" x14ac:dyDescent="0.35">
      <c r="B22" s="22"/>
      <c r="C22" s="21"/>
      <c r="D22" s="21"/>
      <c r="E22" s="21"/>
      <c r="F22" s="21"/>
      <c r="G22" s="21"/>
      <c r="H22" s="21"/>
      <c r="I22" s="21"/>
      <c r="J22" s="21"/>
      <c r="K22" s="21"/>
      <c r="L22" s="21"/>
      <c r="M22" s="20"/>
    </row>
  </sheetData>
  <dataValidations count="4">
    <dataValidation type="list" allowBlank="1" showInputMessage="1" showErrorMessage="1" sqref="F16">
      <formula1>$Q$8:$Q$9</formula1>
    </dataValidation>
    <dataValidation type="whole" allowBlank="1" showInputMessage="1" showErrorMessage="1" errorTitle="check the vaid member" promptTitle="member should be 1-10" prompt="enter valid number" sqref="F13">
      <formula1>1</formula1>
      <formula2>10</formula2>
    </dataValidation>
    <dataValidation type="time" allowBlank="1" showInputMessage="1" showErrorMessage="1" sqref="F10">
      <formula1>0.25</formula1>
      <formula2>0.375</formula2>
    </dataValidation>
    <dataValidation type="list" allowBlank="1" showInputMessage="1" showErrorMessage="1" sqref="F6">
      <formula1>$P$8:$P$12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2:R19"/>
  <sheetViews>
    <sheetView zoomScale="115" zoomScaleNormal="115" workbookViewId="0">
      <selection activeCell="L7" sqref="L7"/>
    </sheetView>
  </sheetViews>
  <sheetFormatPr defaultRowHeight="14.4" x14ac:dyDescent="0.3"/>
  <cols>
    <col min="1" max="1" width="21.77734375" bestFit="1" customWidth="1"/>
    <col min="7" max="7" width="9.21875" customWidth="1"/>
    <col min="16" max="16" width="16" bestFit="1" customWidth="1"/>
  </cols>
  <sheetData>
    <row r="2" spans="1:18" ht="25.8" x14ac:dyDescent="0.5">
      <c r="A2" s="44" t="s">
        <v>112</v>
      </c>
      <c r="B2" s="42"/>
      <c r="C2" s="42"/>
      <c r="F2" s="43" t="s">
        <v>111</v>
      </c>
      <c r="G2" s="42"/>
      <c r="L2" s="43" t="s">
        <v>110</v>
      </c>
      <c r="M2" s="42"/>
    </row>
    <row r="4" spans="1:18" x14ac:dyDescent="0.3">
      <c r="A4" s="1" t="s">
        <v>109</v>
      </c>
      <c r="L4" s="41" t="s">
        <v>108</v>
      </c>
      <c r="M4" s="38"/>
    </row>
    <row r="5" spans="1:18" x14ac:dyDescent="0.3">
      <c r="F5" s="40" t="s">
        <v>107</v>
      </c>
      <c r="G5" s="39" t="s">
        <v>106</v>
      </c>
      <c r="H5" s="38" t="s">
        <v>105</v>
      </c>
      <c r="L5" s="32">
        <v>43466</v>
      </c>
    </row>
    <row r="6" spans="1:18" x14ac:dyDescent="0.3">
      <c r="A6">
        <v>1</v>
      </c>
      <c r="G6">
        <v>5</v>
      </c>
      <c r="H6">
        <v>8</v>
      </c>
      <c r="L6" s="32">
        <v>43498</v>
      </c>
    </row>
    <row r="7" spans="1:18" x14ac:dyDescent="0.3">
      <c r="A7">
        <v>2</v>
      </c>
      <c r="F7">
        <v>1</v>
      </c>
      <c r="L7" s="32">
        <v>43527</v>
      </c>
      <c r="O7" s="6"/>
      <c r="P7" s="6" t="s">
        <v>104</v>
      </c>
      <c r="Q7" s="6" t="s">
        <v>103</v>
      </c>
      <c r="R7" s="6"/>
    </row>
    <row r="8" spans="1:18" x14ac:dyDescent="0.3">
      <c r="A8">
        <v>3</v>
      </c>
      <c r="F8">
        <v>2</v>
      </c>
      <c r="L8" s="32">
        <v>43589</v>
      </c>
      <c r="O8" s="6" t="s">
        <v>102</v>
      </c>
      <c r="P8" s="34">
        <v>43678</v>
      </c>
      <c r="Q8" s="37" t="s">
        <v>101</v>
      </c>
      <c r="R8" s="6"/>
    </row>
    <row r="9" spans="1:18" x14ac:dyDescent="0.3">
      <c r="A9">
        <v>4</v>
      </c>
      <c r="F9">
        <v>3</v>
      </c>
      <c r="L9" s="32">
        <v>43621</v>
      </c>
      <c r="O9" s="6" t="s">
        <v>100</v>
      </c>
      <c r="P9" s="36" t="s">
        <v>99</v>
      </c>
      <c r="Q9" s="35" t="s">
        <v>98</v>
      </c>
      <c r="R9" s="6"/>
    </row>
    <row r="10" spans="1:18" x14ac:dyDescent="0.3">
      <c r="A10">
        <v>5</v>
      </c>
      <c r="F10">
        <v>4</v>
      </c>
      <c r="L10" s="32">
        <v>43651</v>
      </c>
      <c r="O10" s="6" t="s">
        <v>97</v>
      </c>
      <c r="P10" s="34">
        <v>43525</v>
      </c>
      <c r="Q10" s="33" t="s">
        <v>96</v>
      </c>
      <c r="R10" s="6"/>
    </row>
    <row r="11" spans="1:18" x14ac:dyDescent="0.3">
      <c r="A11">
        <v>6</v>
      </c>
      <c r="F11">
        <v>5</v>
      </c>
      <c r="L11" s="32">
        <v>43683</v>
      </c>
      <c r="O11" s="6"/>
      <c r="P11" s="6"/>
      <c r="Q11" s="6"/>
      <c r="R11" s="6"/>
    </row>
    <row r="12" spans="1:18" x14ac:dyDescent="0.3">
      <c r="A12">
        <v>7</v>
      </c>
      <c r="F12">
        <v>6</v>
      </c>
      <c r="L12" s="32">
        <v>43562</v>
      </c>
      <c r="O12" s="6"/>
      <c r="P12" s="6"/>
      <c r="Q12" s="6"/>
      <c r="R12" s="6"/>
    </row>
    <row r="13" spans="1:18" x14ac:dyDescent="0.3">
      <c r="A13">
        <v>8</v>
      </c>
      <c r="F13">
        <v>7</v>
      </c>
      <c r="L13" s="32">
        <v>43777</v>
      </c>
      <c r="O13" s="6"/>
      <c r="P13" s="6"/>
      <c r="Q13" s="6"/>
      <c r="R13" s="6"/>
    </row>
    <row r="14" spans="1:18" x14ac:dyDescent="0.3">
      <c r="A14">
        <v>9</v>
      </c>
      <c r="F14">
        <v>8</v>
      </c>
      <c r="L14" s="32">
        <v>43511</v>
      </c>
      <c r="O14" s="5"/>
      <c r="P14" s="5"/>
      <c r="Q14" s="5"/>
      <c r="R14" s="5"/>
    </row>
    <row r="15" spans="1:18" x14ac:dyDescent="0.3">
      <c r="A15">
        <v>10</v>
      </c>
      <c r="F15">
        <v>9</v>
      </c>
      <c r="L15" s="32">
        <v>43829</v>
      </c>
      <c r="O15" s="5"/>
      <c r="P15" s="5"/>
      <c r="Q15" s="5"/>
      <c r="R15" s="5"/>
    </row>
    <row r="16" spans="1:18" x14ac:dyDescent="0.3">
      <c r="A16">
        <v>11</v>
      </c>
      <c r="F16">
        <v>10</v>
      </c>
      <c r="L16" s="32">
        <v>43758</v>
      </c>
      <c r="O16" s="5"/>
      <c r="P16" s="5"/>
      <c r="Q16" s="5"/>
      <c r="R16" s="5"/>
    </row>
    <row r="17" spans="1:18" x14ac:dyDescent="0.3">
      <c r="A17">
        <v>12</v>
      </c>
      <c r="F17">
        <v>11</v>
      </c>
      <c r="L17" s="32">
        <v>43716</v>
      </c>
      <c r="O17" s="5"/>
      <c r="P17" s="5"/>
      <c r="Q17" s="5"/>
      <c r="R17" s="5"/>
    </row>
    <row r="18" spans="1:18" x14ac:dyDescent="0.3">
      <c r="A18">
        <v>13</v>
      </c>
      <c r="F18">
        <v>12</v>
      </c>
    </row>
    <row r="19" spans="1:18" x14ac:dyDescent="0.3">
      <c r="F19">
        <v>13</v>
      </c>
    </row>
  </sheetData>
  <conditionalFormatting sqref="A6:A18">
    <cfRule type="cellIs" dxfId="8" priority="9" operator="greaterThan">
      <formula>7</formula>
    </cfRule>
  </conditionalFormatting>
  <conditionalFormatting sqref="F7:F19">
    <cfRule type="cellIs" dxfId="7" priority="8" operator="between">
      <formula>$G$6</formula>
      <formula>$H$6</formula>
    </cfRule>
  </conditionalFormatting>
  <conditionalFormatting sqref="L5:L17">
    <cfRule type="cellIs" dxfId="6" priority="1" operator="lessThan">
      <formula>$P$10</formula>
    </cfRule>
    <cfRule type="cellIs" dxfId="5" priority="2" operator="lessThan">
      <formula>$P$10</formula>
    </cfRule>
    <cfRule type="cellIs" dxfId="4" priority="3" operator="between">
      <formula>43525</formula>
      <formula>43615</formula>
    </cfRule>
    <cfRule type="cellIs" dxfId="3" priority="4" operator="between">
      <formula>$P$9</formula>
      <formula>$P$9</formula>
    </cfRule>
    <cfRule type="cellIs" dxfId="2" priority="5" operator="greaterThan">
      <formula>43647</formula>
    </cfRule>
    <cfRule type="cellIs" dxfId="1" priority="6" operator="greaterThan">
      <formula>$P$8</formula>
    </cfRule>
    <cfRule type="cellIs" dxfId="0" priority="7" operator="greaterThan">
      <formula>$P$8</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2:I19"/>
  <sheetViews>
    <sheetView workbookViewId="0">
      <selection activeCell="K27" sqref="K27"/>
    </sheetView>
  </sheetViews>
  <sheetFormatPr defaultRowHeight="14.4" x14ac:dyDescent="0.3"/>
  <cols>
    <col min="1" max="1" width="26.88671875" bestFit="1" customWidth="1"/>
    <col min="2" max="2" width="9.77734375" bestFit="1" customWidth="1"/>
  </cols>
  <sheetData>
    <row r="2" spans="1:3" ht="33.6" x14ac:dyDescent="0.65">
      <c r="A2" s="46" t="s">
        <v>124</v>
      </c>
    </row>
    <row r="5" spans="1:3" x14ac:dyDescent="0.3">
      <c r="A5" s="45" t="s">
        <v>122</v>
      </c>
      <c r="B5" s="45" t="s">
        <v>113</v>
      </c>
      <c r="C5" s="45" t="s">
        <v>123</v>
      </c>
    </row>
    <row r="6" spans="1:3" x14ac:dyDescent="0.3">
      <c r="A6" t="s">
        <v>121</v>
      </c>
      <c r="B6">
        <v>70</v>
      </c>
      <c r="C6">
        <v>90</v>
      </c>
    </row>
    <row r="7" spans="1:3" x14ac:dyDescent="0.3">
      <c r="A7" t="s">
        <v>120</v>
      </c>
      <c r="B7">
        <v>77</v>
      </c>
      <c r="C7">
        <v>86</v>
      </c>
    </row>
    <row r="8" spans="1:3" x14ac:dyDescent="0.3">
      <c r="A8" t="s">
        <v>119</v>
      </c>
      <c r="B8">
        <v>69</v>
      </c>
      <c r="C8">
        <v>99.5</v>
      </c>
    </row>
    <row r="9" spans="1:3" x14ac:dyDescent="0.3">
      <c r="A9" t="s">
        <v>118</v>
      </c>
      <c r="B9">
        <v>80</v>
      </c>
      <c r="C9">
        <v>72.2</v>
      </c>
    </row>
    <row r="10" spans="1:3" x14ac:dyDescent="0.3">
      <c r="A10" t="s">
        <v>117</v>
      </c>
      <c r="B10">
        <v>86</v>
      </c>
      <c r="C10">
        <v>68</v>
      </c>
    </row>
    <row r="11" spans="1:3" x14ac:dyDescent="0.3">
      <c r="A11" t="s">
        <v>116</v>
      </c>
      <c r="B11">
        <v>40</v>
      </c>
      <c r="C11">
        <v>25.6</v>
      </c>
    </row>
    <row r="12" spans="1:3" x14ac:dyDescent="0.3">
      <c r="A12" t="s">
        <v>115</v>
      </c>
      <c r="B12">
        <v>96</v>
      </c>
      <c r="C12">
        <v>45</v>
      </c>
    </row>
    <row r="13" spans="1:3" x14ac:dyDescent="0.3">
      <c r="A13" t="s">
        <v>114</v>
      </c>
      <c r="B13">
        <v>54</v>
      </c>
      <c r="C13">
        <v>36</v>
      </c>
    </row>
    <row r="18" spans="1:9" x14ac:dyDescent="0.3">
      <c r="A18" s="45" t="s">
        <v>122</v>
      </c>
      <c r="B18" t="s">
        <v>121</v>
      </c>
      <c r="C18" t="s">
        <v>120</v>
      </c>
      <c r="D18" t="s">
        <v>119</v>
      </c>
      <c r="E18" t="s">
        <v>118</v>
      </c>
      <c r="F18" t="s">
        <v>117</v>
      </c>
      <c r="G18" t="s">
        <v>116</v>
      </c>
      <c r="H18" t="s">
        <v>115</v>
      </c>
      <c r="I18" t="s">
        <v>114</v>
      </c>
    </row>
    <row r="19" spans="1:9" x14ac:dyDescent="0.3">
      <c r="A19" s="45" t="s">
        <v>113</v>
      </c>
      <c r="B19">
        <v>70</v>
      </c>
      <c r="C19">
        <v>77</v>
      </c>
      <c r="D19">
        <v>69</v>
      </c>
      <c r="E19">
        <v>80</v>
      </c>
      <c r="F19">
        <v>86</v>
      </c>
      <c r="G19">
        <v>40</v>
      </c>
      <c r="H19">
        <v>96</v>
      </c>
      <c r="I19">
        <v>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D15"/>
  <sheetViews>
    <sheetView workbookViewId="0">
      <selection activeCell="E9" sqref="E9"/>
    </sheetView>
  </sheetViews>
  <sheetFormatPr defaultRowHeight="14.4" x14ac:dyDescent="0.3"/>
  <sheetData>
    <row r="2" spans="1:4" x14ac:dyDescent="0.3">
      <c r="A2" s="47" t="s">
        <v>140</v>
      </c>
      <c r="B2" s="47" t="s">
        <v>139</v>
      </c>
      <c r="C2" s="47" t="s">
        <v>138</v>
      </c>
      <c r="D2" s="47" t="s">
        <v>137</v>
      </c>
    </row>
    <row r="3" spans="1:4" x14ac:dyDescent="0.3">
      <c r="A3" s="6" t="s">
        <v>136</v>
      </c>
      <c r="B3" s="6">
        <v>679</v>
      </c>
      <c r="C3" s="6">
        <v>888</v>
      </c>
      <c r="D3" s="6">
        <v>451</v>
      </c>
    </row>
    <row r="4" spans="1:4" x14ac:dyDescent="0.3">
      <c r="A4" s="6" t="s">
        <v>135</v>
      </c>
      <c r="B4" s="6">
        <v>582</v>
      </c>
      <c r="C4" s="6">
        <v>556</v>
      </c>
      <c r="D4" s="6">
        <v>651</v>
      </c>
    </row>
    <row r="5" spans="1:4" x14ac:dyDescent="0.3">
      <c r="A5" s="6" t="s">
        <v>134</v>
      </c>
      <c r="B5" s="6">
        <v>881</v>
      </c>
      <c r="C5" s="6">
        <v>456</v>
      </c>
      <c r="D5" s="6">
        <v>464</v>
      </c>
    </row>
    <row r="6" spans="1:4" x14ac:dyDescent="0.3">
      <c r="A6" s="6" t="s">
        <v>133</v>
      </c>
      <c r="B6" s="6">
        <v>408</v>
      </c>
      <c r="C6" s="6">
        <v>542</v>
      </c>
      <c r="D6" s="6">
        <v>455</v>
      </c>
    </row>
    <row r="7" spans="1:4" x14ac:dyDescent="0.3">
      <c r="A7" s="6" t="s">
        <v>132</v>
      </c>
      <c r="B7" s="6">
        <v>798</v>
      </c>
      <c r="C7" s="6">
        <v>655</v>
      </c>
      <c r="D7" s="6">
        <v>321</v>
      </c>
    </row>
    <row r="8" spans="1:4" x14ac:dyDescent="0.3">
      <c r="A8" s="6" t="s">
        <v>131</v>
      </c>
      <c r="B8" s="6">
        <v>600</v>
      </c>
      <c r="C8" s="6">
        <v>694</v>
      </c>
      <c r="D8" s="6">
        <v>456</v>
      </c>
    </row>
    <row r="9" spans="1:4" x14ac:dyDescent="0.3">
      <c r="A9" s="6" t="s">
        <v>130</v>
      </c>
      <c r="B9" s="6">
        <v>889</v>
      </c>
      <c r="C9" s="6">
        <v>458</v>
      </c>
      <c r="D9" s="6">
        <v>987</v>
      </c>
    </row>
    <row r="10" spans="1:4" x14ac:dyDescent="0.3">
      <c r="A10" s="6" t="s">
        <v>129</v>
      </c>
      <c r="B10" s="6">
        <v>465</v>
      </c>
      <c r="C10" s="6">
        <v>785</v>
      </c>
      <c r="D10" s="6">
        <v>789</v>
      </c>
    </row>
    <row r="11" spans="1:4" x14ac:dyDescent="0.3">
      <c r="A11" s="6" t="s">
        <v>128</v>
      </c>
      <c r="B11" s="6">
        <v>369</v>
      </c>
      <c r="C11" s="6">
        <v>655</v>
      </c>
      <c r="D11" s="6">
        <v>654</v>
      </c>
    </row>
    <row r="12" spans="1:4" x14ac:dyDescent="0.3">
      <c r="A12" s="6" t="s">
        <v>127</v>
      </c>
      <c r="B12" s="6">
        <v>487</v>
      </c>
      <c r="C12" s="6">
        <v>988</v>
      </c>
      <c r="D12" s="6">
        <v>459</v>
      </c>
    </row>
    <row r="13" spans="1:4" x14ac:dyDescent="0.3">
      <c r="A13" s="6" t="s">
        <v>126</v>
      </c>
      <c r="B13" s="6">
        <v>700</v>
      </c>
      <c r="C13" s="6">
        <v>856</v>
      </c>
      <c r="D13" s="6">
        <v>753</v>
      </c>
    </row>
    <row r="14" spans="1:4" x14ac:dyDescent="0.3">
      <c r="A14" s="6" t="s">
        <v>125</v>
      </c>
      <c r="B14" s="6">
        <v>500</v>
      </c>
      <c r="C14" s="6">
        <v>326</v>
      </c>
      <c r="D14" s="6">
        <v>357</v>
      </c>
    </row>
    <row r="15" spans="1:4" x14ac:dyDescent="0.3">
      <c r="A15" s="6"/>
      <c r="B15" s="6"/>
      <c r="C15" s="6"/>
      <c r="D15" s="6"/>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2:B11"/>
  <sheetViews>
    <sheetView workbookViewId="0">
      <selection activeCell="R4" sqref="R4"/>
    </sheetView>
  </sheetViews>
  <sheetFormatPr defaultRowHeight="14.4" x14ac:dyDescent="0.3"/>
  <cols>
    <col min="1" max="1" width="13.21875" bestFit="1" customWidth="1"/>
    <col min="2" max="2" width="6.33203125" customWidth="1"/>
  </cols>
  <sheetData>
    <row r="2" spans="1:2" x14ac:dyDescent="0.3">
      <c r="A2" s="1" t="s">
        <v>141</v>
      </c>
      <c r="B2" s="1" t="s">
        <v>142</v>
      </c>
    </row>
    <row r="3" spans="1:2" x14ac:dyDescent="0.3">
      <c r="A3" t="s">
        <v>8</v>
      </c>
      <c r="B3">
        <v>20</v>
      </c>
    </row>
    <row r="4" spans="1:2" x14ac:dyDescent="0.3">
      <c r="A4" t="s">
        <v>7</v>
      </c>
      <c r="B4">
        <v>10</v>
      </c>
    </row>
    <row r="5" spans="1:2" x14ac:dyDescent="0.3">
      <c r="A5" t="s">
        <v>6</v>
      </c>
      <c r="B5">
        <v>10</v>
      </c>
    </row>
    <row r="6" spans="1:2" x14ac:dyDescent="0.3">
      <c r="A6" t="s">
        <v>5</v>
      </c>
      <c r="B6">
        <v>11</v>
      </c>
    </row>
    <row r="7" spans="1:2" x14ac:dyDescent="0.3">
      <c r="A7" t="s">
        <v>4</v>
      </c>
      <c r="B7">
        <v>7</v>
      </c>
    </row>
    <row r="8" spans="1:2" x14ac:dyDescent="0.3">
      <c r="A8" t="s">
        <v>3</v>
      </c>
      <c r="B8">
        <v>9</v>
      </c>
    </row>
    <row r="9" spans="1:2" x14ac:dyDescent="0.3">
      <c r="A9" t="s">
        <v>2</v>
      </c>
      <c r="B9">
        <v>5</v>
      </c>
    </row>
    <row r="10" spans="1:2" x14ac:dyDescent="0.3">
      <c r="A10" t="s">
        <v>1</v>
      </c>
      <c r="B10">
        <v>8</v>
      </c>
    </row>
    <row r="11" spans="1:2" x14ac:dyDescent="0.3">
      <c r="A11" t="s">
        <v>0</v>
      </c>
      <c r="B11">
        <v>20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Sheet2</vt:lpstr>
      <vt:lpstr>Sheet3</vt:lpstr>
      <vt:lpstr>reference</vt:lpstr>
      <vt:lpstr>data validation</vt:lpstr>
      <vt:lpstr>condition formating</vt:lpstr>
      <vt:lpstr>column chart</vt:lpstr>
      <vt:lpstr>line chart</vt:lpstr>
      <vt:lpstr>pi chart</vt:lpstr>
      <vt:lpstr>PROTECTION1</vt:lpstr>
      <vt:lpstr>PROTECTION 2</vt:lpstr>
      <vt:lpstr>PIVOT TABLE1</vt:lpstr>
      <vt:lpstr>pivot table2</vt:lpstr>
      <vt:lpstr>dashbord</vt:lpstr>
      <vt:lpstr>vlook up</vt:lpstr>
      <vt:lpstr>INDEX &amp;MATCH</vt:lpstr>
      <vt:lpstr>operator</vt:lpstr>
      <vt:lpstr>IF FUNCTION</vt:lpstr>
      <vt:lpstr>COUNT IF</vt:lpstr>
      <vt:lpstr>MICROS</vt:lpstr>
      <vt:lpstr>dashboard1</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Priyaranjan</dc:creator>
  <cp:lastModifiedBy>Priyaranjan</cp:lastModifiedBy>
  <dcterms:created xsi:type="dcterms:W3CDTF">2020-12-08T05:23:40Z</dcterms:created>
  <dcterms:modified xsi:type="dcterms:W3CDTF">2020-12-08T05:47:09Z</dcterms:modified>
</cp:coreProperties>
</file>