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2_04_end\"/>
    </mc:Choice>
  </mc:AlternateContent>
  <xr:revisionPtr revIDLastSave="0" documentId="13_ncr:1_{0F6674C4-8F48-4AAD-A623-264FC77CEF1F}" xr6:coauthVersionLast="47" xr6:coauthVersionMax="47" xr10:uidLastSave="{00000000-0000-0000-0000-000000000000}"/>
  <bookViews>
    <workbookView xWindow="-103" yWindow="-103" windowWidth="22149" windowHeight="12549" firstSheet="6" activeTab="11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8" i="13" l="1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G6" i="16" l="1"/>
  <c r="H6" i="16" a="1"/>
  <c r="C4" i="18" a="1"/>
  <c r="H6" i="16" l="1"/>
  <c r="C4" i="18"/>
  <c r="C4" i="14" a="1"/>
  <c r="C4" i="14" l="1"/>
  <c r="C9" i="14" a="1"/>
  <c r="C9" i="14" l="1"/>
  <c r="C15" i="14" a="1"/>
  <c r="C15" i="14" l="1"/>
  <c r="I15" i="14" a="1"/>
  <c r="I15" i="14" l="1"/>
  <c r="L15" i="14" a="1"/>
  <c r="L15" i="14" l="1"/>
  <c r="C18" i="14" a="1"/>
  <c r="I18" i="14" a="1"/>
  <c r="C18" i="14" l="1"/>
  <c r="I18" i="14"/>
  <c r="L18" i="14" a="1"/>
  <c r="L18" i="14" l="1"/>
  <c r="I25" i="14" a="1"/>
  <c r="C19" i="5" a="1"/>
  <c r="I25" i="14" l="1"/>
  <c r="C19" i="5"/>
  <c r="C20" i="5" a="1"/>
  <c r="C20" i="5" l="1"/>
  <c r="C21" i="5" a="1"/>
  <c r="C21" i="5" l="1"/>
  <c r="C22" i="5" a="1"/>
  <c r="C22" i="5" l="1"/>
  <c r="C23" i="5" a="1"/>
  <c r="C23" i="5" l="1"/>
  <c r="C24" i="5" a="1"/>
  <c r="C24" i="5" l="1"/>
  <c r="C27" i="5" a="1"/>
  <c r="C27" i="5" l="1"/>
  <c r="C7" i="6" a="1"/>
  <c r="C7" i="6" l="1"/>
  <c r="C17" i="6" a="1"/>
  <c r="C20" i="6" a="1"/>
  <c r="C17" i="6" l="1"/>
  <c r="C20" i="6"/>
  <c r="I20" i="6" a="1"/>
  <c r="I20" i="6" l="1"/>
  <c r="C29" i="6" a="1"/>
  <c r="I29" i="6" a="1"/>
  <c r="C29" i="6" l="1"/>
  <c r="I29" i="6"/>
  <c r="C8" i="11" a="1"/>
  <c r="H8" i="11" a="1"/>
  <c r="H8" i="11" l="1"/>
  <c r="C8" i="11"/>
  <c r="C9" i="11" a="1"/>
  <c r="C9" i="11" l="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40"/>
        </ext>
      </extLst>
    </bk>
  </futureMetadata>
  <cellMetadata count="1">
    <bk>
      <rc t="1" v="0"/>
    </bk>
  </cellMetadata>
  <valueMetadata count="111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LogisticRegression(fit_intercept=True, penalty=None, class_weight='balanced')</code>
    </pythonScript>
    <pythonScript>
      <code>StandardScaler().fit_transform(xl(%P2%)[["x"]])</code>
    </pythonScript>
    <pythonScript>
      <code xml:space="preserve">xl(%P2%).fit(xl(%P3%), xl(%P4%)["y"])    </code>
    </pythonScript>
    <pythonScript>
      <code>xl(%P2%).predict_proba(xl(%P3%))</code>
    </pythonScript>
    <pythonScript>
      <code>[i[1] for i in xl(%P2%)]</code>
    </pythonScript>
    <pythonScript>
      <code>xl(%P2%).assign(probability = xl(%P3%))</code>
    </pythonScript>
    <pythonScript>
      <code>xl(%P2%).set_index("Station")</code>
    </pythonScript>
    <pythonScript>
      <code>list(zip(xl(%P2%)["Average Temperature"].tolist()))</code>
    </pythonScript>
    <pythonScript>
      <code>list(zip(xl(%P2%)["Low Temperature"].tolist(), xl(%P3%)["High Temperature"].tolist()))</code>
    </pythonScript>
    <pythonScript>
      <code>linkage(xl(%P2%), metric="euclidean")</code>
    </pythonScript>
    <pythonScript>
      <code>linkage(xl(%P2%), metric = "euclidean")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<sst xmlns="http://schemas.openxmlformats.org/spreadsheetml/2006/main" count="19071" uniqueCount="121">
  <si>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</si>
  <si>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</si>
  <si>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</si>
  <si>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</si>
  <si>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</si>
  <si>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</si>
  <si>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</si>
  <si>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</si>
  <si>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</si>
  <si>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</si>
  <si>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</si>
  <si>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</si>
  <si>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</si>
  <si>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</si>
  <si>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</si>
  <si>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</si>
  <si>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</si>
  <si>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</si>
  <si>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</si>
  <si>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</si>
  <si>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</si>
  <si>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</si>
  <si>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</si>
  <si>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</si>
  <si>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</si>
  <si>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</si>
  <si>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</si>
  <si>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</si>
  <si>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</si>
  <si>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</si>
  <si>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</si>
  <si>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</si>
  <si>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</si>
  <si>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</si>
  <si>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</si>
  <si>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</si>
  <si>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</si>
  <si>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</si>
  <si>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</si>
  <si>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</si>
  <si>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</si>
  <si>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</si>
  <si>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</si>
  <si>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</si>
  <si>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</si>
  <si>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</si>
  <si>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</si>
  <si>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</si>
  <si>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</si>
  <si>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</si>
  <si>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</si>
  <si>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</si>
  <si>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</si>
  <si>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</si>
  <si>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</si>
  <si>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</si>
  <si>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</si>
  <si>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</si>
  <si>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</si>
  <si>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</si>
  <si>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</si>
  <si>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</si>
  <si>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</si>
  <si>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</si>
  <si>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</si>
  <si>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</si>
  <si>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</si>
  <si>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</si>
  <si>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</si>
  <si>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</si>
  <si>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</si>
  <si>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</si>
  <si>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</si>
  <si>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</si>
  <si>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</si>
  <si>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</si>
  <si>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</si>
  <si>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</si>
  <si>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</si>
  <si>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</si>
  <si>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</si>
  <si>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</si>
  <si>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</si>
  <si>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</si>
  <si>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</si>
  <si>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</si>
  <si>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</si>
  <si>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</si>
  <si>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</si>
  <si>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</si>
  <si>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</si>
  <si>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</si>
  <si>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</si>
  <si>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</si>
  <si>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</si>
  <si>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</si>
  <si>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</si>
  <si>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</si>
  <si>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</si>
  <si>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</si>
  <si>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</si>
  <si>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</si>
  <si>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</si>
  <si>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</si>
  <si>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</si>
  <si>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</si>
  <si>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</si>
  <si>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</si>
  <si>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</si>
  <si>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</si>
  <si>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</si>
  <si>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</si>
  <si>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</si>
  <si>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</si>
  <si>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</si>
  <si>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</si>
  <si>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</si>
  <si>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</si>
  <si>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</si>
  <si>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from sklearn: LogisticRegression, StandardScaler</t>
  </si>
  <si>
    <t>using linkage from scipy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</si>
</sst>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4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1" c="2">
    <v t="s">x</v>
    <v t="s">y</v>
    <v>1</v>
    <v>0</v>
    <v>2</v>
    <v>0</v>
    <v>3</v>
    <v>0</v>
    <v>4</v>
    <v>0</v>
    <v>5</v>
    <v>1</v>
    <v>6</v>
    <v>0</v>
    <v>7</v>
    <v>1</v>
    <v>8</v>
    <v>1</v>
    <v>9</v>
    <v>1</v>
    <v>10</v>
    <v>1</v>
  </a>
  <a r="10">
    <v>-1.5666989036012806</v>
    <v>-1.2185435916898848</v>
    <v>-0.8703882797784892</v>
    <v>-0.5222329678670935</v>
    <v>-0.17407765595569785</v>
    <v>0.17407765595569785</v>
    <v>0.5222329678670935</v>
    <v>0.8703882797784892</v>
    <v>1.2185435916898848</v>
    <v>1.5666989036012806</v>
  </a>
  <a r="10" c="2">
    <v>0.99714870248286103</v>
    <v>2.8512975171390174E-3</v>
    <v>0.98960048611591933</v>
    <v>1.039951388408069E-2</v>
    <v>0.96281510447843244</v>
    <v>3.7184895521567563E-2</v>
    <v>0.87570540772012884</v>
    <v>0.12429459227987119</v>
    <v>0.65718885951323369</v>
    <v>0.34281114048676631</v>
    <v>0.34281114048675987</v>
    <v>0.65718885951324013</v>
    <v>0.12429459227986805</v>
    <v>0.87570540772013195</v>
    <v>3.7184895521566452E-2</v>
    <v>0.96281510447843355</v>
    <v>1.0399513884080447E-2</v>
    <v>0.98960048611591955</v>
    <v>2.8512975171388621E-3</v>
    <v>0.99714870248286114</v>
  </a>
  <a r="10">
    <v>2.8512975171390174E-3</v>
    <v>1.039951388408069E-2</v>
    <v>3.7184895521567563E-2</v>
    <v>0.12429459227987119</v>
    <v>0.34281114048676631</v>
    <v>0.65718885951324013</v>
    <v>0.87570540772013195</v>
    <v>0.96281510447843355</v>
    <v>0.98960048611591955</v>
    <v>0.99714870248286114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9">
    <v>65.5</v>
    <v>66</v>
    <v>64</v>
    <v>64.5</v>
    <v>63</v>
    <v>61</v>
    <v>64</v>
    <v>58</v>
    <v>59.5</v>
  </a>
  <a r="9" c="2">
    <v>53</v>
    <v>78</v>
    <v>55</v>
    <v>77</v>
    <v>51</v>
    <v>77</v>
    <v>55</v>
    <v>74</v>
    <v>56</v>
    <v>70</v>
    <v>48</v>
    <v>74</v>
    <v>57</v>
    <v>71</v>
    <v>50</v>
    <v>66</v>
    <v>49</v>
    <v>70</v>
  </a>
  <a r="8" c="4">
    <v>2</v>
    <v>6</v>
    <v>0</v>
    <v>2</v>
    <v>0</v>
    <v>1</v>
    <v>0.5</v>
    <v>2</v>
    <v>3</v>
    <v>9</v>
    <v>0.5</v>
    <v>3</v>
    <v>10</v>
    <v>11</v>
    <v>1</v>
    <v>5</v>
    <v>4</v>
    <v>12</v>
    <v>1</v>
    <v>6</v>
    <v>5</v>
    <v>8</v>
    <v>1.5</v>
    <v>2</v>
    <v>7</v>
    <v>14</v>
    <v>1.5</v>
    <v>3</v>
    <v>13</v>
    <v>15</v>
    <v>2</v>
    <v>9</v>
  </a>
  <a r="8" c="4">
    <v>4</v>
    <v>6</v>
    <v>1.4142135623730951</v>
    <v>2</v>
    <v>0</v>
    <v>1</v>
    <v>2.2360679774997898</v>
    <v>2</v>
    <v>2</v>
    <v>10</v>
    <v>2.2360679774997898</v>
    <v>3</v>
    <v>3</v>
    <v>11</v>
    <v>3</v>
    <v>4</v>
    <v>9</v>
    <v>12</v>
    <v>3.6055512754639891</v>
    <v>6</v>
    <v>5</v>
    <v>8</v>
    <v>4.1231056256176606</v>
    <v>2</v>
    <v>7</v>
    <v>14</v>
    <v>4.1231056256176606</v>
    <v>3</v>
    <v>13</v>
    <v>15</v>
    <v>4.2426406871192848</v>
    <v>9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41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86fb9d9bb41c44458cc967a017e9671b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x  y
0   1  0
1   2  0
2   3  0
3   4  0
4   5  1
5   6  0
6   7  1
7   8  1
8   9  1
9  10  1</v>
    <v>1105</v>
    <v>0</v>
  </rv>
  <rv s="9">
    <v>&lt;class 'sklearn.linear_model._logistic.LogisticRegression'&gt;</v>
    <v>LogisticRegression</v>
    <v>LogisticRegression(class_weight='balanced', penalty=None)</v>
    <v>0</v>
  </rv>
  <rv s="6">
    <v>3</v>
  </rv>
  <rv s="7">
    <v>ndarray</v>
    <v>9</v>
    <v>1108</v>
  </rv>
  <rv s="8">
    <v>&lt;class 'numpy.ndarray'&gt;</v>
    <v>ndarray</v>
    <v>[[-1.5666989 ]
 [-1.21854359]
 [-0.87038828]
 [-0.52223297]
 [-0.17407766]
 [ 0.17407766]
 [ 0.52223297]
 [ 0.87038828]
 [ 1.21854359]
 [ 1.5666989 ]]</v>
    <v>1109</v>
    <v>0</v>
  </rv>
  <rv s="6">
    <v>4</v>
  </rv>
  <rv s="7">
    <v>ndarray</v>
    <v>11</v>
    <v>1111</v>
  </rv>
  <rv s="8">
    <v>&lt;class 'numpy.ndarray'&gt;</v>
    <v>ndarray</v>
    <v>[[0.9971487  0.0028513 ]
 [0.98960049 0.01039951]
 [0.9628151  0.0371849 ]
 [0.87570541 0.12429459]
 [0.65718886 0.34281114]
 [0.34281114 0.65718886]
 [0.12429459 0.87570541]
 [0.0371849  0.9628151 ]
 [0.01039951 0.98960049]
 [0.0028513  0.9971487 ]]</v>
    <v>1112</v>
    <v>0</v>
  </rv>
  <rv s="6">
    <v>5</v>
  </rv>
  <rv s="7">
    <v>list</v>
    <v>13</v>
    <v>1114</v>
  </rv>
  <rv s="8">
    <v>&lt;class 'list'&gt;</v>
    <v>list</v>
    <v>[0.0028512975171390174, 0.01039951388408069, 0.03718489552156756, 0.12429459227987119, 0.3428111404867663, 0.6571888595132401, 0.875705407720132, 0.9628151044784335, 0.9896004861159196, 0.9971487024828611]</v>
    <v>1115</v>
    <v>0</v>
  </rv>
  <rv s="6">
    <v>6</v>
  </rv>
  <rv s="7">
    <v>DataFrame</v>
    <v>15</v>
    <v>1117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1118</v>
    <v>0</v>
  </rv>
  <rv s="6">
    <v>7</v>
  </rv>
  <rv s="7">
    <v>DataFrame</v>
    <v>17</v>
    <v>1120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1121</v>
    <v>0</v>
  </rv>
  <rv s="6">
    <v>8</v>
  </rv>
  <rv s="7">
    <v>list</v>
    <v>19</v>
    <v>1123</v>
  </rv>
  <rv s="8">
    <v>&lt;class 'list'&gt;</v>
    <v>list</v>
    <v>[(65.5,), (66.0,), (64.0,), (64.5,), (63.0,), (61.0,), (64.0,), (58.0,), (59.5,)]</v>
    <v>1124</v>
    <v>0</v>
  </rv>
  <rv s="6">
    <v>9</v>
  </rv>
  <rv s="7">
    <v>list</v>
    <v>21</v>
    <v>1126</v>
  </rv>
  <rv s="8">
    <v>&lt;class 'list'&gt;</v>
    <v>list</v>
    <v>[(53, 78), (55, 77), (51, 77), (55, 74), (56, 70), (48, 74), (57, 71), (50, 66), (49, 70)]</v>
    <v>1127</v>
    <v>0</v>
  </rv>
  <rv s="6">
    <v>10</v>
  </rv>
  <rv s="7">
    <v>ndarray</v>
    <v>23</v>
    <v>1129</v>
  </rv>
  <rv s="8">
    <v>&lt;class 'numpy.ndarray'&gt;</v>
    <v>ndarray</v>
    <v>[[ 2.   6.   0.   2. ]
 [ 0.   1.   0.5  2. ]
 [ 3.   9.   0.5  3. ]
 [10.  11.   1.   5. ]
 [ 4.  12.   1.   6. ]
 [ 5.   8.   1.5  2. ]
 [ 7.  14.   1.5  3. ]
 [13.  15.   2.   9. ]]</v>
    <v>1130</v>
    <v>0</v>
  </rv>
  <rv s="6">
    <v>11</v>
  </rv>
  <rv s="7">
    <v>ndarray</v>
    <v>23</v>
    <v>1132</v>
  </rv>
  <rv s="8">
    <v>&lt;class 'numpy.ndarray'&gt;</v>
    <v>ndarray</v>
    <v>[[ 4.          6.          1.41421356  2.        ]
 [ 0.          1.          2.23606798  2.        ]
 [ 2.         10.          2.23606798  3.        ]
 [ 3.         11.          3.          4.        ]
 [ 9.         12.          3.60555128  6.       ...</v>
    <v>1133</v>
    <v>0</v>
  </rv>
  <rv s="6">
    <v>12</v>
  </rv>
  <rv s="7">
    <v>Series</v>
    <v>25</v>
    <v>1135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1136</v>
    <v>0</v>
  </rv>
  <rv s="6">
    <v>13</v>
  </rv>
  <rv s="7">
    <v>Series</v>
    <v>27</v>
    <v>1138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1139</v>
    <v>0</v>
  </rv>
</rvData>
</file>

<file path=xl/richData/rdrichvaluestructure.xml><?xml version="1.0" encoding="utf-8"?>
<rvStructures xmlns="http://schemas.microsoft.com/office/spreadsheetml/2017/richdata" count="10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</rvStructures>
</file>

<file path=xl/richData/rdsupportingpropertybag.xml><?xml version="1.0" encoding="utf-8"?>
<supportingPropertyBags xmlns="http://schemas.microsoft.com/office/spreadsheetml/2017/richdata2">
  <spbData count="28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10</v>
      <v>2</v>
      <v>DataFrame</v>
      <v>arrayPreview</v>
      <v>1</v>
    </spb>
    <spb s="2">
      <v>6</v>
    </spb>
    <spb s="4">
      <v>10</v>
      <v>1</v>
      <v>ndarray</v>
      <v>arrayPreview</v>
    </spb>
    <spb s="2">
      <v>8</v>
    </spb>
    <spb s="4">
      <v>10</v>
      <v>2</v>
      <v>ndarray</v>
      <v>arrayPreview</v>
    </spb>
    <spb s="2">
      <v>10</v>
    </spb>
    <spb s="4">
      <v>10</v>
      <v>1</v>
      <v>list</v>
      <v>arrayPreview</v>
    </spb>
    <spb s="2">
      <v>12</v>
    </spb>
    <spb s="1">
      <v>9</v>
      <v>4</v>
      <v>DataFrame</v>
      <v>arrayPreview</v>
      <v>1</v>
    </spb>
    <spb s="2">
      <v>14</v>
    </spb>
    <spb s="1">
      <v>9</v>
      <v>3</v>
      <v>DataFrame</v>
      <v>arrayPreview</v>
      <v>1</v>
    </spb>
    <spb s="2">
      <v>16</v>
    </spb>
    <spb s="4">
      <v>9</v>
      <v>1</v>
      <v>list</v>
      <v>arrayPreview</v>
    </spb>
    <spb s="2">
      <v>18</v>
    </spb>
    <spb s="4">
      <v>9</v>
      <v>2</v>
      <v>list</v>
      <v>arrayPreview</v>
    </spb>
    <spb s="2">
      <v>20</v>
    </spb>
    <spb s="4">
      <v>8</v>
      <v>4</v>
      <v>ndarray</v>
      <v>arrayPreview</v>
    </spb>
    <spb s="2">
      <v>22</v>
    </spb>
    <spb s="1">
      <v>1000</v>
      <v>1</v>
      <v>Series</v>
      <v>arrayPreview</v>
      <v>1</v>
    </spb>
    <spb s="2">
      <v>24</v>
    </spb>
    <spb s="1">
      <v>120</v>
      <v>1</v>
      <v>Series</v>
      <v>arrayPreview</v>
      <v>1</v>
    </spb>
    <spb s="2">
      <v>26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18875"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A9"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2" zoomScale="150" zoomScaleNormal="150" workbookViewId="0">
      <selection activeCell="G16" sqref="G16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4">
        <f>SUM(I3:I12)</f>
        <v>-2.5090087047862637</v>
      </c>
      <c r="M3" t="s">
        <v>14</v>
      </c>
      <c r="N3" s="63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3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 t="s">
        <v>119</v>
      </c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 t="e" cm="1" vm="1101">
        <f t="array" ref="C19">_xlfn._xlws.PY(18,1,B2:C12)</f>
        <v>#VALUE!</v>
      </c>
      <c r="D19" s="15"/>
      <c r="E19" s="16"/>
    </row>
    <row r="20" spans="2:5" ht="15" thickBot="1" x14ac:dyDescent="0.45">
      <c r="B20" s="13" t="s">
        <v>9</v>
      </c>
      <c r="C20" s="14" t="e" cm="1" vm="1102">
        <f t="array" ref="C20">_xlfn._xlws.PY(19,1)</f>
        <v>#VALUE!</v>
      </c>
      <c r="D20" s="15"/>
      <c r="E20" s="16"/>
    </row>
    <row r="21" spans="2:5" ht="15" thickBot="1" x14ac:dyDescent="0.45">
      <c r="B21" s="13" t="s">
        <v>32</v>
      </c>
      <c r="C21" s="14" t="e" cm="1" vm="1103">
        <f t="array" ref="C21">_xlfn._xlws.PY(20,1,C19)</f>
        <v>#VALUE!</v>
      </c>
      <c r="D21" s="15"/>
      <c r="E21" s="16"/>
    </row>
    <row r="22" spans="2:5" ht="15" thickBot="1" x14ac:dyDescent="0.45">
      <c r="B22" s="13" t="s">
        <v>30</v>
      </c>
      <c r="C22" s="14" t="e" cm="1" vm="1102">
        <f t="array" ref="C22">_xlfn._xlws.PY(21,1,C20,C21,C19)</f>
        <v>#VALUE!</v>
      </c>
      <c r="D22" s="15"/>
      <c r="E22" s="16"/>
    </row>
    <row r="23" spans="2:5" ht="15" thickBot="1" x14ac:dyDescent="0.45">
      <c r="B23" s="13" t="s">
        <v>33</v>
      </c>
      <c r="C23" s="14" t="e" cm="1" vm="1104">
        <f t="array" ref="C23">_xlfn._xlws.PY(22,1,C22,C21)</f>
        <v>#VALUE!</v>
      </c>
      <c r="D23" s="15"/>
      <c r="E23" s="16"/>
    </row>
    <row r="24" spans="2:5" ht="15" thickBot="1" x14ac:dyDescent="0.45">
      <c r="B24" s="13" t="s">
        <v>15</v>
      </c>
      <c r="C24" s="14" t="e" cm="1" vm="1105">
        <f t="array" ref="C24">_xlfn._xlws.PY(23,1,C23)</f>
        <v>#VALUE!</v>
      </c>
      <c r="D24" s="15"/>
      <c r="E24" s="16"/>
    </row>
    <row r="26" spans="2:5" ht="15" thickBot="1" x14ac:dyDescent="0.45"/>
    <row r="27" spans="2:5" x14ac:dyDescent="0.4">
      <c r="B27" s="13" t="s">
        <v>34</v>
      </c>
      <c r="C27" s="17" t="str" cm="1">
        <f t="array" ref="C27:E37">_xlfn._xlws.PY(24,0,C19,C24)</f>
        <v>x</v>
      </c>
      <c r="D27" s="18" t="str">
        <v>y</v>
      </c>
      <c r="E27" s="19" t="str">
        <v>probability</v>
      </c>
    </row>
    <row r="28" spans="2:5" x14ac:dyDescent="0.4">
      <c r="C28" s="20">
        <v>1</v>
      </c>
      <c r="D28" s="21">
        <v>0</v>
      </c>
      <c r="E28" s="22">
        <v>2.8512975171390174E-3</v>
      </c>
    </row>
    <row r="29" spans="2:5" x14ac:dyDescent="0.4">
      <c r="C29" s="20">
        <v>2</v>
      </c>
      <c r="D29" s="21">
        <v>0</v>
      </c>
      <c r="E29" s="22">
        <v>1.039951388408069E-2</v>
      </c>
    </row>
    <row r="30" spans="2:5" x14ac:dyDescent="0.4">
      <c r="C30" s="20">
        <v>3</v>
      </c>
      <c r="D30" s="21">
        <v>0</v>
      </c>
      <c r="E30" s="22">
        <v>3.7184895521567563E-2</v>
      </c>
    </row>
    <row r="31" spans="2:5" x14ac:dyDescent="0.4">
      <c r="C31" s="20">
        <v>4</v>
      </c>
      <c r="D31" s="21">
        <v>0</v>
      </c>
      <c r="E31" s="22">
        <v>0.12429459227987119</v>
      </c>
    </row>
    <row r="32" spans="2:5" x14ac:dyDescent="0.4">
      <c r="C32" s="20">
        <v>5</v>
      </c>
      <c r="D32" s="21">
        <v>1</v>
      </c>
      <c r="E32" s="22">
        <v>0.34281114048676631</v>
      </c>
    </row>
    <row r="33" spans="3:5" x14ac:dyDescent="0.4">
      <c r="C33" s="20">
        <v>6</v>
      </c>
      <c r="D33" s="21">
        <v>0</v>
      </c>
      <c r="E33" s="22">
        <v>0.65718885951324013</v>
      </c>
    </row>
    <row r="34" spans="3:5" x14ac:dyDescent="0.4">
      <c r="C34" s="20">
        <v>7</v>
      </c>
      <c r="D34" s="21">
        <v>1</v>
      </c>
      <c r="E34" s="22">
        <v>0.87570540772013195</v>
      </c>
    </row>
    <row r="35" spans="3:5" x14ac:dyDescent="0.4">
      <c r="C35" s="20">
        <v>8</v>
      </c>
      <c r="D35" s="21">
        <v>1</v>
      </c>
      <c r="E35" s="22">
        <v>0.96281510447843355</v>
      </c>
    </row>
    <row r="36" spans="3:5" x14ac:dyDescent="0.4">
      <c r="C36" s="20">
        <v>9</v>
      </c>
      <c r="D36" s="21">
        <v>1</v>
      </c>
      <c r="E36" s="22">
        <v>0.98960048611591955</v>
      </c>
    </row>
    <row r="37" spans="3:5" ht="15" thickBot="1" x14ac:dyDescent="0.45">
      <c r="C37" s="23">
        <v>10</v>
      </c>
      <c r="D37" s="24">
        <v>1</v>
      </c>
      <c r="E37" s="25">
        <v>0.99714870248286114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abSelected="1" topLeftCell="A38" workbookViewId="0">
      <selection activeCell="C29" sqref="C29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120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6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7">
        <f t="array" ref="C17">_xlfn._xlws.PY(25,1,C7)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 t="e" cm="1" vm="1108">
        <f t="array" ref="C20">_xlfn._xlws.PY(26,1,C7)</f>
        <v>#VALUE!</v>
      </c>
      <c r="D20" s="18"/>
      <c r="E20" s="18"/>
      <c r="F20" s="19"/>
      <c r="H20" s="13" t="s">
        <v>38</v>
      </c>
      <c r="I20" s="17" t="e" cm="1" vm="1109">
        <f t="array" ref="I20">_xlfn._xlws.PY(27,1,C7,C7)</f>
        <v>#VALUE!</v>
      </c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 t="e" cm="1" vm="1110">
        <f t="array" ref="C29">_xlfn._xlws.PY(28,1,C20)</f>
        <v>#VALUE!</v>
      </c>
      <c r="D29" s="18"/>
      <c r="E29" s="18"/>
      <c r="F29" s="19"/>
      <c r="H29" s="13" t="s">
        <v>39</v>
      </c>
      <c r="I29" s="17" t="e" cm="1" vm="1111">
        <f t="array" ref="I29">_xlfn._xlws.PY(29,1,I20)</f>
        <v>#VALUE!</v>
      </c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B1" zoomScale="140" zoomScaleNormal="140" workbookViewId="0">
      <selection activeCell="E5" sqref="E5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12">
        <f t="array" ref="C9">_xlfn._xlws.PY(30,1,C8)</f>
        <v>#VALUE!</v>
      </c>
      <c r="D9" s="16"/>
      <c r="G9" s="13" t="s">
        <v>53</v>
      </c>
      <c r="H9" s="14" t="e" cm="1" vm="1113">
        <f t="array" ref="H9">_xlfn._xlws.PY(30,1,H8)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cp:lastPrinted>2024-05-02T00:58:09Z</cp:lastPrinted>
  <dcterms:created xsi:type="dcterms:W3CDTF">2024-04-25T03:00:54Z</dcterms:created>
  <dcterms:modified xsi:type="dcterms:W3CDTF">2024-05-04T01:10:43Z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