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pivotCache/pivotCacheDefinition19.xml" ContentType="application/vnd.openxmlformats-officedocument.spreadsheetml.pivotCacheDefinition+xml"/>
  <Override PartName="/xl/pivotCache/pivotCacheDefinition20.xml" ContentType="application/vnd.openxmlformats-officedocument.spreadsheetml.pivotCacheDefinition+xml"/>
  <Override PartName="/xl/pivotCache/pivotCacheDefinition21.xml" ContentType="application/vnd.openxmlformats-officedocument.spreadsheetml.pivotCacheDefinition+xml"/>
  <Override PartName="/xl/pivotCache/pivotCacheDefinition22.xml" ContentType="application/vnd.openxmlformats-officedocument.spreadsheetml.pivotCacheDefinition+xml"/>
  <Override PartName="/xl/pivotCache/pivotCacheDefinition23.xml" ContentType="application/vnd.openxmlformats-officedocument.spreadsheetml.pivotCacheDefinition+xml"/>
  <Override PartName="/xl/pivotCache/pivotCacheDefinition24.xml" ContentType="application/vnd.openxmlformats-officedocument.spreadsheetml.pivotCacheDefinition+xml"/>
  <Override PartName="/xl/pivotCache/pivotCacheDefinition25.xml" ContentType="application/vnd.openxmlformats-officedocument.spreadsheetml.pivotCacheDefinition+xml"/>
  <Override PartName="/xl/pivotCache/pivotCacheDefinition26.xml" ContentType="application/vnd.openxmlformats-officedocument.spreadsheetml.pivotCacheDefinition+xml"/>
  <Override PartName="/xl/pivotCache/pivotCacheDefinition27.xml" ContentType="application/vnd.openxmlformats-officedocument.spreadsheetml.pivotCacheDefinition+xml"/>
  <Override PartName="/xl/pivotCache/pivotCacheDefinition28.xml" ContentType="application/vnd.openxmlformats-officedocument.spreadsheetml.pivotCacheDefinition+xml"/>
  <Override PartName="/xl/pivotCache/pivotCacheDefinition29.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3.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4.xml" ContentType="application/vnd.openxmlformats-officedocument.drawing+xml"/>
  <Override PartName="/xl/slicers/slicer2.xml" ContentType="application/vnd.ms-excel.slicer+xml"/>
  <Override PartName="/xl/webextensions/webextension1.xml" ContentType="application/vnd.ms-office.webextension+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5.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6.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slicers/slicer3.xml" ContentType="application/vnd.ms-excel.slicer+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7.xml" ContentType="application/vnd.openxmlformats-officedocument.drawingml.chartshapes+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drawings/drawing8.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drawings/drawing9.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pivotTables/pivotTable24.xml" ContentType="application/vnd.openxmlformats-officedocument.spreadsheetml.pivotTable+xml"/>
  <Override PartName="/xl/pivotTables/pivotTable25.xml" ContentType="application/vnd.openxmlformats-officedocument.spreadsheetml.pivotTable+xml"/>
  <Override PartName="/xl/pivotTables/pivotTable26.xml" ContentType="application/vnd.openxmlformats-officedocument.spreadsheetml.pivotTable+xml"/>
  <Override PartName="/xl/pivotTables/pivotTable27.xml" ContentType="application/vnd.openxmlformats-officedocument.spreadsheetml.pivotTable+xml"/>
  <Override PartName="/xl/drawings/drawing10.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customXml/itemProps42.xml" ContentType="application/vnd.openxmlformats-officedocument.customXmlProperties+xml"/>
  <Override PartName="/customXml/itemProps43.xml" ContentType="application/vnd.openxmlformats-officedocument.customXmlProperties+xml"/>
  <Override PartName="/customXml/itemProps44.xml" ContentType="application/vnd.openxmlformats-officedocument.customXmlProperties+xml"/>
  <Override PartName="/customXml/itemProps45.xml" ContentType="application/vnd.openxmlformats-officedocument.customXmlProperties+xml"/>
  <Override PartName="/customXml/itemProps46.xml" ContentType="application/vnd.openxmlformats-officedocument.customXmlProperties+xml"/>
  <Override PartName="/customXml/itemProps47.xml" ContentType="application/vnd.openxmlformats-officedocument.customXmlProperties+xml"/>
  <Override PartName="/customXml/itemProps48.xml" ContentType="application/vnd.openxmlformats-officedocument.customXmlProperties+xml"/>
  <Override PartName="/customXml/itemProps49.xml" ContentType="application/vnd.openxmlformats-officedocument.customXmlProperties+xml"/>
  <Override PartName="/customXml/itemProps50.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hidePivotFieldList="1" defaultThemeVersion="166925"/>
  <mc:AlternateContent xmlns:mc="http://schemas.openxmlformats.org/markup-compatibility/2006">
    <mc:Choice Requires="x15">
      <x15ac:absPath xmlns:x15ac="http://schemas.microsoft.com/office/spreadsheetml/2010/11/ac" url="M:\"/>
    </mc:Choice>
  </mc:AlternateContent>
  <xr:revisionPtr revIDLastSave="0" documentId="13_ncr:1_{4202A56E-157D-48B2-B2E8-6BA67F2E2989}" xr6:coauthVersionLast="47" xr6:coauthVersionMax="47" xr10:uidLastSave="{00000000-0000-0000-0000-000000000000}"/>
  <bookViews>
    <workbookView xWindow="-108" yWindow="-108" windowWidth="23256" windowHeight="12456" firstSheet="4" activeTab="4" xr2:uid="{F757B28E-ABF2-46BE-BDAF-24A03B71786C}"/>
  </bookViews>
  <sheets>
    <sheet name="fact_table" sheetId="4" state="hidden" r:id="rId1"/>
    <sheet name="monthly_store_targets" sheetId="5" state="hidden" r:id="rId2"/>
    <sheet name="products_table" sheetId="6" state="hidden" r:id="rId3"/>
    <sheet name="sales_persons_table" sheetId="7" state="hidden" r:id="rId4"/>
    <sheet name="Time Frame dashboard" sheetId="13" r:id="rId5"/>
    <sheet name="STORE AND MONTH WISE REVENUE" sheetId="8" state="hidden" r:id="rId6"/>
    <sheet name="MONTH WISE REVENUE" sheetId="14" state="hidden" r:id="rId7"/>
    <sheet name="STORE DASHBOARD1" sheetId="9" r:id="rId8"/>
    <sheet name="DAYS WISE REVENUE" sheetId="17" state="hidden" r:id="rId9"/>
    <sheet name="Profit DASHBOARD" sheetId="19" r:id="rId10"/>
    <sheet name="gender chart" sheetId="22" state="hidden" r:id="rId11"/>
    <sheet name="PRODUCT AND MONTH wise profit" sheetId="23" state="hidden" r:id="rId12"/>
    <sheet name="NAME AND PROFIT analysis" sheetId="20" state="hidden" r:id="rId13"/>
    <sheet name="age chart" sheetId="21" state="hidden" r:id="rId14"/>
    <sheet name="customers_table" sheetId="2" state="hidden" r:id="rId15"/>
  </sheets>
  <definedNames>
    <definedName name="large_1">'MONTH WISE REVENUE'!$G$16</definedName>
    <definedName name="large_2">'MONTH WISE REVENUE'!$G$17</definedName>
    <definedName name="Slicer_Category">#N/A</definedName>
    <definedName name="Slicer_Month_Name">#N/A</definedName>
  </definedNames>
  <calcPr calcId="191029"/>
  <pivotCaches>
    <pivotCache cacheId="0" r:id="rId16"/>
    <pivotCache cacheId="1" r:id="rId17"/>
    <pivotCache cacheId="2" r:id="rId18"/>
    <pivotCache cacheId="3" r:id="rId19"/>
    <pivotCache cacheId="4" r:id="rId20"/>
    <pivotCache cacheId="5" r:id="rId21"/>
    <pivotCache cacheId="6" r:id="rId22"/>
    <pivotCache cacheId="7" r:id="rId23"/>
    <pivotCache cacheId="8" r:id="rId24"/>
    <pivotCache cacheId="9" r:id="rId25"/>
    <pivotCache cacheId="10" r:id="rId26"/>
    <pivotCache cacheId="11" r:id="rId27"/>
    <pivotCache cacheId="12" r:id="rId28"/>
    <pivotCache cacheId="13" r:id="rId29"/>
    <pivotCache cacheId="14" r:id="rId30"/>
    <pivotCache cacheId="15" r:id="rId31"/>
    <pivotCache cacheId="16" r:id="rId32"/>
    <pivotCache cacheId="17" r:id="rId33"/>
    <pivotCache cacheId="18" r:id="rId34"/>
    <pivotCache cacheId="19" r:id="rId35"/>
    <pivotCache cacheId="20" r:id="rId36"/>
    <pivotCache cacheId="21" r:id="rId37"/>
    <pivotCache cacheId="22" r:id="rId38"/>
    <pivotCache cacheId="23" r:id="rId39"/>
    <pivotCache cacheId="24" r:id="rId40"/>
    <pivotCache cacheId="25" r:id="rId41"/>
    <pivotCache cacheId="26" r:id="rId42"/>
  </pivotCaches>
  <extLst>
    <ext xmlns:x14="http://schemas.microsoft.com/office/spreadsheetml/2009/9/main" uri="{876F7934-8845-4945-9796-88D515C7AA90}">
      <x14:pivotCaches>
        <pivotCache cacheId="27" r:id="rId43"/>
        <pivotCache cacheId="28" r:id="rId44"/>
      </x14:pivotCaches>
    </ext>
    <ext xmlns:x14="http://schemas.microsoft.com/office/spreadsheetml/2009/9/main" uri="{BBE1A952-AA13-448e-AADC-164F8A28A991}">
      <x14:slicerCaches>
        <x14:slicerCache r:id="rId45"/>
        <x14:slicerCache r:id="rId4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customers_table_6eb5db88-0d82-4a3e-b4b8-a94eccc11daa" name="customers_table" connection="Query - customers_table"/>
          <x15:modelTable id="fact_table_866ea603-1c48-46b5-8b44-3514b28070f3" name="fact_table" connection="Query - fact_table"/>
          <x15:modelTable id="monthly_store_targets_9d72a2a2-b898-437a-86b6-964b35952ff6" name="monthly_store_targets" connection="Query - monthly_store_targets"/>
          <x15:modelTable id="products_table_f0ce482b-a7f8-465c-8845-15dae1e0afe9" name="products_table" connection="Query - products_table"/>
          <x15:modelTable id="sales_persons_table_813be8dc-b3c9-438e-951f-4753fb711621" name="sales_persons_table" connection="Query - sales_persons_table"/>
          <x15:modelTable id="Date_ad6e51dc-0848-4ef7-9a5f-24c61df32975" name="Date" connection="Query - Date"/>
          <x15:modelTable id="Query1_e2473737-0753-4b7e-b8e7-ba1687da99d1" name="Query1" connection="Query - Query1"/>
        </x15:modelTables>
        <x15:modelRelationships>
          <x15:modelRelationship fromTable="fact_table" fromColumn="Customer ID" toTable="customers_table" toColumn="Customer ID"/>
          <x15:modelRelationship fromTable="fact_table" fromColumn="Product ID" toTable="products_table" toColumn="Product ID"/>
          <x15:modelRelationship fromTable="fact_table" fromColumn="Sales Person ID" toTable="sales_persons_table" toColumn="Sales Person ID"/>
          <x15:modelRelationship fromTable="fact_table" fromColumn="Order Date" toTable="Date" toColumn="Order Date"/>
          <x15:modelRelationship fromTable="monthly_store_targets" fromColumn="Store ID" toTable="sales_persons_table" toColumn="Sales Person ID"/>
          <x15:modelRelationship fromTable="monthly_store_targets" fromColumn="Month" toTable="Date" toColumn="Order Date"/>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41" i="23" l="1"/>
  <c r="H32" i="23"/>
  <c r="G31" i="23"/>
  <c r="H33" i="23"/>
  <c r="H34" i="23"/>
  <c r="H35" i="23"/>
  <c r="H36" i="23"/>
  <c r="G32" i="23"/>
  <c r="G33" i="23"/>
  <c r="G34" i="23"/>
  <c r="G35" i="23"/>
  <c r="G36" i="23"/>
  <c r="H31" i="23"/>
  <c r="C33" i="23"/>
  <c r="C34" i="23"/>
  <c r="C35" i="23"/>
  <c r="C36" i="23"/>
  <c r="C32" i="23"/>
  <c r="I3" i="23"/>
  <c r="I6" i="23"/>
  <c r="I7" i="23"/>
  <c r="I8" i="23"/>
  <c r="I9" i="23"/>
  <c r="G2" i="23"/>
  <c r="H2" i="23"/>
  <c r="I2" i="23" s="1"/>
  <c r="G3" i="23"/>
  <c r="H3" i="23"/>
  <c r="G4" i="23"/>
  <c r="H4" i="23"/>
  <c r="I4" i="23" s="1"/>
  <c r="G5" i="23"/>
  <c r="H5" i="23"/>
  <c r="I5" i="23" s="1"/>
  <c r="G6" i="23"/>
  <c r="H6" i="23"/>
  <c r="G7" i="23"/>
  <c r="H7" i="23"/>
  <c r="G8" i="23"/>
  <c r="H8" i="23"/>
  <c r="G9" i="23"/>
  <c r="H9" i="23"/>
  <c r="G10" i="23"/>
  <c r="H10" i="23"/>
  <c r="I10" i="23" s="1"/>
  <c r="G11" i="23"/>
  <c r="H11" i="23"/>
  <c r="I11" i="23" s="1"/>
  <c r="G12" i="23"/>
  <c r="H12" i="23"/>
  <c r="I12" i="23" s="1"/>
  <c r="G13" i="23"/>
  <c r="H13" i="23"/>
  <c r="I13" i="23" s="1"/>
  <c r="H1" i="23"/>
  <c r="G1" i="23"/>
  <c r="M32" i="20"/>
  <c r="M29" i="20"/>
  <c r="I10" i="20"/>
  <c r="I11" i="20"/>
  <c r="I12" i="20"/>
  <c r="I13" i="20"/>
  <c r="I14" i="20"/>
  <c r="I15" i="20"/>
  <c r="H11" i="20"/>
  <c r="H12" i="20"/>
  <c r="H13" i="20"/>
  <c r="H14" i="20"/>
  <c r="H15" i="20"/>
  <c r="H10" i="20"/>
  <c r="E11" i="20"/>
  <c r="F11" i="20"/>
  <c r="E12" i="20"/>
  <c r="F12" i="20"/>
  <c r="E13" i="20"/>
  <c r="F13" i="20"/>
  <c r="E14" i="20"/>
  <c r="F14" i="20"/>
  <c r="E15" i="20"/>
  <c r="F15" i="20"/>
  <c r="F10" i="20"/>
  <c r="E10" i="20"/>
  <c r="H28" i="17"/>
  <c r="F27" i="17"/>
  <c r="F28" i="17"/>
  <c r="F29" i="17"/>
  <c r="F30" i="17"/>
  <c r="F31" i="17"/>
  <c r="F32" i="17"/>
  <c r="F26" i="17"/>
  <c r="G27" i="17"/>
  <c r="G28" i="17"/>
  <c r="G29" i="17"/>
  <c r="G30" i="17"/>
  <c r="G31" i="17"/>
  <c r="G32" i="17"/>
  <c r="G26" i="17"/>
  <c r="D26" i="17"/>
  <c r="E26" i="17"/>
  <c r="D27" i="17"/>
  <c r="E27" i="17"/>
  <c r="D28" i="17"/>
  <c r="E28" i="17"/>
  <c r="D29" i="17"/>
  <c r="E29" i="17"/>
  <c r="D30" i="17"/>
  <c r="E30" i="17"/>
  <c r="D31" i="17"/>
  <c r="E31" i="17"/>
  <c r="D32" i="17"/>
  <c r="E32" i="17"/>
  <c r="E25" i="17"/>
  <c r="D25" i="17"/>
  <c r="D2" i="17"/>
  <c r="E2" i="17"/>
  <c r="D3" i="17"/>
  <c r="E3" i="17"/>
  <c r="D4" i="17"/>
  <c r="E4" i="17"/>
  <c r="D5" i="17"/>
  <c r="E5" i="17"/>
  <c r="E1" i="17"/>
  <c r="D1" i="17"/>
  <c r="S63" i="14"/>
  <c r="S62" i="14" s="1"/>
  <c r="S61" i="14" s="1"/>
  <c r="S60" i="14" s="1"/>
  <c r="S59" i="14" s="1"/>
  <c r="S58" i="14" s="1"/>
  <c r="S57" i="14" s="1"/>
  <c r="S56" i="14" s="1"/>
  <c r="S55" i="14" s="1"/>
  <c r="S54" i="14" s="1"/>
  <c r="R63" i="14"/>
  <c r="R62" i="14" s="1"/>
  <c r="R61" i="14" s="1"/>
  <c r="R60" i="14" s="1"/>
  <c r="R59" i="14" s="1"/>
  <c r="R58" i="14" s="1"/>
  <c r="R57" i="14" s="1"/>
  <c r="R56" i="14" s="1"/>
  <c r="R55" i="14" s="1"/>
  <c r="R54" i="14" s="1"/>
  <c r="Q62" i="14"/>
  <c r="Q61" i="14"/>
  <c r="Q60" i="14"/>
  <c r="Q59" i="14" s="1"/>
  <c r="Q58" i="14" s="1"/>
  <c r="Q57" i="14" s="1"/>
  <c r="Q56" i="14" s="1"/>
  <c r="Q55" i="14" s="1"/>
  <c r="Q54" i="14" s="1"/>
  <c r="Q49" i="14"/>
  <c r="Q48" i="14" s="1"/>
  <c r="Q47" i="14" s="1"/>
  <c r="Q46" i="14" s="1"/>
  <c r="Q45" i="14" s="1"/>
  <c r="Q44" i="14" s="1"/>
  <c r="Q43" i="14" s="1"/>
  <c r="Q42" i="14" s="1"/>
  <c r="Q41" i="14" s="1"/>
  <c r="R50" i="14"/>
  <c r="S50" i="14" s="1"/>
  <c r="H2" i="14"/>
  <c r="F2" i="14"/>
  <c r="K2" i="14" s="1"/>
  <c r="G2" i="14"/>
  <c r="F3" i="14"/>
  <c r="K3" i="14" s="1"/>
  <c r="G3" i="14"/>
  <c r="H3" i="14"/>
  <c r="F4" i="14"/>
  <c r="K4" i="14" s="1"/>
  <c r="G4" i="14"/>
  <c r="H4" i="14"/>
  <c r="F5" i="14"/>
  <c r="K5" i="14" s="1"/>
  <c r="G5" i="14"/>
  <c r="H5" i="14"/>
  <c r="F6" i="14"/>
  <c r="K6" i="14" s="1"/>
  <c r="G6" i="14"/>
  <c r="H6" i="14"/>
  <c r="F7" i="14"/>
  <c r="K7" i="14" s="1"/>
  <c r="G7" i="14"/>
  <c r="H7" i="14"/>
  <c r="F8" i="14"/>
  <c r="K8" i="14" s="1"/>
  <c r="G8" i="14"/>
  <c r="H8" i="14"/>
  <c r="F9" i="14"/>
  <c r="K9" i="14" s="1"/>
  <c r="G9" i="14"/>
  <c r="H9" i="14"/>
  <c r="F10" i="14"/>
  <c r="K10" i="14" s="1"/>
  <c r="G10" i="14"/>
  <c r="H10" i="14"/>
  <c r="F11" i="14"/>
  <c r="K11" i="14" s="1"/>
  <c r="G11" i="14"/>
  <c r="H11" i="14"/>
  <c r="F12" i="14"/>
  <c r="K12" i="14" s="1"/>
  <c r="G12" i="14"/>
  <c r="H12" i="14"/>
  <c r="F13" i="14"/>
  <c r="K13" i="14" s="1"/>
  <c r="G13" i="14"/>
  <c r="H13" i="14"/>
  <c r="G1" i="14"/>
  <c r="H1" i="14"/>
  <c r="F1" i="14"/>
  <c r="K1" i="14" s="1"/>
  <c r="J9" i="8"/>
  <c r="F10" i="8"/>
  <c r="G10" i="8"/>
  <c r="H10" i="8"/>
  <c r="F11" i="8"/>
  <c r="G11" i="8"/>
  <c r="H11" i="8"/>
  <c r="F12" i="8"/>
  <c r="G12" i="8"/>
  <c r="H12" i="8"/>
  <c r="F13" i="8"/>
  <c r="G13" i="8"/>
  <c r="H13" i="8"/>
  <c r="F14" i="8"/>
  <c r="G14" i="8"/>
  <c r="H14" i="8"/>
  <c r="F15" i="8"/>
  <c r="G15" i="8"/>
  <c r="H15" i="8"/>
  <c r="F16" i="8"/>
  <c r="G16" i="8"/>
  <c r="H16" i="8"/>
  <c r="F17" i="8"/>
  <c r="G17" i="8"/>
  <c r="H17" i="8"/>
  <c r="F18" i="8"/>
  <c r="G18" i="8"/>
  <c r="H18" i="8"/>
  <c r="F19" i="8"/>
  <c r="G19" i="8"/>
  <c r="H19" i="8"/>
  <c r="G9" i="8"/>
  <c r="H9" i="8"/>
  <c r="K9" i="8" s="1"/>
  <c r="F9" i="8"/>
  <c r="B29" i="23"/>
  <c r="C29" i="23"/>
  <c r="A29" i="23"/>
  <c r="C28" i="23"/>
  <c r="B28" i="23"/>
  <c r="A28" i="23"/>
  <c r="E37" i="20"/>
  <c r="G25" i="14"/>
  <c r="G26" i="14"/>
  <c r="I37" i="20"/>
  <c r="F37" i="20"/>
  <c r="H25" i="14"/>
  <c r="B22" i="14"/>
  <c r="G37" i="20"/>
  <c r="C3" i="22"/>
  <c r="C2" i="22"/>
  <c r="H37" i="20"/>
  <c r="J37" i="20"/>
  <c r="C21" i="14"/>
  <c r="D6" i="22" a="1"/>
  <c r="H26" i="14"/>
  <c r="A22" i="14"/>
  <c r="M30" i="20"/>
  <c r="B5" i="8"/>
  <c r="K10" i="8"/>
  <c r="K5" i="8"/>
  <c r="J10" i="8" l="1"/>
  <c r="J14" i="8" s="1"/>
  <c r="K13" i="8" s="1"/>
  <c r="D6" i="22"/>
  <c r="K10" i="20"/>
  <c r="K11" i="20"/>
  <c r="K14" i="20"/>
  <c r="K13" i="20"/>
  <c r="K9" i="20"/>
  <c r="G2" i="17"/>
  <c r="E10" i="17" s="1"/>
  <c r="K12" i="20"/>
  <c r="L14" i="20"/>
  <c r="L13" i="20"/>
  <c r="L12" i="20"/>
  <c r="L11" i="20"/>
  <c r="L10" i="20"/>
  <c r="L9" i="20"/>
  <c r="G5" i="17"/>
  <c r="F5" i="17" s="1"/>
  <c r="G4" i="17"/>
  <c r="F4" i="17" s="1"/>
  <c r="G3" i="17"/>
  <c r="F3" i="17" s="1"/>
  <c r="T63" i="14"/>
  <c r="T50" i="14"/>
  <c r="S49" i="14"/>
  <c r="S48" i="14" s="1"/>
  <c r="S47" i="14" s="1"/>
  <c r="S46" i="14" s="1"/>
  <c r="S45" i="14" s="1"/>
  <c r="S44" i="14" s="1"/>
  <c r="S43" i="14" s="1"/>
  <c r="S42" i="14" s="1"/>
  <c r="S41" i="14" s="1"/>
  <c r="R49" i="14"/>
  <c r="R48" i="14" s="1"/>
  <c r="R47" i="14" s="1"/>
  <c r="R46" i="14" s="1"/>
  <c r="R45" i="14" s="1"/>
  <c r="R44" i="14" s="1"/>
  <c r="R43" i="14" s="1"/>
  <c r="D22" i="14"/>
  <c r="L9" i="14"/>
  <c r="L2" i="14"/>
  <c r="L8" i="14"/>
  <c r="L12" i="14"/>
  <c r="L10" i="14"/>
  <c r="L13" i="14"/>
  <c r="L5" i="14"/>
  <c r="L11" i="14"/>
  <c r="L7" i="14"/>
  <c r="L3" i="14"/>
  <c r="L6" i="14"/>
  <c r="L4" i="14"/>
  <c r="G16" i="14"/>
  <c r="G17" i="14"/>
  <c r="M10" i="8" l="1"/>
  <c r="F2" i="17"/>
  <c r="T62" i="14"/>
  <c r="T61" i="14" s="1"/>
  <c r="T60" i="14" s="1"/>
  <c r="T59" i="14" s="1"/>
  <c r="T58" i="14" s="1"/>
  <c r="T57" i="14" s="1"/>
  <c r="T56" i="14" s="1"/>
  <c r="T55" i="14" s="1"/>
  <c r="T54" i="14" s="1"/>
  <c r="U63" i="14"/>
  <c r="U50" i="14"/>
  <c r="T49" i="14"/>
  <c r="T48" i="14" s="1"/>
  <c r="T47" i="14" s="1"/>
  <c r="T46" i="14" s="1"/>
  <c r="T45" i="14" s="1"/>
  <c r="T44" i="14" s="1"/>
  <c r="T43" i="14" s="1"/>
  <c r="T42" i="14" s="1"/>
  <c r="T41" i="14" s="1"/>
  <c r="R42" i="14"/>
  <c r="R41" i="14" s="1"/>
  <c r="I4" i="14"/>
  <c r="I3" i="14"/>
  <c r="I2" i="14"/>
  <c r="I5" i="14"/>
  <c r="I8" i="14"/>
  <c r="I9" i="14"/>
  <c r="I7" i="14"/>
  <c r="I11" i="14"/>
  <c r="I6" i="14"/>
  <c r="I12" i="14"/>
  <c r="I10" i="14"/>
  <c r="I13" i="14"/>
  <c r="K14" i="8"/>
  <c r="U62" i="14" l="1"/>
  <c r="U61" i="14" s="1"/>
  <c r="U60" i="14" s="1"/>
  <c r="U59" i="14" s="1"/>
  <c r="U58" i="14" s="1"/>
  <c r="U57" i="14" s="1"/>
  <c r="U56" i="14" s="1"/>
  <c r="U55" i="14" s="1"/>
  <c r="U54" i="14" s="1"/>
  <c r="V63" i="14"/>
  <c r="V50" i="14"/>
  <c r="U49" i="14"/>
  <c r="U48" i="14" s="1"/>
  <c r="U47" i="14" s="1"/>
  <c r="U46" i="14" s="1"/>
  <c r="U45" i="14" s="1"/>
  <c r="U44" i="14" s="1"/>
  <c r="U43" i="14" s="1"/>
  <c r="U42" i="14" s="1"/>
  <c r="U41" i="14" s="1"/>
  <c r="V62" i="14" l="1"/>
  <c r="V61" i="14" s="1"/>
  <c r="V60" i="14" s="1"/>
  <c r="V59" i="14" s="1"/>
  <c r="V58" i="14" s="1"/>
  <c r="V57" i="14" s="1"/>
  <c r="V56" i="14" s="1"/>
  <c r="V55" i="14" s="1"/>
  <c r="V54" i="14" s="1"/>
  <c r="W63" i="14"/>
  <c r="W50" i="14"/>
  <c r="V49" i="14"/>
  <c r="V48" i="14" s="1"/>
  <c r="V47" i="14" s="1"/>
  <c r="V46" i="14" s="1"/>
  <c r="V45" i="14" s="1"/>
  <c r="V44" i="14" s="1"/>
  <c r="V43" i="14" s="1"/>
  <c r="V42" i="14" s="1"/>
  <c r="V41" i="14" s="1"/>
  <c r="W62" i="14" l="1"/>
  <c r="W61" i="14" s="1"/>
  <c r="W60" i="14" s="1"/>
  <c r="W59" i="14" s="1"/>
  <c r="W58" i="14" s="1"/>
  <c r="W57" i="14" s="1"/>
  <c r="W56" i="14" s="1"/>
  <c r="W55" i="14" s="1"/>
  <c r="W54" i="14" s="1"/>
  <c r="X63" i="14"/>
  <c r="X50" i="14"/>
  <c r="W49" i="14"/>
  <c r="W48" i="14" s="1"/>
  <c r="W47" i="14" s="1"/>
  <c r="W46" i="14" s="1"/>
  <c r="W45" i="14" s="1"/>
  <c r="W44" i="14" s="1"/>
  <c r="W43" i="14" s="1"/>
  <c r="W42" i="14" s="1"/>
  <c r="W41" i="14" s="1"/>
  <c r="Y63" i="14" l="1"/>
  <c r="X62" i="14"/>
  <c r="X61" i="14" s="1"/>
  <c r="X60" i="14" s="1"/>
  <c r="X59" i="14" s="1"/>
  <c r="X58" i="14" s="1"/>
  <c r="X57" i="14" s="1"/>
  <c r="X56" i="14" s="1"/>
  <c r="X55" i="14" s="1"/>
  <c r="X54" i="14" s="1"/>
  <c r="Y50" i="14"/>
  <c r="X49" i="14"/>
  <c r="X48" i="14" s="1"/>
  <c r="X47" i="14" s="1"/>
  <c r="X46" i="14" s="1"/>
  <c r="X45" i="14" s="1"/>
  <c r="X44" i="14" s="1"/>
  <c r="X43" i="14" s="1"/>
  <c r="X42" i="14" s="1"/>
  <c r="X41" i="14" s="1"/>
  <c r="Z63" i="14" l="1"/>
  <c r="Z62" i="14" s="1"/>
  <c r="Z61" i="14" s="1"/>
  <c r="Z60" i="14" s="1"/>
  <c r="Z59" i="14" s="1"/>
  <c r="Z58" i="14" s="1"/>
  <c r="Z57" i="14" s="1"/>
  <c r="Z56" i="14" s="1"/>
  <c r="Z55" i="14" s="1"/>
  <c r="Z54" i="14" s="1"/>
  <c r="Y62" i="14"/>
  <c r="Y61" i="14" s="1"/>
  <c r="Y60" i="14" s="1"/>
  <c r="Y59" i="14" s="1"/>
  <c r="Y58" i="14" s="1"/>
  <c r="Y57" i="14" s="1"/>
  <c r="Y56" i="14" s="1"/>
  <c r="Y55" i="14" s="1"/>
  <c r="Y54" i="14" s="1"/>
  <c r="Z50" i="14"/>
  <c r="Z49" i="14" s="1"/>
  <c r="Z48" i="14" s="1"/>
  <c r="Z47" i="14" s="1"/>
  <c r="Z46" i="14" s="1"/>
  <c r="Z45" i="14" s="1"/>
  <c r="Z44" i="14" s="1"/>
  <c r="Z43" i="14" s="1"/>
  <c r="Z42" i="14" s="1"/>
  <c r="Z41" i="14" s="1"/>
  <c r="Y49" i="14"/>
  <c r="Y48" i="14" s="1"/>
  <c r="Y47" i="14" s="1"/>
  <c r="Y46" i="14" s="1"/>
  <c r="Y45" i="14" s="1"/>
  <c r="Y44" i="14" s="1"/>
  <c r="Y43" i="14" s="1"/>
  <c r="Y42" i="14" s="1"/>
  <c r="Y41" i="14"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13DBA4D-1737-4B74-BFC2-2CEC3E5A43C8}" name="Query - customers_table" description="Connection to the 'customers_table' query in the workbook." type="100" refreshedVersion="8" minRefreshableVersion="5">
    <extLst>
      <ext xmlns:x15="http://schemas.microsoft.com/office/spreadsheetml/2010/11/main" uri="{DE250136-89BD-433C-8126-D09CA5730AF9}">
        <x15:connection id="84b5fafe-7d84-4a4c-8830-adfc11e915cb"/>
      </ext>
    </extLst>
  </connection>
  <connection id="2" xr16:uid="{7FD9A5B3-8B22-4D47-BFBE-4B9088A2DBF9}" name="Query - Date" description="Connection to the 'Date' query in the workbook." type="100" refreshedVersion="8" minRefreshableVersion="5">
    <extLst>
      <ext xmlns:x15="http://schemas.microsoft.com/office/spreadsheetml/2010/11/main" uri="{DE250136-89BD-433C-8126-D09CA5730AF9}">
        <x15:connection id="3d592079-02e1-4b6e-97f3-9afbf47758c6">
          <x15:oledbPr connection="Provider=Microsoft.Mashup.OleDb.1;Data Source=$Workbook$;Location=Date;Extended Properties=&quot;&quot;">
            <x15:dbTables>
              <x15:dbTable name="Date"/>
            </x15:dbTables>
          </x15:oledbPr>
        </x15:connection>
      </ext>
    </extLst>
  </connection>
  <connection id="3" xr16:uid="{940718AA-7ED2-44FC-AF61-0F92C23B0414}" name="Query - fact_table" description="Connection to the 'fact_table' query in the workbook." type="100" refreshedVersion="8" minRefreshableVersion="5">
    <extLst>
      <ext xmlns:x15="http://schemas.microsoft.com/office/spreadsheetml/2010/11/main" uri="{DE250136-89BD-433C-8126-D09CA5730AF9}">
        <x15:connection id="f9ef968b-ec6a-4c01-8704-631226adb570">
          <x15:oledbPr connection="Provider=Microsoft.Mashup.OleDb.1;Data Source=$Workbook$;Location=fact_table;Extended Properties=&quot;&quot;">
            <x15:dbTables>
              <x15:dbTable name="fact_table"/>
            </x15:dbTables>
          </x15:oledbPr>
        </x15:connection>
      </ext>
    </extLst>
  </connection>
  <connection id="4" xr16:uid="{FC41B8C7-6676-4CF1-B1E1-49F4E3DF0117}" name="Query - monthly_store_targets" description="Connection to the 'monthly_store_targets' query in the workbook." type="100" refreshedVersion="8" minRefreshableVersion="5">
    <extLst>
      <ext xmlns:x15="http://schemas.microsoft.com/office/spreadsheetml/2010/11/main" uri="{DE250136-89BD-433C-8126-D09CA5730AF9}">
        <x15:connection id="f06b3ddd-fa4a-4137-8bdc-c484f5323aef">
          <x15:oledbPr connection="Provider=Microsoft.Mashup.OleDb.1;Data Source=$Workbook$;Location=monthly_store_targets;Extended Properties=&quot;&quot;">
            <x15:dbTables>
              <x15:dbTable name="monthly_store_targets"/>
            </x15:dbTables>
          </x15:oledbPr>
        </x15:connection>
      </ext>
    </extLst>
  </connection>
  <connection id="5" xr16:uid="{32B474E5-3FB6-4901-A7EE-A5B16AC1A7B0}" name="Query - products_table" description="Connection to the 'products_table' query in the workbook." type="100" refreshedVersion="8" minRefreshableVersion="5">
    <extLst>
      <ext xmlns:x15="http://schemas.microsoft.com/office/spreadsheetml/2010/11/main" uri="{DE250136-89BD-433C-8126-D09CA5730AF9}">
        <x15:connection id="d04700f0-b748-4de5-a0ce-d45bd16bbf38">
          <x15:oledbPr connection="Provider=Microsoft.Mashup.OleDb.1;Data Source=$Workbook$;Location=products_table;Extended Properties=&quot;&quot;">
            <x15:dbTables>
              <x15:dbTable name="products_table"/>
            </x15:dbTables>
          </x15:oledbPr>
        </x15:connection>
      </ext>
    </extLst>
  </connection>
  <connection id="6" xr16:uid="{E90DE0F0-4AF3-4A79-9C14-0274F7512199}" name="Query - Query1" description="Connection to the 'Query1' query in the workbook." type="100" refreshedVersion="8" minRefreshableVersion="5">
    <extLst>
      <ext xmlns:x15="http://schemas.microsoft.com/office/spreadsheetml/2010/11/main" uri="{DE250136-89BD-433C-8126-D09CA5730AF9}">
        <x15:connection id="abf9b9e0-91ae-41a9-a05c-1ab59524508b">
          <x15:oledbPr connection="Provider=Microsoft.Mashup.OleDb.1;Data Source=$Workbook$;Location=Query1;Extended Properties=&quot;&quot;">
            <x15:dbTables>
              <x15:dbTable name="Query1"/>
            </x15:dbTables>
          </x15:oledbPr>
        </x15:connection>
      </ext>
    </extLst>
  </connection>
  <connection id="7" xr16:uid="{4F2E6DE7-2A36-41BC-8221-6FDFFF1CBDF5}" name="Query - sales_persons_table" description="Connection to the 'sales_persons_table' query in the workbook." type="100" refreshedVersion="8" minRefreshableVersion="5">
    <extLst>
      <ext xmlns:x15="http://schemas.microsoft.com/office/spreadsheetml/2010/11/main" uri="{DE250136-89BD-433C-8126-D09CA5730AF9}">
        <x15:connection id="bbebbf43-5c7a-4d25-94c7-dd5877083af1">
          <x15:oledbPr connection="Provider=Microsoft.Mashup.OleDb.1;Data Source=$Workbook$;Location=sales_persons_table;Extended Properties=&quot;&quot;">
            <x15:dbTables>
              <x15:dbTable name="sales_persons_table"/>
            </x15:dbTables>
          </x15:oledbPr>
        </x15:connection>
      </ext>
    </extLst>
  </connection>
  <connection id="8" xr16:uid="{18FA525B-450A-4129-9C7A-2A5864FF6407}" keepAlive="1" name="ThisWorkbookDataModel" description="Data Model" type="5" refreshedVersion="8" minRefreshableVersion="5">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<sst xmlns="http://schemas.openxmlformats.org/spreadsheetml/2006/main" count="349" uniqueCount="229">
  <si>
    <t>Fullname</t>
  </si>
  <si>
    <t>Gender</t>
  </si>
  <si>
    <t>Location</t>
  </si>
  <si>
    <t>Male</t>
  </si>
  <si>
    <t>Missouri</t>
  </si>
  <si>
    <t>California</t>
  </si>
  <si>
    <t>Indiana</t>
  </si>
  <si>
    <t>Maryland</t>
  </si>
  <si>
    <t>Virginia</t>
  </si>
  <si>
    <t>Wisconsin</t>
  </si>
  <si>
    <t>New York</t>
  </si>
  <si>
    <t>Florida</t>
  </si>
  <si>
    <t>Michigan</t>
  </si>
  <si>
    <t>John Brown</t>
  </si>
  <si>
    <t>Washington</t>
  </si>
  <si>
    <t>Kristine Barrett</t>
  </si>
  <si>
    <t>Jeffery Powell</t>
  </si>
  <si>
    <t>Laura Gross</t>
  </si>
  <si>
    <t>Female</t>
  </si>
  <si>
    <t>Judith Simmons</t>
  </si>
  <si>
    <t>Christine Hawkins</t>
  </si>
  <si>
    <t>Bobby Abbott</t>
  </si>
  <si>
    <t>Paul Noble</t>
  </si>
  <si>
    <t>Travis Ewing</t>
  </si>
  <si>
    <t>Lisa West</t>
  </si>
  <si>
    <t>Store Name</t>
  </si>
  <si>
    <t>Thomas</t>
  </si>
  <si>
    <t>Valdez</t>
  </si>
  <si>
    <t>Novak PLC</t>
  </si>
  <si>
    <t>Miller</t>
  </si>
  <si>
    <t>Martinez</t>
  </si>
  <si>
    <t>Berg-Trujillo</t>
  </si>
  <si>
    <t>Myers-Lopez</t>
  </si>
  <si>
    <t>Lee-Myers</t>
  </si>
  <si>
    <t>Barron-Fleming</t>
  </si>
  <si>
    <t>Lopez</t>
  </si>
  <si>
    <t>Totalrevenue</t>
  </si>
  <si>
    <t>COGS</t>
  </si>
  <si>
    <t>%profit margin</t>
  </si>
  <si>
    <t>Transcations</t>
  </si>
  <si>
    <t>totalrefund</t>
  </si>
  <si>
    <t>refund%</t>
  </si>
  <si>
    <t>total products</t>
  </si>
  <si>
    <t>Sum of Quantity Returned</t>
  </si>
  <si>
    <t>Sum of Quantity Sold</t>
  </si>
  <si>
    <t>Totalrevenue and totaltarget by Store Name</t>
  </si>
  <si>
    <t>Month Name</t>
  </si>
  <si>
    <t>Apr</t>
  </si>
  <si>
    <t>Aug</t>
  </si>
  <si>
    <t>Dec</t>
  </si>
  <si>
    <t>Feb</t>
  </si>
  <si>
    <t>Jan</t>
  </si>
  <si>
    <t>Jul</t>
  </si>
  <si>
    <t>Jun</t>
  </si>
  <si>
    <t>Mar</t>
  </si>
  <si>
    <t>May</t>
  </si>
  <si>
    <t>Nov</t>
  </si>
  <si>
    <t>Oct</t>
  </si>
  <si>
    <t>Sep</t>
  </si>
  <si>
    <t>totaltarget</t>
  </si>
  <si>
    <t>VARAINCE</t>
  </si>
  <si>
    <t>Month</t>
  </si>
  <si>
    <t>highlited</t>
  </si>
  <si>
    <t>large-1</t>
  </si>
  <si>
    <t>large-2</t>
  </si>
  <si>
    <t>Varaince</t>
  </si>
  <si>
    <t>Weekday</t>
  </si>
  <si>
    <t>Weekend</t>
  </si>
  <si>
    <t>Totalrevenue2</t>
  </si>
  <si>
    <t>weekend</t>
  </si>
  <si>
    <t>weekday</t>
  </si>
  <si>
    <t>Quarter</t>
  </si>
  <si>
    <t>Q-1</t>
  </si>
  <si>
    <t>Q-2</t>
  </si>
  <si>
    <t>Q-3</t>
  </si>
  <si>
    <t>Q-4</t>
  </si>
  <si>
    <t>highlighted</t>
  </si>
  <si>
    <t>average</t>
  </si>
  <si>
    <t>Day Name</t>
  </si>
  <si>
    <t>Sun</t>
  </si>
  <si>
    <t>Mon</t>
  </si>
  <si>
    <t>Tue</t>
  </si>
  <si>
    <t>Wed</t>
  </si>
  <si>
    <t>Thu</t>
  </si>
  <si>
    <t>Fri</t>
  </si>
  <si>
    <t>Sat</t>
  </si>
  <si>
    <t>higlighted</t>
  </si>
  <si>
    <t>avg</t>
  </si>
  <si>
    <t>Option</t>
  </si>
  <si>
    <t>Come Box</t>
  </si>
  <si>
    <t>location</t>
  </si>
  <si>
    <t>customers</t>
  </si>
  <si>
    <t>TOP 5 CUSTOMERS</t>
  </si>
  <si>
    <t>BOTTOM 5 CUSTOMERS</t>
  </si>
  <si>
    <t>TOP 5 LOCATION</t>
  </si>
  <si>
    <t>BOTTOM 5 LOCATION</t>
  </si>
  <si>
    <t>CUSTOMER TABLE</t>
  </si>
  <si>
    <t>LOCATION TABLE</t>
  </si>
  <si>
    <t>#CUSTOMERS</t>
  </si>
  <si>
    <t>3LOCATIONS</t>
  </si>
  <si>
    <t>PROFIT</t>
  </si>
  <si>
    <t>age bucket</t>
  </si>
  <si>
    <t>0-20</t>
  </si>
  <si>
    <t>21-30</t>
  </si>
  <si>
    <t>31-40</t>
  </si>
  <si>
    <t>41-50</t>
  </si>
  <si>
    <t>Average of Age</t>
  </si>
  <si>
    <t>avg age</t>
  </si>
  <si>
    <t>51 +</t>
  </si>
  <si>
    <t>icon</t>
  </si>
  <si>
    <t>■</t>
  </si>
  <si>
    <t>●</t>
  </si>
  <si>
    <t>chart</t>
  </si>
  <si>
    <t>Return rate</t>
  </si>
  <si>
    <t>Product Name</t>
  </si>
  <si>
    <t>A Splash</t>
  </si>
  <si>
    <t>Above Brew</t>
  </si>
  <si>
    <t>Administration Fusion</t>
  </si>
  <si>
    <t>Against Rush</t>
  </si>
  <si>
    <t>Alone Splash</t>
  </si>
  <si>
    <t>Animal Breeze</t>
  </si>
  <si>
    <t>Any Brew</t>
  </si>
  <si>
    <t>Assume Mist</t>
  </si>
  <si>
    <t>Attorney Mist</t>
  </si>
  <si>
    <t>Audience Fusion</t>
  </si>
  <si>
    <t>Bar Drop</t>
  </si>
  <si>
    <t>Begin Brew</t>
  </si>
  <si>
    <t>Boy Splash</t>
  </si>
  <si>
    <t>Build Brew</t>
  </si>
  <si>
    <t>Center Mist</t>
  </si>
  <si>
    <t>Century Dew</t>
  </si>
  <si>
    <t>Choice Mist</t>
  </si>
  <si>
    <t>Clearly Brew</t>
  </si>
  <si>
    <t>Common Splash</t>
  </si>
  <si>
    <t>Dark Brew</t>
  </si>
  <si>
    <t>Debate Rush</t>
  </si>
  <si>
    <t>Democrat Dew</t>
  </si>
  <si>
    <t>Despite Rush</t>
  </si>
  <si>
    <t>Develop Breeze</t>
  </si>
  <si>
    <t>Different Dew</t>
  </si>
  <si>
    <t>Discussion Fusion</t>
  </si>
  <si>
    <t>Door Brew</t>
  </si>
  <si>
    <t>Eight Brew</t>
  </si>
  <si>
    <t>Few Dew</t>
  </si>
  <si>
    <t>For Splash</t>
  </si>
  <si>
    <t>Friend Splash</t>
  </si>
  <si>
    <t>Ground Rush</t>
  </si>
  <si>
    <t>Heavy Rush</t>
  </si>
  <si>
    <t>Hold Brew</t>
  </si>
  <si>
    <t>Hotel Splash</t>
  </si>
  <si>
    <t>Husband Rush</t>
  </si>
  <si>
    <t>Include Breeze</t>
  </si>
  <si>
    <t>Indeed Splash</t>
  </si>
  <si>
    <t>Into Mist</t>
  </si>
  <si>
    <t>Its Dew</t>
  </si>
  <si>
    <t>Itself Breeze</t>
  </si>
  <si>
    <t>Large Fusion</t>
  </si>
  <si>
    <t>Left Breeze</t>
  </si>
  <si>
    <t>Leg Rush</t>
  </si>
  <si>
    <t>Let Dew</t>
  </si>
  <si>
    <t>Level Splash</t>
  </si>
  <si>
    <t>Majority Rush</t>
  </si>
  <si>
    <t>Management Drop</t>
  </si>
  <si>
    <t>Method Mist</t>
  </si>
  <si>
    <t>Might Mist</t>
  </si>
  <si>
    <t>Mind Dew</t>
  </si>
  <si>
    <t>Minute Rush</t>
  </si>
  <si>
    <t>Name Rush</t>
  </si>
  <si>
    <t>Nice Mist</t>
  </si>
  <si>
    <t>Note Splash</t>
  </si>
  <si>
    <t>Now Mist</t>
  </si>
  <si>
    <t>Of Rush</t>
  </si>
  <si>
    <t>Only Dew</t>
  </si>
  <si>
    <t>Onto Dew</t>
  </si>
  <si>
    <t>Over Splash</t>
  </si>
  <si>
    <t>Own Drop</t>
  </si>
  <si>
    <t>Pay Mist</t>
  </si>
  <si>
    <t>Piece Dew</t>
  </si>
  <si>
    <t>Pm Fusion</t>
  </si>
  <si>
    <t>Point Splash</t>
  </si>
  <si>
    <t>Poor Breeze</t>
  </si>
  <si>
    <t>Property Mist</t>
  </si>
  <si>
    <t>Protect Rush</t>
  </si>
  <si>
    <t>Question Breeze</t>
  </si>
  <si>
    <t>Race Rush</t>
  </si>
  <si>
    <t>Recent Splash</t>
  </si>
  <si>
    <t>Record Fusion</t>
  </si>
  <si>
    <t>Relate Mist</t>
  </si>
  <si>
    <t>Represent Drop</t>
  </si>
  <si>
    <t>Result Splash</t>
  </si>
  <si>
    <t>Return Mist</t>
  </si>
  <si>
    <t>Reveal Rush</t>
  </si>
  <si>
    <t>Sea Drop</t>
  </si>
  <si>
    <t>Second Splash</t>
  </si>
  <si>
    <t>Series Mist</t>
  </si>
  <si>
    <t>Side Brew</t>
  </si>
  <si>
    <t>Society Rush</t>
  </si>
  <si>
    <t>Soldier Splash</t>
  </si>
  <si>
    <t>Somebody Fusion</t>
  </si>
  <si>
    <t>Sometimes Dew</t>
  </si>
  <si>
    <t>Street Breeze</t>
  </si>
  <si>
    <t>Threat Mist</t>
  </si>
  <si>
    <t>Throughout Fusion</t>
  </si>
  <si>
    <t>Too Splash</t>
  </si>
  <si>
    <t>Training Mist</t>
  </si>
  <si>
    <t>Tv Breeze</t>
  </si>
  <si>
    <t>Two Breeze</t>
  </si>
  <si>
    <t>Value Fusion</t>
  </si>
  <si>
    <t>Wait Drop</t>
  </si>
  <si>
    <t>Way Splash</t>
  </si>
  <si>
    <t>West Rush</t>
  </si>
  <si>
    <t>What Rush</t>
  </si>
  <si>
    <t>Window Dew</t>
  </si>
  <si>
    <t>Woman Dew</t>
  </si>
  <si>
    <t>Would Rush</t>
  </si>
  <si>
    <t>TOP  5 products</t>
  </si>
  <si>
    <t>bottom 5 products</t>
  </si>
  <si>
    <t>total qty</t>
  </si>
  <si>
    <t>quantity</t>
  </si>
  <si>
    <t>option</t>
  </si>
  <si>
    <t>Category</t>
  </si>
  <si>
    <t>Sports Drink</t>
  </si>
  <si>
    <t>Soft Drink</t>
  </si>
  <si>
    <t>Energy Drink</t>
  </si>
  <si>
    <t>Coffee</t>
  </si>
  <si>
    <t>Juice</t>
  </si>
  <si>
    <t>Water</t>
  </si>
  <si>
    <t>Alcoholic Beverage</t>
  </si>
  <si>
    <t>Tea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</si>
</sst>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1">
    <numFmt numFmtId="164" formatCode="_ * #,##0_ ;_ * \-#,##0_ ;_ * &quot;-&quot;??_ ;_ @_ "/>
    <numFmt numFmtId="165" formatCode="_-[$$-409]* #,##0_ ;_-[$$-409]* \-#,##0\ ;_-[$$-409]* &quot;-&quot;??_ ;_-@_ "/>
    <numFmt numFmtId="166" formatCode="[&gt;=1000000]\$0.0,,&quot;M&quot;;[&gt;=1000]\$0.0,,&quot;K&quot;;"/>
    <numFmt numFmtId="167" formatCode="0.0,&quot;K&quot;"/>
    <numFmt numFmtId="168" formatCode="0.0%"/>
    <numFmt numFmtId="169" formatCode="[&gt;=1000000]\$0.0,,&quot;M&quot;;[&gt;=1000]\$0.0,&quot;K&quot;;0"/>
    <numFmt numFmtId="170" formatCode="\+0.0%;\-0.0%"/>
    <numFmt numFmtId="171" formatCode="[&gt;=1000000]\$0,,&quot;M&quot;;[&gt;=1000]\$0,&quot;K&quot;;0"/>
    <numFmt numFmtId="172" formatCode=";;"/>
    <numFmt numFmtId="173" formatCode="0,&quot;K&quot;"/>
    <numFmt numFmtId="174" formatCode="[&gt;=1000000]\$0.0,,&quot;M&quot;;[&gt;=1000]\$0.0,&quot;K&quot;;0.0"/>
  </numFmts>
  <fonts count="9" x14ac:knownFonts="1">
    <font>
      <sz val="14"/>
      <color theme="1"/>
      <name val="Calibri Light"/>
      <family val="2"/>
      <scheme val="major"/>
    </font>
    <font>
      <sz val="10"/>
      <color rgb="FF000000"/>
      <name val="Calibri"/>
      <family val="2"/>
    </font>
    <font>
      <b/>
      <sz val="20"/>
      <color theme="1"/>
      <name val="Calibri Light"/>
      <family val="2"/>
      <scheme val="major"/>
    </font>
    <font>
      <sz val="14"/>
      <color theme="1"/>
      <name val="Calibri Light"/>
      <family val="2"/>
      <scheme val="major"/>
    </font>
    <font>
      <sz val="14"/>
      <color rgb="FFFF0000"/>
      <name val="Calibri Light"/>
      <family val="2"/>
      <scheme val="major"/>
    </font>
    <font>
      <b/>
      <sz val="14"/>
      <color theme="1"/>
      <name val="Calibri Light"/>
      <family val="2"/>
      <scheme val="major"/>
    </font>
    <font>
      <sz val="8"/>
      <color rgb="FF000000"/>
      <name val="Segoe UI"/>
      <family val="2"/>
    </font>
    <font>
      <sz val="20"/>
      <color theme="1"/>
      <name val="Calibri Light"/>
      <family val="2"/>
      <scheme val="major"/>
    </font>
    <font>
      <sz val="12"/>
      <color theme="1"/>
      <name val="Calibri Light"/>
      <family val="2"/>
      <scheme val="major"/>
    </font>
  </fonts>
  <fills count="12">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9"/>
        <bgColor indexed="64"/>
      </patternFill>
    </fill>
    <fill>
      <patternFill patternType="solid">
        <fgColor rgb="FFFF0000"/>
        <bgColor indexed="64"/>
      </patternFill>
    </fill>
    <fill>
      <patternFill patternType="solid">
        <fgColor rgb="FF00B050"/>
        <bgColor indexed="64"/>
      </patternFill>
    </fill>
    <fill>
      <patternFill patternType="solid">
        <fgColor theme="3" tint="0.79998168889431442"/>
        <bgColor indexed="64"/>
      </patternFill>
    </fill>
    <fill>
      <patternFill patternType="solid">
        <fgColor theme="4" tint="0.79998168889431442"/>
        <bgColor theme="4" tint="0.79998168889431442"/>
      </patternFill>
    </fill>
    <fill>
      <patternFill patternType="solid">
        <fgColor theme="4"/>
        <bgColor indexed="64"/>
      </patternFill>
    </fill>
    <fill>
      <patternFill patternType="solid">
        <fgColor rgb="FFFFFF00"/>
        <bgColor indexed="64"/>
      </patternFill>
    </fill>
  </fills>
  <borders count="14">
    <border>
      <left/>
      <right/>
      <top/>
      <bottom/>
      <diagonal/>
    </border>
    <border>
      <left/>
      <right style="medium">
        <color theme="0"/>
      </right>
      <top/>
      <bottom style="medium">
        <color theme="0"/>
      </bottom>
      <diagonal/>
    </border>
    <border>
      <left style="medium">
        <color theme="0"/>
      </left>
      <right style="medium">
        <color theme="0"/>
      </right>
      <top/>
      <bottom style="medium">
        <color theme="0"/>
      </bottom>
      <diagonal/>
    </border>
    <border>
      <left style="medium">
        <color theme="0"/>
      </left>
      <right/>
      <top/>
      <bottom style="medium">
        <color theme="0"/>
      </bottom>
      <diagonal/>
    </border>
    <border>
      <left/>
      <right style="medium">
        <color theme="0"/>
      </right>
      <top style="medium">
        <color theme="0"/>
      </top>
      <bottom style="medium">
        <color theme="0"/>
      </bottom>
      <diagonal/>
    </border>
    <border>
      <left style="medium">
        <color theme="0"/>
      </left>
      <right style="medium">
        <color theme="0"/>
      </right>
      <top style="medium">
        <color theme="0"/>
      </top>
      <bottom style="medium">
        <color theme="0"/>
      </bottom>
      <diagonal/>
    </border>
    <border>
      <left style="medium">
        <color theme="0"/>
      </left>
      <right/>
      <top style="medium">
        <color theme="0"/>
      </top>
      <bottom style="medium">
        <color theme="0"/>
      </bottom>
      <diagonal/>
    </border>
    <border>
      <left/>
      <right style="medium">
        <color theme="0"/>
      </right>
      <top style="medium">
        <color theme="0"/>
      </top>
      <bottom/>
      <diagonal/>
    </border>
    <border>
      <left style="medium">
        <color theme="0"/>
      </left>
      <right style="medium">
        <color theme="0"/>
      </right>
      <top style="medium">
        <color theme="0"/>
      </top>
      <bottom/>
      <diagonal/>
    </border>
    <border>
      <left style="medium">
        <color theme="0"/>
      </left>
      <right/>
      <top style="medium">
        <color theme="0"/>
      </top>
      <bottom/>
      <diagonal/>
    </border>
    <border>
      <left/>
      <right/>
      <top/>
      <bottom style="thin">
        <color theme="4" tint="0.39997558519241921"/>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s>
  <cellStyleXfs count="2">
    <xf numFmtId="0" fontId="0" fillId="0" borderId="0"/>
    <xf numFmtId="9" fontId="3" fillId="0" borderId="0" applyFont="0" applyFill="0" applyBorder="0" applyAlignment="0" applyProtection="0"/>
  </cellStyleXfs>
  <cellXfs count="59">
    <xf numFmtId="0" fontId="0" fillId="0" borderId="0" xfId="0"/>
    <xf numFmtId="164" fontId="0" fillId="0" borderId="0" xfId="0" applyNumberFormat="1"/>
    <xf numFmtId="165" fontId="0" fillId="0" borderId="0" xfId="0" applyNumberFormat="1"/>
    <xf numFmtId="1" fontId="0" fillId="0" borderId="0" xfId="0" applyNumberFormat="1"/>
    <xf numFmtId="10" fontId="0" fillId="0" borderId="0" xfId="0" applyNumberFormat="1"/>
    <xf numFmtId="0" fontId="0" fillId="2" borderId="0" xfId="0" applyFill="1"/>
    <xf numFmtId="0" fontId="0" fillId="3" borderId="0" xfId="0" applyFill="1"/>
    <xf numFmtId="0" fontId="0" fillId="4" borderId="0" xfId="0" applyFill="1"/>
    <xf numFmtId="0" fontId="0" fillId="0" borderId="0" xfId="0" pivotButton="1"/>
    <xf numFmtId="0" fontId="1" fillId="0" borderId="0" xfId="0" applyFont="1"/>
    <xf numFmtId="166" fontId="0" fillId="0" borderId="0" xfId="0" applyNumberFormat="1"/>
    <xf numFmtId="167" fontId="0" fillId="0" borderId="0" xfId="0" applyNumberFormat="1"/>
    <xf numFmtId="0" fontId="0" fillId="5" borderId="0" xfId="0" applyFill="1"/>
    <xf numFmtId="0" fontId="0" fillId="6" borderId="0" xfId="0" applyFill="1"/>
    <xf numFmtId="168" fontId="0" fillId="0" borderId="0" xfId="0" applyNumberFormat="1"/>
    <xf numFmtId="0" fontId="2" fillId="0" borderId="0" xfId="0" applyFont="1" applyAlignment="1">
      <alignment horizontal="center" vertical="center"/>
    </xf>
    <xf numFmtId="0" fontId="0" fillId="0" borderId="0" xfId="0" applyAlignment="1">
      <alignment horizontal="left"/>
    </xf>
    <xf numFmtId="169" fontId="0" fillId="0" borderId="0" xfId="0" applyNumberFormat="1"/>
    <xf numFmtId="2" fontId="0" fillId="0" borderId="0" xfId="0" applyNumberFormat="1"/>
    <xf numFmtId="168" fontId="0" fillId="0" borderId="0" xfId="1" applyNumberFormat="1" applyFont="1"/>
    <xf numFmtId="170" fontId="0" fillId="0" borderId="0" xfId="1" applyNumberFormat="1" applyFont="1"/>
    <xf numFmtId="0" fontId="0" fillId="7" borderId="0" xfId="0" applyFill="1"/>
    <xf numFmtId="0" fontId="4" fillId="6" borderId="0" xfId="0" applyFont="1" applyFill="1"/>
    <xf numFmtId="167" fontId="0" fillId="4" borderId="0" xfId="0" applyNumberFormat="1" applyFill="1"/>
    <xf numFmtId="171" fontId="0" fillId="0" borderId="0" xfId="0" applyNumberFormat="1"/>
    <xf numFmtId="0" fontId="0" fillId="8" borderId="4" xfId="0" applyFill="1" applyBorder="1"/>
    <xf numFmtId="0" fontId="0" fillId="8" borderId="5" xfId="0" applyFill="1" applyBorder="1"/>
    <xf numFmtId="0" fontId="0" fillId="8" borderId="6" xfId="0" applyFill="1" applyBorder="1"/>
    <xf numFmtId="0" fontId="0" fillId="8" borderId="7" xfId="0" applyFill="1" applyBorder="1"/>
    <xf numFmtId="0" fontId="0" fillId="8" borderId="8" xfId="0" applyFill="1" applyBorder="1"/>
    <xf numFmtId="0" fontId="0" fillId="8" borderId="9" xfId="0" applyFill="1" applyBorder="1"/>
    <xf numFmtId="172" fontId="0" fillId="8" borderId="1" xfId="0" applyNumberFormat="1" applyFill="1" applyBorder="1"/>
    <xf numFmtId="172" fontId="0" fillId="8" borderId="2" xfId="0" applyNumberFormat="1" applyFill="1" applyBorder="1"/>
    <xf numFmtId="172" fontId="0" fillId="8" borderId="3" xfId="0" applyNumberFormat="1" applyFill="1" applyBorder="1"/>
    <xf numFmtId="172" fontId="0" fillId="8" borderId="4" xfId="0" applyNumberFormat="1" applyFill="1" applyBorder="1"/>
    <xf numFmtId="172" fontId="0" fillId="8" borderId="5" xfId="0" applyNumberFormat="1" applyFill="1" applyBorder="1"/>
    <xf numFmtId="172" fontId="0" fillId="8" borderId="6" xfId="0" applyNumberFormat="1" applyFill="1" applyBorder="1"/>
    <xf numFmtId="0" fontId="5" fillId="9" borderId="10" xfId="0" applyFont="1" applyFill="1" applyBorder="1"/>
    <xf numFmtId="9" fontId="0" fillId="0" borderId="0" xfId="0" applyNumberFormat="1"/>
    <xf numFmtId="9" fontId="0" fillId="0" borderId="0" xfId="1" applyFont="1"/>
    <xf numFmtId="173" fontId="0" fillId="0" borderId="0" xfId="0" applyNumberFormat="1"/>
    <xf numFmtId="0" fontId="5" fillId="0" borderId="0" xfId="0" applyFont="1"/>
    <xf numFmtId="0" fontId="0" fillId="6" borderId="11" xfId="0" applyFill="1" applyBorder="1"/>
    <xf numFmtId="0" fontId="0" fillId="0" borderId="11" xfId="0" applyBorder="1"/>
    <xf numFmtId="1" fontId="0" fillId="0" borderId="11" xfId="0" applyNumberFormat="1" applyBorder="1"/>
    <xf numFmtId="1" fontId="0" fillId="0" borderId="13" xfId="0" applyNumberFormat="1" applyBorder="1"/>
    <xf numFmtId="0" fontId="0" fillId="0" borderId="13" xfId="0" applyBorder="1"/>
    <xf numFmtId="0" fontId="0" fillId="0" borderId="12" xfId="0" applyBorder="1"/>
    <xf numFmtId="10" fontId="0" fillId="0" borderId="12" xfId="0" applyNumberFormat="1" applyBorder="1"/>
    <xf numFmtId="171" fontId="0" fillId="0" borderId="11" xfId="0" applyNumberFormat="1" applyBorder="1"/>
    <xf numFmtId="174" fontId="0" fillId="0" borderId="11" xfId="0" applyNumberFormat="1" applyBorder="1"/>
    <xf numFmtId="10" fontId="0" fillId="0" borderId="11" xfId="1" applyNumberFormat="1" applyFont="1" applyBorder="1"/>
    <xf numFmtId="0" fontId="0" fillId="10" borderId="0" xfId="0" applyFill="1"/>
    <xf numFmtId="9" fontId="7" fillId="0" borderId="0" xfId="1" applyFont="1"/>
    <xf numFmtId="9" fontId="8" fillId="0" borderId="0" xfId="1" applyFont="1"/>
    <xf numFmtId="10" fontId="0" fillId="0" borderId="0" xfId="1" applyNumberFormat="1" applyFont="1"/>
    <xf numFmtId="170" fontId="0" fillId="0" borderId="0" xfId="0" applyNumberFormat="1"/>
    <xf numFmtId="0" fontId="0" fillId="11" borderId="0" xfId="0" applyFill="1"/>
    <xf numFmtId="0" fontId="0" fillId="0" borderId="0" xfId="0" applyAlignment="1">
      <alignment horizontal="center"/>
    </xf>
  </cellXfs>
  <cellStyles count="2">
    <cellStyle name="Normal" xfId="0" builtinId="0"/>
    <cellStyle name="Percent" xfId="1" builtinId="5"/>
  </cellStyles>
  <dxfs count="122">
    <dxf>
      <numFmt numFmtId="171" formatCode="[&gt;=1000000]\$0,,&quot;M&quot;;[&gt;=1000]\$0,&quot;K&quot;;0"/>
    </dxf>
    <dxf>
      <numFmt numFmtId="171" formatCode="[&gt;=1000000]\$0,,&quot;M&quot;;[&gt;=1000]\$0,&quot;K&quot;;0"/>
    </dxf>
    <dxf>
      <numFmt numFmtId="14" formatCode="0.00%"/>
    </dxf>
    <dxf>
      <numFmt numFmtId="2" formatCode="0.00"/>
    </dxf>
    <dxf>
      <numFmt numFmtId="171" formatCode="[&gt;=1000000]\$0,,&quot;M&quot;;[&gt;=1000]\$0,&quot;K&quot;;0"/>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numFmt numFmtId="165" formatCode="_-[$$-409]* #,##0_ ;_-[$$-409]* \-#,##0\ ;_-[$$-409]* &quot;-&quot;??_ ;_-@_ "/>
    </dxf>
    <dxf>
      <numFmt numFmtId="165" formatCode="_-[$$-409]* #,##0_ ;_-[$$-409]* \-#,##0\ ;_-[$$-409]* &quot;-&quot;??_ ;_-@_ "/>
    </dxf>
    <dxf>
      <numFmt numFmtId="165" formatCode="_-[$$-409]* #,##0_ ;_-[$$-409]* \-#,##0\ ;_-[$$-409]* &quot;-&quot;??_ ;_-@_ "/>
    </dxf>
    <dxf>
      <border>
        <left style="thin">
          <color indexed="64"/>
        </left>
        <right style="thin">
          <color indexed="64"/>
        </right>
      </border>
    </dxf>
    <dxf>
      <border>
        <left style="thin">
          <color indexed="64"/>
        </left>
        <right style="thin">
          <color indexed="64"/>
        </right>
      </border>
    </dxf>
    <dxf>
      <border>
        <left style="thin">
          <color indexed="64"/>
        </left>
        <right style="thin">
          <color indexed="64"/>
        </right>
      </border>
    </dxf>
    <dxf>
      <border>
        <bottom style="thin">
          <color indexed="64"/>
        </bottom>
      </border>
    </dxf>
    <dxf>
      <border>
        <bottom style="thin">
          <color indexed="64"/>
        </bottom>
      </border>
    </dxf>
    <dxf>
      <border>
        <bottom style="thin">
          <color indexed="64"/>
        </bottom>
      </border>
    </dxf>
    <dxf>
      <numFmt numFmtId="14" formatCode="0.00%"/>
    </dxf>
    <dxf>
      <border>
        <right style="thin">
          <color indexed="64"/>
        </right>
        <top style="thin">
          <color indexed="64"/>
        </top>
        <bottom style="thin">
          <color indexed="64"/>
        </bottom>
      </border>
    </dxf>
    <dxf>
      <border>
        <right style="thin">
          <color indexed="64"/>
        </right>
        <top style="thin">
          <color indexed="64"/>
        </top>
        <bottom style="thin">
          <color indexed="64"/>
        </bottom>
      </border>
    </dxf>
    <dxf>
      <border>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dxf>
    <dxf>
      <numFmt numFmtId="165" formatCode="_-[$$-409]* #,##0_ ;_-[$$-409]* \-#,##0\ ;_-[$$-409]* &quot;-&quot;??_ ;_-@_ "/>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numFmt numFmtId="171" formatCode="[&gt;=1000000]\$0,,&quot;M&quot;;[&gt;=1000]\$0,&quot;K&quot;;0"/>
    </dxf>
    <dxf>
      <numFmt numFmtId="170" formatCode="\+0.0%;\-0.0%"/>
    </dxf>
    <dxf>
      <numFmt numFmtId="14" formatCode="0.00%"/>
    </dxf>
    <dxf>
      <numFmt numFmtId="171" formatCode="[&gt;=1000000]\$0,,&quot;M&quot;;[&gt;=1000]\$0,&quot;K&quot;;0"/>
    </dxf>
    <dxf>
      <numFmt numFmtId="171" formatCode="[&gt;=1000000]\$0,,&quot;M&quot;;[&gt;=1000]\$0,&quot;K&quot;;0"/>
    </dxf>
    <dxf>
      <numFmt numFmtId="14" formatCode="0.00%"/>
    </dxf>
    <dxf>
      <numFmt numFmtId="14" formatCode="0.00%"/>
    </dxf>
    <dxf>
      <numFmt numFmtId="171" formatCode="[&gt;=1000000]\$0,,&quot;M&quot;;[&gt;=1000]\$0,&quot;K&quot;;0"/>
    </dxf>
    <dxf>
      <numFmt numFmtId="165" formatCode="_-[$$-409]* #,##0_ ;_-[$$-409]* \-#,##0\ ;_-[$$-409]* &quot;-&quot;??_ ;_-@_ "/>
    </dxf>
    <dxf>
      <numFmt numFmtId="171" formatCode="[&gt;=1000000]\$0,,&quot;M&quot;;[&gt;=1000]\$0,&quot;K&quot;;0"/>
    </dxf>
    <dxf>
      <numFmt numFmtId="171" formatCode="[&gt;=1000000]\$0,,&quot;M&quot;;[&gt;=1000]\$0,&quot;K&quot;;0"/>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numFmt numFmtId="14" formatCode="0.00%"/>
    </dxf>
    <dxf>
      <numFmt numFmtId="2" formatCode="0.00"/>
    </dxf>
    <dxf>
      <font>
        <color rgb="FF00B050"/>
      </font>
    </dxf>
    <dxf>
      <font>
        <color rgb="FFFF0000"/>
      </font>
    </dxf>
    <dxf>
      <font>
        <color rgb="FFFF0000"/>
      </font>
    </dxf>
    <dxf>
      <font>
        <color rgb="FF3659B5"/>
      </font>
    </dxf>
    <dxf>
      <font>
        <color rgb="FF00B050"/>
      </font>
    </dxf>
    <dxf>
      <font>
        <color rgb="FFFF0000"/>
      </font>
    </dxf>
    <dxf>
      <font>
        <color rgb="FFFF0000"/>
      </font>
    </dxf>
    <dxf>
      <font>
        <color rgb="FF3659B5"/>
      </font>
    </dxf>
    <dxf>
      <numFmt numFmtId="14" formatCode="0.00%"/>
    </dxf>
    <dxf>
      <numFmt numFmtId="173" formatCode="0,&quot;K&quot;"/>
    </dxf>
    <dxf>
      <numFmt numFmtId="173" formatCode="0,&quot;K&quot;"/>
    </dxf>
    <dxf>
      <numFmt numFmtId="14" formatCode="0.00%"/>
    </dxf>
    <dxf>
      <numFmt numFmtId="173" formatCode="0,&quot;K&quo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numFmt numFmtId="169" formatCode="[&gt;=1000000]\$0.0,,&quot;M&quot;;[&gt;=1000]\$0.0,&quot;K&quot;;0"/>
    </dxf>
    <dxf>
      <numFmt numFmtId="169" formatCode="[&gt;=1000000]\$0.0,,&quot;M&quot;;[&gt;=1000]\$0.0,&quot;K&quot;;0"/>
    </dxf>
    <dxf>
      <numFmt numFmtId="13" formatCode="0%"/>
    </dxf>
    <dxf>
      <numFmt numFmtId="14" formatCode="0.00%"/>
    </dxf>
    <dxf>
      <numFmt numFmtId="171" formatCode="[&gt;=1000000]\$0,,&quot;M&quot;;[&gt;=1000]\$0,&quot;K&quot;;0"/>
    </dxf>
    <dxf>
      <font>
        <color theme="4"/>
      </font>
    </dxf>
    <dxf>
      <font>
        <color rgb="FFFF0000"/>
      </font>
      <fill>
        <patternFill>
          <bgColor rgb="FFFF0000"/>
        </patternFill>
      </fill>
    </dxf>
    <dxf>
      <font>
        <color theme="4"/>
      </font>
    </dxf>
    <dxf>
      <font>
        <color theme="4"/>
      </font>
      <fill>
        <patternFill>
          <bgColor rgb="FF0070C0"/>
        </patternFill>
      </fill>
    </dxf>
    <dxf>
      <font>
        <color rgb="FF00B050"/>
      </font>
    </dxf>
    <dxf>
      <font>
        <color rgb="FFFF0000"/>
      </font>
    </dxf>
    <dxf>
      <numFmt numFmtId="2" formatCode="0.00"/>
    </dxf>
    <dxf>
      <numFmt numFmtId="2" formatCode="0.00"/>
    </dxf>
    <dxf>
      <numFmt numFmtId="167" formatCode="0.0,&quot;K&quot;"/>
    </dxf>
    <dxf>
      <numFmt numFmtId="166" formatCode="[&gt;=1000000]\$0.0,,&quot;M&quot;;[&gt;=1000]\$0.0,,&quot;K&quot;;"/>
    </dxf>
    <dxf>
      <numFmt numFmtId="166" formatCode="[&gt;=1000000]\$0.0,,&quot;M&quot;;[&gt;=1000]\$0.0,,&quot;K&quot;;"/>
    </dxf>
    <dxf>
      <numFmt numFmtId="164" formatCode="_ * #,##0_ ;_ * \-#,##0_ ;_ * &quot;-&quot;??_ ;_ @_ "/>
    </dxf>
    <dxf>
      <numFmt numFmtId="164" formatCode="_ * #,##0_ ;_ * \-#,##0_ ;_ * &quot;-&quot;??_ ;_ @_ "/>
    </dxf>
    <dxf>
      <numFmt numFmtId="1" formatCode="0"/>
    </dxf>
    <dxf>
      <numFmt numFmtId="14" formatCode="0.00%"/>
    </dxf>
    <dxf>
      <numFmt numFmtId="164" formatCode="_ * #,##0_ ;_ * \-#,##0_ ;_ * &quot;-&quot;??_ ;_ @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font>
        <color rgb="FFFF0000"/>
      </font>
    </dxf>
    <dxf>
      <font>
        <color rgb="FF00B050"/>
      </font>
    </dxf>
    <dxf>
      <font>
        <color rgb="FF00B050"/>
      </font>
    </dxf>
    <dxf>
      <font>
        <color rgb="FFFF0000"/>
      </font>
    </dxf>
    <dxf>
      <font>
        <b/>
        <i val="0"/>
        <sz val="12"/>
        <color theme="1"/>
      </font>
      <fill>
        <patternFill>
          <bgColor theme="0"/>
        </patternFill>
      </fill>
      <border diagonalUp="0" diagonalDown="0">
        <left/>
        <right/>
        <top/>
        <bottom/>
        <vertical/>
        <horizontal/>
      </border>
    </dxf>
    <dxf>
      <font>
        <color theme="1" tint="0.34998626667073579"/>
      </font>
      <fill>
        <patternFill>
          <bgColor theme="1" tint="0.14996795556505021"/>
        </patternFill>
      </fill>
      <border diagonalUp="0" diagonalDown="0">
        <left/>
        <right/>
        <top/>
        <bottom/>
        <vertical/>
        <horizontal/>
      </border>
    </dxf>
  </dxfs>
  <tableStyles count="1" defaultTableStyle="TableStyleMedium2" defaultPivotStyle="PivotStyleLight16">
    <tableStyle name="Slicer Style 1" pivot="0" table="0" count="4" xr9:uid="{4610E113-267A-4CBA-89A8-8A25406DA8AD}">
      <tableStyleElement type="wholeTable" dxfId="121"/>
      <tableStyleElement type="headerRow" dxfId="120"/>
    </tableStyle>
  </tableStyles>
  <colors>
    <mruColors>
      <color rgb="FF3659B5"/>
      <color rgb="FF333F50"/>
      <color rgb="FF08CFFC"/>
      <color rgb="FF088CFC"/>
      <color rgb="FF0853FC"/>
      <color rgb="FF0884FC"/>
    </mruColors>
  </colors>
  <extLst>
    <ext xmlns:x14="http://schemas.microsoft.com/office/spreadsheetml/2009/9/main" uri="{46F421CA-312F-682f-3DD2-61675219B42D}">
      <x14:dxfs count="2">
        <dxf>
          <font>
            <b val="0"/>
            <i val="0"/>
            <sz val="11"/>
            <color theme="1" tint="0.24994659260841701"/>
          </font>
          <fill>
            <patternFill>
              <bgColor theme="0"/>
            </patternFill>
          </fill>
          <border diagonalUp="0" diagonalDown="0">
            <left/>
            <right/>
            <top/>
            <bottom style="medium">
              <color auto="1"/>
            </bottom>
            <vertical/>
            <horizontal/>
          </border>
        </dxf>
        <dxf>
          <font>
            <b val="0"/>
            <i/>
            <sz val="11"/>
          </font>
          <fill>
            <patternFill>
              <bgColor theme="0"/>
            </patternFill>
          </fill>
          <border diagonalUp="0" diagonalDown="0">
            <left/>
            <right/>
            <top/>
            <bottom/>
            <vertical/>
            <horizontal/>
          </border>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1"/>
            <x14:slicerStyleElement type="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pivotCacheDefinition" Target="pivotCache/pivotCacheDefinition11.xml"/><Relationship Id="rId21" Type="http://schemas.openxmlformats.org/officeDocument/2006/relationships/pivotCacheDefinition" Target="pivotCache/pivotCacheDefinition6.xml"/><Relationship Id="rId42" Type="http://schemas.openxmlformats.org/officeDocument/2006/relationships/pivotCacheDefinition" Target="pivotCache/pivotCacheDefinition27.xml"/><Relationship Id="rId47" Type="http://schemas.openxmlformats.org/officeDocument/2006/relationships/theme" Target="theme/theme1.xml"/><Relationship Id="rId63" Type="http://schemas.openxmlformats.org/officeDocument/2006/relationships/customXml" Target="../customXml/item10.xml"/><Relationship Id="rId68" Type="http://schemas.openxmlformats.org/officeDocument/2006/relationships/customXml" Target="../customXml/item15.xml"/><Relationship Id="rId84" Type="http://schemas.openxmlformats.org/officeDocument/2006/relationships/customXml" Target="../customXml/item31.xml"/><Relationship Id="rId89" Type="http://schemas.openxmlformats.org/officeDocument/2006/relationships/customXml" Target="../customXml/item36.xml"/><Relationship Id="rId16" Type="http://schemas.openxmlformats.org/officeDocument/2006/relationships/pivotCacheDefinition" Target="pivotCache/pivotCacheDefinition1.xml"/><Relationship Id="rId11" Type="http://schemas.openxmlformats.org/officeDocument/2006/relationships/worksheet" Target="worksheets/sheet11.xml"/><Relationship Id="rId32" Type="http://schemas.openxmlformats.org/officeDocument/2006/relationships/pivotCacheDefinition" Target="pivotCache/pivotCacheDefinition17.xml"/><Relationship Id="rId37" Type="http://schemas.openxmlformats.org/officeDocument/2006/relationships/pivotCacheDefinition" Target="pivotCache/pivotCacheDefinition22.xml"/><Relationship Id="rId53" Type="http://schemas.openxmlformats.org/officeDocument/2006/relationships/calcChain" Target="calcChain.xml"/><Relationship Id="rId58" Type="http://schemas.openxmlformats.org/officeDocument/2006/relationships/customXml" Target="../customXml/item5.xml"/><Relationship Id="rId74" Type="http://schemas.openxmlformats.org/officeDocument/2006/relationships/customXml" Target="../customXml/item21.xml"/><Relationship Id="rId79" Type="http://schemas.openxmlformats.org/officeDocument/2006/relationships/customXml" Target="../customXml/item26.xml"/><Relationship Id="rId102" Type="http://schemas.openxmlformats.org/officeDocument/2006/relationships/customXml" Target="../customXml/item49.xml"/><Relationship Id="rId5" Type="http://schemas.openxmlformats.org/officeDocument/2006/relationships/worksheet" Target="worksheets/sheet5.xml"/><Relationship Id="rId90" Type="http://schemas.openxmlformats.org/officeDocument/2006/relationships/customXml" Target="../customXml/item37.xml"/><Relationship Id="rId95" Type="http://schemas.openxmlformats.org/officeDocument/2006/relationships/customXml" Target="../customXml/item42.xml"/><Relationship Id="rId22" Type="http://schemas.openxmlformats.org/officeDocument/2006/relationships/pivotCacheDefinition" Target="pivotCache/pivotCacheDefinition7.xml"/><Relationship Id="rId27" Type="http://schemas.openxmlformats.org/officeDocument/2006/relationships/pivotCacheDefinition" Target="pivotCache/pivotCacheDefinition12.xml"/><Relationship Id="rId43" Type="http://schemas.openxmlformats.org/officeDocument/2006/relationships/pivotCacheDefinition" Target="pivotCache/pivotCacheDefinition28.xml"/><Relationship Id="rId48" Type="http://schemas.openxmlformats.org/officeDocument/2006/relationships/connections" Target="connections.xml"/><Relationship Id="rId64" Type="http://schemas.openxmlformats.org/officeDocument/2006/relationships/customXml" Target="../customXml/item11.xml"/><Relationship Id="rId69" Type="http://schemas.openxmlformats.org/officeDocument/2006/relationships/customXml" Target="../customXml/item16.xml"/><Relationship Id="rId80" Type="http://schemas.openxmlformats.org/officeDocument/2006/relationships/customXml" Target="../customXml/item27.xml"/><Relationship Id="rId85" Type="http://schemas.openxmlformats.org/officeDocument/2006/relationships/customXml" Target="../customXml/item32.xml"/><Relationship Id="rId12" Type="http://schemas.openxmlformats.org/officeDocument/2006/relationships/worksheet" Target="worksheets/sheet12.xml"/><Relationship Id="rId17" Type="http://schemas.openxmlformats.org/officeDocument/2006/relationships/pivotCacheDefinition" Target="pivotCache/pivotCacheDefinition2.xml"/><Relationship Id="rId25" Type="http://schemas.openxmlformats.org/officeDocument/2006/relationships/pivotCacheDefinition" Target="pivotCache/pivotCacheDefinition10.xml"/><Relationship Id="rId33" Type="http://schemas.openxmlformats.org/officeDocument/2006/relationships/pivotCacheDefinition" Target="pivotCache/pivotCacheDefinition18.xml"/><Relationship Id="rId38" Type="http://schemas.openxmlformats.org/officeDocument/2006/relationships/pivotCacheDefinition" Target="pivotCache/pivotCacheDefinition23.xml"/><Relationship Id="rId46" Type="http://schemas.microsoft.com/office/2007/relationships/slicerCache" Target="slicerCaches/slicerCache2.xml"/><Relationship Id="rId59" Type="http://schemas.openxmlformats.org/officeDocument/2006/relationships/customXml" Target="../customXml/item6.xml"/><Relationship Id="rId67" Type="http://schemas.openxmlformats.org/officeDocument/2006/relationships/customXml" Target="../customXml/item14.xml"/><Relationship Id="rId103" Type="http://schemas.openxmlformats.org/officeDocument/2006/relationships/customXml" Target="../customXml/item50.xml"/><Relationship Id="rId20" Type="http://schemas.openxmlformats.org/officeDocument/2006/relationships/pivotCacheDefinition" Target="pivotCache/pivotCacheDefinition5.xml"/><Relationship Id="rId41" Type="http://schemas.openxmlformats.org/officeDocument/2006/relationships/pivotCacheDefinition" Target="pivotCache/pivotCacheDefinition26.xml"/><Relationship Id="rId54" Type="http://schemas.openxmlformats.org/officeDocument/2006/relationships/customXml" Target="../customXml/item1.xml"/><Relationship Id="rId62" Type="http://schemas.openxmlformats.org/officeDocument/2006/relationships/customXml" Target="../customXml/item9.xml"/><Relationship Id="rId70" Type="http://schemas.openxmlformats.org/officeDocument/2006/relationships/customXml" Target="../customXml/item17.xml"/><Relationship Id="rId75" Type="http://schemas.openxmlformats.org/officeDocument/2006/relationships/customXml" Target="../customXml/item22.xml"/><Relationship Id="rId83" Type="http://schemas.openxmlformats.org/officeDocument/2006/relationships/customXml" Target="../customXml/item30.xml"/><Relationship Id="rId88" Type="http://schemas.openxmlformats.org/officeDocument/2006/relationships/customXml" Target="../customXml/item35.xml"/><Relationship Id="rId91" Type="http://schemas.openxmlformats.org/officeDocument/2006/relationships/customXml" Target="../customXml/item38.xml"/><Relationship Id="rId96" Type="http://schemas.openxmlformats.org/officeDocument/2006/relationships/customXml" Target="../customXml/item43.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pivotCacheDefinition" Target="pivotCache/pivotCacheDefinition8.xml"/><Relationship Id="rId28" Type="http://schemas.openxmlformats.org/officeDocument/2006/relationships/pivotCacheDefinition" Target="pivotCache/pivotCacheDefinition13.xml"/><Relationship Id="rId36" Type="http://schemas.openxmlformats.org/officeDocument/2006/relationships/pivotCacheDefinition" Target="pivotCache/pivotCacheDefinition21.xml"/><Relationship Id="rId49" Type="http://schemas.openxmlformats.org/officeDocument/2006/relationships/styles" Target="styles.xml"/><Relationship Id="rId57" Type="http://schemas.openxmlformats.org/officeDocument/2006/relationships/customXml" Target="../customXml/item4.xml"/><Relationship Id="rId10" Type="http://schemas.openxmlformats.org/officeDocument/2006/relationships/worksheet" Target="worksheets/sheet10.xml"/><Relationship Id="rId31" Type="http://schemas.openxmlformats.org/officeDocument/2006/relationships/pivotCacheDefinition" Target="pivotCache/pivotCacheDefinition16.xml"/><Relationship Id="rId44" Type="http://schemas.openxmlformats.org/officeDocument/2006/relationships/pivotCacheDefinition" Target="pivotCache/pivotCacheDefinition29.xml"/><Relationship Id="rId52" Type="http://schemas.openxmlformats.org/officeDocument/2006/relationships/powerPivotData" Target="model/item.data"/><Relationship Id="rId60" Type="http://schemas.openxmlformats.org/officeDocument/2006/relationships/customXml" Target="../customXml/item7.xml"/><Relationship Id="rId65" Type="http://schemas.openxmlformats.org/officeDocument/2006/relationships/customXml" Target="../customXml/item12.xml"/><Relationship Id="rId73" Type="http://schemas.openxmlformats.org/officeDocument/2006/relationships/customXml" Target="../customXml/item20.xml"/><Relationship Id="rId78" Type="http://schemas.openxmlformats.org/officeDocument/2006/relationships/customXml" Target="../customXml/item25.xml"/><Relationship Id="rId81" Type="http://schemas.openxmlformats.org/officeDocument/2006/relationships/customXml" Target="../customXml/item28.xml"/><Relationship Id="rId86" Type="http://schemas.openxmlformats.org/officeDocument/2006/relationships/customXml" Target="../customXml/item33.xml"/><Relationship Id="rId94" Type="http://schemas.openxmlformats.org/officeDocument/2006/relationships/customXml" Target="../customXml/item41.xml"/><Relationship Id="rId99" Type="http://schemas.openxmlformats.org/officeDocument/2006/relationships/customXml" Target="../customXml/item46.xml"/><Relationship Id="rId101" Type="http://schemas.openxmlformats.org/officeDocument/2006/relationships/customXml" Target="../customXml/item48.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pivotCacheDefinition" Target="pivotCache/pivotCacheDefinition3.xml"/><Relationship Id="rId39" Type="http://schemas.openxmlformats.org/officeDocument/2006/relationships/pivotCacheDefinition" Target="pivotCache/pivotCacheDefinition24.xml"/><Relationship Id="rId34" Type="http://schemas.openxmlformats.org/officeDocument/2006/relationships/pivotCacheDefinition" Target="pivotCache/pivotCacheDefinition19.xml"/><Relationship Id="rId50" Type="http://schemas.openxmlformats.org/officeDocument/2006/relationships/sharedStrings" Target="sharedStrings.xml"/><Relationship Id="rId55" Type="http://schemas.openxmlformats.org/officeDocument/2006/relationships/customXml" Target="../customXml/item2.xml"/><Relationship Id="rId76" Type="http://schemas.openxmlformats.org/officeDocument/2006/relationships/customXml" Target="../customXml/item23.xml"/><Relationship Id="rId97" Type="http://schemas.openxmlformats.org/officeDocument/2006/relationships/customXml" Target="../customXml/item44.xml"/><Relationship Id="rId104" Type="http://schemas.microsoft.com/office/2006/relationships/vbaProject" Target="vbaProject.bin"/><Relationship Id="rId7" Type="http://schemas.openxmlformats.org/officeDocument/2006/relationships/worksheet" Target="worksheets/sheet7.xml"/><Relationship Id="rId71" Type="http://schemas.openxmlformats.org/officeDocument/2006/relationships/customXml" Target="../customXml/item18.xml"/><Relationship Id="rId92" Type="http://schemas.openxmlformats.org/officeDocument/2006/relationships/customXml" Target="../customXml/item39.xml"/><Relationship Id="rId2" Type="http://schemas.openxmlformats.org/officeDocument/2006/relationships/worksheet" Target="worksheets/sheet2.xml"/><Relationship Id="rId29" Type="http://schemas.openxmlformats.org/officeDocument/2006/relationships/pivotCacheDefinition" Target="pivotCache/pivotCacheDefinition14.xml"/><Relationship Id="rId24" Type="http://schemas.openxmlformats.org/officeDocument/2006/relationships/pivotCacheDefinition" Target="pivotCache/pivotCacheDefinition9.xml"/><Relationship Id="rId40" Type="http://schemas.openxmlformats.org/officeDocument/2006/relationships/pivotCacheDefinition" Target="pivotCache/pivotCacheDefinition25.xml"/><Relationship Id="rId45" Type="http://schemas.microsoft.com/office/2007/relationships/slicerCache" Target="slicerCaches/slicerCache1.xml"/><Relationship Id="rId66" Type="http://schemas.openxmlformats.org/officeDocument/2006/relationships/customXml" Target="../customXml/item13.xml"/><Relationship Id="rId87" Type="http://schemas.openxmlformats.org/officeDocument/2006/relationships/customXml" Target="../customXml/item34.xml"/><Relationship Id="rId61" Type="http://schemas.openxmlformats.org/officeDocument/2006/relationships/customXml" Target="../customXml/item8.xml"/><Relationship Id="rId82" Type="http://schemas.openxmlformats.org/officeDocument/2006/relationships/customXml" Target="../customXml/item29.xml"/><Relationship Id="rId19" Type="http://schemas.openxmlformats.org/officeDocument/2006/relationships/pivotCacheDefinition" Target="pivotCache/pivotCacheDefinition4.xml"/><Relationship Id="rId14" Type="http://schemas.openxmlformats.org/officeDocument/2006/relationships/worksheet" Target="worksheets/sheet14.xml"/><Relationship Id="rId30" Type="http://schemas.openxmlformats.org/officeDocument/2006/relationships/pivotCacheDefinition" Target="pivotCache/pivotCacheDefinition15.xml"/><Relationship Id="rId35" Type="http://schemas.openxmlformats.org/officeDocument/2006/relationships/pivotCacheDefinition" Target="pivotCache/pivotCacheDefinition20.xml"/><Relationship Id="rId56" Type="http://schemas.openxmlformats.org/officeDocument/2006/relationships/customXml" Target="../customXml/item3.xml"/><Relationship Id="rId77" Type="http://schemas.openxmlformats.org/officeDocument/2006/relationships/customXml" Target="../customXml/item24.xml"/><Relationship Id="rId100" Type="http://schemas.openxmlformats.org/officeDocument/2006/relationships/customXml" Target="../customXml/item47.xml"/><Relationship Id="rId8" Type="http://schemas.openxmlformats.org/officeDocument/2006/relationships/worksheet" Target="worksheets/sheet8.xml"/><Relationship Id="rId51" Type="http://schemas.openxmlformats.org/officeDocument/2006/relationships/sheetMetadata" Target="metadata.xml"/><Relationship Id="rId72" Type="http://schemas.openxmlformats.org/officeDocument/2006/relationships/customXml" Target="../customXml/item19.xml"/><Relationship Id="rId93" Type="http://schemas.openxmlformats.org/officeDocument/2006/relationships/customXml" Target="../customXml/item40.xml"/><Relationship Id="rId98" Type="http://schemas.openxmlformats.org/officeDocument/2006/relationships/customXml" Target="../customXml/item45.xml"/><Relationship Id="rId3" Type="http://schemas.openxmlformats.org/officeDocument/2006/relationships/worksheet" Target="worksheets/sheet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998381452318461"/>
          <c:y val="0.11979221347331585"/>
          <c:w val="0.80946062992125989"/>
          <c:h val="0.70799358413531654"/>
        </c:manualLayout>
      </c:layout>
      <c:lineChart>
        <c:grouping val="standard"/>
        <c:varyColors val="0"/>
        <c:ser>
          <c:idx val="0"/>
          <c:order val="0"/>
          <c:tx>
            <c:strRef>
              <c:f>'MONTH WISE REVENUE'!$G$1</c:f>
              <c:strCache>
                <c:ptCount val="1"/>
                <c:pt idx="0">
                  <c:v>Totalrevenue</c:v>
                </c:pt>
              </c:strCache>
            </c:strRef>
          </c:tx>
          <c:spPr>
            <a:ln w="28575" cap="rnd">
              <a:solidFill>
                <a:schemeClr val="accent1"/>
              </a:solidFill>
              <a:round/>
            </a:ln>
            <a:effectLst/>
          </c:spPr>
          <c:marker>
            <c:symbol val="triangle"/>
            <c:size val="5"/>
            <c:spPr>
              <a:solidFill>
                <a:schemeClr val="tx1"/>
              </a:solidFill>
              <a:ln w="9525">
                <a:solidFill>
                  <a:schemeClr val="accent1"/>
                </a:solidFill>
              </a:ln>
              <a:effectLst/>
            </c:spPr>
          </c:marker>
          <c:dLbls>
            <c:dLbl>
              <c:idx val="0"/>
              <c:tx>
                <c:rich>
                  <a:bodyPr/>
                  <a:lstStyle/>
                  <a:p>
                    <a:fld id="{3574C896-7F01-4158-B504-3CA7CBA56E3E}" type="CELLRANGE">
                      <a:rPr lang="en-US"/>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A0FE-4662-BF0B-A3E50F4191F4}"/>
                </c:ext>
              </c:extLst>
            </c:dLbl>
            <c:dLbl>
              <c:idx val="1"/>
              <c:tx>
                <c:rich>
                  <a:bodyPr/>
                  <a:lstStyle/>
                  <a:p>
                    <a:fld id="{7E186926-4039-4042-B42F-D641A3C36C53}" type="CELLRANGE">
                      <a:rPr lang="en-US"/>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A0FE-4662-BF0B-A3E50F4191F4}"/>
                </c:ext>
              </c:extLst>
            </c:dLbl>
            <c:dLbl>
              <c:idx val="2"/>
              <c:tx>
                <c:rich>
                  <a:bodyPr/>
                  <a:lstStyle/>
                  <a:p>
                    <a:fld id="{D047B6D4-6111-40D7-9C04-2DBF5A36DF68}" type="CELLRANGE">
                      <a:rPr lang="en-US"/>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2-A0FE-4662-BF0B-A3E50F4191F4}"/>
                </c:ext>
              </c:extLst>
            </c:dLbl>
            <c:dLbl>
              <c:idx val="3"/>
              <c:tx>
                <c:rich>
                  <a:bodyPr/>
                  <a:lstStyle/>
                  <a:p>
                    <a:fld id="{4F07E934-69B8-48AE-B966-99BC9B2D630B}" type="CELLRANGE">
                      <a:rPr lang="en-US"/>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3-A0FE-4662-BF0B-A3E50F4191F4}"/>
                </c:ext>
              </c:extLst>
            </c:dLbl>
            <c:dLbl>
              <c:idx val="4"/>
              <c:tx>
                <c:rich>
                  <a:bodyPr/>
                  <a:lstStyle/>
                  <a:p>
                    <a:fld id="{95C2A694-B140-4376-B5D9-22F58B0B8935}"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A0FE-4662-BF0B-A3E50F4191F4}"/>
                </c:ext>
              </c:extLst>
            </c:dLbl>
            <c:dLbl>
              <c:idx val="5"/>
              <c:tx>
                <c:rich>
                  <a:bodyPr/>
                  <a:lstStyle/>
                  <a:p>
                    <a:fld id="{3AC2C229-DE8D-446A-8304-E7EB73B22C3E}" type="CELLRANGE">
                      <a:rPr lang="en-US"/>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5-A0FE-4662-BF0B-A3E50F4191F4}"/>
                </c:ext>
              </c:extLst>
            </c:dLbl>
            <c:dLbl>
              <c:idx val="6"/>
              <c:tx>
                <c:rich>
                  <a:bodyPr/>
                  <a:lstStyle/>
                  <a:p>
                    <a:fld id="{293A3EB0-DAA5-417F-820D-5E727FB95EE3}" type="CELLRANGE">
                      <a:rPr lang="en-US"/>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6-A0FE-4662-BF0B-A3E50F4191F4}"/>
                </c:ext>
              </c:extLst>
            </c:dLbl>
            <c:dLbl>
              <c:idx val="7"/>
              <c:tx>
                <c:rich>
                  <a:bodyPr/>
                  <a:lstStyle/>
                  <a:p>
                    <a:fld id="{DC8183B0-FB4B-4D8F-A02E-8BC149AA2DCB}"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A0FE-4662-BF0B-A3E50F4191F4}"/>
                </c:ext>
              </c:extLst>
            </c:dLbl>
            <c:dLbl>
              <c:idx val="8"/>
              <c:tx>
                <c:rich>
                  <a:bodyPr/>
                  <a:lstStyle/>
                  <a:p>
                    <a:fld id="{57407FF9-DA82-41A9-A84A-314DA5BF30D0}" type="CELLRANGE">
                      <a:rPr lang="en-US"/>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8-A0FE-4662-BF0B-A3E50F4191F4}"/>
                </c:ext>
              </c:extLst>
            </c:dLbl>
            <c:dLbl>
              <c:idx val="9"/>
              <c:tx>
                <c:rich>
                  <a:bodyPr/>
                  <a:lstStyle/>
                  <a:p>
                    <a:fld id="{EF66582A-4BEF-4ACA-8ADE-7DD6213A6C66}" type="CELLRANGE">
                      <a:rPr lang="en-US"/>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9-A0FE-4662-BF0B-A3E50F4191F4}"/>
                </c:ext>
              </c:extLst>
            </c:dLbl>
            <c:dLbl>
              <c:idx val="10"/>
              <c:tx>
                <c:rich>
                  <a:bodyPr/>
                  <a:lstStyle/>
                  <a:p>
                    <a:fld id="{54233FAA-E554-4C2A-AF1A-EAE4C99A602E}" type="CELLRANGE">
                      <a:rPr lang="en-US"/>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A-A0FE-4662-BF0B-A3E50F4191F4}"/>
                </c:ext>
              </c:extLst>
            </c:dLbl>
            <c:dLbl>
              <c:idx val="11"/>
              <c:tx>
                <c:rich>
                  <a:bodyPr/>
                  <a:lstStyle/>
                  <a:p>
                    <a:fld id="{EE30BA85-738B-4FD6-8667-79605CF54D38}" type="CELLRANGE">
                      <a:rPr lang="en-US"/>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B-A0FE-4662-BF0B-A3E50F4191F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cat>
            <c:strRef>
              <c:f>'MONTH WISE REVENUE'!$F$2:$F$13</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'MONTH WISE REVENUE'!$G$2:$G$13</c:f>
              <c:numCache>
                <c:formatCode>[&gt;=1000000]\$0.0,,"M";[&gt;=1000]\$0.0,"K";0</c:formatCode>
                <c:ptCount val="12"/>
                <c:pt idx="0">
                  <c:v>444162.52</c:v>
                </c:pt>
                <c:pt idx="1">
                  <c:v>423741.52</c:v>
                </c:pt>
                <c:pt idx="2">
                  <c:v>468344.26999999955</c:v>
                </c:pt>
                <c:pt idx="3">
                  <c:v>448652.76</c:v>
                </c:pt>
                <c:pt idx="4">
                  <c:v>480720.64000000013</c:v>
                </c:pt>
                <c:pt idx="5">
                  <c:v>455501.13999999996</c:v>
                </c:pt>
                <c:pt idx="6">
                  <c:v>433725.86000000045</c:v>
                </c:pt>
                <c:pt idx="7">
                  <c:v>485766.24999999977</c:v>
                </c:pt>
                <c:pt idx="8">
                  <c:v>443447.43000000028</c:v>
                </c:pt>
                <c:pt idx="9">
                  <c:v>458984.37999999983</c:v>
                </c:pt>
                <c:pt idx="10">
                  <c:v>462537.40999999963</c:v>
                </c:pt>
                <c:pt idx="11">
                  <c:v>441225.2900000001</c:v>
                </c:pt>
              </c:numCache>
            </c:numRef>
          </c:val>
          <c:smooth val="1"/>
          <c:extLst>
            <c:ext xmlns:c15="http://schemas.microsoft.com/office/drawing/2012/chart" uri="{02D57815-91ED-43cb-92C2-25804820EDAC}">
              <c15:datalabelsRange>
                <c15:f>'MONTH WISE REVENUE'!$I$2:$I$14</c15:f>
                <c15:dlblRangeCache>
                  <c:ptCount val="13"/>
                  <c:pt idx="4">
                    <c:v>$480.7K</c:v>
                  </c:pt>
                  <c:pt idx="7">
                    <c:v>$485.8K</c:v>
                  </c:pt>
                </c15:dlblRangeCache>
              </c15:datalabelsRange>
            </c:ext>
            <c:ext xmlns:c16="http://schemas.microsoft.com/office/drawing/2014/chart" uri="{C3380CC4-5D6E-409C-BE32-E72D297353CC}">
              <c16:uniqueId val="{0000000C-A0FE-4662-BF0B-A3E50F4191F4}"/>
            </c:ext>
          </c:extLst>
        </c:ser>
        <c:ser>
          <c:idx val="1"/>
          <c:order val="1"/>
          <c:tx>
            <c:strRef>
              <c:f>'MONTH WISE REVENUE'!$H$1</c:f>
              <c:strCache>
                <c:ptCount val="1"/>
                <c:pt idx="0">
                  <c:v>totaltarget</c:v>
                </c:pt>
              </c:strCache>
            </c:strRef>
          </c:tx>
          <c:spPr>
            <a:ln w="28575" cap="rnd">
              <a:solidFill>
                <a:schemeClr val="bg1">
                  <a:lumMod val="50000"/>
                </a:schemeClr>
              </a:solidFill>
              <a:round/>
            </a:ln>
            <a:effectLst/>
          </c:spPr>
          <c:marker>
            <c:symbol val="none"/>
          </c:marker>
          <c:cat>
            <c:strRef>
              <c:f>'MONTH WISE REVENUE'!$F$2:$F$13</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'MONTH WISE REVENUE'!$H$2:$H$13</c:f>
              <c:numCache>
                <c:formatCode>[&gt;=1000000]\$0.0,,"M";[&gt;=1000]\$0.0,"K";0</c:formatCode>
                <c:ptCount val="12"/>
                <c:pt idx="0">
                  <c:v>439042</c:v>
                </c:pt>
                <c:pt idx="1">
                  <c:v>431279</c:v>
                </c:pt>
                <c:pt idx="2">
                  <c:v>445591</c:v>
                </c:pt>
                <c:pt idx="3">
                  <c:v>453071</c:v>
                </c:pt>
                <c:pt idx="4">
                  <c:v>444167</c:v>
                </c:pt>
                <c:pt idx="5">
                  <c:v>421979</c:v>
                </c:pt>
                <c:pt idx="6">
                  <c:v>456718</c:v>
                </c:pt>
                <c:pt idx="7">
                  <c:v>431727</c:v>
                </c:pt>
                <c:pt idx="8">
                  <c:v>446912</c:v>
                </c:pt>
                <c:pt idx="9">
                  <c:v>414360</c:v>
                </c:pt>
                <c:pt idx="10">
                  <c:v>413371</c:v>
                </c:pt>
                <c:pt idx="11">
                  <c:v>456773</c:v>
                </c:pt>
              </c:numCache>
            </c:numRef>
          </c:val>
          <c:smooth val="1"/>
          <c:extLst>
            <c:ext xmlns:c16="http://schemas.microsoft.com/office/drawing/2014/chart" uri="{C3380CC4-5D6E-409C-BE32-E72D297353CC}">
              <c16:uniqueId val="{0000000D-A0FE-4662-BF0B-A3E50F4191F4}"/>
            </c:ext>
          </c:extLst>
        </c:ser>
        <c:dLbls>
          <c:showLegendKey val="0"/>
          <c:showVal val="0"/>
          <c:showCatName val="0"/>
          <c:showSerName val="0"/>
          <c:showPercent val="0"/>
          <c:showBubbleSize val="0"/>
        </c:dLbls>
        <c:marker val="1"/>
        <c:smooth val="0"/>
        <c:axId val="525075695"/>
        <c:axId val="525083375"/>
      </c:lineChart>
      <c:catAx>
        <c:axId val="5250756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5083375"/>
        <c:crosses val="autoZero"/>
        <c:auto val="1"/>
        <c:lblAlgn val="ctr"/>
        <c:lblOffset val="100"/>
        <c:noMultiLvlLbl val="0"/>
      </c:catAx>
      <c:valAx>
        <c:axId val="525083375"/>
        <c:scaling>
          <c:orientation val="minMax"/>
        </c:scaling>
        <c:delete val="0"/>
        <c:axPos val="l"/>
        <c:numFmt formatCode="\$0,&quot;K&quot;;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5075695"/>
        <c:crosses val="autoZero"/>
        <c:crossBetween val="between"/>
      </c:valAx>
      <c:spPr>
        <a:noFill/>
        <a:ln>
          <a:noFill/>
        </a:ln>
        <a:effectLst/>
      </c:spPr>
    </c:plotArea>
    <c:legend>
      <c:legendPos val="r"/>
      <c:layout>
        <c:manualLayout>
          <c:xMode val="edge"/>
          <c:yMode val="edge"/>
          <c:x val="0.24887423447069115"/>
          <c:y val="0.93401975794692327"/>
          <c:w val="0.37890354330708664"/>
          <c:h val="5.3256780402449695E-2"/>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3306762580603351E-2"/>
          <c:y val="0.31135531135531136"/>
          <c:w val="0.8164594434576673"/>
          <c:h val="0.68864468864468875"/>
        </c:manualLayout>
      </c:layout>
      <c:barChart>
        <c:barDir val="col"/>
        <c:grouping val="clustered"/>
        <c:varyColors val="0"/>
        <c:ser>
          <c:idx val="0"/>
          <c:order val="0"/>
          <c:tx>
            <c:strRef>
              <c:f>'MONTH WISE REVENUE'!$L$1</c:f>
              <c:strCache>
                <c:ptCount val="1"/>
                <c:pt idx="0">
                  <c:v>Varaince</c:v>
                </c:pt>
              </c:strCache>
            </c:strRef>
          </c:tx>
          <c:spPr>
            <a:solidFill>
              <a:srgbClr val="00B050"/>
            </a:solidFill>
            <a:ln>
              <a:noFill/>
            </a:ln>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'MONTH WISE REVENUE'!$K$2:$K$13</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'MONTH WISE REVENUE'!$L$2:$L$13</c:f>
              <c:numCache>
                <c:formatCode>\+0.0%;\-0.0%</c:formatCode>
                <c:ptCount val="12"/>
                <c:pt idx="0">
                  <c:v>1.1662938853230486E-2</c:v>
                </c:pt>
                <c:pt idx="1">
                  <c:v>-1.7477039225188291E-2</c:v>
                </c:pt>
                <c:pt idx="2">
                  <c:v>5.1063127397096335E-2</c:v>
                </c:pt>
                <c:pt idx="3">
                  <c:v>-9.7517607615583216E-3</c:v>
                </c:pt>
                <c:pt idx="4">
                  <c:v>8.2297063942166196E-2</c:v>
                </c:pt>
                <c:pt idx="5">
                  <c:v>7.9440303901378878E-2</c:v>
                </c:pt>
                <c:pt idx="6">
                  <c:v>-5.0342092932618265E-2</c:v>
                </c:pt>
                <c:pt idx="7">
                  <c:v>0.12516995694038077</c:v>
                </c:pt>
                <c:pt idx="8">
                  <c:v>-7.7522420521259575E-3</c:v>
                </c:pt>
                <c:pt idx="9">
                  <c:v>0.10769470991408396</c:v>
                </c:pt>
                <c:pt idx="10">
                  <c:v>0.1189401530344403</c:v>
                </c:pt>
                <c:pt idx="11">
                  <c:v>-3.4038154619471607E-2</c:v>
                </c:pt>
              </c:numCache>
            </c:numRef>
          </c:val>
          <c:extLst>
            <c:ext xmlns:c14="http://schemas.microsoft.com/office/drawing/2007/8/2/chart" uri="{6F2FDCE9-48DA-4B69-8628-5D25D57E5C99}">
              <c14:invertSolidFillFmt>
                <c14:spPr xmlns:c14="http://schemas.microsoft.com/office/drawing/2007/8/2/chart">
                  <a:solidFill>
                    <a:srgbClr val="FF0000"/>
                  </a:solidFill>
                  <a:ln>
                    <a:noFill/>
                  </a:ln>
                  <a:effectLst/>
                </c14:spPr>
              </c14:invertSolidFillFmt>
            </c:ext>
            <c:ext xmlns:c16="http://schemas.microsoft.com/office/drawing/2014/chart" uri="{C3380CC4-5D6E-409C-BE32-E72D297353CC}">
              <c16:uniqueId val="{00000000-9DC3-4E0D-816B-86058AEAA318}"/>
            </c:ext>
          </c:extLst>
        </c:ser>
        <c:dLbls>
          <c:dLblPos val="outEnd"/>
          <c:showLegendKey val="0"/>
          <c:showVal val="1"/>
          <c:showCatName val="0"/>
          <c:showSerName val="0"/>
          <c:showPercent val="0"/>
          <c:showBubbleSize val="0"/>
        </c:dLbls>
        <c:gapWidth val="38"/>
        <c:overlap val="-27"/>
        <c:axId val="1236267791"/>
        <c:axId val="1236255791"/>
      </c:barChart>
      <c:catAx>
        <c:axId val="1236267791"/>
        <c:scaling>
          <c:orientation val="minMax"/>
        </c:scaling>
        <c:delete val="1"/>
        <c:axPos val="b"/>
        <c:numFmt formatCode="General" sourceLinked="1"/>
        <c:majorTickMark val="none"/>
        <c:minorTickMark val="none"/>
        <c:tickLblPos val="nextTo"/>
        <c:crossAx val="1236255791"/>
        <c:crosses val="autoZero"/>
        <c:auto val="1"/>
        <c:lblAlgn val="ctr"/>
        <c:lblOffset val="100"/>
        <c:noMultiLvlLbl val="0"/>
      </c:catAx>
      <c:valAx>
        <c:axId val="1236255791"/>
        <c:scaling>
          <c:orientation val="minMax"/>
        </c:scaling>
        <c:delete val="1"/>
        <c:axPos val="l"/>
        <c:numFmt formatCode="\+0.0%;\-0.0%" sourceLinked="1"/>
        <c:majorTickMark val="none"/>
        <c:minorTickMark val="none"/>
        <c:tickLblPos val="nextTo"/>
        <c:crossAx val="123626779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7448756405449314E-3"/>
          <c:y val="0.24631558776391893"/>
          <c:w val="0.95575221238938057"/>
          <c:h val="0.58998037302859263"/>
        </c:manualLayout>
      </c:layout>
      <c:barChart>
        <c:barDir val="col"/>
        <c:grouping val="clustered"/>
        <c:varyColors val="0"/>
        <c:ser>
          <c:idx val="0"/>
          <c:order val="0"/>
          <c:tx>
            <c:strRef>
              <c:f>'DAYS WISE REVENUE'!$E$1</c:f>
              <c:strCache>
                <c:ptCount val="1"/>
                <c:pt idx="0">
                  <c:v>Totalrevenue</c:v>
                </c:pt>
              </c:strCache>
            </c:strRef>
          </c:tx>
          <c:spPr>
            <a:solidFill>
              <a:srgbClr val="08CFFC"/>
            </a:solidFill>
            <a:ln>
              <a:noFill/>
            </a:ln>
            <a:effectLst/>
          </c:spPr>
          <c:invertIfNegative val="0"/>
          <c:dLbls>
            <c:dLbl>
              <c:idx val="0"/>
              <c:tx>
                <c:rich>
                  <a:bodyPr/>
                  <a:lstStyle/>
                  <a:p>
                    <a:fld id="{7D4FD9C0-85B6-4977-BBCE-D988BD8D607F}" type="CELLRANGE">
                      <a:rPr lang="en-US" baseline="0"/>
                      <a:pPr/>
                      <a:t>[CELLRANGE]</a:t>
                    </a:fld>
                    <a:endParaRPr lang="en-US" baseline="0"/>
                  </a:p>
                  <a:p>
                    <a:fld id="{38DD315A-259A-4B89-8761-66BFEDA4997C}" type="VALUE">
                      <a:rPr lang="en-US" baseline="0"/>
                      <a:pPr/>
                      <a:t>[VALUE]</a:t>
                    </a:fld>
                    <a:endParaRPr lang="en-IN"/>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0-3A02-4506-8986-E483A4B30DFE}"/>
                </c:ext>
              </c:extLst>
            </c:dLbl>
            <c:dLbl>
              <c:idx val="1"/>
              <c:tx>
                <c:rich>
                  <a:bodyPr rot="0" spcFirstLastPara="1" vertOverflow="ellipsis" vert="horz" wrap="square" lIns="38100" tIns="19050" rIns="38100" bIns="19050" anchor="ctr" anchorCtr="1">
                    <a:noAutofit/>
                  </a:bodyPr>
                  <a:lstStyle/>
                  <a:p>
                    <a:pPr>
                      <a:defRPr sz="600" b="1" i="0" u="none" strike="noStrike" kern="1200" baseline="0">
                        <a:solidFill>
                          <a:schemeClr val="tx1">
                            <a:lumMod val="75000"/>
                            <a:lumOff val="25000"/>
                          </a:schemeClr>
                        </a:solidFill>
                        <a:latin typeface="+mn-lt"/>
                        <a:ea typeface="+mn-ea"/>
                        <a:cs typeface="+mn-cs"/>
                      </a:defRPr>
                    </a:pPr>
                    <a:fld id="{9DA9A6F2-4BB6-4CF2-BF92-BCDF0CACD4FC}" type="CELLRANGE">
                      <a:rPr lang="en-US" sz="600" b="1"/>
                      <a:pPr>
                        <a:defRPr sz="600" b="1"/>
                      </a:pPr>
                      <a:t>[CELLRANGE]</a:t>
                    </a:fld>
                    <a:endParaRPr lang="en-US" sz="600" b="1" baseline="0"/>
                  </a:p>
                  <a:p>
                    <a:pPr>
                      <a:defRPr sz="600" b="1"/>
                    </a:pPr>
                    <a:fld id="{494748EC-6508-474C-8ED5-AE599B711B24}" type="VALUE">
                      <a:rPr lang="en-US" sz="600" b="1"/>
                      <a:pPr>
                        <a:defRPr sz="600" b="1"/>
                      </a:pPr>
                      <a:t>[VALUE]</a:t>
                    </a:fld>
                    <a:endParaRPr lang="en-IN"/>
                  </a:p>
                </c:rich>
              </c:tx>
              <c:spPr>
                <a:noFill/>
                <a:ln>
                  <a:noFill/>
                </a:ln>
                <a:effectLst/>
              </c:spPr>
              <c:txPr>
                <a:bodyPr rot="0" spcFirstLastPara="1" vertOverflow="ellipsis" vert="horz" wrap="square" lIns="38100" tIns="19050" rIns="38100" bIns="19050" anchor="ctr" anchorCtr="1">
                  <a:noAutofit/>
                </a:bodyPr>
                <a:lstStyle/>
                <a:p>
                  <a:pPr>
                    <a:defRPr sz="6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eparator>
</c:separator>
              <c:extLst>
                <c:ext xmlns:c15="http://schemas.microsoft.com/office/drawing/2012/chart" uri="{CE6537A1-D6FC-4f65-9D91-7224C49458BB}">
                  <c15:layout>
                    <c:manualLayout>
                      <c:w val="0.17177579365079362"/>
                      <c:h val="0.16202064896755158"/>
                    </c:manualLayout>
                  </c15:layout>
                  <c15:dlblFieldTable/>
                  <c15:showDataLabelsRange val="1"/>
                </c:ext>
                <c:ext xmlns:c16="http://schemas.microsoft.com/office/drawing/2014/chart" uri="{C3380CC4-5D6E-409C-BE32-E72D297353CC}">
                  <c16:uniqueId val="{00000001-3A02-4506-8986-E483A4B30DFE}"/>
                </c:ext>
              </c:extLst>
            </c:dLbl>
            <c:dLbl>
              <c:idx val="2"/>
              <c:layout>
                <c:manualLayout>
                  <c:x val="1.111111111111102E-2"/>
                  <c:y val="-2.1755162241887872E-2"/>
                </c:manualLayout>
              </c:layout>
              <c:tx>
                <c:rich>
                  <a:bodyPr/>
                  <a:lstStyle/>
                  <a:p>
                    <a:fld id="{DD713D16-C265-456D-80D6-7571A8C064C3}" type="CELLRANGE">
                      <a:rPr lang="en-US" baseline="0"/>
                      <a:pPr/>
                      <a:t>[CELLRANGE]</a:t>
                    </a:fld>
                    <a:endParaRPr lang="en-US" baseline="0"/>
                  </a:p>
                  <a:p>
                    <a:fld id="{DA3ECD50-C4E4-43B5-9AF6-8C18A0FCB418}" type="VALUE">
                      <a:rPr lang="en-US" baseline="0"/>
                      <a:pPr/>
                      <a:t>[VALUE]</a:t>
                    </a:fld>
                    <a:endParaRPr lang="en-IN"/>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2-3A02-4506-8986-E483A4B30DFE}"/>
                </c:ext>
              </c:extLst>
            </c:dLbl>
            <c:dLbl>
              <c:idx val="3"/>
              <c:layout>
                <c:manualLayout>
                  <c:x val="-4.9603174603175511E-3"/>
                  <c:y val="-4.4247787610619455E-2"/>
                </c:manualLayout>
              </c:layout>
              <c:tx>
                <c:rich>
                  <a:bodyPr/>
                  <a:lstStyle/>
                  <a:p>
                    <a:fld id="{1DAB9188-F256-4D46-BEEC-666B8DEA2FC3}" type="CELLRANGE">
                      <a:rPr lang="en-US"/>
                      <a:pPr/>
                      <a:t>[CELLRANGE]</a:t>
                    </a:fld>
                    <a:endParaRPr lang="en-US" baseline="0"/>
                  </a:p>
                  <a:p>
                    <a:fld id="{EA3B5F7E-6F06-4170-8A49-B046BCBB5768}" type="VALUE">
                      <a:rPr lang="en-US"/>
                      <a:pPr/>
                      <a:t>[VALUE]</a:t>
                    </a:fld>
                    <a:endParaRPr lang="en-IN"/>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3-3A02-4506-8986-E483A4B30DFE}"/>
                </c:ext>
              </c:extLst>
            </c:dLbl>
            <c:spPr>
              <a:noFill/>
              <a:ln>
                <a:noFill/>
              </a:ln>
              <a:effectLst/>
            </c:spPr>
            <c:txPr>
              <a:bodyPr rot="0" spcFirstLastPara="1" vertOverflow="ellipsis" vert="horz" wrap="square" lIns="38100" tIns="19050" rIns="38100" bIns="19050" anchor="ctr" anchorCtr="1">
                <a:spAutoFit/>
              </a:bodyPr>
              <a:lstStyle/>
              <a:p>
                <a:pPr>
                  <a:defRPr sz="6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eparator>
</c:separator>
            <c:showLeaderLines val="0"/>
            <c:extLst>
              <c:ext xmlns:c15="http://schemas.microsoft.com/office/drawing/2012/chart" uri="{CE6537A1-D6FC-4f65-9D91-7224C49458BB}">
                <c15:showDataLabelsRange val="1"/>
                <c15:showLeaderLines val="0"/>
              </c:ext>
            </c:extLst>
          </c:dLbls>
          <c:cat>
            <c:strRef>
              <c:f>'DAYS WISE REVENUE'!$D$2:$D$5</c:f>
              <c:strCache>
                <c:ptCount val="4"/>
                <c:pt idx="0">
                  <c:v>Q-1</c:v>
                </c:pt>
                <c:pt idx="1">
                  <c:v>Q-2</c:v>
                </c:pt>
                <c:pt idx="2">
                  <c:v>Q-3</c:v>
                </c:pt>
                <c:pt idx="3">
                  <c:v>Q-4</c:v>
                </c:pt>
              </c:strCache>
            </c:strRef>
          </c:cat>
          <c:val>
            <c:numRef>
              <c:f>'DAYS WISE REVENUE'!$E$2:$E$5</c:f>
              <c:numCache>
                <c:formatCode>0,"K"</c:formatCode>
                <c:ptCount val="4"/>
                <c:pt idx="0">
                  <c:v>1336248.3099999984</c:v>
                </c:pt>
                <c:pt idx="1">
                  <c:v>1384874.5400000024</c:v>
                </c:pt>
                <c:pt idx="2">
                  <c:v>1362939.5400000014</c:v>
                </c:pt>
                <c:pt idx="3">
                  <c:v>1362747.0800000008</c:v>
                </c:pt>
              </c:numCache>
            </c:numRef>
          </c:val>
          <c:extLst>
            <c:ext xmlns:c15="http://schemas.microsoft.com/office/drawing/2012/chart" uri="{02D57815-91ED-43cb-92C2-25804820EDAC}">
              <c15:datalabelsRange>
                <c15:f>'DAYS WISE REVENUE'!$C$8:$C$11</c15:f>
                <c15:dlblRangeCache>
                  <c:ptCount val="4"/>
                  <c:pt idx="1">
                    <c:v>3.64%</c:v>
                  </c:pt>
                  <c:pt idx="2">
                    <c:v>-1.58%</c:v>
                  </c:pt>
                  <c:pt idx="3">
                    <c:v>-0.01%</c:v>
                  </c:pt>
                </c15:dlblRangeCache>
              </c15:datalabelsRange>
            </c:ext>
            <c:ext xmlns:c16="http://schemas.microsoft.com/office/drawing/2014/chart" uri="{C3380CC4-5D6E-409C-BE32-E72D297353CC}">
              <c16:uniqueId val="{00000004-3A02-4506-8986-E483A4B30DFE}"/>
            </c:ext>
          </c:extLst>
        </c:ser>
        <c:ser>
          <c:idx val="1"/>
          <c:order val="1"/>
          <c:tx>
            <c:strRef>
              <c:f>'DAYS WISE REVENUE'!$F$1</c:f>
              <c:strCache>
                <c:ptCount val="1"/>
                <c:pt idx="0">
                  <c:v>highlighted</c:v>
                </c:pt>
              </c:strCache>
            </c:strRef>
          </c:tx>
          <c:spPr>
            <a:solidFill>
              <a:srgbClr val="3659B5"/>
            </a:solidFill>
            <a:ln>
              <a:noFill/>
            </a:ln>
            <a:effectLst/>
          </c:spPr>
          <c:invertIfNegative val="0"/>
          <c:val>
            <c:numRef>
              <c:f>'DAYS WISE REVENUE'!$F$2:$F$5</c:f>
              <c:numCache>
                <c:formatCode>0,"K"</c:formatCode>
                <c:ptCount val="4"/>
                <c:pt idx="0">
                  <c:v>0</c:v>
                </c:pt>
                <c:pt idx="1">
                  <c:v>1384874.5400000024</c:v>
                </c:pt>
                <c:pt idx="2">
                  <c:v>1362939.5400000014</c:v>
                </c:pt>
                <c:pt idx="3">
                  <c:v>1362747.0800000008</c:v>
                </c:pt>
              </c:numCache>
            </c:numRef>
          </c:val>
          <c:extLst>
            <c:ext xmlns:c16="http://schemas.microsoft.com/office/drawing/2014/chart" uri="{C3380CC4-5D6E-409C-BE32-E72D297353CC}">
              <c16:uniqueId val="{00000005-3A02-4506-8986-E483A4B30DFE}"/>
            </c:ext>
          </c:extLst>
        </c:ser>
        <c:dLbls>
          <c:showLegendKey val="0"/>
          <c:showVal val="0"/>
          <c:showCatName val="0"/>
          <c:showSerName val="0"/>
          <c:showPercent val="0"/>
          <c:showBubbleSize val="0"/>
        </c:dLbls>
        <c:gapWidth val="111"/>
        <c:overlap val="100"/>
        <c:axId val="1861552415"/>
        <c:axId val="1861553855"/>
      </c:barChart>
      <c:lineChart>
        <c:grouping val="standard"/>
        <c:varyColors val="0"/>
        <c:ser>
          <c:idx val="2"/>
          <c:order val="2"/>
          <c:tx>
            <c:strRef>
              <c:f>'DAYS WISE REVENUE'!$G$1</c:f>
              <c:strCache>
                <c:ptCount val="1"/>
                <c:pt idx="0">
                  <c:v>average</c:v>
                </c:pt>
              </c:strCache>
            </c:strRef>
          </c:tx>
          <c:spPr>
            <a:ln w="12700" cap="rnd">
              <a:solidFill>
                <a:schemeClr val="accent3"/>
              </a:solidFill>
              <a:round/>
            </a:ln>
            <a:effectLst/>
          </c:spPr>
          <c:marker>
            <c:symbol val="diamond"/>
            <c:size val="5"/>
            <c:spPr>
              <a:solidFill>
                <a:schemeClr val="tx1"/>
              </a:solidFill>
              <a:ln w="9525">
                <a:solidFill>
                  <a:schemeClr val="accent3"/>
                </a:solidFill>
              </a:ln>
              <a:effectLst/>
            </c:spPr>
          </c:marker>
          <c:val>
            <c:numRef>
              <c:f>'DAYS WISE REVENUE'!$G$2:$G$5</c:f>
              <c:numCache>
                <c:formatCode>0,"K"</c:formatCode>
                <c:ptCount val="4"/>
                <c:pt idx="0">
                  <c:v>1361702.3675000006</c:v>
                </c:pt>
                <c:pt idx="1">
                  <c:v>1361702.3675000006</c:v>
                </c:pt>
                <c:pt idx="2">
                  <c:v>1361702.3675000006</c:v>
                </c:pt>
                <c:pt idx="3">
                  <c:v>1361702.3675000006</c:v>
                </c:pt>
              </c:numCache>
            </c:numRef>
          </c:val>
          <c:smooth val="0"/>
          <c:extLst>
            <c:ext xmlns:c16="http://schemas.microsoft.com/office/drawing/2014/chart" uri="{C3380CC4-5D6E-409C-BE32-E72D297353CC}">
              <c16:uniqueId val="{00000006-3A02-4506-8986-E483A4B30DFE}"/>
            </c:ext>
          </c:extLst>
        </c:ser>
        <c:dLbls>
          <c:showLegendKey val="0"/>
          <c:showVal val="0"/>
          <c:showCatName val="0"/>
          <c:showSerName val="0"/>
          <c:showPercent val="0"/>
          <c:showBubbleSize val="0"/>
        </c:dLbls>
        <c:marker val="1"/>
        <c:smooth val="0"/>
        <c:axId val="1861552415"/>
        <c:axId val="1861553855"/>
      </c:lineChart>
      <c:catAx>
        <c:axId val="186155241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61553855"/>
        <c:crosses val="autoZero"/>
        <c:auto val="1"/>
        <c:lblAlgn val="ctr"/>
        <c:lblOffset val="100"/>
        <c:noMultiLvlLbl val="0"/>
      </c:catAx>
      <c:valAx>
        <c:axId val="1861553855"/>
        <c:scaling>
          <c:orientation val="minMax"/>
        </c:scaling>
        <c:delete val="1"/>
        <c:axPos val="l"/>
        <c:numFmt formatCode="0,&quot;K&quot;" sourceLinked="1"/>
        <c:majorTickMark val="out"/>
        <c:minorTickMark val="none"/>
        <c:tickLblPos val="nextTo"/>
        <c:crossAx val="186155241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'DAYS WISE REVENUE'!$E$25</c:f>
              <c:strCache>
                <c:ptCount val="1"/>
                <c:pt idx="0">
                  <c:v>Totalrevenue</c:v>
                </c:pt>
              </c:strCache>
            </c:strRef>
          </c:tx>
          <c:spPr>
            <a:solidFill>
              <a:srgbClr val="08CFFC"/>
            </a:solidFill>
            <a:ln>
              <a:noFill/>
            </a:ln>
            <a:effectLst/>
          </c:spPr>
          <c:invertIfNegative val="0"/>
          <c:dLbls>
            <c:dLbl>
              <c:idx val="0"/>
              <c:tx>
                <c:rich>
                  <a:bodyPr/>
                  <a:lstStyle/>
                  <a:p>
                    <a:fld id="{38D070A1-1750-4854-9039-F9B0EF44CA94}" type="CELLRANGE">
                      <a:rPr lang="en-US"/>
                      <a:pPr/>
                      <a:t>[CELLRANGE]</a:t>
                    </a:fld>
                    <a:endParaRPr lang="en-US" baseline="0"/>
                  </a:p>
                  <a:p>
                    <a:fld id="{300B4BA1-897D-4795-AC8B-A7E49D0BFAA0}" type="VALUE">
                      <a:rPr lang="en-US"/>
                      <a:pPr/>
                      <a:t>[VALUE]</a:t>
                    </a:fld>
                    <a:endParaRPr lang="en-IN"/>
                  </a:p>
                </c:rich>
              </c:tx>
              <c:dLblPos val="outEnd"/>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0-F4DC-4931-BEF8-9E74C18D80C1}"/>
                </c:ext>
              </c:extLst>
            </c:dLbl>
            <c:dLbl>
              <c:idx val="1"/>
              <c:tx>
                <c:rich>
                  <a:bodyPr/>
                  <a:lstStyle/>
                  <a:p>
                    <a:fld id="{05DB3B9B-F11A-4FC0-B090-0C2BFB63DEAB}" type="CELLRANGE">
                      <a:rPr lang="en-US"/>
                      <a:pPr/>
                      <a:t>[CELLRANGE]</a:t>
                    </a:fld>
                    <a:endParaRPr lang="en-US" baseline="0"/>
                  </a:p>
                  <a:p>
                    <a:fld id="{4ADF11B0-51F3-4EBC-8E8B-E664F820F533}" type="VALUE">
                      <a:rPr lang="en-US"/>
                      <a:pPr/>
                      <a:t>[VALUE]</a:t>
                    </a:fld>
                    <a:endParaRPr lang="en-IN"/>
                  </a:p>
                </c:rich>
              </c:tx>
              <c:dLblPos val="outEnd"/>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1-F4DC-4931-BEF8-9E74C18D80C1}"/>
                </c:ext>
              </c:extLst>
            </c:dLbl>
            <c:dLbl>
              <c:idx val="2"/>
              <c:tx>
                <c:rich>
                  <a:bodyPr/>
                  <a:lstStyle/>
                  <a:p>
                    <a:fld id="{3F5AB91B-2209-453B-BF5C-E2505A7E7E70}" type="CELLRANGE">
                      <a:rPr lang="en-US"/>
                      <a:pPr/>
                      <a:t>[CELLRANGE]</a:t>
                    </a:fld>
                    <a:endParaRPr lang="en-US" baseline="0"/>
                  </a:p>
                  <a:p>
                    <a:fld id="{8444C552-5105-4B1D-BE32-16175787E577}" type="VALUE">
                      <a:rPr lang="en-US"/>
                      <a:pPr/>
                      <a:t>[VALUE]</a:t>
                    </a:fld>
                    <a:endParaRPr lang="en-IN"/>
                  </a:p>
                </c:rich>
              </c:tx>
              <c:dLblPos val="outEnd"/>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2-F4DC-4931-BEF8-9E74C18D80C1}"/>
                </c:ext>
              </c:extLst>
            </c:dLbl>
            <c:dLbl>
              <c:idx val="3"/>
              <c:tx>
                <c:rich>
                  <a:bodyPr/>
                  <a:lstStyle/>
                  <a:p>
                    <a:fld id="{1B32B25D-2341-4DBF-9331-67C4193823C2}" type="CELLRANGE">
                      <a:rPr lang="en-US"/>
                      <a:pPr/>
                      <a:t>[CELLRANGE]</a:t>
                    </a:fld>
                    <a:endParaRPr lang="en-US" baseline="0"/>
                  </a:p>
                  <a:p>
                    <a:fld id="{4C6DE3D1-81C5-4421-ABD6-C461896C2A0C}" type="VALUE">
                      <a:rPr lang="en-US"/>
                      <a:pPr/>
                      <a:t>[VALUE]</a:t>
                    </a:fld>
                    <a:endParaRPr lang="en-IN"/>
                  </a:p>
                </c:rich>
              </c:tx>
              <c:dLblPos val="outEnd"/>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3-F4DC-4931-BEF8-9E74C18D80C1}"/>
                </c:ext>
              </c:extLst>
            </c:dLbl>
            <c:dLbl>
              <c:idx val="4"/>
              <c:tx>
                <c:rich>
                  <a:bodyPr/>
                  <a:lstStyle/>
                  <a:p>
                    <a:fld id="{DAFCDAE7-0EB4-4656-B905-2D51F89E1E3E}" type="CELLRANGE">
                      <a:rPr lang="en-US"/>
                      <a:pPr/>
                      <a:t>[CELLRANGE]</a:t>
                    </a:fld>
                    <a:endParaRPr lang="en-US" baseline="0"/>
                  </a:p>
                  <a:p>
                    <a:fld id="{657427A7-1179-47C2-BEF3-00F5879EE06C}" type="VALUE">
                      <a:rPr lang="en-US"/>
                      <a:pPr/>
                      <a:t>[VALUE]</a:t>
                    </a:fld>
                    <a:endParaRPr lang="en-IN"/>
                  </a:p>
                </c:rich>
              </c:tx>
              <c:dLblPos val="outEnd"/>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4-F4DC-4931-BEF8-9E74C18D80C1}"/>
                </c:ext>
              </c:extLst>
            </c:dLbl>
            <c:dLbl>
              <c:idx val="5"/>
              <c:tx>
                <c:rich>
                  <a:bodyPr/>
                  <a:lstStyle/>
                  <a:p>
                    <a:fld id="{48B3AEF8-D84A-453E-8B04-42C21433FBAC}" type="CELLRANGE">
                      <a:rPr lang="en-US"/>
                      <a:pPr/>
                      <a:t>[CELLRANGE]</a:t>
                    </a:fld>
                    <a:endParaRPr lang="en-US" baseline="0"/>
                  </a:p>
                  <a:p>
                    <a:fld id="{F7EC95D1-001E-40EB-B575-5A18C7EECAFE}" type="VALUE">
                      <a:rPr lang="en-US"/>
                      <a:pPr/>
                      <a:t>[VALUE]</a:t>
                    </a:fld>
                    <a:endParaRPr lang="en-IN"/>
                  </a:p>
                </c:rich>
              </c:tx>
              <c:dLblPos val="outEnd"/>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5-F4DC-4931-BEF8-9E74C18D80C1}"/>
                </c:ext>
              </c:extLst>
            </c:dLbl>
            <c:dLbl>
              <c:idx val="6"/>
              <c:tx>
                <c:rich>
                  <a:bodyPr/>
                  <a:lstStyle/>
                  <a:p>
                    <a:fld id="{48C68889-B504-439D-BE09-B12FEA8F12E5}" type="CELLRANGE">
                      <a:rPr lang="en-US"/>
                      <a:pPr/>
                      <a:t>[CELLRANGE]</a:t>
                    </a:fld>
                    <a:endParaRPr lang="en-US" baseline="0"/>
                  </a:p>
                  <a:p>
                    <a:fld id="{C0C24CBB-0128-4EB4-9BC0-BDF16F6B4843}" type="VALUE">
                      <a:rPr lang="en-US"/>
                      <a:pPr/>
                      <a:t>[VALUE]</a:t>
                    </a:fld>
                    <a:endParaRPr lang="en-IN"/>
                  </a:p>
                </c:rich>
              </c:tx>
              <c:dLblPos val="outEnd"/>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6-F4DC-4931-BEF8-9E74C18D80C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eparator>
</c:separator>
            <c:showLeaderLines val="0"/>
            <c:extLst>
              <c:ext xmlns:c15="http://schemas.microsoft.com/office/drawing/2012/chart" uri="{CE6537A1-D6FC-4f65-9D91-7224C49458BB}">
                <c15:showDataLabelsRange val="1"/>
                <c15:showLeaderLines val="0"/>
              </c:ext>
            </c:extLst>
          </c:dLbls>
          <c:cat>
            <c:strRef>
              <c:f>'DAYS WISE REVENUE'!$D$26:$D$32</c:f>
              <c:strCache>
                <c:ptCount val="7"/>
                <c:pt idx="0">
                  <c:v>Sun</c:v>
                </c:pt>
                <c:pt idx="1">
                  <c:v>Mon</c:v>
                </c:pt>
                <c:pt idx="2">
                  <c:v>Tue</c:v>
                </c:pt>
                <c:pt idx="3">
                  <c:v>Wed</c:v>
                </c:pt>
                <c:pt idx="4">
                  <c:v>Thu</c:v>
                </c:pt>
                <c:pt idx="5">
                  <c:v>Fri</c:v>
                </c:pt>
                <c:pt idx="6">
                  <c:v>Sat</c:v>
                </c:pt>
              </c:strCache>
            </c:strRef>
          </c:cat>
          <c:val>
            <c:numRef>
              <c:f>'DAYS WISE REVENUE'!$E$26:$E$32</c:f>
              <c:numCache>
                <c:formatCode>0,"K"</c:formatCode>
                <c:ptCount val="7"/>
                <c:pt idx="0">
                  <c:v>765868.27999999898</c:v>
                </c:pt>
                <c:pt idx="1">
                  <c:v>789470.8800000028</c:v>
                </c:pt>
                <c:pt idx="2">
                  <c:v>772166.82999999914</c:v>
                </c:pt>
                <c:pt idx="3">
                  <c:v>774303.62999999756</c:v>
                </c:pt>
                <c:pt idx="4">
                  <c:v>795985.00999999966</c:v>
                </c:pt>
                <c:pt idx="5">
                  <c:v>762351.78000000084</c:v>
                </c:pt>
                <c:pt idx="6">
                  <c:v>786663.06000000041</c:v>
                </c:pt>
              </c:numCache>
            </c:numRef>
          </c:val>
          <c:extLst>
            <c:ext xmlns:c15="http://schemas.microsoft.com/office/drawing/2012/chart" uri="{02D57815-91ED-43cb-92C2-25804820EDAC}">
              <c15:datalabelsRange>
                <c15:f>'DAYS WISE REVENUE'!$C$16:$C$22</c15:f>
                <c15:dlblRangeCache>
                  <c:ptCount val="7"/>
                  <c:pt idx="1">
                    <c:v>3.08%</c:v>
                  </c:pt>
                  <c:pt idx="2">
                    <c:v>-2.19%</c:v>
                  </c:pt>
                  <c:pt idx="3">
                    <c:v>0.28%</c:v>
                  </c:pt>
                  <c:pt idx="4">
                    <c:v>2.80%</c:v>
                  </c:pt>
                  <c:pt idx="5">
                    <c:v>-4.23%</c:v>
                  </c:pt>
                  <c:pt idx="6">
                    <c:v>3.19%</c:v>
                  </c:pt>
                </c15:dlblRangeCache>
              </c15:datalabelsRange>
            </c:ext>
            <c:ext xmlns:c16="http://schemas.microsoft.com/office/drawing/2014/chart" uri="{C3380CC4-5D6E-409C-BE32-E72D297353CC}">
              <c16:uniqueId val="{00000007-F4DC-4931-BEF8-9E74C18D80C1}"/>
            </c:ext>
          </c:extLst>
        </c:ser>
        <c:ser>
          <c:idx val="1"/>
          <c:order val="1"/>
          <c:tx>
            <c:strRef>
              <c:f>'DAYS WISE REVENUE'!$F$25</c:f>
              <c:strCache>
                <c:ptCount val="1"/>
                <c:pt idx="0">
                  <c:v>higlighted</c:v>
                </c:pt>
              </c:strCache>
            </c:strRef>
          </c:tx>
          <c:spPr>
            <a:solidFill>
              <a:srgbClr val="3659B5"/>
            </a:solidFill>
            <a:ln>
              <a:noFill/>
            </a:ln>
            <a:effectLst/>
          </c:spPr>
          <c:invertIfNegative val="0"/>
          <c:val>
            <c:numRef>
              <c:f>'DAYS WISE REVENUE'!$F$26:$F$32</c:f>
              <c:numCache>
                <c:formatCode>0,"K"</c:formatCode>
                <c:ptCount val="7"/>
                <c:pt idx="0">
                  <c:v>0</c:v>
                </c:pt>
                <c:pt idx="1">
                  <c:v>789470.8800000028</c:v>
                </c:pt>
                <c:pt idx="2">
                  <c:v>0</c:v>
                </c:pt>
                <c:pt idx="3">
                  <c:v>0</c:v>
                </c:pt>
                <c:pt idx="4">
                  <c:v>795985.00999999966</c:v>
                </c:pt>
                <c:pt idx="5">
                  <c:v>0</c:v>
                </c:pt>
                <c:pt idx="6">
                  <c:v>786663.06000000041</c:v>
                </c:pt>
              </c:numCache>
            </c:numRef>
          </c:val>
          <c:extLst>
            <c:ext xmlns:c16="http://schemas.microsoft.com/office/drawing/2014/chart" uri="{C3380CC4-5D6E-409C-BE32-E72D297353CC}">
              <c16:uniqueId val="{00000008-F4DC-4931-BEF8-9E74C18D80C1}"/>
            </c:ext>
          </c:extLst>
        </c:ser>
        <c:dLbls>
          <c:showLegendKey val="0"/>
          <c:showVal val="0"/>
          <c:showCatName val="0"/>
          <c:showSerName val="0"/>
          <c:showPercent val="0"/>
          <c:showBubbleSize val="0"/>
        </c:dLbls>
        <c:gapWidth val="125"/>
        <c:overlap val="100"/>
        <c:axId val="2059315759"/>
        <c:axId val="2059312399"/>
      </c:barChart>
      <c:lineChart>
        <c:grouping val="standard"/>
        <c:varyColors val="0"/>
        <c:ser>
          <c:idx val="2"/>
          <c:order val="2"/>
          <c:tx>
            <c:strRef>
              <c:f>'DAYS WISE REVENUE'!$G$25</c:f>
              <c:strCache>
                <c:ptCount val="1"/>
                <c:pt idx="0">
                  <c:v>avg</c:v>
                </c:pt>
              </c:strCache>
            </c:strRef>
          </c:tx>
          <c:spPr>
            <a:ln w="31750" cap="rnd">
              <a:solidFill>
                <a:schemeClr val="bg1">
                  <a:lumMod val="50000"/>
                </a:schemeClr>
              </a:solidFill>
              <a:prstDash val="solid"/>
              <a:round/>
            </a:ln>
            <a:effectLst/>
          </c:spPr>
          <c:marker>
            <c:symbol val="none"/>
          </c:marker>
          <c:val>
            <c:numRef>
              <c:f>'DAYS WISE REVENUE'!$G$26:$G$32</c:f>
              <c:numCache>
                <c:formatCode>0,"K"</c:formatCode>
                <c:ptCount val="7"/>
                <c:pt idx="0">
                  <c:v>778115.63857142848</c:v>
                </c:pt>
                <c:pt idx="1">
                  <c:v>778115.63857142848</c:v>
                </c:pt>
                <c:pt idx="2">
                  <c:v>778115.63857142848</c:v>
                </c:pt>
                <c:pt idx="3">
                  <c:v>778115.63857142848</c:v>
                </c:pt>
                <c:pt idx="4">
                  <c:v>778115.63857142848</c:v>
                </c:pt>
                <c:pt idx="5">
                  <c:v>778115.63857142848</c:v>
                </c:pt>
                <c:pt idx="6">
                  <c:v>778115.63857142848</c:v>
                </c:pt>
              </c:numCache>
            </c:numRef>
          </c:val>
          <c:smooth val="0"/>
          <c:extLst>
            <c:ext xmlns:c16="http://schemas.microsoft.com/office/drawing/2014/chart" uri="{C3380CC4-5D6E-409C-BE32-E72D297353CC}">
              <c16:uniqueId val="{00000009-F4DC-4931-BEF8-9E74C18D80C1}"/>
            </c:ext>
          </c:extLst>
        </c:ser>
        <c:dLbls>
          <c:showLegendKey val="0"/>
          <c:showVal val="0"/>
          <c:showCatName val="0"/>
          <c:showSerName val="0"/>
          <c:showPercent val="0"/>
          <c:showBubbleSize val="0"/>
        </c:dLbls>
        <c:marker val="1"/>
        <c:smooth val="0"/>
        <c:axId val="2059315759"/>
        <c:axId val="2059312399"/>
      </c:lineChart>
      <c:catAx>
        <c:axId val="20593157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59312399"/>
        <c:crosses val="autoZero"/>
        <c:auto val="1"/>
        <c:lblAlgn val="ctr"/>
        <c:lblOffset val="100"/>
        <c:noMultiLvlLbl val="0"/>
      </c:catAx>
      <c:valAx>
        <c:axId val="2059312399"/>
        <c:scaling>
          <c:orientation val="minMax"/>
        </c:scaling>
        <c:delete val="1"/>
        <c:axPos val="l"/>
        <c:numFmt formatCode="0,&quot;K&quot;" sourceLinked="1"/>
        <c:majorTickMark val="none"/>
        <c:minorTickMark val="none"/>
        <c:tickLblPos val="nextTo"/>
        <c:crossAx val="205931575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5127294256956778E-2"/>
          <c:y val="0.1343101343101343"/>
          <c:w val="0.93487270574304326"/>
          <c:h val="0.86568986568986572"/>
        </c:manualLayout>
      </c:layout>
      <c:barChart>
        <c:barDir val="col"/>
        <c:grouping val="clustered"/>
        <c:varyColors val="0"/>
        <c:ser>
          <c:idx val="0"/>
          <c:order val="0"/>
          <c:tx>
            <c:strRef>
              <c:f>'MONTH WISE REVENUE'!$L$1</c:f>
              <c:strCache>
                <c:ptCount val="1"/>
                <c:pt idx="0">
                  <c:v>Varaince</c:v>
                </c:pt>
              </c:strCache>
            </c:strRef>
          </c:tx>
          <c:spPr>
            <a:solidFill>
              <a:schemeClr val="accent1"/>
            </a:solidFill>
            <a:ln>
              <a:noFill/>
            </a:ln>
            <a:effectLst/>
          </c:spPr>
          <c:invertIfNegative val="0"/>
          <c:cat>
            <c:strRef>
              <c:f>'MONTH WISE REVENUE'!$K$2:$K$13</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'MONTH WISE REVENUE'!$L$2:$L$13</c:f>
              <c:numCache>
                <c:formatCode>\+0.0%;\-0.0%</c:formatCode>
                <c:ptCount val="12"/>
                <c:pt idx="0">
                  <c:v>1.1662938853230486E-2</c:v>
                </c:pt>
                <c:pt idx="1">
                  <c:v>-1.7477039225188291E-2</c:v>
                </c:pt>
                <c:pt idx="2">
                  <c:v>5.1063127397096335E-2</c:v>
                </c:pt>
                <c:pt idx="3">
                  <c:v>-9.7517607615583216E-3</c:v>
                </c:pt>
                <c:pt idx="4">
                  <c:v>8.2297063942166196E-2</c:v>
                </c:pt>
                <c:pt idx="5">
                  <c:v>7.9440303901378878E-2</c:v>
                </c:pt>
                <c:pt idx="6">
                  <c:v>-5.0342092932618265E-2</c:v>
                </c:pt>
                <c:pt idx="7">
                  <c:v>0.12516995694038077</c:v>
                </c:pt>
                <c:pt idx="8">
                  <c:v>-7.7522420521259575E-3</c:v>
                </c:pt>
                <c:pt idx="9">
                  <c:v>0.10769470991408396</c:v>
                </c:pt>
                <c:pt idx="10">
                  <c:v>0.1189401530344403</c:v>
                </c:pt>
                <c:pt idx="11">
                  <c:v>-3.4038154619471607E-2</c:v>
                </c:pt>
              </c:numCache>
            </c:numRef>
          </c:val>
          <c:extLst>
            <c:ext xmlns:c16="http://schemas.microsoft.com/office/drawing/2014/chart" uri="{C3380CC4-5D6E-409C-BE32-E72D297353CC}">
              <c16:uniqueId val="{00000000-67AE-43F1-A21B-19824785DB8E}"/>
            </c:ext>
          </c:extLst>
        </c:ser>
        <c:dLbls>
          <c:showLegendKey val="0"/>
          <c:showVal val="0"/>
          <c:showCatName val="0"/>
          <c:showSerName val="0"/>
          <c:showPercent val="0"/>
          <c:showBubbleSize val="0"/>
        </c:dLbls>
        <c:gapWidth val="219"/>
        <c:overlap val="-27"/>
        <c:axId val="1236267791"/>
        <c:axId val="1236255791"/>
      </c:barChart>
      <c:catAx>
        <c:axId val="1236267791"/>
        <c:scaling>
          <c:orientation val="minMax"/>
        </c:scaling>
        <c:delete val="1"/>
        <c:axPos val="b"/>
        <c:numFmt formatCode="General" sourceLinked="1"/>
        <c:majorTickMark val="none"/>
        <c:minorTickMark val="none"/>
        <c:tickLblPos val="nextTo"/>
        <c:crossAx val="1236255791"/>
        <c:crosses val="autoZero"/>
        <c:auto val="1"/>
        <c:lblAlgn val="ctr"/>
        <c:lblOffset val="100"/>
        <c:noMultiLvlLbl val="0"/>
      </c:catAx>
      <c:valAx>
        <c:axId val="1236255791"/>
        <c:scaling>
          <c:orientation val="minMax"/>
        </c:scaling>
        <c:delete val="1"/>
        <c:axPos val="l"/>
        <c:numFmt formatCode="\+0.0%;\-0.0%" sourceLinked="1"/>
        <c:majorTickMark val="none"/>
        <c:minorTickMark val="none"/>
        <c:tickLblPos val="nextTo"/>
        <c:crossAx val="1236267791"/>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'DAYS WISE REVENUE'!$E$1</c:f>
              <c:strCache>
                <c:ptCount val="1"/>
                <c:pt idx="0">
                  <c:v>Totalrevenue</c:v>
                </c:pt>
              </c:strCache>
            </c:strRef>
          </c:tx>
          <c:spPr>
            <a:solidFill>
              <a:srgbClr val="08CFFC"/>
            </a:solidFill>
            <a:ln>
              <a:noFill/>
            </a:ln>
            <a:effectLst/>
          </c:spPr>
          <c:invertIfNegative val="0"/>
          <c:dLbls>
            <c:dLbl>
              <c:idx val="0"/>
              <c:tx>
                <c:rich>
                  <a:bodyPr/>
                  <a:lstStyle/>
                  <a:p>
                    <a:fld id="{900905F9-F775-4ED2-86A6-94D45F672895}" type="CELLRANGE">
                      <a:rPr lang="en-US" baseline="0"/>
                      <a:pPr/>
                      <a:t>[CELLRANGE]</a:t>
                    </a:fld>
                    <a:r>
                      <a:rPr lang="en-US" baseline="0"/>
                      <a:t>, </a:t>
                    </a:r>
                    <a:fld id="{FE58BD3F-603B-436C-8014-182BC5304C1D}" type="VALUE">
                      <a:rPr lang="en-US" baseline="0"/>
                      <a:pPr/>
                      <a:t>[VALUE]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4-CA4E-4204-B3BE-C6BDE2E945D9}"/>
                </c:ext>
              </c:extLst>
            </c:dLbl>
            <c:dLbl>
              <c:idx val="1"/>
              <c:tx>
                <c:rich>
                  <a:bodyPr/>
                  <a:lstStyle/>
                  <a:p>
                    <a:fld id="{9429366E-56E3-4284-A9F8-A272875FBAB0}" type="CELLRANGE">
                      <a:rPr lang="en-IN"/>
                      <a:pPr/>
                      <a:t>[CELLRANGE]</a:t>
                    </a:fld>
                    <a:r>
                      <a:rPr lang="en-IN" baseline="0"/>
                      <a:t>, </a:t>
                    </a:r>
                    <a:fld id="{00041111-2765-440F-A8F7-C3BE431A186F}" type="VALUE">
                      <a:rPr lang="en-IN" baseline="0"/>
                      <a:pPr/>
                      <a:t>[VALUE]</a:t>
                    </a:fld>
                    <a:endParaRPr lang="en-IN"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CA4E-4204-B3BE-C6BDE2E945D9}"/>
                </c:ext>
              </c:extLst>
            </c:dLbl>
            <c:dLbl>
              <c:idx val="2"/>
              <c:layout>
                <c:manualLayout>
                  <c:x val="1.1111111111111112E-2"/>
                  <c:y val="-0.12500000000000003"/>
                </c:manualLayout>
              </c:layout>
              <c:tx>
                <c:rich>
                  <a:bodyPr/>
                  <a:lstStyle/>
                  <a:p>
                    <a:fld id="{ECBDB8AF-F09E-49AC-8AE5-77B27EBC645A}" type="CELLRANGE">
                      <a:rPr lang="en-US" baseline="0"/>
                      <a:pPr/>
                      <a:t>[CELLRANGE]</a:t>
                    </a:fld>
                    <a:r>
                      <a:rPr lang="en-US" baseline="0"/>
                      <a:t>, </a:t>
                    </a:r>
                    <a:fld id="{50108A0F-4479-459C-8D8E-664C1696EC8E}" type="VALUE">
                      <a:rPr lang="en-US" baseline="0"/>
                      <a:pPr/>
                      <a:t>[VALUE]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3-CA4E-4204-B3BE-C6BDE2E945D9}"/>
                </c:ext>
              </c:extLst>
            </c:dLbl>
            <c:dLbl>
              <c:idx val="3"/>
              <c:tx>
                <c:rich>
                  <a:bodyPr/>
                  <a:lstStyle/>
                  <a:p>
                    <a:fld id="{BAA3E4EA-1BF3-49A5-B699-E0ABCCBE8A3D}" type="CELLRANGE">
                      <a:rPr lang="en-IN"/>
                      <a:pPr/>
                      <a:t>[CELLRANGE]</a:t>
                    </a:fld>
                    <a:r>
                      <a:rPr lang="en-IN" baseline="0"/>
                      <a:t>, </a:t>
                    </a:r>
                    <a:fld id="{BFD7B2C0-BA23-46FC-A38D-CF609F565907}" type="VALUE">
                      <a:rPr lang="en-IN" baseline="0"/>
                      <a:pPr/>
                      <a:t>[VALUE]</a:t>
                    </a:fld>
                    <a:endParaRPr lang="en-IN"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CA4E-4204-B3BE-C6BDE2E945D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DataLabelsRange val="1"/>
                <c15:showLeaderLines val="0"/>
              </c:ext>
            </c:extLst>
          </c:dLbls>
          <c:cat>
            <c:strRef>
              <c:f>'DAYS WISE REVENUE'!$D$2:$D$5</c:f>
              <c:strCache>
                <c:ptCount val="4"/>
                <c:pt idx="0">
                  <c:v>Q-1</c:v>
                </c:pt>
                <c:pt idx="1">
                  <c:v>Q-2</c:v>
                </c:pt>
                <c:pt idx="2">
                  <c:v>Q-3</c:v>
                </c:pt>
                <c:pt idx="3">
                  <c:v>Q-4</c:v>
                </c:pt>
              </c:strCache>
            </c:strRef>
          </c:cat>
          <c:val>
            <c:numRef>
              <c:f>'DAYS WISE REVENUE'!$E$2:$E$5</c:f>
              <c:numCache>
                <c:formatCode>0,"K"</c:formatCode>
                <c:ptCount val="4"/>
                <c:pt idx="0">
                  <c:v>1336248.3099999984</c:v>
                </c:pt>
                <c:pt idx="1">
                  <c:v>1384874.5400000024</c:v>
                </c:pt>
                <c:pt idx="2">
                  <c:v>1362939.5400000014</c:v>
                </c:pt>
                <c:pt idx="3">
                  <c:v>1362747.0800000008</c:v>
                </c:pt>
              </c:numCache>
            </c:numRef>
          </c:val>
          <c:extLst>
            <c:ext xmlns:c15="http://schemas.microsoft.com/office/drawing/2012/chart" uri="{02D57815-91ED-43cb-92C2-25804820EDAC}">
              <c15:datalabelsRange>
                <c15:f>'DAYS WISE REVENUE'!$C$8:$C$11</c15:f>
                <c15:dlblRangeCache>
                  <c:ptCount val="4"/>
                  <c:pt idx="1">
                    <c:v>3.64%</c:v>
                  </c:pt>
                  <c:pt idx="2">
                    <c:v>-1.58%</c:v>
                  </c:pt>
                  <c:pt idx="3">
                    <c:v>-0.01%</c:v>
                  </c:pt>
                </c15:dlblRangeCache>
              </c15:datalabelsRange>
            </c:ext>
            <c:ext xmlns:c16="http://schemas.microsoft.com/office/drawing/2014/chart" uri="{C3380CC4-5D6E-409C-BE32-E72D297353CC}">
              <c16:uniqueId val="{00000000-CA4E-4204-B3BE-C6BDE2E945D9}"/>
            </c:ext>
          </c:extLst>
        </c:ser>
        <c:ser>
          <c:idx val="1"/>
          <c:order val="1"/>
          <c:tx>
            <c:strRef>
              <c:f>'DAYS WISE REVENUE'!$F$1</c:f>
              <c:strCache>
                <c:ptCount val="1"/>
                <c:pt idx="0">
                  <c:v>highlighted</c:v>
                </c:pt>
              </c:strCache>
            </c:strRef>
          </c:tx>
          <c:spPr>
            <a:solidFill>
              <a:srgbClr val="3659B5"/>
            </a:solidFill>
            <a:ln>
              <a:noFill/>
            </a:ln>
            <a:effectLst/>
          </c:spPr>
          <c:invertIfNegative val="0"/>
          <c:val>
            <c:numRef>
              <c:f>'DAYS WISE REVENUE'!$F$2:$F$5</c:f>
              <c:numCache>
                <c:formatCode>0,"K"</c:formatCode>
                <c:ptCount val="4"/>
                <c:pt idx="0">
                  <c:v>0</c:v>
                </c:pt>
                <c:pt idx="1">
                  <c:v>1384874.5400000024</c:v>
                </c:pt>
                <c:pt idx="2">
                  <c:v>1362939.5400000014</c:v>
                </c:pt>
                <c:pt idx="3">
                  <c:v>1362747.0800000008</c:v>
                </c:pt>
              </c:numCache>
            </c:numRef>
          </c:val>
          <c:extLst>
            <c:ext xmlns:c16="http://schemas.microsoft.com/office/drawing/2014/chart" uri="{C3380CC4-5D6E-409C-BE32-E72D297353CC}">
              <c16:uniqueId val="{00000001-CA4E-4204-B3BE-C6BDE2E945D9}"/>
            </c:ext>
          </c:extLst>
        </c:ser>
        <c:dLbls>
          <c:showLegendKey val="0"/>
          <c:showVal val="0"/>
          <c:showCatName val="0"/>
          <c:showSerName val="0"/>
          <c:showPercent val="0"/>
          <c:showBubbleSize val="0"/>
        </c:dLbls>
        <c:gapWidth val="219"/>
        <c:overlap val="100"/>
        <c:axId val="1861552415"/>
        <c:axId val="1861553855"/>
      </c:barChart>
      <c:lineChart>
        <c:grouping val="standard"/>
        <c:varyColors val="0"/>
        <c:ser>
          <c:idx val="2"/>
          <c:order val="2"/>
          <c:tx>
            <c:strRef>
              <c:f>'DAYS WISE REVENUE'!$G$1</c:f>
              <c:strCache>
                <c:ptCount val="1"/>
                <c:pt idx="0">
                  <c:v>average</c:v>
                </c:pt>
              </c:strCache>
            </c:strRef>
          </c:tx>
          <c:spPr>
            <a:ln w="12700" cap="rnd">
              <a:solidFill>
                <a:schemeClr val="accent3"/>
              </a:solidFill>
              <a:round/>
            </a:ln>
            <a:effectLst/>
          </c:spPr>
          <c:marker>
            <c:symbol val="diamond"/>
            <c:size val="5"/>
            <c:spPr>
              <a:solidFill>
                <a:schemeClr val="tx1"/>
              </a:solidFill>
              <a:ln w="9525">
                <a:solidFill>
                  <a:schemeClr val="accent3"/>
                </a:solidFill>
              </a:ln>
              <a:effectLst/>
            </c:spPr>
          </c:marker>
          <c:val>
            <c:numRef>
              <c:f>'DAYS WISE REVENUE'!$G$2:$G$5</c:f>
              <c:numCache>
                <c:formatCode>0,"K"</c:formatCode>
                <c:ptCount val="4"/>
                <c:pt idx="0">
                  <c:v>1361702.3675000006</c:v>
                </c:pt>
                <c:pt idx="1">
                  <c:v>1361702.3675000006</c:v>
                </c:pt>
                <c:pt idx="2">
                  <c:v>1361702.3675000006</c:v>
                </c:pt>
                <c:pt idx="3">
                  <c:v>1361702.3675000006</c:v>
                </c:pt>
              </c:numCache>
            </c:numRef>
          </c:val>
          <c:smooth val="0"/>
          <c:extLst>
            <c:ext xmlns:c16="http://schemas.microsoft.com/office/drawing/2014/chart" uri="{C3380CC4-5D6E-409C-BE32-E72D297353CC}">
              <c16:uniqueId val="{00000002-CA4E-4204-B3BE-C6BDE2E945D9}"/>
            </c:ext>
          </c:extLst>
        </c:ser>
        <c:dLbls>
          <c:showLegendKey val="0"/>
          <c:showVal val="0"/>
          <c:showCatName val="0"/>
          <c:showSerName val="0"/>
          <c:showPercent val="0"/>
          <c:showBubbleSize val="0"/>
        </c:dLbls>
        <c:marker val="1"/>
        <c:smooth val="0"/>
        <c:axId val="1861552415"/>
        <c:axId val="1861553855"/>
      </c:lineChart>
      <c:catAx>
        <c:axId val="186155241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61553855"/>
        <c:crosses val="autoZero"/>
        <c:auto val="1"/>
        <c:lblAlgn val="ctr"/>
        <c:lblOffset val="100"/>
        <c:noMultiLvlLbl val="0"/>
      </c:catAx>
      <c:valAx>
        <c:axId val="1861553855"/>
        <c:scaling>
          <c:orientation val="minMax"/>
        </c:scaling>
        <c:delete val="1"/>
        <c:axPos val="l"/>
        <c:numFmt formatCode="0,&quot;K&quot;" sourceLinked="1"/>
        <c:majorTickMark val="out"/>
        <c:minorTickMark val="none"/>
        <c:tickLblPos val="nextTo"/>
        <c:crossAx val="186155241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'DAYS WISE REVENUE'!$E$25</c:f>
              <c:strCache>
                <c:ptCount val="1"/>
                <c:pt idx="0">
                  <c:v>Totalrevenue</c:v>
                </c:pt>
              </c:strCache>
            </c:strRef>
          </c:tx>
          <c:spPr>
            <a:solidFill>
              <a:srgbClr val="08CFFC"/>
            </a:solidFill>
            <a:ln>
              <a:noFill/>
            </a:ln>
            <a:effectLst/>
          </c:spPr>
          <c:invertIfNegative val="0"/>
          <c:dLbls>
            <c:dLbl>
              <c:idx val="0"/>
              <c:tx>
                <c:rich>
                  <a:bodyPr/>
                  <a:lstStyle/>
                  <a:p>
                    <a:fld id="{B71647A9-8F39-4AFD-B253-ECCFECBA64C5}" type="CELLRANGE">
                      <a:rPr lang="en-US"/>
                      <a:pPr/>
                      <a:t>[CELLRANGE]</a:t>
                    </a:fld>
                    <a:endParaRPr lang="en-US" baseline="0"/>
                  </a:p>
                  <a:p>
                    <a:fld id="{E32FC0EC-8576-4449-B402-FB99B993557E}" type="VALUE">
                      <a:rPr lang="en-US"/>
                      <a:pPr/>
                      <a:t>[VALUE]</a:t>
                    </a:fld>
                    <a:endParaRPr lang="en-IN"/>
                  </a:p>
                </c:rich>
              </c:tx>
              <c:dLblPos val="outEnd"/>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4-A314-49E1-8DAC-64D955C0E115}"/>
                </c:ext>
              </c:extLst>
            </c:dLbl>
            <c:dLbl>
              <c:idx val="1"/>
              <c:tx>
                <c:rich>
                  <a:bodyPr/>
                  <a:lstStyle/>
                  <a:p>
                    <a:fld id="{797A7029-E97C-4D83-AB51-BB3B6251FB88}" type="CELLRANGE">
                      <a:rPr lang="en-US"/>
                      <a:pPr/>
                      <a:t>[CELLRANGE]</a:t>
                    </a:fld>
                    <a:endParaRPr lang="en-US" baseline="0"/>
                  </a:p>
                  <a:p>
                    <a:fld id="{9F8A6660-7DA4-4061-926D-C5288706D357}" type="VALUE">
                      <a:rPr lang="en-US"/>
                      <a:pPr/>
                      <a:t>[VALUE]</a:t>
                    </a:fld>
                    <a:endParaRPr lang="en-IN"/>
                  </a:p>
                </c:rich>
              </c:tx>
              <c:dLblPos val="outEnd"/>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5-A314-49E1-8DAC-64D955C0E115}"/>
                </c:ext>
              </c:extLst>
            </c:dLbl>
            <c:dLbl>
              <c:idx val="2"/>
              <c:tx>
                <c:rich>
                  <a:bodyPr/>
                  <a:lstStyle/>
                  <a:p>
                    <a:fld id="{CCCDA5DC-943E-4B8C-B692-70BC2182A6DD}" type="CELLRANGE">
                      <a:rPr lang="en-US"/>
                      <a:pPr/>
                      <a:t>[CELLRANGE]</a:t>
                    </a:fld>
                    <a:endParaRPr lang="en-US" baseline="0"/>
                  </a:p>
                  <a:p>
                    <a:fld id="{DD263A9C-BDFF-4194-AC57-47C1857F743C}" type="VALUE">
                      <a:rPr lang="en-US"/>
                      <a:pPr/>
                      <a:t>[VALUE]</a:t>
                    </a:fld>
                    <a:endParaRPr lang="en-IN"/>
                  </a:p>
                </c:rich>
              </c:tx>
              <c:dLblPos val="outEnd"/>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6-A314-49E1-8DAC-64D955C0E115}"/>
                </c:ext>
              </c:extLst>
            </c:dLbl>
            <c:dLbl>
              <c:idx val="3"/>
              <c:tx>
                <c:rich>
                  <a:bodyPr/>
                  <a:lstStyle/>
                  <a:p>
                    <a:fld id="{2A76E356-5170-4DFB-97EA-624A2C8ECFC8}" type="CELLRANGE">
                      <a:rPr lang="en-US"/>
                      <a:pPr/>
                      <a:t>[CELLRANGE]</a:t>
                    </a:fld>
                    <a:endParaRPr lang="en-US" baseline="0"/>
                  </a:p>
                  <a:p>
                    <a:fld id="{A236A7EF-6D6F-4CB4-869D-9DF0D8C82996}" type="VALUE">
                      <a:rPr lang="en-US"/>
                      <a:pPr/>
                      <a:t>[VALUE]</a:t>
                    </a:fld>
                    <a:endParaRPr lang="en-IN"/>
                  </a:p>
                </c:rich>
              </c:tx>
              <c:dLblPos val="outEnd"/>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7-A314-49E1-8DAC-64D955C0E115}"/>
                </c:ext>
              </c:extLst>
            </c:dLbl>
            <c:dLbl>
              <c:idx val="4"/>
              <c:tx>
                <c:rich>
                  <a:bodyPr/>
                  <a:lstStyle/>
                  <a:p>
                    <a:fld id="{E7FF8847-3A74-4E8A-A06E-E8E67ECC9774}" type="CELLRANGE">
                      <a:rPr lang="en-US"/>
                      <a:pPr/>
                      <a:t>[CELLRANGE]</a:t>
                    </a:fld>
                    <a:endParaRPr lang="en-US" baseline="0"/>
                  </a:p>
                  <a:p>
                    <a:fld id="{E55D4F6E-D5AA-4FA8-87FB-126A8F9B521A}" type="VALUE">
                      <a:rPr lang="en-US"/>
                      <a:pPr/>
                      <a:t>[VALUE]</a:t>
                    </a:fld>
                    <a:endParaRPr lang="en-IN"/>
                  </a:p>
                </c:rich>
              </c:tx>
              <c:dLblPos val="outEnd"/>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8-A314-49E1-8DAC-64D955C0E115}"/>
                </c:ext>
              </c:extLst>
            </c:dLbl>
            <c:dLbl>
              <c:idx val="5"/>
              <c:tx>
                <c:rich>
                  <a:bodyPr/>
                  <a:lstStyle/>
                  <a:p>
                    <a:fld id="{AF3CB899-AC84-4427-A67A-82B5C7E84C19}" type="CELLRANGE">
                      <a:rPr lang="en-US"/>
                      <a:pPr/>
                      <a:t>[CELLRANGE]</a:t>
                    </a:fld>
                    <a:endParaRPr lang="en-US" baseline="0"/>
                  </a:p>
                  <a:p>
                    <a:fld id="{ABFEAC16-039B-46F2-820B-3C51170528A7}" type="VALUE">
                      <a:rPr lang="en-US"/>
                      <a:pPr/>
                      <a:t>[VALUE]</a:t>
                    </a:fld>
                    <a:endParaRPr lang="en-IN"/>
                  </a:p>
                </c:rich>
              </c:tx>
              <c:dLblPos val="outEnd"/>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9-A314-49E1-8DAC-64D955C0E115}"/>
                </c:ext>
              </c:extLst>
            </c:dLbl>
            <c:dLbl>
              <c:idx val="6"/>
              <c:tx>
                <c:rich>
                  <a:bodyPr/>
                  <a:lstStyle/>
                  <a:p>
                    <a:fld id="{54D82C60-9EFF-4099-83C3-17FF9E57297B}" type="CELLRANGE">
                      <a:rPr lang="en-US"/>
                      <a:pPr/>
                      <a:t>[CELLRANGE]</a:t>
                    </a:fld>
                    <a:endParaRPr lang="en-US" baseline="0"/>
                  </a:p>
                  <a:p>
                    <a:fld id="{34662BE8-848D-48F4-B07C-47E7A5689FD1}" type="VALUE">
                      <a:rPr lang="en-US"/>
                      <a:pPr/>
                      <a:t>[VALUE]</a:t>
                    </a:fld>
                    <a:endParaRPr lang="en-IN"/>
                  </a:p>
                </c:rich>
              </c:tx>
              <c:dLblPos val="outEnd"/>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A-A314-49E1-8DAC-64D955C0E11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eparator>
</c:separator>
            <c:showLeaderLines val="0"/>
            <c:extLst>
              <c:ext xmlns:c15="http://schemas.microsoft.com/office/drawing/2012/chart" uri="{CE6537A1-D6FC-4f65-9D91-7224C49458BB}">
                <c15:showDataLabelsRange val="1"/>
                <c15:showLeaderLines val="0"/>
              </c:ext>
            </c:extLst>
          </c:dLbls>
          <c:cat>
            <c:strRef>
              <c:f>'DAYS WISE REVENUE'!$D$26:$D$32</c:f>
              <c:strCache>
                <c:ptCount val="7"/>
                <c:pt idx="0">
                  <c:v>Sun</c:v>
                </c:pt>
                <c:pt idx="1">
                  <c:v>Mon</c:v>
                </c:pt>
                <c:pt idx="2">
                  <c:v>Tue</c:v>
                </c:pt>
                <c:pt idx="3">
                  <c:v>Wed</c:v>
                </c:pt>
                <c:pt idx="4">
                  <c:v>Thu</c:v>
                </c:pt>
                <c:pt idx="5">
                  <c:v>Fri</c:v>
                </c:pt>
                <c:pt idx="6">
                  <c:v>Sat</c:v>
                </c:pt>
              </c:strCache>
            </c:strRef>
          </c:cat>
          <c:val>
            <c:numRef>
              <c:f>'DAYS WISE REVENUE'!$E$26:$E$32</c:f>
              <c:numCache>
                <c:formatCode>0,"K"</c:formatCode>
                <c:ptCount val="7"/>
                <c:pt idx="0">
                  <c:v>765868.27999999898</c:v>
                </c:pt>
                <c:pt idx="1">
                  <c:v>789470.8800000028</c:v>
                </c:pt>
                <c:pt idx="2">
                  <c:v>772166.82999999914</c:v>
                </c:pt>
                <c:pt idx="3">
                  <c:v>774303.62999999756</c:v>
                </c:pt>
                <c:pt idx="4">
                  <c:v>795985.00999999966</c:v>
                </c:pt>
                <c:pt idx="5">
                  <c:v>762351.78000000084</c:v>
                </c:pt>
                <c:pt idx="6">
                  <c:v>786663.06000000041</c:v>
                </c:pt>
              </c:numCache>
            </c:numRef>
          </c:val>
          <c:extLst>
            <c:ext xmlns:c15="http://schemas.microsoft.com/office/drawing/2012/chart" uri="{02D57815-91ED-43cb-92C2-25804820EDAC}">
              <c15:datalabelsRange>
                <c15:f>'DAYS WISE REVENUE'!$C$16:$C$22</c15:f>
                <c15:dlblRangeCache>
                  <c:ptCount val="7"/>
                  <c:pt idx="1">
                    <c:v>3.08%</c:v>
                  </c:pt>
                  <c:pt idx="2">
                    <c:v>-2.19%</c:v>
                  </c:pt>
                  <c:pt idx="3">
                    <c:v>0.28%</c:v>
                  </c:pt>
                  <c:pt idx="4">
                    <c:v>2.80%</c:v>
                  </c:pt>
                  <c:pt idx="5">
                    <c:v>-4.23%</c:v>
                  </c:pt>
                  <c:pt idx="6">
                    <c:v>3.19%</c:v>
                  </c:pt>
                </c15:dlblRangeCache>
              </c15:datalabelsRange>
            </c:ext>
            <c:ext xmlns:c16="http://schemas.microsoft.com/office/drawing/2014/chart" uri="{C3380CC4-5D6E-409C-BE32-E72D297353CC}">
              <c16:uniqueId val="{00000000-A314-49E1-8DAC-64D955C0E115}"/>
            </c:ext>
          </c:extLst>
        </c:ser>
        <c:ser>
          <c:idx val="1"/>
          <c:order val="1"/>
          <c:tx>
            <c:strRef>
              <c:f>'DAYS WISE REVENUE'!$F$25</c:f>
              <c:strCache>
                <c:ptCount val="1"/>
                <c:pt idx="0">
                  <c:v>higlighted</c:v>
                </c:pt>
              </c:strCache>
            </c:strRef>
          </c:tx>
          <c:spPr>
            <a:solidFill>
              <a:srgbClr val="3659B5"/>
            </a:solidFill>
            <a:ln>
              <a:noFill/>
            </a:ln>
            <a:effectLst/>
          </c:spPr>
          <c:invertIfNegative val="0"/>
          <c:val>
            <c:numRef>
              <c:f>'DAYS WISE REVENUE'!$F$26:$F$32</c:f>
              <c:numCache>
                <c:formatCode>0,"K"</c:formatCode>
                <c:ptCount val="7"/>
                <c:pt idx="0">
                  <c:v>0</c:v>
                </c:pt>
                <c:pt idx="1">
                  <c:v>789470.8800000028</c:v>
                </c:pt>
                <c:pt idx="2">
                  <c:v>0</c:v>
                </c:pt>
                <c:pt idx="3">
                  <c:v>0</c:v>
                </c:pt>
                <c:pt idx="4">
                  <c:v>795985.00999999966</c:v>
                </c:pt>
                <c:pt idx="5">
                  <c:v>0</c:v>
                </c:pt>
                <c:pt idx="6">
                  <c:v>786663.06000000041</c:v>
                </c:pt>
              </c:numCache>
            </c:numRef>
          </c:val>
          <c:extLst>
            <c:ext xmlns:c16="http://schemas.microsoft.com/office/drawing/2014/chart" uri="{C3380CC4-5D6E-409C-BE32-E72D297353CC}">
              <c16:uniqueId val="{00000002-A314-49E1-8DAC-64D955C0E115}"/>
            </c:ext>
          </c:extLst>
        </c:ser>
        <c:dLbls>
          <c:showLegendKey val="0"/>
          <c:showVal val="0"/>
          <c:showCatName val="0"/>
          <c:showSerName val="0"/>
          <c:showPercent val="0"/>
          <c:showBubbleSize val="0"/>
        </c:dLbls>
        <c:gapWidth val="125"/>
        <c:overlap val="100"/>
        <c:axId val="2059315759"/>
        <c:axId val="2059312399"/>
      </c:barChart>
      <c:lineChart>
        <c:grouping val="standard"/>
        <c:varyColors val="0"/>
        <c:ser>
          <c:idx val="2"/>
          <c:order val="2"/>
          <c:tx>
            <c:strRef>
              <c:f>'DAYS WISE REVENUE'!$G$25</c:f>
              <c:strCache>
                <c:ptCount val="1"/>
                <c:pt idx="0">
                  <c:v>avg</c:v>
                </c:pt>
              </c:strCache>
            </c:strRef>
          </c:tx>
          <c:spPr>
            <a:ln w="31750" cap="rnd">
              <a:solidFill>
                <a:schemeClr val="bg1">
                  <a:lumMod val="50000"/>
                </a:schemeClr>
              </a:solidFill>
              <a:prstDash val="solid"/>
              <a:round/>
            </a:ln>
            <a:effectLst/>
          </c:spPr>
          <c:marker>
            <c:symbol val="none"/>
          </c:marker>
          <c:val>
            <c:numRef>
              <c:f>'DAYS WISE REVENUE'!$G$26:$G$32</c:f>
              <c:numCache>
                <c:formatCode>0,"K"</c:formatCode>
                <c:ptCount val="7"/>
                <c:pt idx="0">
                  <c:v>778115.63857142848</c:v>
                </c:pt>
                <c:pt idx="1">
                  <c:v>778115.63857142848</c:v>
                </c:pt>
                <c:pt idx="2">
                  <c:v>778115.63857142848</c:v>
                </c:pt>
                <c:pt idx="3">
                  <c:v>778115.63857142848</c:v>
                </c:pt>
                <c:pt idx="4">
                  <c:v>778115.63857142848</c:v>
                </c:pt>
                <c:pt idx="5">
                  <c:v>778115.63857142848</c:v>
                </c:pt>
                <c:pt idx="6">
                  <c:v>778115.63857142848</c:v>
                </c:pt>
              </c:numCache>
            </c:numRef>
          </c:val>
          <c:smooth val="0"/>
          <c:extLst>
            <c:ext xmlns:c16="http://schemas.microsoft.com/office/drawing/2014/chart" uri="{C3380CC4-5D6E-409C-BE32-E72D297353CC}">
              <c16:uniqueId val="{00000003-A314-49E1-8DAC-64D955C0E115}"/>
            </c:ext>
          </c:extLst>
        </c:ser>
        <c:dLbls>
          <c:showLegendKey val="0"/>
          <c:showVal val="0"/>
          <c:showCatName val="0"/>
          <c:showSerName val="0"/>
          <c:showPercent val="0"/>
          <c:showBubbleSize val="0"/>
        </c:dLbls>
        <c:marker val="1"/>
        <c:smooth val="0"/>
        <c:axId val="2059315759"/>
        <c:axId val="2059312399"/>
      </c:lineChart>
      <c:catAx>
        <c:axId val="20593157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59312399"/>
        <c:crosses val="autoZero"/>
        <c:auto val="1"/>
        <c:lblAlgn val="ctr"/>
        <c:lblOffset val="100"/>
        <c:noMultiLvlLbl val="0"/>
      </c:catAx>
      <c:valAx>
        <c:axId val="2059312399"/>
        <c:scaling>
          <c:orientation val="minMax"/>
        </c:scaling>
        <c:delete val="1"/>
        <c:axPos val="l"/>
        <c:numFmt formatCode="0,&quot;K&quot;" sourceLinked="1"/>
        <c:majorTickMark val="none"/>
        <c:minorTickMark val="none"/>
        <c:tickLblPos val="nextTo"/>
        <c:crossAx val="205931575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4456864431069077E-2"/>
          <c:y val="0.27863967499112113"/>
          <c:w val="0.93694468329034108"/>
          <c:h val="0.62125984251968502"/>
        </c:manualLayout>
      </c:layout>
      <c:barChart>
        <c:barDir val="col"/>
        <c:grouping val="clustered"/>
        <c:varyColors val="0"/>
        <c:ser>
          <c:idx val="0"/>
          <c:order val="0"/>
          <c:tx>
            <c:strRef>
              <c:f>'NAME AND PROFIT analysis'!$L$9</c:f>
              <c:strCache>
                <c:ptCount val="1"/>
                <c:pt idx="0">
                  <c:v>PROFIT</c:v>
                </c:pt>
              </c:strCache>
            </c:strRef>
          </c:tx>
          <c:spPr>
            <a:solidFill>
              <a:srgbClr val="0884FC"/>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'NAME AND PROFIT analysis'!$K$10:$K$14</c:f>
              <c:strCache>
                <c:ptCount val="5"/>
                <c:pt idx="0">
                  <c:v>John Brown</c:v>
                </c:pt>
                <c:pt idx="1">
                  <c:v>Paul Noble</c:v>
                </c:pt>
                <c:pt idx="2">
                  <c:v>Laura Gross</c:v>
                </c:pt>
                <c:pt idx="3">
                  <c:v>Judith Simmons</c:v>
                </c:pt>
                <c:pt idx="4">
                  <c:v>Kristine Barrett</c:v>
                </c:pt>
              </c:strCache>
            </c:strRef>
          </c:cat>
          <c:val>
            <c:numRef>
              <c:f>'NAME AND PROFIT analysis'!$L$10:$L$14</c:f>
              <c:numCache>
                <c:formatCode>[&gt;=1000000]\$0,,"M";[&gt;=1000]\$0,"K";0</c:formatCode>
                <c:ptCount val="5"/>
                <c:pt idx="0">
                  <c:v>8477.4799999999977</c:v>
                </c:pt>
                <c:pt idx="1">
                  <c:v>7569.0199999999959</c:v>
                </c:pt>
                <c:pt idx="2">
                  <c:v>7236.9200000000019</c:v>
                </c:pt>
                <c:pt idx="3">
                  <c:v>7191.9699999999975</c:v>
                </c:pt>
                <c:pt idx="4">
                  <c:v>6966.5800000000008</c:v>
                </c:pt>
              </c:numCache>
            </c:numRef>
          </c:val>
          <c:extLst>
            <c:ext xmlns:c16="http://schemas.microsoft.com/office/drawing/2014/chart" uri="{C3380CC4-5D6E-409C-BE32-E72D297353CC}">
              <c16:uniqueId val="{00000000-A19B-40B8-B0C8-6A39946BDB6E}"/>
            </c:ext>
          </c:extLst>
        </c:ser>
        <c:dLbls>
          <c:showLegendKey val="0"/>
          <c:showVal val="0"/>
          <c:showCatName val="0"/>
          <c:showSerName val="0"/>
          <c:showPercent val="0"/>
          <c:showBubbleSize val="0"/>
        </c:dLbls>
        <c:gapWidth val="107"/>
        <c:overlap val="-27"/>
        <c:axId val="355214207"/>
        <c:axId val="355206527"/>
      </c:barChart>
      <c:catAx>
        <c:axId val="3552142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5206527"/>
        <c:crosses val="autoZero"/>
        <c:auto val="1"/>
        <c:lblAlgn val="ctr"/>
        <c:lblOffset val="100"/>
        <c:noMultiLvlLbl val="0"/>
      </c:catAx>
      <c:valAx>
        <c:axId val="355206527"/>
        <c:scaling>
          <c:orientation val="minMax"/>
        </c:scaling>
        <c:delete val="1"/>
        <c:axPos val="l"/>
        <c:numFmt formatCode="[&gt;=1000000]\$0,,&quot;M&quot;;[&gt;=1000]\$0,&quot;K&quot;;0" sourceLinked="1"/>
        <c:majorTickMark val="none"/>
        <c:minorTickMark val="none"/>
        <c:tickLblPos val="nextTo"/>
        <c:crossAx val="35521420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[Kix DASHBOARD.xlsm]age chart!PivotTable1</c:name>
    <c:fmtId val="6"/>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solidFill>
              <a:srgbClr val="0853FC"/>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solidFill>
              <a:srgbClr val="0853FC"/>
            </a:solidFill>
          </a:ln>
          <a:effectLst/>
        </c:spPr>
        <c:dLbl>
          <c:idx val="0"/>
          <c:layout>
            <c:manualLayout>
              <c:x val="-6.2859182068403657E-3"/>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6812767244327706E-3"/>
          <c:y val="0.1777545421903052"/>
          <c:w val="0.93888888888888888"/>
          <c:h val="0.66656517055655296"/>
        </c:manualLayout>
      </c:layout>
      <c:barChart>
        <c:barDir val="col"/>
        <c:grouping val="clustered"/>
        <c:varyColors val="0"/>
        <c:ser>
          <c:idx val="0"/>
          <c:order val="0"/>
          <c:tx>
            <c:strRef>
              <c:f>'age chart'!$B$1</c:f>
              <c:strCache>
                <c:ptCount val="1"/>
                <c:pt idx="0">
                  <c:v>Total</c:v>
                </c:pt>
              </c:strCache>
            </c:strRef>
          </c:tx>
          <c:spPr>
            <a:solidFill>
              <a:schemeClr val="accent1"/>
            </a:solidFill>
            <a:ln>
              <a:solidFill>
                <a:srgbClr val="0853FC"/>
              </a:solidFill>
            </a:ln>
            <a:effectLst/>
          </c:spPr>
          <c:invertIfNegative val="0"/>
          <c:dPt>
            <c:idx val="0"/>
            <c:invertIfNegative val="0"/>
            <c:bubble3D val="0"/>
            <c:extLst>
              <c:ext xmlns:c16="http://schemas.microsoft.com/office/drawing/2014/chart" uri="{C3380CC4-5D6E-409C-BE32-E72D297353CC}">
                <c16:uniqueId val="{00000000-4E5B-4315-9045-170A05E49C77}"/>
              </c:ext>
            </c:extLst>
          </c:dPt>
          <c:dLbls>
            <c:dLbl>
              <c:idx val="0"/>
              <c:layout>
                <c:manualLayout>
                  <c:x val="-6.2859182068403657E-3"/>
                  <c:y val="0"/>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4E5B-4315-9045-170A05E49C77}"/>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'age chart'!$A$2:$A$6</c:f>
              <c:strCache>
                <c:ptCount val="5"/>
                <c:pt idx="0">
                  <c:v>51 +</c:v>
                </c:pt>
                <c:pt idx="1">
                  <c:v>41-50</c:v>
                </c:pt>
                <c:pt idx="2">
                  <c:v>31-40</c:v>
                </c:pt>
                <c:pt idx="3">
                  <c:v>21-30</c:v>
                </c:pt>
                <c:pt idx="4">
                  <c:v>0-20</c:v>
                </c:pt>
              </c:strCache>
            </c:strRef>
          </c:cat>
          <c:val>
            <c:numRef>
              <c:f>'age chart'!$B$2:$B$6</c:f>
              <c:numCache>
                <c:formatCode>[&gt;=1000000]\$0,,"M";[&gt;=1000]\$0,"K";0</c:formatCode>
                <c:ptCount val="5"/>
                <c:pt idx="0">
                  <c:v>933472.3399999924</c:v>
                </c:pt>
                <c:pt idx="1">
                  <c:v>496045.26000000106</c:v>
                </c:pt>
                <c:pt idx="2">
                  <c:v>428355.61999999825</c:v>
                </c:pt>
                <c:pt idx="3">
                  <c:v>375058.86999999976</c:v>
                </c:pt>
                <c:pt idx="4">
                  <c:v>64579.969999999928</c:v>
                </c:pt>
              </c:numCache>
            </c:numRef>
          </c:val>
          <c:extLst>
            <c:ext xmlns:c16="http://schemas.microsoft.com/office/drawing/2014/chart" uri="{C3380CC4-5D6E-409C-BE32-E72D297353CC}">
              <c16:uniqueId val="{00000000-EAEB-4E72-AAEC-B934FB9C56A6}"/>
            </c:ext>
          </c:extLst>
        </c:ser>
        <c:dLbls>
          <c:dLblPos val="outEnd"/>
          <c:showLegendKey val="0"/>
          <c:showVal val="1"/>
          <c:showCatName val="0"/>
          <c:showSerName val="0"/>
          <c:showPercent val="0"/>
          <c:showBubbleSize val="0"/>
        </c:dLbls>
        <c:gapWidth val="144"/>
        <c:overlap val="-27"/>
        <c:axId val="444512479"/>
        <c:axId val="444523519"/>
      </c:barChart>
      <c:catAx>
        <c:axId val="44451247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4523519"/>
        <c:crosses val="autoZero"/>
        <c:auto val="1"/>
        <c:lblAlgn val="ctr"/>
        <c:lblOffset val="100"/>
        <c:noMultiLvlLbl val="0"/>
      </c:catAx>
      <c:valAx>
        <c:axId val="444523519"/>
        <c:scaling>
          <c:orientation val="minMax"/>
        </c:scaling>
        <c:delete val="1"/>
        <c:axPos val="l"/>
        <c:numFmt formatCode="[&gt;=1000000]\$0,,&quot;M&quot;;[&gt;=1000]\$0,&quot;K&quot;;0" sourceLinked="1"/>
        <c:majorTickMark val="none"/>
        <c:minorTickMark val="none"/>
        <c:tickLblPos val="nextTo"/>
        <c:crossAx val="444512479"/>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0555555555555555E-2"/>
          <c:y val="0.11706911636045494"/>
          <c:w val="0.93888888888888888"/>
          <c:h val="0.73850018747656532"/>
        </c:manualLayout>
      </c:layout>
      <c:areaChart>
        <c:grouping val="stacked"/>
        <c:varyColors val="0"/>
        <c:ser>
          <c:idx val="1"/>
          <c:order val="1"/>
          <c:tx>
            <c:strRef>
              <c:f>'PRODUCT AND MONTH wise profit'!$I$1</c:f>
              <c:strCache>
                <c:ptCount val="1"/>
                <c:pt idx="0">
                  <c:v>chart</c:v>
                </c:pt>
              </c:strCache>
            </c:strRef>
          </c:tx>
          <c:spPr>
            <a:gradFill flip="none" rotWithShape="1">
              <a:gsLst>
                <a:gs pos="100000">
                  <a:srgbClr val="3659B5">
                    <a:alpha val="13000"/>
                  </a:srgbClr>
                </a:gs>
                <a:gs pos="74000">
                  <a:srgbClr val="3659B5">
                    <a:alpha val="18000"/>
                  </a:srgbClr>
                </a:gs>
                <a:gs pos="37000">
                  <a:srgbClr val="3659B5">
                    <a:alpha val="22000"/>
                  </a:srgbClr>
                </a:gs>
                <a:gs pos="0">
                  <a:srgbClr val="3659B5"/>
                </a:gs>
              </a:gsLst>
              <a:path path="circle">
                <a:fillToRect l="50000" t="-80000" r="50000" b="180000"/>
              </a:path>
              <a:tileRect/>
            </a:gradFill>
            <a:ln>
              <a:gradFill flip="none" rotWithShape="1">
                <a:gsLst>
                  <a:gs pos="0">
                    <a:srgbClr val="0884FC"/>
                  </a:gs>
                  <a:gs pos="98000">
                    <a:schemeClr val="accent1">
                      <a:lumMod val="45000"/>
                      <a:lumOff val="55000"/>
                    </a:schemeClr>
                  </a:gs>
                  <a:gs pos="62000">
                    <a:schemeClr val="accent1">
                      <a:lumMod val="45000"/>
                      <a:lumOff val="55000"/>
                    </a:schemeClr>
                  </a:gs>
                  <a:gs pos="100000">
                    <a:schemeClr val="accent1">
                      <a:lumMod val="30000"/>
                      <a:lumOff val="70000"/>
                    </a:schemeClr>
                  </a:gs>
                </a:gsLst>
                <a:lin ang="5400000" scaled="1"/>
                <a:tileRect/>
              </a:gradFill>
            </a:ln>
            <a:effectLst/>
          </c:spPr>
          <c:dLbls>
            <c:delete val="1"/>
          </c:dLbls>
          <c:val>
            <c:numRef>
              <c:f>'PRODUCT AND MONTH wise profit'!$I$2:$I$13</c:f>
              <c:numCache>
                <c:formatCode>[&gt;=1000000]\$0.0,,"M";[&gt;=1000]\$0.0,"K";0</c:formatCode>
                <c:ptCount val="12"/>
                <c:pt idx="0">
                  <c:v>177715.38000000006</c:v>
                </c:pt>
                <c:pt idx="1">
                  <c:v>177756.57000000004</c:v>
                </c:pt>
                <c:pt idx="2">
                  <c:v>204515.86999999941</c:v>
                </c:pt>
                <c:pt idx="3">
                  <c:v>192977.04000000018</c:v>
                </c:pt>
                <c:pt idx="4">
                  <c:v>205642.85000000033</c:v>
                </c:pt>
                <c:pt idx="5">
                  <c:v>195489.95000000042</c:v>
                </c:pt>
                <c:pt idx="6">
                  <c:v>182737.19000000047</c:v>
                </c:pt>
                <c:pt idx="7">
                  <c:v>208599.36000000034</c:v>
                </c:pt>
                <c:pt idx="8">
                  <c:v>190084.82000000039</c:v>
                </c:pt>
                <c:pt idx="9">
                  <c:v>190384.21999999968</c:v>
                </c:pt>
                <c:pt idx="10">
                  <c:v>192253.24999999942</c:v>
                </c:pt>
                <c:pt idx="11">
                  <c:v>179355.56000000011</c:v>
                </c:pt>
              </c:numCache>
            </c:numRef>
          </c:val>
          <c:extLst>
            <c:ext xmlns:c16="http://schemas.microsoft.com/office/drawing/2014/chart" uri="{C3380CC4-5D6E-409C-BE32-E72D297353CC}">
              <c16:uniqueId val="{00000000-FACA-4CCE-9061-C80CA8ACA961}"/>
            </c:ext>
          </c:extLst>
        </c:ser>
        <c:dLbls>
          <c:showLegendKey val="0"/>
          <c:showVal val="1"/>
          <c:showCatName val="0"/>
          <c:showSerName val="0"/>
          <c:showPercent val="0"/>
          <c:showBubbleSize val="0"/>
        </c:dLbls>
        <c:axId val="1702169968"/>
        <c:axId val="1702168528"/>
      </c:areaChart>
      <c:lineChart>
        <c:grouping val="standard"/>
        <c:varyColors val="0"/>
        <c:ser>
          <c:idx val="0"/>
          <c:order val="0"/>
          <c:tx>
            <c:strRef>
              <c:f>'PRODUCT AND MONTH wise profit'!$H$1</c:f>
              <c:strCache>
                <c:ptCount val="1"/>
                <c:pt idx="0">
                  <c:v>PROFIT</c:v>
                </c:pt>
              </c:strCache>
            </c:strRef>
          </c:tx>
          <c:spPr>
            <a:ln w="28575" cap="rnd">
              <a:solidFill>
                <a:srgbClr val="0884FC"/>
              </a:solidFill>
              <a:round/>
            </a:ln>
            <a:effectLst/>
          </c:spPr>
          <c:marker>
            <c:symbol val="circle"/>
            <c:size val="5"/>
            <c:spPr>
              <a:solidFill>
                <a:schemeClr val="accent1"/>
              </a:solidFill>
              <a:ln w="9525">
                <a:solidFill>
                  <a:schemeClr val="accent1"/>
                </a:solidFill>
              </a:ln>
              <a:effectLst/>
            </c:spPr>
          </c:marker>
          <c:dLbls>
            <c:dLbl>
              <c:idx val="0"/>
              <c:tx>
                <c:rich>
                  <a:bodyPr/>
                  <a:lstStyle/>
                  <a:p>
                    <a:fld id="{B735FE3D-B07F-4F15-9E6A-417C57BA2A91}" type="CELLRANGE">
                      <a:rPr lang="en-US"/>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FACA-4CCE-9061-C80CA8ACA961}"/>
                </c:ext>
              </c:extLst>
            </c:dLbl>
            <c:dLbl>
              <c:idx val="1"/>
              <c:tx>
                <c:rich>
                  <a:bodyPr/>
                  <a:lstStyle/>
                  <a:p>
                    <a:fld id="{CB8F3106-D5A5-4E16-99E7-FCAF0B6219CE}"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FACA-4CCE-9061-C80CA8ACA961}"/>
                </c:ext>
              </c:extLst>
            </c:dLbl>
            <c:dLbl>
              <c:idx val="2"/>
              <c:tx>
                <c:rich>
                  <a:bodyPr/>
                  <a:lstStyle/>
                  <a:p>
                    <a:fld id="{25AAE896-A5FE-40C4-8F8E-81312D43E659}"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FACA-4CCE-9061-C80CA8ACA961}"/>
                </c:ext>
              </c:extLst>
            </c:dLbl>
            <c:dLbl>
              <c:idx val="3"/>
              <c:tx>
                <c:rich>
                  <a:bodyPr/>
                  <a:lstStyle/>
                  <a:p>
                    <a:fld id="{4AFD506E-A04E-4A3B-B8E5-BF47467BCD3E}"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FACA-4CCE-9061-C80CA8ACA961}"/>
                </c:ext>
              </c:extLst>
            </c:dLbl>
            <c:dLbl>
              <c:idx val="4"/>
              <c:tx>
                <c:rich>
                  <a:bodyPr/>
                  <a:lstStyle/>
                  <a:p>
                    <a:fld id="{2BC9892B-F3A7-479E-997E-2839DA215233}"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FACA-4CCE-9061-C80CA8ACA961}"/>
                </c:ext>
              </c:extLst>
            </c:dLbl>
            <c:dLbl>
              <c:idx val="5"/>
              <c:tx>
                <c:rich>
                  <a:bodyPr/>
                  <a:lstStyle/>
                  <a:p>
                    <a:fld id="{17DB7BB6-3BCB-4D24-9970-E41AB19FA8A6}"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FACA-4CCE-9061-C80CA8ACA961}"/>
                </c:ext>
              </c:extLst>
            </c:dLbl>
            <c:dLbl>
              <c:idx val="6"/>
              <c:tx>
                <c:rich>
                  <a:bodyPr/>
                  <a:lstStyle/>
                  <a:p>
                    <a:fld id="{B29C3117-12FD-47DC-A79D-FE2319380720}"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FACA-4CCE-9061-C80CA8ACA961}"/>
                </c:ext>
              </c:extLst>
            </c:dLbl>
            <c:dLbl>
              <c:idx val="7"/>
              <c:tx>
                <c:rich>
                  <a:bodyPr/>
                  <a:lstStyle/>
                  <a:p>
                    <a:fld id="{3F322E11-55A9-4852-8359-1F315DC53E85}"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FACA-4CCE-9061-C80CA8ACA961}"/>
                </c:ext>
              </c:extLst>
            </c:dLbl>
            <c:dLbl>
              <c:idx val="8"/>
              <c:tx>
                <c:rich>
                  <a:bodyPr/>
                  <a:lstStyle/>
                  <a:p>
                    <a:fld id="{348D6BD7-4DD0-4E6C-8E63-F808A1261089}"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FACA-4CCE-9061-C80CA8ACA961}"/>
                </c:ext>
              </c:extLst>
            </c:dLbl>
            <c:dLbl>
              <c:idx val="9"/>
              <c:tx>
                <c:rich>
                  <a:bodyPr/>
                  <a:lstStyle/>
                  <a:p>
                    <a:fld id="{776274F4-5C2E-4CE9-9096-C312594FCDD7}"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FACA-4CCE-9061-C80CA8ACA961}"/>
                </c:ext>
              </c:extLst>
            </c:dLbl>
            <c:dLbl>
              <c:idx val="10"/>
              <c:tx>
                <c:rich>
                  <a:bodyPr/>
                  <a:lstStyle/>
                  <a:p>
                    <a:fld id="{77F207AC-F563-4336-BB51-FC031DC3D768}"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FACA-4CCE-9061-C80CA8ACA961}"/>
                </c:ext>
              </c:extLst>
            </c:dLbl>
            <c:dLbl>
              <c:idx val="11"/>
              <c:tx>
                <c:rich>
                  <a:bodyPr/>
                  <a:lstStyle/>
                  <a:p>
                    <a:fld id="{252EF0B5-AAE0-463B-BFEB-CD9CC27A5950}"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FACA-4CCE-9061-C80CA8ACA96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'PRODUCT AND MONTH wise profit'!$G$2:$G$13</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'PRODUCT AND MONTH wise profit'!$H$2:$H$13</c:f>
              <c:numCache>
                <c:formatCode>[&gt;=1000000]\$0.0,,"M";[&gt;=1000]\$0.0,"K";0</c:formatCode>
                <c:ptCount val="12"/>
                <c:pt idx="0">
                  <c:v>177715.38000000006</c:v>
                </c:pt>
                <c:pt idx="1">
                  <c:v>177756.57000000004</c:v>
                </c:pt>
                <c:pt idx="2">
                  <c:v>204515.86999999941</c:v>
                </c:pt>
                <c:pt idx="3">
                  <c:v>192977.04000000018</c:v>
                </c:pt>
                <c:pt idx="4">
                  <c:v>205642.85000000033</c:v>
                </c:pt>
                <c:pt idx="5">
                  <c:v>195489.95000000042</c:v>
                </c:pt>
                <c:pt idx="6">
                  <c:v>182737.19000000047</c:v>
                </c:pt>
                <c:pt idx="7">
                  <c:v>208599.36000000034</c:v>
                </c:pt>
                <c:pt idx="8">
                  <c:v>190084.82000000039</c:v>
                </c:pt>
                <c:pt idx="9">
                  <c:v>190384.21999999968</c:v>
                </c:pt>
                <c:pt idx="10">
                  <c:v>192253.24999999942</c:v>
                </c:pt>
                <c:pt idx="11">
                  <c:v>179355.56000000011</c:v>
                </c:pt>
              </c:numCache>
            </c:numRef>
          </c:val>
          <c:smooth val="1"/>
          <c:extLst>
            <c:ext xmlns:c15="http://schemas.microsoft.com/office/drawing/2012/chart" uri="{02D57815-91ED-43cb-92C2-25804820EDAC}">
              <c15:datalabelsRange>
                <c15:f>'PRODUCT AND MONTH wise profit'!$B$2:$B$13</c15:f>
                <c15:dlblRangeCache>
                  <c:ptCount val="12"/>
                  <c:pt idx="1">
                    <c:v>+0.0%</c:v>
                  </c:pt>
                  <c:pt idx="2">
                    <c:v>+15.1%</c:v>
                  </c:pt>
                  <c:pt idx="3">
                    <c:v>-5.6%</c:v>
                  </c:pt>
                  <c:pt idx="4">
                    <c:v>+6.6%</c:v>
                  </c:pt>
                  <c:pt idx="5">
                    <c:v>-4.9%</c:v>
                  </c:pt>
                  <c:pt idx="6">
                    <c:v>-6.5%</c:v>
                  </c:pt>
                  <c:pt idx="7">
                    <c:v>+14.2%</c:v>
                  </c:pt>
                  <c:pt idx="8">
                    <c:v>-8.9%</c:v>
                  </c:pt>
                  <c:pt idx="9">
                    <c:v>+0.2%</c:v>
                  </c:pt>
                  <c:pt idx="10">
                    <c:v>+1.0%</c:v>
                  </c:pt>
                  <c:pt idx="11">
                    <c:v>-6.7%</c:v>
                  </c:pt>
                </c15:dlblRangeCache>
              </c15:datalabelsRange>
            </c:ext>
            <c:ext xmlns:c16="http://schemas.microsoft.com/office/drawing/2014/chart" uri="{C3380CC4-5D6E-409C-BE32-E72D297353CC}">
              <c16:uniqueId val="{0000000D-FACA-4CCE-9061-C80CA8ACA961}"/>
            </c:ext>
          </c:extLst>
        </c:ser>
        <c:dLbls>
          <c:showLegendKey val="0"/>
          <c:showVal val="1"/>
          <c:showCatName val="0"/>
          <c:showSerName val="0"/>
          <c:showPercent val="0"/>
          <c:showBubbleSize val="0"/>
        </c:dLbls>
        <c:marker val="1"/>
        <c:smooth val="0"/>
        <c:axId val="1702169968"/>
        <c:axId val="1702168528"/>
      </c:lineChart>
      <c:catAx>
        <c:axId val="17021699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02168528"/>
        <c:crosses val="autoZero"/>
        <c:auto val="1"/>
        <c:lblAlgn val="ctr"/>
        <c:lblOffset val="100"/>
        <c:noMultiLvlLbl val="0"/>
      </c:catAx>
      <c:valAx>
        <c:axId val="1702168528"/>
        <c:scaling>
          <c:orientation val="minMax"/>
        </c:scaling>
        <c:delete val="1"/>
        <c:axPos val="l"/>
        <c:numFmt formatCode="[&gt;=1000000]\$0.0,,&quot;M&quot;;[&gt;=1000]\$0.0,&quot;K&quot;;0" sourceLinked="1"/>
        <c:majorTickMark val="none"/>
        <c:minorTickMark val="none"/>
        <c:tickLblPos val="nextTo"/>
        <c:crossAx val="170216996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[Kix DASHBOARD.xlsm]PRODUCT AND MONTH wise profit!PivotTable1</c:name>
    <c:fmtId val="1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'PRODUCT AND MONTH wise profit'!$B$16</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'PRODUCT AND MONTH wise profit'!$A$17:$A$23</c:f>
              <c:strCache>
                <c:ptCount val="7"/>
                <c:pt idx="0">
                  <c:v>Sun</c:v>
                </c:pt>
                <c:pt idx="1">
                  <c:v>Mon</c:v>
                </c:pt>
                <c:pt idx="2">
                  <c:v>Tue</c:v>
                </c:pt>
                <c:pt idx="3">
                  <c:v>Wed</c:v>
                </c:pt>
                <c:pt idx="4">
                  <c:v>Thu</c:v>
                </c:pt>
                <c:pt idx="5">
                  <c:v>Fri</c:v>
                </c:pt>
                <c:pt idx="6">
                  <c:v>Sat</c:v>
                </c:pt>
              </c:strCache>
            </c:strRef>
          </c:cat>
          <c:val>
            <c:numRef>
              <c:f>'PRODUCT AND MONTH wise profit'!$B$17:$B$23</c:f>
              <c:numCache>
                <c:formatCode>[&gt;=1000000]\$0,,"M";[&gt;=1000]\$0,"K";0</c:formatCode>
                <c:ptCount val="7"/>
                <c:pt idx="0">
                  <c:v>313403.34999999951</c:v>
                </c:pt>
                <c:pt idx="1">
                  <c:v>342889.85000000324</c:v>
                </c:pt>
                <c:pt idx="2">
                  <c:v>324340.81999999884</c:v>
                </c:pt>
                <c:pt idx="3">
                  <c:v>324189.0599999979</c:v>
                </c:pt>
                <c:pt idx="4">
                  <c:v>340665.27999999869</c:v>
                </c:pt>
                <c:pt idx="5">
                  <c:v>319564.96000000124</c:v>
                </c:pt>
                <c:pt idx="6">
                  <c:v>332458.74000000069</c:v>
                </c:pt>
              </c:numCache>
            </c:numRef>
          </c:val>
          <c:extLst>
            <c:ext xmlns:c16="http://schemas.microsoft.com/office/drawing/2014/chart" uri="{C3380CC4-5D6E-409C-BE32-E72D297353CC}">
              <c16:uniqueId val="{00000000-4C4C-4475-81B4-448D6C11008E}"/>
            </c:ext>
          </c:extLst>
        </c:ser>
        <c:dLbls>
          <c:dLblPos val="outEnd"/>
          <c:showLegendKey val="0"/>
          <c:showVal val="1"/>
          <c:showCatName val="0"/>
          <c:showSerName val="0"/>
          <c:showPercent val="0"/>
          <c:showBubbleSize val="0"/>
        </c:dLbls>
        <c:gapWidth val="74"/>
        <c:overlap val="-27"/>
        <c:axId val="1296320335"/>
        <c:axId val="1296320815"/>
      </c:barChart>
      <c:catAx>
        <c:axId val="12963203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6320815"/>
        <c:crosses val="autoZero"/>
        <c:auto val="1"/>
        <c:lblAlgn val="ctr"/>
        <c:lblOffset val="100"/>
        <c:noMultiLvlLbl val="0"/>
      </c:catAx>
      <c:valAx>
        <c:axId val="1296320815"/>
        <c:scaling>
          <c:orientation val="minMax"/>
        </c:scaling>
        <c:delete val="1"/>
        <c:axPos val="l"/>
        <c:numFmt formatCode="[&gt;=1000000]\$0,,&quot;M&quot;;[&gt;=1000]\$0,&quot;K&quot;;0" sourceLinked="1"/>
        <c:majorTickMark val="none"/>
        <c:minorTickMark val="none"/>
        <c:tickLblPos val="nextTo"/>
        <c:crossAx val="129632033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7035306580653321"/>
          <c:y val="7.6708507670850773E-2"/>
          <c:w val="0.49912484584005312"/>
          <c:h val="0.84658298465829851"/>
        </c:manualLayout>
      </c:layout>
      <c:barChart>
        <c:barDir val="bar"/>
        <c:grouping val="clustered"/>
        <c:varyColors val="0"/>
        <c:ser>
          <c:idx val="0"/>
          <c:order val="0"/>
          <c:tx>
            <c:strRef>
              <c:f>'PRODUCT AND MONTH wise profit'!$H$31</c:f>
              <c:strCache>
                <c:ptCount val="1"/>
                <c:pt idx="0">
                  <c:v>quantity</c:v>
                </c:pt>
              </c:strCache>
            </c:strRef>
          </c:tx>
          <c:spPr>
            <a:solidFill>
              <a:srgbClr val="08CFFC"/>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'PRODUCT AND MONTH wise profit'!$G$32:$G$36</c:f>
              <c:strCache>
                <c:ptCount val="5"/>
                <c:pt idx="0">
                  <c:v>Begin Brew</c:v>
                </c:pt>
                <c:pt idx="1">
                  <c:v>Common Splash</c:v>
                </c:pt>
                <c:pt idx="2">
                  <c:v>Onto Dew</c:v>
                </c:pt>
                <c:pt idx="3">
                  <c:v>Eight Brew</c:v>
                </c:pt>
                <c:pt idx="4">
                  <c:v>Attorney Mist</c:v>
                </c:pt>
              </c:strCache>
            </c:strRef>
          </c:cat>
          <c:val>
            <c:numRef>
              <c:f>'PRODUCT AND MONTH wise profit'!$H$32:$H$36</c:f>
              <c:numCache>
                <c:formatCode>[&gt;=1000000]\$0,,"M";[&gt;=1000]\$0,"K";0</c:formatCode>
                <c:ptCount val="5"/>
                <c:pt idx="0">
                  <c:v>6861</c:v>
                </c:pt>
                <c:pt idx="1">
                  <c:v>6137</c:v>
                </c:pt>
                <c:pt idx="2">
                  <c:v>6262</c:v>
                </c:pt>
                <c:pt idx="3">
                  <c:v>6671</c:v>
                </c:pt>
                <c:pt idx="4">
                  <c:v>6545</c:v>
                </c:pt>
              </c:numCache>
            </c:numRef>
          </c:val>
          <c:extLst>
            <c:ext xmlns:c16="http://schemas.microsoft.com/office/drawing/2014/chart" uri="{C3380CC4-5D6E-409C-BE32-E72D297353CC}">
              <c16:uniqueId val="{00000000-DE01-4D45-B71C-8A9FA2EEBFD9}"/>
            </c:ext>
          </c:extLst>
        </c:ser>
        <c:dLbls>
          <c:dLblPos val="outEnd"/>
          <c:showLegendKey val="0"/>
          <c:showVal val="1"/>
          <c:showCatName val="0"/>
          <c:showSerName val="0"/>
          <c:showPercent val="0"/>
          <c:showBubbleSize val="0"/>
        </c:dLbls>
        <c:gapWidth val="79"/>
        <c:axId val="66666159"/>
        <c:axId val="66667119"/>
      </c:barChart>
      <c:catAx>
        <c:axId val="66666159"/>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66667119"/>
        <c:crosses val="autoZero"/>
        <c:auto val="1"/>
        <c:lblAlgn val="ctr"/>
        <c:lblOffset val="100"/>
        <c:noMultiLvlLbl val="0"/>
      </c:catAx>
      <c:valAx>
        <c:axId val="66667119"/>
        <c:scaling>
          <c:orientation val="minMax"/>
        </c:scaling>
        <c:delete val="1"/>
        <c:axPos val="t"/>
        <c:numFmt formatCode="[&gt;=1000000]\$0,,&quot;M&quot;;[&gt;=1000]\$0,&quot;K&quot;;0" sourceLinked="1"/>
        <c:majorTickMark val="none"/>
        <c:minorTickMark val="none"/>
        <c:tickLblPos val="nextTo"/>
        <c:crossAx val="6666615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[Kix DASHBOARD.xlsm]PRODUCT AND MONTH wise profit!PivotTable9</c:name>
    <c:fmtId val="20"/>
  </c:pivotSource>
  <c:chart>
    <c:autoTitleDeleted val="1"/>
    <c:pivotFmts>
      <c:pivotFmt>
        <c:idx val="0"/>
        <c:spPr>
          <a:solidFill>
            <a:srgbClr val="088CFC"/>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088CFC"/>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08CFFC"/>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'PRODUCT AND MONTH wise profit'!$I$38</c:f>
              <c:strCache>
                <c:ptCount val="1"/>
                <c:pt idx="0">
                  <c:v>Total</c:v>
                </c:pt>
              </c:strCache>
            </c:strRef>
          </c:tx>
          <c:spPr>
            <a:solidFill>
              <a:srgbClr val="08CFFC"/>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'PRODUCT AND MONTH wise profit'!$H$39:$H$46</c:f>
              <c:strCache>
                <c:ptCount val="8"/>
                <c:pt idx="0">
                  <c:v>Soft Drink</c:v>
                </c:pt>
                <c:pt idx="1">
                  <c:v>Sports Drink</c:v>
                </c:pt>
                <c:pt idx="2">
                  <c:v>Tea</c:v>
                </c:pt>
                <c:pt idx="3">
                  <c:v>Water</c:v>
                </c:pt>
                <c:pt idx="4">
                  <c:v>Energy Drink</c:v>
                </c:pt>
                <c:pt idx="5">
                  <c:v>Coffee</c:v>
                </c:pt>
                <c:pt idx="6">
                  <c:v>Alcoholic Beverage</c:v>
                </c:pt>
                <c:pt idx="7">
                  <c:v>Juice</c:v>
                </c:pt>
              </c:strCache>
            </c:strRef>
          </c:cat>
          <c:val>
            <c:numRef>
              <c:f>'PRODUCT AND MONTH wise profit'!$I$39:$I$46</c:f>
              <c:numCache>
                <c:formatCode>[&gt;=1000000]\$0,,"M";[&gt;=1000]\$0,"K";0</c:formatCode>
                <c:ptCount val="8"/>
                <c:pt idx="0">
                  <c:v>718216.26999999932</c:v>
                </c:pt>
                <c:pt idx="1">
                  <c:v>417457.830000002</c:v>
                </c:pt>
                <c:pt idx="2">
                  <c:v>367414.25000000041</c:v>
                </c:pt>
                <c:pt idx="3">
                  <c:v>339210.4900000029</c:v>
                </c:pt>
                <c:pt idx="4">
                  <c:v>174072.76000000042</c:v>
                </c:pt>
                <c:pt idx="5">
                  <c:v>142236.05999999901</c:v>
                </c:pt>
                <c:pt idx="6">
                  <c:v>86449.160000000033</c:v>
                </c:pt>
                <c:pt idx="7">
                  <c:v>52455.239999999467</c:v>
                </c:pt>
              </c:numCache>
            </c:numRef>
          </c:val>
          <c:extLst>
            <c:ext xmlns:c16="http://schemas.microsoft.com/office/drawing/2014/chart" uri="{C3380CC4-5D6E-409C-BE32-E72D297353CC}">
              <c16:uniqueId val="{00000000-5069-4A8E-9341-0F245D6911E4}"/>
            </c:ext>
          </c:extLst>
        </c:ser>
        <c:dLbls>
          <c:dLblPos val="outEnd"/>
          <c:showLegendKey val="0"/>
          <c:showVal val="1"/>
          <c:showCatName val="0"/>
          <c:showSerName val="0"/>
          <c:showPercent val="0"/>
          <c:showBubbleSize val="0"/>
        </c:dLbls>
        <c:gapWidth val="91"/>
        <c:axId val="1205078223"/>
        <c:axId val="1205079663"/>
      </c:barChart>
      <c:catAx>
        <c:axId val="1205078223"/>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205079663"/>
        <c:crosses val="autoZero"/>
        <c:auto val="1"/>
        <c:lblAlgn val="ctr"/>
        <c:lblOffset val="100"/>
        <c:noMultiLvlLbl val="0"/>
      </c:catAx>
      <c:valAx>
        <c:axId val="1205079663"/>
        <c:scaling>
          <c:orientation val="minMax"/>
        </c:scaling>
        <c:delete val="1"/>
        <c:axPos val="t"/>
        <c:numFmt formatCode="[&gt;=1000000]\$0,,&quot;M&quot;;[&gt;=1000]\$0,&quot;K&quot;;0" sourceLinked="1"/>
        <c:majorTickMark val="none"/>
        <c:minorTickMark val="none"/>
        <c:tickLblPos val="nextTo"/>
        <c:crossAx val="120507822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0555555555555555E-2"/>
          <c:y val="0.21759259259259259"/>
          <c:w val="0.93888888888888888"/>
          <c:h val="0.67500801983085446"/>
        </c:manualLayout>
      </c:layout>
      <c:areaChart>
        <c:grouping val="stacked"/>
        <c:varyColors val="0"/>
        <c:ser>
          <c:idx val="1"/>
          <c:order val="1"/>
          <c:tx>
            <c:strRef>
              <c:f>'PRODUCT AND MONTH wise profit'!$I$1</c:f>
              <c:strCache>
                <c:ptCount val="1"/>
                <c:pt idx="0">
                  <c:v>chart</c:v>
                </c:pt>
              </c:strCache>
            </c:strRef>
          </c:tx>
          <c:spPr>
            <a:gradFill flip="none" rotWithShape="1">
              <a:gsLst>
                <a:gs pos="100000">
                  <a:srgbClr val="3659B5">
                    <a:alpha val="13000"/>
                  </a:srgbClr>
                </a:gs>
                <a:gs pos="74000">
                  <a:srgbClr val="3659B5">
                    <a:alpha val="18000"/>
                  </a:srgbClr>
                </a:gs>
                <a:gs pos="37000">
                  <a:srgbClr val="3659B5">
                    <a:alpha val="22000"/>
                  </a:srgbClr>
                </a:gs>
                <a:gs pos="0">
                  <a:srgbClr val="3659B5"/>
                </a:gs>
              </a:gsLst>
              <a:path path="circle">
                <a:fillToRect l="50000" t="-80000" r="50000" b="180000"/>
              </a:path>
              <a:tileRect/>
            </a:gradFill>
            <a:ln>
              <a:noFill/>
            </a:ln>
            <a:effectLst/>
          </c:spPr>
          <c:dLbls>
            <c:delete val="1"/>
          </c:dLbls>
          <c:val>
            <c:numRef>
              <c:f>'PRODUCT AND MONTH wise profit'!$I$2:$I$13</c:f>
              <c:numCache>
                <c:formatCode>[&gt;=1000000]\$0.0,,"M";[&gt;=1000]\$0.0,"K";0</c:formatCode>
                <c:ptCount val="12"/>
                <c:pt idx="0">
                  <c:v>177715.38000000006</c:v>
                </c:pt>
                <c:pt idx="1">
                  <c:v>177756.57000000004</c:v>
                </c:pt>
                <c:pt idx="2">
                  <c:v>204515.86999999941</c:v>
                </c:pt>
                <c:pt idx="3">
                  <c:v>192977.04000000018</c:v>
                </c:pt>
                <c:pt idx="4">
                  <c:v>205642.85000000033</c:v>
                </c:pt>
                <c:pt idx="5">
                  <c:v>195489.95000000042</c:v>
                </c:pt>
                <c:pt idx="6">
                  <c:v>182737.19000000047</c:v>
                </c:pt>
                <c:pt idx="7">
                  <c:v>208599.36000000034</c:v>
                </c:pt>
                <c:pt idx="8">
                  <c:v>190084.82000000039</c:v>
                </c:pt>
                <c:pt idx="9">
                  <c:v>190384.21999999968</c:v>
                </c:pt>
                <c:pt idx="10">
                  <c:v>192253.24999999942</c:v>
                </c:pt>
                <c:pt idx="11">
                  <c:v>179355.56000000011</c:v>
                </c:pt>
              </c:numCache>
            </c:numRef>
          </c:val>
          <c:extLst>
            <c:ext xmlns:c16="http://schemas.microsoft.com/office/drawing/2014/chart" uri="{C3380CC4-5D6E-409C-BE32-E72D297353CC}">
              <c16:uniqueId val="{00000001-59FF-4622-939E-F2112F923471}"/>
            </c:ext>
          </c:extLst>
        </c:ser>
        <c:dLbls>
          <c:showLegendKey val="0"/>
          <c:showVal val="1"/>
          <c:showCatName val="0"/>
          <c:showSerName val="0"/>
          <c:showPercent val="0"/>
          <c:showBubbleSize val="0"/>
        </c:dLbls>
        <c:axId val="1702169968"/>
        <c:axId val="1702168528"/>
      </c:areaChart>
      <c:lineChart>
        <c:grouping val="standard"/>
        <c:varyColors val="0"/>
        <c:ser>
          <c:idx val="0"/>
          <c:order val="0"/>
          <c:tx>
            <c:strRef>
              <c:f>'PRODUCT AND MONTH wise profit'!$H$1</c:f>
              <c:strCache>
                <c:ptCount val="1"/>
                <c:pt idx="0">
                  <c:v>PROFIT</c:v>
                </c:pt>
              </c:strCache>
            </c:strRef>
          </c:tx>
          <c:spPr>
            <a:ln w="28575" cap="rnd">
              <a:solidFill>
                <a:srgbClr val="0884FC"/>
              </a:solidFill>
              <a:round/>
            </a:ln>
            <a:effectLst/>
          </c:spPr>
          <c:marker>
            <c:symbol val="circle"/>
            <c:size val="5"/>
            <c:spPr>
              <a:solidFill>
                <a:schemeClr val="accent1"/>
              </a:solidFill>
              <a:ln w="9525">
                <a:solidFill>
                  <a:schemeClr val="accent1"/>
                </a:solidFill>
              </a:ln>
              <a:effectLst/>
            </c:spPr>
          </c:marker>
          <c:dLbls>
            <c:dLbl>
              <c:idx val="0"/>
              <c:tx>
                <c:rich>
                  <a:bodyPr/>
                  <a:lstStyle/>
                  <a:p>
                    <a:fld id="{D99E9D01-8B99-4D0D-9C8E-8CF53DE389C1}" type="CELLRANGE">
                      <a:rPr lang="en-US"/>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2-59FF-4622-939E-F2112F923471}"/>
                </c:ext>
              </c:extLst>
            </c:dLbl>
            <c:dLbl>
              <c:idx val="1"/>
              <c:tx>
                <c:rich>
                  <a:bodyPr/>
                  <a:lstStyle/>
                  <a:p>
                    <a:fld id="{1541FB91-59FC-4131-B462-3466F5265A40}"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59FF-4622-939E-F2112F923471}"/>
                </c:ext>
              </c:extLst>
            </c:dLbl>
            <c:dLbl>
              <c:idx val="2"/>
              <c:tx>
                <c:rich>
                  <a:bodyPr/>
                  <a:lstStyle/>
                  <a:p>
                    <a:fld id="{52A86559-C3BA-458D-88D3-8A00FB260E45}"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59FF-4622-939E-F2112F923471}"/>
                </c:ext>
              </c:extLst>
            </c:dLbl>
            <c:dLbl>
              <c:idx val="3"/>
              <c:tx>
                <c:rich>
                  <a:bodyPr/>
                  <a:lstStyle/>
                  <a:p>
                    <a:fld id="{D67B14CA-B0F8-4511-A79C-F5AAF9F24FF4}"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59FF-4622-939E-F2112F923471}"/>
                </c:ext>
              </c:extLst>
            </c:dLbl>
            <c:dLbl>
              <c:idx val="4"/>
              <c:tx>
                <c:rich>
                  <a:bodyPr/>
                  <a:lstStyle/>
                  <a:p>
                    <a:fld id="{5C4F2B8A-3D74-4B9E-9F78-7A47DC2C18A4}"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59FF-4622-939E-F2112F923471}"/>
                </c:ext>
              </c:extLst>
            </c:dLbl>
            <c:dLbl>
              <c:idx val="5"/>
              <c:tx>
                <c:rich>
                  <a:bodyPr/>
                  <a:lstStyle/>
                  <a:p>
                    <a:fld id="{2589F304-9FDD-445A-AAE3-45F2981058F2}"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59FF-4622-939E-F2112F923471}"/>
                </c:ext>
              </c:extLst>
            </c:dLbl>
            <c:dLbl>
              <c:idx val="6"/>
              <c:tx>
                <c:rich>
                  <a:bodyPr/>
                  <a:lstStyle/>
                  <a:p>
                    <a:fld id="{ADEF0379-2768-45D4-80C1-BC0902845230}"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59FF-4622-939E-F2112F923471}"/>
                </c:ext>
              </c:extLst>
            </c:dLbl>
            <c:dLbl>
              <c:idx val="7"/>
              <c:tx>
                <c:rich>
                  <a:bodyPr/>
                  <a:lstStyle/>
                  <a:p>
                    <a:fld id="{3D716BE2-B06C-4381-89E9-0E2B90342566}"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59FF-4622-939E-F2112F923471}"/>
                </c:ext>
              </c:extLst>
            </c:dLbl>
            <c:dLbl>
              <c:idx val="8"/>
              <c:tx>
                <c:rich>
                  <a:bodyPr/>
                  <a:lstStyle/>
                  <a:p>
                    <a:fld id="{AF318519-E64D-40FD-B026-31E20AA37297}"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59FF-4622-939E-F2112F923471}"/>
                </c:ext>
              </c:extLst>
            </c:dLbl>
            <c:dLbl>
              <c:idx val="9"/>
              <c:tx>
                <c:rich>
                  <a:bodyPr/>
                  <a:lstStyle/>
                  <a:p>
                    <a:fld id="{76D0CD9A-F5DF-4C27-835C-1A3754592B98}"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59FF-4622-939E-F2112F923471}"/>
                </c:ext>
              </c:extLst>
            </c:dLbl>
            <c:dLbl>
              <c:idx val="10"/>
              <c:tx>
                <c:rich>
                  <a:bodyPr/>
                  <a:lstStyle/>
                  <a:p>
                    <a:fld id="{D30E833F-7122-4A92-B226-3F92E9FD2582}"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59FF-4622-939E-F2112F923471}"/>
                </c:ext>
              </c:extLst>
            </c:dLbl>
            <c:dLbl>
              <c:idx val="11"/>
              <c:tx>
                <c:rich>
                  <a:bodyPr/>
                  <a:lstStyle/>
                  <a:p>
                    <a:fld id="{AC0E4A25-4355-4D4D-97D8-BD8503B613DF}"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59FF-4622-939E-F2112F92347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'PRODUCT AND MONTH wise profit'!$G$2:$G$13</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'PRODUCT AND MONTH wise profit'!$H$2:$H$13</c:f>
              <c:numCache>
                <c:formatCode>[&gt;=1000000]\$0.0,,"M";[&gt;=1000]\$0.0,"K";0</c:formatCode>
                <c:ptCount val="12"/>
                <c:pt idx="0">
                  <c:v>177715.38000000006</c:v>
                </c:pt>
                <c:pt idx="1">
                  <c:v>177756.57000000004</c:v>
                </c:pt>
                <c:pt idx="2">
                  <c:v>204515.86999999941</c:v>
                </c:pt>
                <c:pt idx="3">
                  <c:v>192977.04000000018</c:v>
                </c:pt>
                <c:pt idx="4">
                  <c:v>205642.85000000033</c:v>
                </c:pt>
                <c:pt idx="5">
                  <c:v>195489.95000000042</c:v>
                </c:pt>
                <c:pt idx="6">
                  <c:v>182737.19000000047</c:v>
                </c:pt>
                <c:pt idx="7">
                  <c:v>208599.36000000034</c:v>
                </c:pt>
                <c:pt idx="8">
                  <c:v>190084.82000000039</c:v>
                </c:pt>
                <c:pt idx="9">
                  <c:v>190384.21999999968</c:v>
                </c:pt>
                <c:pt idx="10">
                  <c:v>192253.24999999942</c:v>
                </c:pt>
                <c:pt idx="11">
                  <c:v>179355.56000000011</c:v>
                </c:pt>
              </c:numCache>
            </c:numRef>
          </c:val>
          <c:smooth val="1"/>
          <c:extLst>
            <c:ext xmlns:c15="http://schemas.microsoft.com/office/drawing/2012/chart" uri="{02D57815-91ED-43cb-92C2-25804820EDAC}">
              <c15:datalabelsRange>
                <c15:f>'PRODUCT AND MONTH wise profit'!$B$2:$B$13</c15:f>
                <c15:dlblRangeCache>
                  <c:ptCount val="12"/>
                  <c:pt idx="1">
                    <c:v>+0.0%</c:v>
                  </c:pt>
                  <c:pt idx="2">
                    <c:v>+15.1%</c:v>
                  </c:pt>
                  <c:pt idx="3">
                    <c:v>-5.6%</c:v>
                  </c:pt>
                  <c:pt idx="4">
                    <c:v>+6.6%</c:v>
                  </c:pt>
                  <c:pt idx="5">
                    <c:v>-4.9%</c:v>
                  </c:pt>
                  <c:pt idx="6">
                    <c:v>-6.5%</c:v>
                  </c:pt>
                  <c:pt idx="7">
                    <c:v>+14.2%</c:v>
                  </c:pt>
                  <c:pt idx="8">
                    <c:v>-8.9%</c:v>
                  </c:pt>
                  <c:pt idx="9">
                    <c:v>+0.2%</c:v>
                  </c:pt>
                  <c:pt idx="10">
                    <c:v>+1.0%</c:v>
                  </c:pt>
                  <c:pt idx="11">
                    <c:v>-6.7%</c:v>
                  </c:pt>
                </c15:dlblRangeCache>
              </c15:datalabelsRange>
            </c:ext>
            <c:ext xmlns:c16="http://schemas.microsoft.com/office/drawing/2014/chart" uri="{C3380CC4-5D6E-409C-BE32-E72D297353CC}">
              <c16:uniqueId val="{00000000-59FF-4622-939E-F2112F923471}"/>
            </c:ext>
          </c:extLst>
        </c:ser>
        <c:dLbls>
          <c:showLegendKey val="0"/>
          <c:showVal val="1"/>
          <c:showCatName val="0"/>
          <c:showSerName val="0"/>
          <c:showPercent val="0"/>
          <c:showBubbleSize val="0"/>
        </c:dLbls>
        <c:marker val="1"/>
        <c:smooth val="0"/>
        <c:axId val="1702169968"/>
        <c:axId val="1702168528"/>
      </c:lineChart>
      <c:catAx>
        <c:axId val="17021699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02168528"/>
        <c:crosses val="autoZero"/>
        <c:auto val="1"/>
        <c:lblAlgn val="ctr"/>
        <c:lblOffset val="100"/>
        <c:noMultiLvlLbl val="0"/>
      </c:catAx>
      <c:valAx>
        <c:axId val="1702168528"/>
        <c:scaling>
          <c:orientation val="minMax"/>
        </c:scaling>
        <c:delete val="1"/>
        <c:axPos val="l"/>
        <c:numFmt formatCode="[&gt;=1000000]\$0.0,,&quot;M&quot;;[&gt;=1000]\$0.0,&quot;K&quot;;0" sourceLinked="1"/>
        <c:majorTickMark val="none"/>
        <c:minorTickMark val="none"/>
        <c:tickLblPos val="nextTo"/>
        <c:crossAx val="170216996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[Kix DASHBOARD.xlsm]PRODUCT AND MONTH wise profit!PivotTable1</c:name>
    <c:fmtId val="9"/>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'PRODUCT AND MONTH wise profit'!$B$16</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'PRODUCT AND MONTH wise profit'!$A$17:$A$23</c:f>
              <c:strCache>
                <c:ptCount val="7"/>
                <c:pt idx="0">
                  <c:v>Sun</c:v>
                </c:pt>
                <c:pt idx="1">
                  <c:v>Mon</c:v>
                </c:pt>
                <c:pt idx="2">
                  <c:v>Tue</c:v>
                </c:pt>
                <c:pt idx="3">
                  <c:v>Wed</c:v>
                </c:pt>
                <c:pt idx="4">
                  <c:v>Thu</c:v>
                </c:pt>
                <c:pt idx="5">
                  <c:v>Fri</c:v>
                </c:pt>
                <c:pt idx="6">
                  <c:v>Sat</c:v>
                </c:pt>
              </c:strCache>
            </c:strRef>
          </c:cat>
          <c:val>
            <c:numRef>
              <c:f>'PRODUCT AND MONTH wise profit'!$B$17:$B$23</c:f>
              <c:numCache>
                <c:formatCode>[&gt;=1000000]\$0,,"M";[&gt;=1000]\$0,"K";0</c:formatCode>
                <c:ptCount val="7"/>
                <c:pt idx="0">
                  <c:v>313403.34999999951</c:v>
                </c:pt>
                <c:pt idx="1">
                  <c:v>342889.85000000324</c:v>
                </c:pt>
                <c:pt idx="2">
                  <c:v>324340.81999999884</c:v>
                </c:pt>
                <c:pt idx="3">
                  <c:v>324189.0599999979</c:v>
                </c:pt>
                <c:pt idx="4">
                  <c:v>340665.27999999869</c:v>
                </c:pt>
                <c:pt idx="5">
                  <c:v>319564.96000000124</c:v>
                </c:pt>
                <c:pt idx="6">
                  <c:v>332458.74000000069</c:v>
                </c:pt>
              </c:numCache>
            </c:numRef>
          </c:val>
          <c:extLst>
            <c:ext xmlns:c16="http://schemas.microsoft.com/office/drawing/2014/chart" uri="{C3380CC4-5D6E-409C-BE32-E72D297353CC}">
              <c16:uniqueId val="{00000000-FD2C-4124-B539-573D569A2FA4}"/>
            </c:ext>
          </c:extLst>
        </c:ser>
        <c:dLbls>
          <c:dLblPos val="outEnd"/>
          <c:showLegendKey val="0"/>
          <c:showVal val="1"/>
          <c:showCatName val="0"/>
          <c:showSerName val="0"/>
          <c:showPercent val="0"/>
          <c:showBubbleSize val="0"/>
        </c:dLbls>
        <c:gapWidth val="219"/>
        <c:overlap val="-27"/>
        <c:axId val="1296320335"/>
        <c:axId val="1296320815"/>
      </c:barChart>
      <c:catAx>
        <c:axId val="12963203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6320815"/>
        <c:crosses val="autoZero"/>
        <c:auto val="1"/>
        <c:lblAlgn val="ctr"/>
        <c:lblOffset val="100"/>
        <c:noMultiLvlLbl val="0"/>
      </c:catAx>
      <c:valAx>
        <c:axId val="1296320815"/>
        <c:scaling>
          <c:orientation val="minMax"/>
        </c:scaling>
        <c:delete val="1"/>
        <c:axPos val="l"/>
        <c:numFmt formatCode="[&gt;=1000000]\$0,,&quot;M&quot;;[&gt;=1000]\$0,&quot;K&quot;;0" sourceLinked="1"/>
        <c:majorTickMark val="none"/>
        <c:minorTickMark val="none"/>
        <c:tickLblPos val="nextTo"/>
        <c:crossAx val="129632033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'PRODUCT AND MONTH wise profit'!$H$31</c:f>
              <c:strCache>
                <c:ptCount val="1"/>
                <c:pt idx="0">
                  <c:v>quantity</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'PRODUCT AND MONTH wise profit'!$G$32:$G$36</c:f>
              <c:strCache>
                <c:ptCount val="5"/>
                <c:pt idx="0">
                  <c:v>Begin Brew</c:v>
                </c:pt>
                <c:pt idx="1">
                  <c:v>Common Splash</c:v>
                </c:pt>
                <c:pt idx="2">
                  <c:v>Onto Dew</c:v>
                </c:pt>
                <c:pt idx="3">
                  <c:v>Eight Brew</c:v>
                </c:pt>
                <c:pt idx="4">
                  <c:v>Attorney Mist</c:v>
                </c:pt>
              </c:strCache>
            </c:strRef>
          </c:cat>
          <c:val>
            <c:numRef>
              <c:f>'PRODUCT AND MONTH wise profit'!$H$32:$H$36</c:f>
              <c:numCache>
                <c:formatCode>[&gt;=1000000]\$0,,"M";[&gt;=1000]\$0,"K";0</c:formatCode>
                <c:ptCount val="5"/>
                <c:pt idx="0">
                  <c:v>6861</c:v>
                </c:pt>
                <c:pt idx="1">
                  <c:v>6137</c:v>
                </c:pt>
                <c:pt idx="2">
                  <c:v>6262</c:v>
                </c:pt>
                <c:pt idx="3">
                  <c:v>6671</c:v>
                </c:pt>
                <c:pt idx="4">
                  <c:v>6545</c:v>
                </c:pt>
              </c:numCache>
            </c:numRef>
          </c:val>
          <c:extLst>
            <c:ext xmlns:c16="http://schemas.microsoft.com/office/drawing/2014/chart" uri="{C3380CC4-5D6E-409C-BE32-E72D297353CC}">
              <c16:uniqueId val="{00000000-42CC-4D68-ADF1-FA50DFAD5780}"/>
            </c:ext>
          </c:extLst>
        </c:ser>
        <c:dLbls>
          <c:dLblPos val="outEnd"/>
          <c:showLegendKey val="0"/>
          <c:showVal val="1"/>
          <c:showCatName val="0"/>
          <c:showSerName val="0"/>
          <c:showPercent val="0"/>
          <c:showBubbleSize val="0"/>
        </c:dLbls>
        <c:gapWidth val="219"/>
        <c:overlap val="-27"/>
        <c:axId val="66666159"/>
        <c:axId val="66667119"/>
      </c:barChart>
      <c:catAx>
        <c:axId val="666661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667119"/>
        <c:crosses val="autoZero"/>
        <c:auto val="1"/>
        <c:lblAlgn val="ctr"/>
        <c:lblOffset val="100"/>
        <c:noMultiLvlLbl val="0"/>
      </c:catAx>
      <c:valAx>
        <c:axId val="66667119"/>
        <c:scaling>
          <c:orientation val="minMax"/>
        </c:scaling>
        <c:delete val="1"/>
        <c:axPos val="l"/>
        <c:numFmt formatCode="[&gt;=1000000]\$0,,&quot;M&quot;;[&gt;=1000]\$0,&quot;K&quot;;0" sourceLinked="1"/>
        <c:majorTickMark val="none"/>
        <c:minorTickMark val="none"/>
        <c:tickLblPos val="nextTo"/>
        <c:crossAx val="6666615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[Kix DASHBOARD.xlsm]PRODUCT AND MONTH wise profit!PivotTable9</c:name>
    <c:fmtId val="17"/>
  </c:pivotSource>
  <c:chart>
    <c:autoTitleDeleted val="1"/>
    <c:pivotFmts>
      <c:pivotFmt>
        <c:idx val="0"/>
        <c:spPr>
          <a:solidFill>
            <a:srgbClr val="088CFC"/>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'PRODUCT AND MONTH wise profit'!$I$38</c:f>
              <c:strCache>
                <c:ptCount val="1"/>
                <c:pt idx="0">
                  <c:v>Total</c:v>
                </c:pt>
              </c:strCache>
            </c:strRef>
          </c:tx>
          <c:spPr>
            <a:solidFill>
              <a:srgbClr val="088CFC"/>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'PRODUCT AND MONTH wise profit'!$H$39:$H$46</c:f>
              <c:strCache>
                <c:ptCount val="8"/>
                <c:pt idx="0">
                  <c:v>Soft Drink</c:v>
                </c:pt>
                <c:pt idx="1">
                  <c:v>Sports Drink</c:v>
                </c:pt>
                <c:pt idx="2">
                  <c:v>Tea</c:v>
                </c:pt>
                <c:pt idx="3">
                  <c:v>Water</c:v>
                </c:pt>
                <c:pt idx="4">
                  <c:v>Energy Drink</c:v>
                </c:pt>
                <c:pt idx="5">
                  <c:v>Coffee</c:v>
                </c:pt>
                <c:pt idx="6">
                  <c:v>Alcoholic Beverage</c:v>
                </c:pt>
                <c:pt idx="7">
                  <c:v>Juice</c:v>
                </c:pt>
              </c:strCache>
            </c:strRef>
          </c:cat>
          <c:val>
            <c:numRef>
              <c:f>'PRODUCT AND MONTH wise profit'!$I$39:$I$46</c:f>
              <c:numCache>
                <c:formatCode>[&gt;=1000000]\$0,,"M";[&gt;=1000]\$0,"K";0</c:formatCode>
                <c:ptCount val="8"/>
                <c:pt idx="0">
                  <c:v>718216.26999999932</c:v>
                </c:pt>
                <c:pt idx="1">
                  <c:v>417457.830000002</c:v>
                </c:pt>
                <c:pt idx="2">
                  <c:v>367414.25000000041</c:v>
                </c:pt>
                <c:pt idx="3">
                  <c:v>339210.4900000029</c:v>
                </c:pt>
                <c:pt idx="4">
                  <c:v>174072.76000000042</c:v>
                </c:pt>
                <c:pt idx="5">
                  <c:v>142236.05999999901</c:v>
                </c:pt>
                <c:pt idx="6">
                  <c:v>86449.160000000033</c:v>
                </c:pt>
                <c:pt idx="7">
                  <c:v>52455.239999999467</c:v>
                </c:pt>
              </c:numCache>
            </c:numRef>
          </c:val>
          <c:extLst>
            <c:ext xmlns:c16="http://schemas.microsoft.com/office/drawing/2014/chart" uri="{C3380CC4-5D6E-409C-BE32-E72D297353CC}">
              <c16:uniqueId val="{00000000-3BB1-4965-A63A-DE2241F7013A}"/>
            </c:ext>
          </c:extLst>
        </c:ser>
        <c:dLbls>
          <c:dLblPos val="outEnd"/>
          <c:showLegendKey val="0"/>
          <c:showVal val="1"/>
          <c:showCatName val="0"/>
          <c:showSerName val="0"/>
          <c:showPercent val="0"/>
          <c:showBubbleSize val="0"/>
        </c:dLbls>
        <c:gapWidth val="91"/>
        <c:axId val="1205078223"/>
        <c:axId val="1205079663"/>
      </c:barChart>
      <c:catAx>
        <c:axId val="120507822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05079663"/>
        <c:crosses val="autoZero"/>
        <c:auto val="1"/>
        <c:lblAlgn val="ctr"/>
        <c:lblOffset val="100"/>
        <c:noMultiLvlLbl val="0"/>
      </c:catAx>
      <c:valAx>
        <c:axId val="1205079663"/>
        <c:scaling>
          <c:orientation val="minMax"/>
        </c:scaling>
        <c:delete val="1"/>
        <c:axPos val="b"/>
        <c:numFmt formatCode="[&gt;=1000000]\$0,,&quot;M&quot;;[&gt;=1000]\$0,&quot;K&quot;;0" sourceLinked="1"/>
        <c:majorTickMark val="none"/>
        <c:minorTickMark val="none"/>
        <c:tickLblPos val="nextTo"/>
        <c:crossAx val="120507822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7323015190599028E-2"/>
          <c:y val="9.22722029988466E-2"/>
          <c:w val="0.93694468329034108"/>
          <c:h val="0.80277815619068382"/>
        </c:manualLayout>
      </c:layout>
      <c:barChart>
        <c:barDir val="col"/>
        <c:grouping val="clustered"/>
        <c:varyColors val="0"/>
        <c:ser>
          <c:idx val="0"/>
          <c:order val="0"/>
          <c:tx>
            <c:strRef>
              <c:f>'NAME AND PROFIT analysis'!$L$9</c:f>
              <c:strCache>
                <c:ptCount val="1"/>
                <c:pt idx="0">
                  <c:v>PROFIT</c:v>
                </c:pt>
              </c:strCache>
            </c:strRef>
          </c:tx>
          <c:spPr>
            <a:solidFill>
              <a:schemeClr val="accent1"/>
            </a:solidFill>
            <a:ln>
              <a:noFill/>
            </a:ln>
            <a:effectLst/>
          </c:spPr>
          <c:invertIfNegative val="0"/>
          <c:cat>
            <c:strRef>
              <c:f>'NAME AND PROFIT analysis'!$K$10:$K$14</c:f>
              <c:strCache>
                <c:ptCount val="5"/>
                <c:pt idx="0">
                  <c:v>John Brown</c:v>
                </c:pt>
                <c:pt idx="1">
                  <c:v>Paul Noble</c:v>
                </c:pt>
                <c:pt idx="2">
                  <c:v>Laura Gross</c:v>
                </c:pt>
                <c:pt idx="3">
                  <c:v>Judith Simmons</c:v>
                </c:pt>
                <c:pt idx="4">
                  <c:v>Kristine Barrett</c:v>
                </c:pt>
              </c:strCache>
            </c:strRef>
          </c:cat>
          <c:val>
            <c:numRef>
              <c:f>'NAME AND PROFIT analysis'!$L$10:$L$14</c:f>
              <c:numCache>
                <c:formatCode>[&gt;=1000000]\$0,,"M";[&gt;=1000]\$0,"K";0</c:formatCode>
                <c:ptCount val="5"/>
                <c:pt idx="0">
                  <c:v>8477.4799999999977</c:v>
                </c:pt>
                <c:pt idx="1">
                  <c:v>7569.0199999999959</c:v>
                </c:pt>
                <c:pt idx="2">
                  <c:v>7236.9200000000019</c:v>
                </c:pt>
                <c:pt idx="3">
                  <c:v>7191.9699999999975</c:v>
                </c:pt>
                <c:pt idx="4">
                  <c:v>6966.5800000000008</c:v>
                </c:pt>
              </c:numCache>
            </c:numRef>
          </c:val>
          <c:extLst>
            <c:ext xmlns:c16="http://schemas.microsoft.com/office/drawing/2014/chart" uri="{C3380CC4-5D6E-409C-BE32-E72D297353CC}">
              <c16:uniqueId val="{00000000-8FD5-48A0-AF68-8779D88F4E2C}"/>
            </c:ext>
          </c:extLst>
        </c:ser>
        <c:dLbls>
          <c:showLegendKey val="0"/>
          <c:showVal val="0"/>
          <c:showCatName val="0"/>
          <c:showSerName val="0"/>
          <c:showPercent val="0"/>
          <c:showBubbleSize val="0"/>
        </c:dLbls>
        <c:gapWidth val="219"/>
        <c:overlap val="-27"/>
        <c:axId val="355214207"/>
        <c:axId val="355206527"/>
      </c:barChart>
      <c:catAx>
        <c:axId val="3552142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5206527"/>
        <c:crosses val="autoZero"/>
        <c:auto val="1"/>
        <c:lblAlgn val="ctr"/>
        <c:lblOffset val="100"/>
        <c:noMultiLvlLbl val="0"/>
      </c:catAx>
      <c:valAx>
        <c:axId val="355206527"/>
        <c:scaling>
          <c:orientation val="minMax"/>
        </c:scaling>
        <c:delete val="1"/>
        <c:axPos val="l"/>
        <c:numFmt formatCode="[&gt;=1000000]\$0,,&quot;M&quot;;[&gt;=1000]\$0,&quot;K&quot;;0" sourceLinked="1"/>
        <c:majorTickMark val="none"/>
        <c:minorTickMark val="none"/>
        <c:tickLblPos val="nextTo"/>
        <c:crossAx val="35521420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[Kix DASHBOARD.xlsm]age chart!PivotTable1</c:name>
    <c:fmtId val="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'age chart'!$B$1</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'age chart'!$A$2:$A$6</c:f>
              <c:strCache>
                <c:ptCount val="5"/>
                <c:pt idx="0">
                  <c:v>51 +</c:v>
                </c:pt>
                <c:pt idx="1">
                  <c:v>41-50</c:v>
                </c:pt>
                <c:pt idx="2">
                  <c:v>31-40</c:v>
                </c:pt>
                <c:pt idx="3">
                  <c:v>21-30</c:v>
                </c:pt>
                <c:pt idx="4">
                  <c:v>0-20</c:v>
                </c:pt>
              </c:strCache>
            </c:strRef>
          </c:cat>
          <c:val>
            <c:numRef>
              <c:f>'age chart'!$B$2:$B$6</c:f>
              <c:numCache>
                <c:formatCode>[&gt;=1000000]\$0,,"M";[&gt;=1000]\$0,"K";0</c:formatCode>
                <c:ptCount val="5"/>
                <c:pt idx="0">
                  <c:v>933472.3399999924</c:v>
                </c:pt>
                <c:pt idx="1">
                  <c:v>496045.26000000106</c:v>
                </c:pt>
                <c:pt idx="2">
                  <c:v>428355.61999999825</c:v>
                </c:pt>
                <c:pt idx="3">
                  <c:v>375058.86999999976</c:v>
                </c:pt>
                <c:pt idx="4">
                  <c:v>64579.969999999928</c:v>
                </c:pt>
              </c:numCache>
            </c:numRef>
          </c:val>
          <c:extLst>
            <c:ext xmlns:c16="http://schemas.microsoft.com/office/drawing/2014/chart" uri="{C3380CC4-5D6E-409C-BE32-E72D297353CC}">
              <c16:uniqueId val="{00000002-731C-44A9-9C70-70A108E2E3A0}"/>
            </c:ext>
          </c:extLst>
        </c:ser>
        <c:dLbls>
          <c:dLblPos val="outEnd"/>
          <c:showLegendKey val="0"/>
          <c:showVal val="1"/>
          <c:showCatName val="0"/>
          <c:showSerName val="0"/>
          <c:showPercent val="0"/>
          <c:showBubbleSize val="0"/>
        </c:dLbls>
        <c:gapWidth val="219"/>
        <c:overlap val="-27"/>
        <c:axId val="444512479"/>
        <c:axId val="444523519"/>
      </c:barChart>
      <c:catAx>
        <c:axId val="44451247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4523519"/>
        <c:crosses val="autoZero"/>
        <c:auto val="1"/>
        <c:lblAlgn val="ctr"/>
        <c:lblOffset val="100"/>
        <c:noMultiLvlLbl val="0"/>
      </c:catAx>
      <c:valAx>
        <c:axId val="444523519"/>
        <c:scaling>
          <c:orientation val="minMax"/>
        </c:scaling>
        <c:delete val="1"/>
        <c:axPos val="l"/>
        <c:numFmt formatCode="[&gt;=1000000]\$0,,&quot;M&quot;;[&gt;=1000]\$0,&quot;K&quot;;0" sourceLinked="1"/>
        <c:majorTickMark val="none"/>
        <c:minorTickMark val="none"/>
        <c:tickLblPos val="nextTo"/>
        <c:crossAx val="44451247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Radio" checked="Checked" firstButton="1" fmlaLink="'NAME AND PROFIT analysis'!$F$3" lockText="1" noThreeD="1"/>
</file>

<file path=xl/ctrlProps/ctrlProp2.xml><?xml version="1.0" encoding="utf-8"?>
<formControlPr xmlns="http://schemas.microsoft.com/office/spreadsheetml/2009/9/main" objectType="Radio" lockText="1" noThreeD="1"/>
</file>

<file path=xl/ctrlProps/ctrlProp3.xml><?xml version="1.0" encoding="utf-8"?>
<formControlPr xmlns="http://schemas.microsoft.com/office/spreadsheetml/2009/9/main" objectType="Drop" dropLines="2" dropStyle="combo" dx="26" fmlaLink="'NAME AND PROFIT analysis'!$F$4" fmlaRange="'NAME AND PROFIT analysis'!$G$3:$G$4" noThreeD="1" sel="1" val="0"/>
</file>

<file path=xl/ctrlProps/ctrlProp4.xml><?xml version="1.0" encoding="utf-8"?>
<formControlPr xmlns="http://schemas.microsoft.com/office/spreadsheetml/2009/9/main" objectType="Radio" firstButton="1" fmlaLink="'PRODUCT AND MONTH wise profit'!$F$38" lockText="1" noThreeD="1"/>
</file>

<file path=xl/ctrlProps/ctrlProp5.xml><?xml version="1.0" encoding="utf-8"?>
<formControlPr xmlns="http://schemas.microsoft.com/office/spreadsheetml/2009/9/main" objectType="Radio" checked="Checked" lockText="1" noThreeD="1"/>
</file>

<file path=xl/ctrlProps/ctrlProp6.xml><?xml version="1.0" encoding="utf-8"?>
<formControlPr xmlns="http://schemas.microsoft.com/office/spreadsheetml/2009/9/main" objectType="GBox" noThreeD="1"/>
</file>

<file path=xl/drawings/_rels/drawing1.xml.rels><?xml version="1.0" encoding="UTF-8" standalone="yes"?>
<Relationships xmlns="http://schemas.openxmlformats.org/package/2006/relationships"><Relationship Id="rId8" Type="http://schemas.openxmlformats.org/officeDocument/2006/relationships/hyperlink" Target="#'STORE DASHBOARD1'!A1"/><Relationship Id="rId3" Type="http://schemas.openxmlformats.org/officeDocument/2006/relationships/image" Target="../media/image1.emf"/><Relationship Id="rId7" Type="http://schemas.openxmlformats.org/officeDocument/2006/relationships/chart" Target="../charts/chart4.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3.xml"/><Relationship Id="rId5" Type="http://schemas.openxmlformats.org/officeDocument/2006/relationships/image" Target="../media/image3.emf"/><Relationship Id="rId4" Type="http://schemas.openxmlformats.org/officeDocument/2006/relationships/image" Target="../media/image2.emf"/><Relationship Id="rId9" Type="http://schemas.openxmlformats.org/officeDocument/2006/relationships/hyperlink" Target="#'Profit DASHBOARD'!A1"/></Relationships>
</file>

<file path=xl/drawings/_rels/drawing3.xml.rels><?xml version="1.0" encoding="UTF-8" standalone="yes"?>
<Relationships xmlns="http://schemas.openxmlformats.org/package/2006/relationships"><Relationship Id="rId1" Type="http://schemas.openxmlformats.org/officeDocument/2006/relationships/chart" Target="../charts/chart5.xml"/></Relationships>
</file>

<file path=xl/drawings/_rels/drawing4.xml.rels><?xml version="1.0" encoding="UTF-8" standalone="yes"?>
<Relationships xmlns="http://schemas.openxmlformats.org/package/2006/relationships"><Relationship Id="rId3" Type="http://schemas.openxmlformats.org/officeDocument/2006/relationships/image" Target="../media/image8.emf"/><Relationship Id="rId2" Type="http://schemas.openxmlformats.org/officeDocument/2006/relationships/image" Target="../media/image7.png"/><Relationship Id="rId1" Type="http://schemas.microsoft.com/office/2011/relationships/webextension" Target="../webextensions/webextension1.xml"/><Relationship Id="rId5" Type="http://schemas.openxmlformats.org/officeDocument/2006/relationships/hyperlink" Target="#'Profit DASHBOARD'!A1"/><Relationship Id="rId4" Type="http://schemas.openxmlformats.org/officeDocument/2006/relationships/hyperlink" Target="#'Time Frame dashboard'!A1"/></Relationships>
</file>

<file path=xl/drawings/_rels/drawing5.xml.rels><?xml version="1.0" encoding="UTF-8" standalone="yes"?>
<Relationships xmlns="http://schemas.openxmlformats.org/package/2006/relationships"><Relationship Id="rId2" Type="http://schemas.openxmlformats.org/officeDocument/2006/relationships/chart" Target="../charts/chart7.xml"/><Relationship Id="rId1" Type="http://schemas.openxmlformats.org/officeDocument/2006/relationships/chart" Target="../charts/chart6.xml"/></Relationships>
</file>

<file path=xl/drawings/_rels/drawing6.xml.rels><?xml version="1.0" encoding="UTF-8" standalone="yes"?>
<Relationships xmlns="http://schemas.openxmlformats.org/package/2006/relationships"><Relationship Id="rId8" Type="http://schemas.openxmlformats.org/officeDocument/2006/relationships/chart" Target="../charts/chart10.xml"/><Relationship Id="rId13" Type="http://schemas.openxmlformats.org/officeDocument/2006/relationships/hyperlink" Target="#'STORE DASHBOARD1'!A1"/><Relationship Id="rId3" Type="http://schemas.openxmlformats.org/officeDocument/2006/relationships/image" Target="../media/image11.png"/><Relationship Id="rId7" Type="http://schemas.openxmlformats.org/officeDocument/2006/relationships/image" Target="../media/image14.emf"/><Relationship Id="rId12" Type="http://schemas.openxmlformats.org/officeDocument/2006/relationships/hyperlink" Target="#'Time Frame dashboard'!A1"/><Relationship Id="rId2" Type="http://schemas.openxmlformats.org/officeDocument/2006/relationships/image" Target="../media/image10.png"/><Relationship Id="rId1" Type="http://schemas.openxmlformats.org/officeDocument/2006/relationships/chart" Target="../charts/chart8.xml"/><Relationship Id="rId6" Type="http://schemas.openxmlformats.org/officeDocument/2006/relationships/chart" Target="../charts/chart9.xml"/><Relationship Id="rId11" Type="http://schemas.openxmlformats.org/officeDocument/2006/relationships/chart" Target="../charts/chart13.xml"/><Relationship Id="rId5" Type="http://schemas.openxmlformats.org/officeDocument/2006/relationships/image" Target="../media/image13.png"/><Relationship Id="rId10" Type="http://schemas.openxmlformats.org/officeDocument/2006/relationships/chart" Target="../charts/chart12.xml"/><Relationship Id="rId4" Type="http://schemas.openxmlformats.org/officeDocument/2006/relationships/image" Target="../media/image12.png"/><Relationship Id="rId9" Type="http://schemas.openxmlformats.org/officeDocument/2006/relationships/chart" Target="../charts/chart11.xml"/></Relationships>
</file>

<file path=xl/drawings/_rels/drawing8.xml.rels><?xml version="1.0" encoding="UTF-8" standalone="yes"?>
<Relationships xmlns="http://schemas.openxmlformats.org/package/2006/relationships"><Relationship Id="rId3" Type="http://schemas.openxmlformats.org/officeDocument/2006/relationships/chart" Target="../charts/chart16.xml"/><Relationship Id="rId2" Type="http://schemas.openxmlformats.org/officeDocument/2006/relationships/chart" Target="../charts/chart15.xml"/><Relationship Id="rId1" Type="http://schemas.openxmlformats.org/officeDocument/2006/relationships/chart" Target="../charts/chart14.xml"/><Relationship Id="rId4" Type="http://schemas.openxmlformats.org/officeDocument/2006/relationships/chart" Target="../charts/chart17.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9.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5.emf"/></Relationships>
</file>

<file path=xl/drawings/drawing1.xml><?xml version="1.0" encoding="utf-8"?>
<xdr:wsDr xmlns:xdr="http://schemas.openxmlformats.org/drawingml/2006/spreadsheetDrawing" xmlns:a="http://schemas.openxmlformats.org/drawingml/2006/main">
  <xdr:twoCellAnchor editAs="absolute">
    <xdr:from>
      <xdr:col>14</xdr:col>
      <xdr:colOff>342900</xdr:colOff>
      <xdr:row>0</xdr:row>
      <xdr:rowOff>0</xdr:rowOff>
    </xdr:from>
    <xdr:to>
      <xdr:col>18</xdr:col>
      <xdr:colOff>579120</xdr:colOff>
      <xdr:row>33</xdr:row>
      <xdr:rowOff>99060</xdr:rowOff>
    </xdr:to>
    <xdr:sp macro="" textlink="">
      <xdr:nvSpPr>
        <xdr:cNvPr id="2" name="Moon 1">
          <a:extLst>
            <a:ext uri="{FF2B5EF4-FFF2-40B4-BE49-F238E27FC236}">
              <a16:creationId xmlns:a16="http://schemas.microsoft.com/office/drawing/2014/main" id="{DF6FC003-C7F4-4FA7-9299-5C11919EE854}"/>
            </a:ext>
          </a:extLst>
        </xdr:cNvPr>
        <xdr:cNvSpPr/>
      </xdr:nvSpPr>
      <xdr:spPr>
        <a:xfrm flipH="1">
          <a:off x="11437620" y="0"/>
          <a:ext cx="3406140" cy="7642860"/>
        </a:xfrm>
        <a:prstGeom prst="moon">
          <a:avLst>
            <a:gd name="adj" fmla="val 45369"/>
          </a:avLst>
        </a:prstGeom>
        <a:solidFill>
          <a:schemeClr val="accent1">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7</xdr:col>
      <xdr:colOff>518160</xdr:colOff>
      <xdr:row>2</xdr:row>
      <xdr:rowOff>182880</xdr:rowOff>
    </xdr:from>
    <xdr:to>
      <xdr:col>14</xdr:col>
      <xdr:colOff>129540</xdr:colOff>
      <xdr:row>28</xdr:row>
      <xdr:rowOff>15240</xdr:rowOff>
    </xdr:to>
    <xdr:sp macro="" textlink="">
      <xdr:nvSpPr>
        <xdr:cNvPr id="3" name="Rectangle: Diagonal Corners Rounded 2">
          <a:extLst>
            <a:ext uri="{FF2B5EF4-FFF2-40B4-BE49-F238E27FC236}">
              <a16:creationId xmlns:a16="http://schemas.microsoft.com/office/drawing/2014/main" id="{D341051D-3C69-4337-A0C3-16EDBA1F6996}"/>
            </a:ext>
          </a:extLst>
        </xdr:cNvPr>
        <xdr:cNvSpPr/>
      </xdr:nvSpPr>
      <xdr:spPr>
        <a:xfrm>
          <a:off x="6065520" y="640080"/>
          <a:ext cx="5158740" cy="5775960"/>
        </a:xfrm>
        <a:prstGeom prst="round2DiagRect">
          <a:avLst>
            <a:gd name="adj1" fmla="val 114"/>
            <a:gd name="adj2" fmla="val 0"/>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14</xdr:col>
      <xdr:colOff>419100</xdr:colOff>
      <xdr:row>0</xdr:row>
      <xdr:rowOff>0</xdr:rowOff>
    </xdr:from>
    <xdr:to>
      <xdr:col>18</xdr:col>
      <xdr:colOff>655320</xdr:colOff>
      <xdr:row>33</xdr:row>
      <xdr:rowOff>99060</xdr:rowOff>
    </xdr:to>
    <xdr:sp macro="" textlink="">
      <xdr:nvSpPr>
        <xdr:cNvPr id="5" name="Moon 4">
          <a:extLst>
            <a:ext uri="{FF2B5EF4-FFF2-40B4-BE49-F238E27FC236}">
              <a16:creationId xmlns:a16="http://schemas.microsoft.com/office/drawing/2014/main" id="{FADF26F0-AF60-460A-B59B-88C61D9AFAF6}"/>
            </a:ext>
          </a:extLst>
        </xdr:cNvPr>
        <xdr:cNvSpPr/>
      </xdr:nvSpPr>
      <xdr:spPr>
        <a:xfrm flipH="1">
          <a:off x="11513820" y="0"/>
          <a:ext cx="3406140" cy="7642860"/>
        </a:xfrm>
        <a:prstGeom prst="moon">
          <a:avLst>
            <a:gd name="adj" fmla="val 46711"/>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411480</xdr:colOff>
      <xdr:row>0</xdr:row>
      <xdr:rowOff>106680</xdr:rowOff>
    </xdr:from>
    <xdr:to>
      <xdr:col>14</xdr:col>
      <xdr:colOff>251460</xdr:colOff>
      <xdr:row>2</xdr:row>
      <xdr:rowOff>137160</xdr:rowOff>
    </xdr:to>
    <xdr:sp macro="" textlink="">
      <xdr:nvSpPr>
        <xdr:cNvPr id="6" name="Rectangle 5">
          <a:extLst>
            <a:ext uri="{FF2B5EF4-FFF2-40B4-BE49-F238E27FC236}">
              <a16:creationId xmlns:a16="http://schemas.microsoft.com/office/drawing/2014/main" id="{66E932BE-BA78-41D6-A040-44ABA1B1F880}"/>
            </a:ext>
          </a:extLst>
        </xdr:cNvPr>
        <xdr:cNvSpPr/>
      </xdr:nvSpPr>
      <xdr:spPr>
        <a:xfrm>
          <a:off x="411480" y="106680"/>
          <a:ext cx="10934700" cy="487680"/>
        </a:xfrm>
        <a:prstGeom prst="rect">
          <a:avLst/>
        </a:prstGeom>
        <a:gradFill>
          <a:gsLst>
            <a:gs pos="0">
              <a:schemeClr val="bg1">
                <a:lumMod val="100000"/>
                <a:alpha val="54000"/>
              </a:schemeClr>
            </a:gs>
            <a:gs pos="50000">
              <a:schemeClr val="bg1"/>
            </a:gs>
            <a:gs pos="100000">
              <a:schemeClr val="bg1">
                <a:lumMod val="95000"/>
                <a:alpha val="54000"/>
              </a:scheme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624840</xdr:colOff>
      <xdr:row>25</xdr:row>
      <xdr:rowOff>76200</xdr:rowOff>
    </xdr:from>
    <xdr:to>
      <xdr:col>3</xdr:col>
      <xdr:colOff>640080</xdr:colOff>
      <xdr:row>26</xdr:row>
      <xdr:rowOff>99060</xdr:rowOff>
    </xdr:to>
    <xdr:sp macro="" textlink="">
      <xdr:nvSpPr>
        <xdr:cNvPr id="22" name="TextBox 21">
          <a:extLst>
            <a:ext uri="{FF2B5EF4-FFF2-40B4-BE49-F238E27FC236}">
              <a16:creationId xmlns:a16="http://schemas.microsoft.com/office/drawing/2014/main" id="{F269840A-6FA9-44AF-8CEB-CA4D08FAB1FD}"/>
            </a:ext>
          </a:extLst>
        </xdr:cNvPr>
        <xdr:cNvSpPr txBox="1"/>
      </xdr:nvSpPr>
      <xdr:spPr>
        <a:xfrm>
          <a:off x="2209800" y="5791200"/>
          <a:ext cx="807720"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IN" sz="1100"/>
        </a:p>
      </xdr:txBody>
    </xdr:sp>
    <xdr:clientData/>
  </xdr:twoCellAnchor>
  <xdr:twoCellAnchor>
    <xdr:from>
      <xdr:col>7</xdr:col>
      <xdr:colOff>655320</xdr:colOff>
      <xdr:row>16</xdr:row>
      <xdr:rowOff>121920</xdr:rowOff>
    </xdr:from>
    <xdr:to>
      <xdr:col>13</xdr:col>
      <xdr:colOff>472440</xdr:colOff>
      <xdr:row>27</xdr:row>
      <xdr:rowOff>83820</xdr:rowOff>
    </xdr:to>
    <xdr:graphicFrame macro="">
      <xdr:nvGraphicFramePr>
        <xdr:cNvPr id="4" name="Chart 3">
          <a:extLst>
            <a:ext uri="{FF2B5EF4-FFF2-40B4-BE49-F238E27FC236}">
              <a16:creationId xmlns:a16="http://schemas.microsoft.com/office/drawing/2014/main" id="{16592BA8-4F38-4C75-87B3-F9F5C0FD930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236220</xdr:colOff>
      <xdr:row>8</xdr:row>
      <xdr:rowOff>30480</xdr:rowOff>
    </xdr:from>
    <xdr:to>
      <xdr:col>13</xdr:col>
      <xdr:colOff>594360</xdr:colOff>
      <xdr:row>15</xdr:row>
      <xdr:rowOff>152400</xdr:rowOff>
    </xdr:to>
    <xdr:graphicFrame macro="">
      <xdr:nvGraphicFramePr>
        <xdr:cNvPr id="7" name="Chart 6">
          <a:extLst>
            <a:ext uri="{FF2B5EF4-FFF2-40B4-BE49-F238E27FC236}">
              <a16:creationId xmlns:a16="http://schemas.microsoft.com/office/drawing/2014/main" id="{268E8F2C-40C7-4AA7-9F75-6D90038123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678180</xdr:colOff>
      <xdr:row>3</xdr:row>
      <xdr:rowOff>91440</xdr:rowOff>
    </xdr:from>
    <xdr:to>
      <xdr:col>9</xdr:col>
      <xdr:colOff>22860</xdr:colOff>
      <xdr:row>4</xdr:row>
      <xdr:rowOff>53340</xdr:rowOff>
    </xdr:to>
    <xdr:sp macro="" textlink="">
      <xdr:nvSpPr>
        <xdr:cNvPr id="8" name="TextBox 7">
          <a:extLst>
            <a:ext uri="{FF2B5EF4-FFF2-40B4-BE49-F238E27FC236}">
              <a16:creationId xmlns:a16="http://schemas.microsoft.com/office/drawing/2014/main" id="{8C1D3830-B7F2-3702-8598-83ABD1316F31}"/>
            </a:ext>
          </a:extLst>
        </xdr:cNvPr>
        <xdr:cNvSpPr txBox="1"/>
      </xdr:nvSpPr>
      <xdr:spPr>
        <a:xfrm>
          <a:off x="6225540" y="777240"/>
          <a:ext cx="929640"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900"/>
            <a:t>Total</a:t>
          </a:r>
          <a:r>
            <a:rPr lang="en-IN" sz="900" baseline="0"/>
            <a:t>  </a:t>
          </a:r>
          <a:r>
            <a:rPr lang="en-IN" sz="900"/>
            <a:t>Revenue </a:t>
          </a:r>
        </a:p>
      </xdr:txBody>
    </xdr:sp>
    <xdr:clientData/>
  </xdr:twoCellAnchor>
  <xdr:twoCellAnchor>
    <xdr:from>
      <xdr:col>9</xdr:col>
      <xdr:colOff>708660</xdr:colOff>
      <xdr:row>3</xdr:row>
      <xdr:rowOff>114300</xdr:rowOff>
    </xdr:from>
    <xdr:to>
      <xdr:col>11</xdr:col>
      <xdr:colOff>53340</xdr:colOff>
      <xdr:row>4</xdr:row>
      <xdr:rowOff>76200</xdr:rowOff>
    </xdr:to>
    <xdr:sp macro="" textlink="">
      <xdr:nvSpPr>
        <xdr:cNvPr id="14" name="TextBox 13">
          <a:extLst>
            <a:ext uri="{FF2B5EF4-FFF2-40B4-BE49-F238E27FC236}">
              <a16:creationId xmlns:a16="http://schemas.microsoft.com/office/drawing/2014/main" id="{71784D17-EC2A-4767-8A14-40D26827A37E}"/>
            </a:ext>
          </a:extLst>
        </xdr:cNvPr>
        <xdr:cNvSpPr txBox="1"/>
      </xdr:nvSpPr>
      <xdr:spPr>
        <a:xfrm>
          <a:off x="7840980" y="800100"/>
          <a:ext cx="929640"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900"/>
            <a:t>Total</a:t>
          </a:r>
          <a:r>
            <a:rPr lang="en-IN" sz="900" baseline="0"/>
            <a:t>  Target</a:t>
          </a:r>
          <a:r>
            <a:rPr lang="en-IN" sz="900"/>
            <a:t> </a:t>
          </a:r>
        </a:p>
      </xdr:txBody>
    </xdr:sp>
    <xdr:clientData/>
  </xdr:twoCellAnchor>
  <xdr:twoCellAnchor>
    <xdr:from>
      <xdr:col>12</xdr:col>
      <xdr:colOff>45720</xdr:colOff>
      <xdr:row>3</xdr:row>
      <xdr:rowOff>129540</xdr:rowOff>
    </xdr:from>
    <xdr:to>
      <xdr:col>13</xdr:col>
      <xdr:colOff>182880</xdr:colOff>
      <xdr:row>4</xdr:row>
      <xdr:rowOff>91440</xdr:rowOff>
    </xdr:to>
    <xdr:sp macro="" textlink="">
      <xdr:nvSpPr>
        <xdr:cNvPr id="15" name="TextBox 14">
          <a:extLst>
            <a:ext uri="{FF2B5EF4-FFF2-40B4-BE49-F238E27FC236}">
              <a16:creationId xmlns:a16="http://schemas.microsoft.com/office/drawing/2014/main" id="{DB6E8737-301D-4CA2-9E17-45E91EBE406E}"/>
            </a:ext>
          </a:extLst>
        </xdr:cNvPr>
        <xdr:cNvSpPr txBox="1"/>
      </xdr:nvSpPr>
      <xdr:spPr>
        <a:xfrm>
          <a:off x="9555480" y="815340"/>
          <a:ext cx="929640"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900"/>
            <a:t>Variance% </a:t>
          </a:r>
        </a:p>
      </xdr:txBody>
    </xdr:sp>
    <xdr:clientData/>
  </xdr:twoCellAnchor>
  <xdr:twoCellAnchor>
    <xdr:from>
      <xdr:col>7</xdr:col>
      <xdr:colOff>739140</xdr:colOff>
      <xdr:row>4</xdr:row>
      <xdr:rowOff>45720</xdr:rowOff>
    </xdr:from>
    <xdr:to>
      <xdr:col>9</xdr:col>
      <xdr:colOff>76200</xdr:colOff>
      <xdr:row>5</xdr:row>
      <xdr:rowOff>114300</xdr:rowOff>
    </xdr:to>
    <xdr:sp macro="" textlink="'MONTH WISE REVENUE'!A22">
      <xdr:nvSpPr>
        <xdr:cNvPr id="16" name="TextBox 15">
          <a:extLst>
            <a:ext uri="{FF2B5EF4-FFF2-40B4-BE49-F238E27FC236}">
              <a16:creationId xmlns:a16="http://schemas.microsoft.com/office/drawing/2014/main" id="{7007C05A-98CD-B130-44E7-5A3C289AA8EE}"/>
            </a:ext>
          </a:extLst>
        </xdr:cNvPr>
        <xdr:cNvSpPr txBox="1"/>
      </xdr:nvSpPr>
      <xdr:spPr>
        <a:xfrm>
          <a:off x="6286500" y="960120"/>
          <a:ext cx="922020" cy="297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7815E01-E33C-483B-850D-F86ED407F5F8}" type="TxLink">
            <a:rPr lang="en-US" sz="1400" b="1" i="0" u="none" strike="noStrike">
              <a:solidFill>
                <a:schemeClr val="accent1"/>
              </a:solidFill>
              <a:latin typeface="Calibri Light"/>
              <a:ea typeface="Calibri Light"/>
              <a:cs typeface="Calibri Light"/>
            </a:rPr>
            <a:pPr/>
            <a:t>$5.4M</a:t>
          </a:fld>
          <a:endParaRPr lang="en-IN" sz="900" b="1">
            <a:solidFill>
              <a:schemeClr val="accent1"/>
            </a:solidFill>
          </a:endParaRPr>
        </a:p>
      </xdr:txBody>
    </xdr:sp>
    <xdr:clientData/>
  </xdr:twoCellAnchor>
  <xdr:twoCellAnchor>
    <xdr:from>
      <xdr:col>9</xdr:col>
      <xdr:colOff>746760</xdr:colOff>
      <xdr:row>4</xdr:row>
      <xdr:rowOff>45720</xdr:rowOff>
    </xdr:from>
    <xdr:to>
      <xdr:col>11</xdr:col>
      <xdr:colOff>53340</xdr:colOff>
      <xdr:row>5</xdr:row>
      <xdr:rowOff>91440</xdr:rowOff>
    </xdr:to>
    <xdr:sp macro="" textlink="'MONTH WISE REVENUE'!B22">
      <xdr:nvSpPr>
        <xdr:cNvPr id="17" name="TextBox 16">
          <a:extLst>
            <a:ext uri="{FF2B5EF4-FFF2-40B4-BE49-F238E27FC236}">
              <a16:creationId xmlns:a16="http://schemas.microsoft.com/office/drawing/2014/main" id="{C9A49374-E6A3-2C8F-30A7-E03CC1A6C640}"/>
            </a:ext>
          </a:extLst>
        </xdr:cNvPr>
        <xdr:cNvSpPr txBox="1"/>
      </xdr:nvSpPr>
      <xdr:spPr>
        <a:xfrm>
          <a:off x="7879080" y="960120"/>
          <a:ext cx="891540"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A1D88445-765C-466D-A24E-38CE2B0181A4}" type="TxLink">
            <a:rPr lang="en-US" sz="1400" b="1" i="0" u="none" strike="noStrike">
              <a:solidFill>
                <a:schemeClr val="bg1">
                  <a:lumMod val="50000"/>
                </a:schemeClr>
              </a:solidFill>
              <a:latin typeface="Calibri Light"/>
              <a:ea typeface="Calibri Light"/>
              <a:cs typeface="Calibri Light"/>
            </a:rPr>
            <a:pPr marL="0" indent="0"/>
            <a:t>$5.3M</a:t>
          </a:fld>
          <a:endParaRPr lang="en-IN" sz="1400" b="1" i="0" u="none" strike="noStrike">
            <a:solidFill>
              <a:schemeClr val="bg1">
                <a:lumMod val="50000"/>
              </a:schemeClr>
            </a:solidFill>
            <a:latin typeface="Calibri Light"/>
            <a:ea typeface="Calibri Light"/>
            <a:cs typeface="Calibri Light"/>
          </a:endParaRPr>
        </a:p>
      </xdr:txBody>
    </xdr:sp>
    <xdr:clientData/>
  </xdr:twoCellAnchor>
  <mc:AlternateContent xmlns:mc="http://schemas.openxmlformats.org/markup-compatibility/2006">
    <mc:Choice xmlns:a14="http://schemas.microsoft.com/office/drawing/2010/main" Requires="a14">
      <xdr:twoCellAnchor editAs="oneCell">
        <xdr:from>
          <xdr:col>12</xdr:col>
          <xdr:colOff>30480</xdr:colOff>
          <xdr:row>4</xdr:row>
          <xdr:rowOff>114300</xdr:rowOff>
        </xdr:from>
        <xdr:to>
          <xdr:col>13</xdr:col>
          <xdr:colOff>38100</xdr:colOff>
          <xdr:row>5</xdr:row>
          <xdr:rowOff>121920</xdr:rowOff>
        </xdr:to>
        <xdr:pic>
          <xdr:nvPicPr>
            <xdr:cNvPr id="25" name="Picture 24">
              <a:extLst>
                <a:ext uri="{FF2B5EF4-FFF2-40B4-BE49-F238E27FC236}">
                  <a16:creationId xmlns:a16="http://schemas.microsoft.com/office/drawing/2014/main" id="{323A6BC6-7AF7-CAD3-0B52-39102CD0977D}"/>
                </a:ext>
              </a:extLst>
            </xdr:cNvPr>
            <xdr:cNvPicPr>
              <a:picLocks noChangeAspect="1" noChangeArrowheads="1"/>
              <a:extLst>
                <a:ext uri="{84589F7E-364E-4C9E-8A38-B11213B215E9}">
                  <a14:cameraTool cellRange="'MONTH WISE REVENUE'!$D$22" spid="_x0000_s2252"/>
                </a:ext>
              </a:extLst>
            </xdr:cNvPicPr>
          </xdr:nvPicPr>
          <xdr:blipFill>
            <a:blip xmlns:r="http://schemas.openxmlformats.org/officeDocument/2006/relationships" r:embed="rId3"/>
            <a:srcRect/>
            <a:stretch>
              <a:fillRect/>
            </a:stretch>
          </xdr:blipFill>
          <xdr:spPr bwMode="auto">
            <a:xfrm>
              <a:off x="9540240" y="1028700"/>
              <a:ext cx="800100" cy="236220"/>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8</xdr:col>
      <xdr:colOff>30480</xdr:colOff>
      <xdr:row>6</xdr:row>
      <xdr:rowOff>137160</xdr:rowOff>
    </xdr:from>
    <xdr:to>
      <xdr:col>10</xdr:col>
      <xdr:colOff>304800</xdr:colOff>
      <xdr:row>7</xdr:row>
      <xdr:rowOff>160020</xdr:rowOff>
    </xdr:to>
    <xdr:sp macro="" textlink="">
      <xdr:nvSpPr>
        <xdr:cNvPr id="28" name="TextBox 27">
          <a:extLst>
            <a:ext uri="{FF2B5EF4-FFF2-40B4-BE49-F238E27FC236}">
              <a16:creationId xmlns:a16="http://schemas.microsoft.com/office/drawing/2014/main" id="{193B1EE5-C6C7-375A-7170-3353CF20B76F}"/>
            </a:ext>
          </a:extLst>
        </xdr:cNvPr>
        <xdr:cNvSpPr txBox="1"/>
      </xdr:nvSpPr>
      <xdr:spPr>
        <a:xfrm>
          <a:off x="6370320" y="1508760"/>
          <a:ext cx="1859280"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t>Revenue vs Target</a:t>
          </a:r>
          <a:r>
            <a:rPr lang="en-IN" sz="1100" baseline="0"/>
            <a:t> by Month</a:t>
          </a:r>
          <a:endParaRPr lang="en-IN" sz="1100"/>
        </a:p>
      </xdr:txBody>
    </xdr:sp>
    <xdr:clientData/>
  </xdr:twoCellAnchor>
  <xdr:twoCellAnchor>
    <xdr:from>
      <xdr:col>8</xdr:col>
      <xdr:colOff>160020</xdr:colOff>
      <xdr:row>7</xdr:row>
      <xdr:rowOff>160020</xdr:rowOff>
    </xdr:from>
    <xdr:to>
      <xdr:col>9</xdr:col>
      <xdr:colOff>350520</xdr:colOff>
      <xdr:row>7</xdr:row>
      <xdr:rowOff>167640</xdr:rowOff>
    </xdr:to>
    <xdr:cxnSp macro="">
      <xdr:nvCxnSpPr>
        <xdr:cNvPr id="30" name="Straight Connector 29">
          <a:extLst>
            <a:ext uri="{FF2B5EF4-FFF2-40B4-BE49-F238E27FC236}">
              <a16:creationId xmlns:a16="http://schemas.microsoft.com/office/drawing/2014/main" id="{4F8EC75F-728B-1CE7-395F-8FDF66F6B56E}"/>
            </a:ext>
          </a:extLst>
        </xdr:cNvPr>
        <xdr:cNvCxnSpPr/>
      </xdr:nvCxnSpPr>
      <xdr:spPr>
        <a:xfrm flipV="1">
          <a:off x="6499860" y="1760220"/>
          <a:ext cx="982980" cy="7620"/>
        </a:xfrm>
        <a:prstGeom prst="line">
          <a:avLst/>
        </a:prstGeom>
        <a:ln w="9525"/>
      </xdr:spPr>
      <xdr:style>
        <a:lnRef idx="1">
          <a:schemeClr val="accent2"/>
        </a:lnRef>
        <a:fillRef idx="0">
          <a:schemeClr val="accent2"/>
        </a:fillRef>
        <a:effectRef idx="0">
          <a:schemeClr val="accent2"/>
        </a:effectRef>
        <a:fontRef idx="minor">
          <a:schemeClr val="tx1"/>
        </a:fontRef>
      </xdr:style>
    </xdr:cxnSp>
    <xdr:clientData/>
  </xdr:twoCellAnchor>
  <xdr:twoCellAnchor>
    <xdr:from>
      <xdr:col>7</xdr:col>
      <xdr:colOff>693420</xdr:colOff>
      <xdr:row>3</xdr:row>
      <xdr:rowOff>118110</xdr:rowOff>
    </xdr:from>
    <xdr:to>
      <xdr:col>7</xdr:col>
      <xdr:colOff>693420</xdr:colOff>
      <xdr:row>5</xdr:row>
      <xdr:rowOff>68580</xdr:rowOff>
    </xdr:to>
    <xdr:cxnSp macro="">
      <xdr:nvCxnSpPr>
        <xdr:cNvPr id="34" name="Straight Connector 33">
          <a:extLst>
            <a:ext uri="{FF2B5EF4-FFF2-40B4-BE49-F238E27FC236}">
              <a16:creationId xmlns:a16="http://schemas.microsoft.com/office/drawing/2014/main" id="{87E58E77-46C5-A756-C985-A5252752E713}"/>
            </a:ext>
          </a:extLst>
        </xdr:cNvPr>
        <xdr:cNvCxnSpPr/>
      </xdr:nvCxnSpPr>
      <xdr:spPr>
        <a:xfrm>
          <a:off x="6240780" y="803910"/>
          <a:ext cx="0" cy="407670"/>
        </a:xfrm>
        <a:prstGeom prst="line">
          <a:avLst/>
        </a:prstGeom>
        <a:ln w="15875">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723900</xdr:colOff>
      <xdr:row>3</xdr:row>
      <xdr:rowOff>160020</xdr:rowOff>
    </xdr:from>
    <xdr:to>
      <xdr:col>9</xdr:col>
      <xdr:colOff>723900</xdr:colOff>
      <xdr:row>5</xdr:row>
      <xdr:rowOff>110490</xdr:rowOff>
    </xdr:to>
    <xdr:cxnSp macro="">
      <xdr:nvCxnSpPr>
        <xdr:cNvPr id="45" name="Straight Connector 44">
          <a:extLst>
            <a:ext uri="{FF2B5EF4-FFF2-40B4-BE49-F238E27FC236}">
              <a16:creationId xmlns:a16="http://schemas.microsoft.com/office/drawing/2014/main" id="{8004D0DD-EE04-4302-B128-432295D51276}"/>
            </a:ext>
          </a:extLst>
        </xdr:cNvPr>
        <xdr:cNvCxnSpPr/>
      </xdr:nvCxnSpPr>
      <xdr:spPr>
        <a:xfrm>
          <a:off x="7856220" y="845820"/>
          <a:ext cx="0" cy="407670"/>
        </a:xfrm>
        <a:prstGeom prst="line">
          <a:avLst/>
        </a:prstGeom>
        <a:ln w="15875">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7620</xdr:colOff>
      <xdr:row>3</xdr:row>
      <xdr:rowOff>129540</xdr:rowOff>
    </xdr:from>
    <xdr:to>
      <xdr:col>12</xdr:col>
      <xdr:colOff>7620</xdr:colOff>
      <xdr:row>5</xdr:row>
      <xdr:rowOff>80010</xdr:rowOff>
    </xdr:to>
    <xdr:cxnSp macro="">
      <xdr:nvCxnSpPr>
        <xdr:cNvPr id="46" name="Straight Connector 45">
          <a:extLst>
            <a:ext uri="{FF2B5EF4-FFF2-40B4-BE49-F238E27FC236}">
              <a16:creationId xmlns:a16="http://schemas.microsoft.com/office/drawing/2014/main" id="{C76AE6F7-8CB0-43DD-B548-5DCA4A00F68C}"/>
            </a:ext>
          </a:extLst>
        </xdr:cNvPr>
        <xdr:cNvCxnSpPr/>
      </xdr:nvCxnSpPr>
      <xdr:spPr>
        <a:xfrm>
          <a:off x="9517380" y="815340"/>
          <a:ext cx="0" cy="407670"/>
        </a:xfrm>
        <a:prstGeom prst="line">
          <a:avLst/>
        </a:prstGeom>
        <a:ln w="15875">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411480</xdr:colOff>
      <xdr:row>2</xdr:row>
      <xdr:rowOff>175260</xdr:rowOff>
    </xdr:from>
    <xdr:to>
      <xdr:col>3</xdr:col>
      <xdr:colOff>556875</xdr:colOff>
      <xdr:row>14</xdr:row>
      <xdr:rowOff>129540</xdr:rowOff>
    </xdr:to>
    <xdr:sp macro="" textlink="">
      <xdr:nvSpPr>
        <xdr:cNvPr id="47" name="Rectangle: Diagonal Corners Rounded 46">
          <a:extLst>
            <a:ext uri="{FF2B5EF4-FFF2-40B4-BE49-F238E27FC236}">
              <a16:creationId xmlns:a16="http://schemas.microsoft.com/office/drawing/2014/main" id="{754124A5-5AE6-4D65-9597-40AC02B7E6AF}"/>
            </a:ext>
          </a:extLst>
        </xdr:cNvPr>
        <xdr:cNvSpPr/>
      </xdr:nvSpPr>
      <xdr:spPr>
        <a:xfrm>
          <a:off x="411480" y="632460"/>
          <a:ext cx="2522835" cy="2697480"/>
        </a:xfrm>
        <a:prstGeom prst="round2DiagRect">
          <a:avLst>
            <a:gd name="adj1" fmla="val 114"/>
            <a:gd name="adj2" fmla="val 0"/>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4</xdr:col>
      <xdr:colOff>45720</xdr:colOff>
      <xdr:row>2</xdr:row>
      <xdr:rowOff>190500</xdr:rowOff>
    </xdr:from>
    <xdr:to>
      <xdr:col>7</xdr:col>
      <xdr:colOff>205740</xdr:colOff>
      <xdr:row>14</xdr:row>
      <xdr:rowOff>144780</xdr:rowOff>
    </xdr:to>
    <xdr:sp macro="" textlink="">
      <xdr:nvSpPr>
        <xdr:cNvPr id="48" name="Rectangle: Diagonal Corners Rounded 47">
          <a:extLst>
            <a:ext uri="{FF2B5EF4-FFF2-40B4-BE49-F238E27FC236}">
              <a16:creationId xmlns:a16="http://schemas.microsoft.com/office/drawing/2014/main" id="{0ED99A4C-9DAD-4F6A-BE51-5EB0E8BB56C9}"/>
            </a:ext>
          </a:extLst>
        </xdr:cNvPr>
        <xdr:cNvSpPr/>
      </xdr:nvSpPr>
      <xdr:spPr>
        <a:xfrm>
          <a:off x="3215640" y="647700"/>
          <a:ext cx="2537460" cy="2697480"/>
        </a:xfrm>
        <a:prstGeom prst="round2DiagRect">
          <a:avLst>
            <a:gd name="adj1" fmla="val 114"/>
            <a:gd name="adj2" fmla="val 0"/>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4</xdr:col>
          <xdr:colOff>182880</xdr:colOff>
          <xdr:row>4</xdr:row>
          <xdr:rowOff>121920</xdr:rowOff>
        </xdr:from>
        <xdr:to>
          <xdr:col>5</xdr:col>
          <xdr:colOff>594360</xdr:colOff>
          <xdr:row>8</xdr:row>
          <xdr:rowOff>59445</xdr:rowOff>
        </xdr:to>
        <xdr:pic>
          <xdr:nvPicPr>
            <xdr:cNvPr id="10" name="Picture 9">
              <a:extLst>
                <a:ext uri="{FF2B5EF4-FFF2-40B4-BE49-F238E27FC236}">
                  <a16:creationId xmlns:a16="http://schemas.microsoft.com/office/drawing/2014/main" id="{1E1D69D0-5CC1-B59E-D97C-356100E59773}"/>
                </a:ext>
              </a:extLst>
            </xdr:cNvPr>
            <xdr:cNvPicPr>
              <a:picLocks noChangeAspect="1" noChangeArrowheads="1"/>
              <a:extLst>
                <a:ext uri="{84589F7E-364E-4C9E-8A38-B11213B215E9}">
                  <a14:cameraTool cellRange="'MONTH WISE REVENUE'!$Q$41:$Z$50" spid="_x0000_s2253"/>
                </a:ext>
              </a:extLst>
            </xdr:cNvPicPr>
          </xdr:nvPicPr>
          <xdr:blipFill>
            <a:blip xmlns:r="http://schemas.openxmlformats.org/officeDocument/2006/relationships" r:embed="rId4"/>
            <a:srcRect/>
            <a:stretch>
              <a:fillRect/>
            </a:stretch>
          </xdr:blipFill>
          <xdr:spPr bwMode="auto">
            <a:xfrm>
              <a:off x="3352800" y="1036320"/>
              <a:ext cx="1203960" cy="851925"/>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167640</xdr:colOff>
          <xdr:row>10</xdr:row>
          <xdr:rowOff>26024</xdr:rowOff>
        </xdr:from>
        <xdr:to>
          <xdr:col>5</xdr:col>
          <xdr:colOff>594360</xdr:colOff>
          <xdr:row>13</xdr:row>
          <xdr:rowOff>202933</xdr:rowOff>
        </xdr:to>
        <xdr:pic>
          <xdr:nvPicPr>
            <xdr:cNvPr id="12" name="Picture 11">
              <a:extLst>
                <a:ext uri="{FF2B5EF4-FFF2-40B4-BE49-F238E27FC236}">
                  <a16:creationId xmlns:a16="http://schemas.microsoft.com/office/drawing/2014/main" id="{CDABDB66-7B28-E5FE-0A3B-DAD73A1CA33F}"/>
                </a:ext>
              </a:extLst>
            </xdr:cNvPr>
            <xdr:cNvPicPr>
              <a:picLocks noChangeAspect="1" noChangeArrowheads="1"/>
              <a:extLst>
                <a:ext uri="{84589F7E-364E-4C9E-8A38-B11213B215E9}">
                  <a14:cameraTool cellRange="'MONTH WISE REVENUE'!$Q$54:$Z$63" spid="_x0000_s2254"/>
                </a:ext>
              </a:extLst>
            </xdr:cNvPicPr>
          </xdr:nvPicPr>
          <xdr:blipFill>
            <a:blip xmlns:r="http://schemas.openxmlformats.org/officeDocument/2006/relationships" r:embed="rId5"/>
            <a:srcRect/>
            <a:stretch>
              <a:fillRect/>
            </a:stretch>
          </xdr:blipFill>
          <xdr:spPr bwMode="auto">
            <a:xfrm>
              <a:off x="3337560" y="2312024"/>
              <a:ext cx="1219200" cy="862709"/>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4</xdr:col>
      <xdr:colOff>175260</xdr:colOff>
      <xdr:row>2</xdr:row>
      <xdr:rowOff>220980</xdr:rowOff>
    </xdr:from>
    <xdr:to>
      <xdr:col>5</xdr:col>
      <xdr:colOff>68580</xdr:colOff>
      <xdr:row>4</xdr:row>
      <xdr:rowOff>121920</xdr:rowOff>
    </xdr:to>
    <xdr:sp macro="" textlink="">
      <xdr:nvSpPr>
        <xdr:cNvPr id="18" name="TextBox 17">
          <a:extLst>
            <a:ext uri="{FF2B5EF4-FFF2-40B4-BE49-F238E27FC236}">
              <a16:creationId xmlns:a16="http://schemas.microsoft.com/office/drawing/2014/main" id="{131BEFAA-C667-B3DF-CC76-AA1604A278BE}"/>
            </a:ext>
          </a:extLst>
        </xdr:cNvPr>
        <xdr:cNvSpPr txBox="1"/>
      </xdr:nvSpPr>
      <xdr:spPr>
        <a:xfrm>
          <a:off x="3345180" y="678180"/>
          <a:ext cx="685800" cy="3581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800"/>
            <a:t>Revenue Generated</a:t>
          </a:r>
        </a:p>
      </xdr:txBody>
    </xdr:sp>
    <xdr:clientData/>
  </xdr:twoCellAnchor>
  <xdr:twoCellAnchor>
    <xdr:from>
      <xdr:col>4</xdr:col>
      <xdr:colOff>160020</xdr:colOff>
      <xdr:row>8</xdr:row>
      <xdr:rowOff>91440</xdr:rowOff>
    </xdr:from>
    <xdr:to>
      <xdr:col>5</xdr:col>
      <xdr:colOff>53340</xdr:colOff>
      <xdr:row>9</xdr:row>
      <xdr:rowOff>220980</xdr:rowOff>
    </xdr:to>
    <xdr:sp macro="" textlink="">
      <xdr:nvSpPr>
        <xdr:cNvPr id="19" name="TextBox 18">
          <a:extLst>
            <a:ext uri="{FF2B5EF4-FFF2-40B4-BE49-F238E27FC236}">
              <a16:creationId xmlns:a16="http://schemas.microsoft.com/office/drawing/2014/main" id="{58BD5031-AC89-473A-BC81-71CBE826D4EB}"/>
            </a:ext>
          </a:extLst>
        </xdr:cNvPr>
        <xdr:cNvSpPr txBox="1"/>
      </xdr:nvSpPr>
      <xdr:spPr>
        <a:xfrm>
          <a:off x="3329940" y="1920240"/>
          <a:ext cx="685800" cy="3581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IN" sz="800">
              <a:solidFill>
                <a:schemeClr val="dk1"/>
              </a:solidFill>
              <a:latin typeface="+mn-lt"/>
              <a:ea typeface="+mn-ea"/>
              <a:cs typeface="+mn-cs"/>
            </a:rPr>
            <a:t>Revenue Generated</a:t>
          </a:r>
        </a:p>
      </xdr:txBody>
    </xdr:sp>
    <xdr:clientData/>
  </xdr:twoCellAnchor>
  <xdr:twoCellAnchor>
    <xdr:from>
      <xdr:col>5</xdr:col>
      <xdr:colOff>777240</xdr:colOff>
      <xdr:row>4</xdr:row>
      <xdr:rowOff>106680</xdr:rowOff>
    </xdr:from>
    <xdr:to>
      <xdr:col>7</xdr:col>
      <xdr:colOff>45720</xdr:colOff>
      <xdr:row>6</xdr:row>
      <xdr:rowOff>91440</xdr:rowOff>
    </xdr:to>
    <xdr:sp macro="" textlink="">
      <xdr:nvSpPr>
        <xdr:cNvPr id="20" name="TextBox 19">
          <a:extLst>
            <a:ext uri="{FF2B5EF4-FFF2-40B4-BE49-F238E27FC236}">
              <a16:creationId xmlns:a16="http://schemas.microsoft.com/office/drawing/2014/main" id="{58961385-BD13-41D2-8785-54624F488749}"/>
            </a:ext>
          </a:extLst>
        </xdr:cNvPr>
        <xdr:cNvSpPr txBox="1"/>
      </xdr:nvSpPr>
      <xdr:spPr>
        <a:xfrm>
          <a:off x="4739640" y="1021080"/>
          <a:ext cx="853440" cy="44196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800"/>
            <a:t>Revenue</a:t>
          </a:r>
        </a:p>
        <a:p>
          <a:r>
            <a:rPr lang="en-IN" sz="800" baseline="0"/>
            <a:t> </a:t>
          </a:r>
          <a:r>
            <a:rPr lang="en-IN" sz="800">
              <a:solidFill>
                <a:schemeClr val="dk1"/>
              </a:solidFill>
              <a:latin typeface="+mn-lt"/>
              <a:ea typeface="+mn-ea"/>
              <a:cs typeface="+mn-cs"/>
            </a:rPr>
            <a:t>By </a:t>
          </a:r>
          <a:r>
            <a:rPr lang="en-IN" sz="1000" b="1">
              <a:solidFill>
                <a:srgbClr val="0070C0"/>
              </a:solidFill>
              <a:latin typeface="+mn-lt"/>
              <a:ea typeface="+mn-ea"/>
              <a:cs typeface="+mn-cs"/>
            </a:rPr>
            <a:t>Weekend</a:t>
          </a:r>
          <a:endParaRPr lang="en-IN" sz="800" b="1">
            <a:solidFill>
              <a:srgbClr val="0070C0"/>
            </a:solidFill>
            <a:latin typeface="+mn-lt"/>
            <a:ea typeface="+mn-ea"/>
            <a:cs typeface="+mn-cs"/>
          </a:endParaRPr>
        </a:p>
      </xdr:txBody>
    </xdr:sp>
    <xdr:clientData/>
  </xdr:twoCellAnchor>
  <xdr:twoCellAnchor>
    <xdr:from>
      <xdr:col>6</xdr:col>
      <xdr:colOff>7620</xdr:colOff>
      <xdr:row>10</xdr:row>
      <xdr:rowOff>83820</xdr:rowOff>
    </xdr:from>
    <xdr:to>
      <xdr:col>7</xdr:col>
      <xdr:colOff>45720</xdr:colOff>
      <xdr:row>12</xdr:row>
      <xdr:rowOff>53340</xdr:rowOff>
    </xdr:to>
    <xdr:sp macro="" textlink="">
      <xdr:nvSpPr>
        <xdr:cNvPr id="21" name="TextBox 20">
          <a:extLst>
            <a:ext uri="{FF2B5EF4-FFF2-40B4-BE49-F238E27FC236}">
              <a16:creationId xmlns:a16="http://schemas.microsoft.com/office/drawing/2014/main" id="{1F699643-F3C4-4B0C-B8A0-74ED5CC5D9DF}"/>
            </a:ext>
          </a:extLst>
        </xdr:cNvPr>
        <xdr:cNvSpPr txBox="1"/>
      </xdr:nvSpPr>
      <xdr:spPr>
        <a:xfrm>
          <a:off x="4762500" y="2369820"/>
          <a:ext cx="830580" cy="426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800"/>
            <a:t>Revenue </a:t>
          </a:r>
        </a:p>
        <a:p>
          <a:r>
            <a:rPr lang="en-IN" sz="800"/>
            <a:t>BY</a:t>
          </a:r>
          <a:r>
            <a:rPr lang="en-IN" sz="800" baseline="0"/>
            <a:t> </a:t>
          </a:r>
          <a:r>
            <a:rPr lang="en-IN" sz="1000" b="1">
              <a:solidFill>
                <a:srgbClr val="FF0000"/>
              </a:solidFill>
              <a:latin typeface="+mn-lt"/>
              <a:ea typeface="+mn-ea"/>
              <a:cs typeface="+mn-cs"/>
            </a:rPr>
            <a:t>Weekday</a:t>
          </a:r>
          <a:endParaRPr lang="en-IN" sz="800" b="1">
            <a:solidFill>
              <a:srgbClr val="FF0000"/>
            </a:solidFill>
            <a:latin typeface="+mn-lt"/>
            <a:ea typeface="+mn-ea"/>
            <a:cs typeface="+mn-cs"/>
          </a:endParaRPr>
        </a:p>
      </xdr:txBody>
    </xdr:sp>
    <xdr:clientData/>
  </xdr:twoCellAnchor>
  <xdr:twoCellAnchor>
    <xdr:from>
      <xdr:col>6</xdr:col>
      <xdr:colOff>60960</xdr:colOff>
      <xdr:row>6</xdr:row>
      <xdr:rowOff>0</xdr:rowOff>
    </xdr:from>
    <xdr:to>
      <xdr:col>7</xdr:col>
      <xdr:colOff>190500</xdr:colOff>
      <xdr:row>7</xdr:row>
      <xdr:rowOff>68580</xdr:rowOff>
    </xdr:to>
    <xdr:sp macro="" textlink="'MONTH WISE REVENUE'!G26">
      <xdr:nvSpPr>
        <xdr:cNvPr id="24" name="TextBox 23">
          <a:extLst>
            <a:ext uri="{FF2B5EF4-FFF2-40B4-BE49-F238E27FC236}">
              <a16:creationId xmlns:a16="http://schemas.microsoft.com/office/drawing/2014/main" id="{486367D5-626A-484E-B342-329D4926774A}"/>
            </a:ext>
          </a:extLst>
        </xdr:cNvPr>
        <xdr:cNvSpPr txBox="1"/>
      </xdr:nvSpPr>
      <xdr:spPr>
        <a:xfrm>
          <a:off x="4815840" y="1371600"/>
          <a:ext cx="922020" cy="297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78DD0E79-87AE-4F8D-84E6-88015ED08007}" type="TxLink">
            <a:rPr lang="en-US" sz="1600" b="1" i="0" u="none" strike="noStrike">
              <a:solidFill>
                <a:srgbClr val="0070C0"/>
              </a:solidFill>
              <a:latin typeface="Calibri Light"/>
              <a:ea typeface="Calibri Light"/>
              <a:cs typeface="Calibri Light"/>
            </a:rPr>
            <a:pPr/>
            <a:t>29%</a:t>
          </a:fld>
          <a:endParaRPr lang="en-IN" sz="1000" b="1">
            <a:solidFill>
              <a:srgbClr val="0070C0"/>
            </a:solidFill>
          </a:endParaRPr>
        </a:p>
      </xdr:txBody>
    </xdr:sp>
    <xdr:clientData/>
  </xdr:twoCellAnchor>
  <xdr:twoCellAnchor>
    <xdr:from>
      <xdr:col>6</xdr:col>
      <xdr:colOff>7620</xdr:colOff>
      <xdr:row>11</xdr:row>
      <xdr:rowOff>152400</xdr:rowOff>
    </xdr:from>
    <xdr:to>
      <xdr:col>7</xdr:col>
      <xdr:colOff>137160</xdr:colOff>
      <xdr:row>12</xdr:row>
      <xdr:rowOff>220980</xdr:rowOff>
    </xdr:to>
    <xdr:sp macro="" textlink="'MONTH WISE REVENUE'!G25">
      <xdr:nvSpPr>
        <xdr:cNvPr id="26" name="TextBox 25">
          <a:extLst>
            <a:ext uri="{FF2B5EF4-FFF2-40B4-BE49-F238E27FC236}">
              <a16:creationId xmlns:a16="http://schemas.microsoft.com/office/drawing/2014/main" id="{C594A990-8FBC-43B9-832C-D2F19A5FA8A5}"/>
            </a:ext>
          </a:extLst>
        </xdr:cNvPr>
        <xdr:cNvSpPr txBox="1"/>
      </xdr:nvSpPr>
      <xdr:spPr>
        <a:xfrm>
          <a:off x="4762500" y="2667000"/>
          <a:ext cx="922020" cy="297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D9D5BCF1-6216-4E1E-8596-A359DD4593EF}" type="TxLink">
            <a:rPr lang="en-US" sz="1600" b="1" i="0" u="none" strike="noStrike">
              <a:solidFill>
                <a:srgbClr val="FF0000"/>
              </a:solidFill>
              <a:latin typeface="Calibri Light"/>
              <a:ea typeface="Calibri Light"/>
              <a:cs typeface="Calibri Light"/>
            </a:rPr>
            <a:pPr marL="0" indent="0"/>
            <a:t>71%</a:t>
          </a:fld>
          <a:endParaRPr lang="en-IN" sz="1600" b="1" i="0" u="none" strike="noStrike">
            <a:solidFill>
              <a:srgbClr val="FF0000"/>
            </a:solidFill>
            <a:latin typeface="Calibri Light"/>
            <a:ea typeface="Calibri Light"/>
            <a:cs typeface="Calibri Light"/>
          </a:endParaRPr>
        </a:p>
      </xdr:txBody>
    </xdr:sp>
    <xdr:clientData/>
  </xdr:twoCellAnchor>
  <xdr:twoCellAnchor>
    <xdr:from>
      <xdr:col>5</xdr:col>
      <xdr:colOff>0</xdr:colOff>
      <xdr:row>2</xdr:row>
      <xdr:rowOff>198120</xdr:rowOff>
    </xdr:from>
    <xdr:to>
      <xdr:col>6</xdr:col>
      <xdr:colOff>220980</xdr:colOff>
      <xdr:row>4</xdr:row>
      <xdr:rowOff>121920</xdr:rowOff>
    </xdr:to>
    <xdr:sp macro="" textlink="'MONTH WISE REVENUE'!H26">
      <xdr:nvSpPr>
        <xdr:cNvPr id="27" name="TextBox 26">
          <a:extLst>
            <a:ext uri="{FF2B5EF4-FFF2-40B4-BE49-F238E27FC236}">
              <a16:creationId xmlns:a16="http://schemas.microsoft.com/office/drawing/2014/main" id="{23E74D34-E133-453A-BF6E-032319148F18}"/>
            </a:ext>
          </a:extLst>
        </xdr:cNvPr>
        <xdr:cNvSpPr txBox="1"/>
      </xdr:nvSpPr>
      <xdr:spPr>
        <a:xfrm>
          <a:off x="3962400" y="655320"/>
          <a:ext cx="101346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2C08BE1-0548-4333-8A73-263C5A0AC352}" type="TxLink">
            <a:rPr lang="en-US" sz="1800" b="0" i="0" u="none" strike="noStrike">
              <a:solidFill>
                <a:srgbClr val="000000"/>
              </a:solidFill>
              <a:latin typeface="Calibri Light"/>
              <a:ea typeface="Calibri Light"/>
              <a:cs typeface="Calibri Light"/>
            </a:rPr>
            <a:pPr/>
            <a:t>$2M</a:t>
          </a:fld>
          <a:endParaRPr lang="en-IN" sz="1050" b="1">
            <a:solidFill>
              <a:schemeClr val="accent1"/>
            </a:solidFill>
          </a:endParaRPr>
        </a:p>
      </xdr:txBody>
    </xdr:sp>
    <xdr:clientData/>
  </xdr:twoCellAnchor>
  <xdr:twoCellAnchor>
    <xdr:from>
      <xdr:col>4</xdr:col>
      <xdr:colOff>754380</xdr:colOff>
      <xdr:row>8</xdr:row>
      <xdr:rowOff>83820</xdr:rowOff>
    </xdr:from>
    <xdr:to>
      <xdr:col>6</xdr:col>
      <xdr:colOff>190500</xdr:colOff>
      <xdr:row>9</xdr:row>
      <xdr:rowOff>152400</xdr:rowOff>
    </xdr:to>
    <xdr:sp macro="" textlink="'MONTH WISE REVENUE'!H25">
      <xdr:nvSpPr>
        <xdr:cNvPr id="29" name="TextBox 28">
          <a:extLst>
            <a:ext uri="{FF2B5EF4-FFF2-40B4-BE49-F238E27FC236}">
              <a16:creationId xmlns:a16="http://schemas.microsoft.com/office/drawing/2014/main" id="{06794625-9041-48A5-A398-ED44A77034E0}"/>
            </a:ext>
          </a:extLst>
        </xdr:cNvPr>
        <xdr:cNvSpPr txBox="1"/>
      </xdr:nvSpPr>
      <xdr:spPr>
        <a:xfrm>
          <a:off x="3924300" y="1912620"/>
          <a:ext cx="1021080" cy="297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EEEE47C9-DD10-4828-ABF2-56ECE14C6A2E}" type="TxLink">
            <a:rPr lang="en-US" sz="1800" b="0" i="0" u="none" strike="noStrike">
              <a:solidFill>
                <a:srgbClr val="000000"/>
              </a:solidFill>
              <a:latin typeface="Calibri Light"/>
              <a:ea typeface="Calibri Light"/>
              <a:cs typeface="Calibri Light"/>
            </a:rPr>
            <a:pPr marL="0" indent="0"/>
            <a:t>$4M</a:t>
          </a:fld>
          <a:endParaRPr lang="en-IN" sz="1800" b="0" i="0" u="none" strike="noStrike">
            <a:solidFill>
              <a:srgbClr val="000000"/>
            </a:solidFill>
            <a:latin typeface="Calibri Light"/>
            <a:ea typeface="Calibri Light"/>
            <a:cs typeface="Calibri Light"/>
          </a:endParaRPr>
        </a:p>
      </xdr:txBody>
    </xdr:sp>
    <xdr:clientData/>
  </xdr:twoCellAnchor>
  <xdr:twoCellAnchor>
    <xdr:from>
      <xdr:col>0</xdr:col>
      <xdr:colOff>457200</xdr:colOff>
      <xdr:row>4</xdr:row>
      <xdr:rowOff>198120</xdr:rowOff>
    </xdr:from>
    <xdr:to>
      <xdr:col>3</xdr:col>
      <xdr:colOff>640080</xdr:colOff>
      <xdr:row>12</xdr:row>
      <xdr:rowOff>91440</xdr:rowOff>
    </xdr:to>
    <xdr:graphicFrame macro="">
      <xdr:nvGraphicFramePr>
        <xdr:cNvPr id="31" name="Chart 30">
          <a:extLst>
            <a:ext uri="{FF2B5EF4-FFF2-40B4-BE49-F238E27FC236}">
              <a16:creationId xmlns:a16="http://schemas.microsoft.com/office/drawing/2014/main" id="{D821FC0C-5AD8-4ED7-8523-76DF83B238E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449580</xdr:colOff>
      <xdr:row>2</xdr:row>
      <xdr:rowOff>144780</xdr:rowOff>
    </xdr:from>
    <xdr:to>
      <xdr:col>2</xdr:col>
      <xdr:colOff>434340</xdr:colOff>
      <xdr:row>4</xdr:row>
      <xdr:rowOff>137160</xdr:rowOff>
    </xdr:to>
    <xdr:sp macro="" textlink="">
      <xdr:nvSpPr>
        <xdr:cNvPr id="35" name="TextBox 34">
          <a:extLst>
            <a:ext uri="{FF2B5EF4-FFF2-40B4-BE49-F238E27FC236}">
              <a16:creationId xmlns:a16="http://schemas.microsoft.com/office/drawing/2014/main" id="{496E8563-D5EE-5DDF-CCAE-2D5F60D1023E}"/>
            </a:ext>
          </a:extLst>
        </xdr:cNvPr>
        <xdr:cNvSpPr txBox="1"/>
      </xdr:nvSpPr>
      <xdr:spPr>
        <a:xfrm>
          <a:off x="449580" y="601980"/>
          <a:ext cx="1569720" cy="4495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t>Revenue</a:t>
          </a:r>
          <a:r>
            <a:rPr lang="en-IN" sz="1100" baseline="0"/>
            <a:t> by Quarter vs  Percentage cahange</a:t>
          </a:r>
          <a:endParaRPr lang="en-IN" sz="1100"/>
        </a:p>
      </xdr:txBody>
    </xdr:sp>
    <xdr:clientData/>
  </xdr:twoCellAnchor>
  <xdr:twoCellAnchor>
    <xdr:from>
      <xdr:col>0</xdr:col>
      <xdr:colOff>426720</xdr:colOff>
      <xdr:row>4</xdr:row>
      <xdr:rowOff>53340</xdr:rowOff>
    </xdr:from>
    <xdr:to>
      <xdr:col>2</xdr:col>
      <xdr:colOff>411480</xdr:colOff>
      <xdr:row>6</xdr:row>
      <xdr:rowOff>45720</xdr:rowOff>
    </xdr:to>
    <xdr:sp macro="" textlink="'DAYS WISE REVENUE'!E10">
      <xdr:nvSpPr>
        <xdr:cNvPr id="36" name="TextBox 35">
          <a:extLst>
            <a:ext uri="{FF2B5EF4-FFF2-40B4-BE49-F238E27FC236}">
              <a16:creationId xmlns:a16="http://schemas.microsoft.com/office/drawing/2014/main" id="{452714B6-DB56-4C90-A938-F899CA744EF6}"/>
            </a:ext>
          </a:extLst>
        </xdr:cNvPr>
        <xdr:cNvSpPr txBox="1"/>
      </xdr:nvSpPr>
      <xdr:spPr>
        <a:xfrm>
          <a:off x="426720" y="967740"/>
          <a:ext cx="1569720" cy="44958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25F687B7-01CE-4497-BD63-00E33253E4D7}" type="TxLink">
            <a:rPr lang="en-US" sz="900" b="0" i="1" u="none" strike="noStrike">
              <a:solidFill>
                <a:schemeClr val="tx1">
                  <a:lumMod val="95000"/>
                  <a:lumOff val="5000"/>
                </a:schemeClr>
              </a:solidFill>
              <a:latin typeface="Calibri Light"/>
              <a:ea typeface="Calibri Light"/>
              <a:cs typeface="Calibri Light"/>
            </a:rPr>
            <a:pPr/>
            <a:t>The line in the chart indicates $13,61,702 average Revenue</a:t>
          </a:fld>
          <a:endParaRPr lang="en-IN" sz="400" b="0" i="1">
            <a:solidFill>
              <a:schemeClr val="tx1">
                <a:lumMod val="95000"/>
                <a:lumOff val="5000"/>
              </a:schemeClr>
            </a:solidFill>
          </a:endParaRPr>
        </a:p>
      </xdr:txBody>
    </xdr:sp>
    <xdr:clientData/>
  </xdr:twoCellAnchor>
  <xdr:twoCellAnchor>
    <xdr:from>
      <xdr:col>0</xdr:col>
      <xdr:colOff>762000</xdr:colOff>
      <xdr:row>12</xdr:row>
      <xdr:rowOff>15240</xdr:rowOff>
    </xdr:from>
    <xdr:to>
      <xdr:col>2</xdr:col>
      <xdr:colOff>266700</xdr:colOff>
      <xdr:row>13</xdr:row>
      <xdr:rowOff>53340</xdr:rowOff>
    </xdr:to>
    <xdr:sp macro="" textlink="'MONTH WISE REVENUE'!H26">
      <xdr:nvSpPr>
        <xdr:cNvPr id="38" name="TextBox 37">
          <a:extLst>
            <a:ext uri="{FF2B5EF4-FFF2-40B4-BE49-F238E27FC236}">
              <a16:creationId xmlns:a16="http://schemas.microsoft.com/office/drawing/2014/main" id="{2C878522-72DB-4D76-9434-79B5039BB713}"/>
            </a:ext>
          </a:extLst>
        </xdr:cNvPr>
        <xdr:cNvSpPr txBox="1"/>
      </xdr:nvSpPr>
      <xdr:spPr>
        <a:xfrm>
          <a:off x="762000" y="2758440"/>
          <a:ext cx="108966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050" b="1">
              <a:solidFill>
                <a:schemeClr val="tx1">
                  <a:lumMod val="95000"/>
                  <a:lumOff val="5000"/>
                </a:schemeClr>
              </a:solidFill>
            </a:rPr>
            <a:t>Above</a:t>
          </a:r>
          <a:r>
            <a:rPr lang="en-IN" sz="1050" b="1" baseline="0">
              <a:solidFill>
                <a:schemeClr val="tx1">
                  <a:lumMod val="95000"/>
                  <a:lumOff val="5000"/>
                </a:schemeClr>
              </a:solidFill>
            </a:rPr>
            <a:t> Average</a:t>
          </a:r>
          <a:endParaRPr lang="en-IN" sz="1050" b="1">
            <a:solidFill>
              <a:schemeClr val="tx1">
                <a:lumMod val="95000"/>
                <a:lumOff val="5000"/>
              </a:schemeClr>
            </a:solidFill>
          </a:endParaRPr>
        </a:p>
      </xdr:txBody>
    </xdr:sp>
    <xdr:clientData/>
  </xdr:twoCellAnchor>
  <xdr:twoCellAnchor>
    <xdr:from>
      <xdr:col>0</xdr:col>
      <xdr:colOff>762000</xdr:colOff>
      <xdr:row>13</xdr:row>
      <xdr:rowOff>53340</xdr:rowOff>
    </xdr:from>
    <xdr:to>
      <xdr:col>2</xdr:col>
      <xdr:colOff>266700</xdr:colOff>
      <xdr:row>14</xdr:row>
      <xdr:rowOff>91440</xdr:rowOff>
    </xdr:to>
    <xdr:sp macro="" textlink="'MONTH WISE REVENUE'!H26">
      <xdr:nvSpPr>
        <xdr:cNvPr id="39" name="TextBox 38">
          <a:extLst>
            <a:ext uri="{FF2B5EF4-FFF2-40B4-BE49-F238E27FC236}">
              <a16:creationId xmlns:a16="http://schemas.microsoft.com/office/drawing/2014/main" id="{392541AD-969B-4592-90BC-B53282C0B83D}"/>
            </a:ext>
          </a:extLst>
        </xdr:cNvPr>
        <xdr:cNvSpPr txBox="1"/>
      </xdr:nvSpPr>
      <xdr:spPr>
        <a:xfrm>
          <a:off x="762000" y="3025140"/>
          <a:ext cx="108966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050" b="1">
              <a:solidFill>
                <a:schemeClr val="tx1">
                  <a:lumMod val="95000"/>
                  <a:lumOff val="5000"/>
                </a:schemeClr>
              </a:solidFill>
            </a:rPr>
            <a:t>Below</a:t>
          </a:r>
          <a:r>
            <a:rPr lang="en-IN" sz="1050" b="1" baseline="0">
              <a:solidFill>
                <a:schemeClr val="tx1">
                  <a:lumMod val="95000"/>
                  <a:lumOff val="5000"/>
                </a:schemeClr>
              </a:solidFill>
            </a:rPr>
            <a:t> Average</a:t>
          </a:r>
          <a:endParaRPr lang="en-IN" sz="1050" b="1">
            <a:solidFill>
              <a:schemeClr val="tx1">
                <a:lumMod val="95000"/>
                <a:lumOff val="5000"/>
              </a:schemeClr>
            </a:solidFill>
          </a:endParaRPr>
        </a:p>
      </xdr:txBody>
    </xdr:sp>
    <xdr:clientData/>
  </xdr:twoCellAnchor>
  <xdr:twoCellAnchor>
    <xdr:from>
      <xdr:col>0</xdr:col>
      <xdr:colOff>571500</xdr:colOff>
      <xdr:row>12</xdr:row>
      <xdr:rowOff>76200</xdr:rowOff>
    </xdr:from>
    <xdr:to>
      <xdr:col>0</xdr:col>
      <xdr:colOff>716280</xdr:colOff>
      <xdr:row>13</xdr:row>
      <xdr:rowOff>0</xdr:rowOff>
    </xdr:to>
    <xdr:sp macro="" textlink="">
      <xdr:nvSpPr>
        <xdr:cNvPr id="40" name="Oval 39">
          <a:extLst>
            <a:ext uri="{FF2B5EF4-FFF2-40B4-BE49-F238E27FC236}">
              <a16:creationId xmlns:a16="http://schemas.microsoft.com/office/drawing/2014/main" id="{220615D6-1C90-23C3-355B-269E5A6F1655}"/>
            </a:ext>
          </a:extLst>
        </xdr:cNvPr>
        <xdr:cNvSpPr/>
      </xdr:nvSpPr>
      <xdr:spPr>
        <a:xfrm>
          <a:off x="571500" y="2819400"/>
          <a:ext cx="144780" cy="1524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571500</xdr:colOff>
      <xdr:row>13</xdr:row>
      <xdr:rowOff>76200</xdr:rowOff>
    </xdr:from>
    <xdr:to>
      <xdr:col>0</xdr:col>
      <xdr:colOff>716280</xdr:colOff>
      <xdr:row>14</xdr:row>
      <xdr:rowOff>0</xdr:rowOff>
    </xdr:to>
    <xdr:sp macro="" textlink="">
      <xdr:nvSpPr>
        <xdr:cNvPr id="42" name="Oval 41">
          <a:extLst>
            <a:ext uri="{FF2B5EF4-FFF2-40B4-BE49-F238E27FC236}">
              <a16:creationId xmlns:a16="http://schemas.microsoft.com/office/drawing/2014/main" id="{77679044-FF76-B895-B85C-0D22C77B614D}"/>
            </a:ext>
          </a:extLst>
        </xdr:cNvPr>
        <xdr:cNvSpPr/>
      </xdr:nvSpPr>
      <xdr:spPr>
        <a:xfrm>
          <a:off x="571500" y="3048000"/>
          <a:ext cx="144780" cy="152400"/>
        </a:xfrm>
        <a:prstGeom prst="ellipse">
          <a:avLst/>
        </a:prstGeom>
        <a:solidFill>
          <a:srgbClr val="08CFF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609600</xdr:colOff>
      <xdr:row>12</xdr:row>
      <xdr:rowOff>205740</xdr:rowOff>
    </xdr:from>
    <xdr:to>
      <xdr:col>4</xdr:col>
      <xdr:colOff>114300</xdr:colOff>
      <xdr:row>14</xdr:row>
      <xdr:rowOff>15240</xdr:rowOff>
    </xdr:to>
    <xdr:sp macro="" textlink="'MONTH WISE REVENUE'!H26">
      <xdr:nvSpPr>
        <xdr:cNvPr id="43" name="TextBox 42">
          <a:extLst>
            <a:ext uri="{FF2B5EF4-FFF2-40B4-BE49-F238E27FC236}">
              <a16:creationId xmlns:a16="http://schemas.microsoft.com/office/drawing/2014/main" id="{775B0909-8C6B-4D13-9DBC-9470A53EEFFD}"/>
            </a:ext>
          </a:extLst>
        </xdr:cNvPr>
        <xdr:cNvSpPr txBox="1"/>
      </xdr:nvSpPr>
      <xdr:spPr>
        <a:xfrm>
          <a:off x="2194560" y="2948940"/>
          <a:ext cx="108966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050" b="0" baseline="0">
              <a:solidFill>
                <a:schemeClr val="tx1">
                  <a:lumMod val="95000"/>
                  <a:lumOff val="5000"/>
                </a:schemeClr>
              </a:solidFill>
            </a:rPr>
            <a:t>Avg Line</a:t>
          </a:r>
          <a:endParaRPr lang="en-IN" sz="1050" b="0">
            <a:solidFill>
              <a:schemeClr val="tx1">
                <a:lumMod val="95000"/>
                <a:lumOff val="5000"/>
              </a:schemeClr>
            </a:solidFill>
          </a:endParaRPr>
        </a:p>
      </xdr:txBody>
    </xdr:sp>
    <xdr:clientData/>
  </xdr:twoCellAnchor>
  <xdr:twoCellAnchor>
    <xdr:from>
      <xdr:col>2</xdr:col>
      <xdr:colOff>670560</xdr:colOff>
      <xdr:row>14</xdr:row>
      <xdr:rowOff>7620</xdr:rowOff>
    </xdr:from>
    <xdr:to>
      <xdr:col>3</xdr:col>
      <xdr:colOff>411480</xdr:colOff>
      <xdr:row>14</xdr:row>
      <xdr:rowOff>7620</xdr:rowOff>
    </xdr:to>
    <xdr:cxnSp macro="">
      <xdr:nvCxnSpPr>
        <xdr:cNvPr id="49" name="Straight Connector 48">
          <a:extLst>
            <a:ext uri="{FF2B5EF4-FFF2-40B4-BE49-F238E27FC236}">
              <a16:creationId xmlns:a16="http://schemas.microsoft.com/office/drawing/2014/main" id="{AD36CD80-FB21-FBAE-6258-FFE8E9D6758D}"/>
            </a:ext>
          </a:extLst>
        </xdr:cNvPr>
        <xdr:cNvCxnSpPr/>
      </xdr:nvCxnSpPr>
      <xdr:spPr>
        <a:xfrm>
          <a:off x="2255520" y="3208020"/>
          <a:ext cx="533400" cy="0"/>
        </a:xfrm>
        <a:prstGeom prst="line">
          <a:avLst/>
        </a:prstGeom>
        <a:ln w="12700">
          <a:solidFill>
            <a:schemeClr val="bg1">
              <a:lumMod val="50000"/>
            </a:schemeClr>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335280</xdr:colOff>
      <xdr:row>15</xdr:row>
      <xdr:rowOff>83820</xdr:rowOff>
    </xdr:from>
    <xdr:to>
      <xdr:col>7</xdr:col>
      <xdr:colOff>198120</xdr:colOff>
      <xdr:row>28</xdr:row>
      <xdr:rowOff>91440</xdr:rowOff>
    </xdr:to>
    <xdr:sp macro="" textlink="">
      <xdr:nvSpPr>
        <xdr:cNvPr id="52" name="Rectangle: Diagonal Corners Rounded 51">
          <a:extLst>
            <a:ext uri="{FF2B5EF4-FFF2-40B4-BE49-F238E27FC236}">
              <a16:creationId xmlns:a16="http://schemas.microsoft.com/office/drawing/2014/main" id="{28FA0C2A-230F-4AFF-ABBF-3F909A957002}"/>
            </a:ext>
          </a:extLst>
        </xdr:cNvPr>
        <xdr:cNvSpPr/>
      </xdr:nvSpPr>
      <xdr:spPr>
        <a:xfrm>
          <a:off x="335280" y="3512820"/>
          <a:ext cx="5410200" cy="2979420"/>
        </a:xfrm>
        <a:prstGeom prst="round2DiagRect">
          <a:avLst>
            <a:gd name="adj1" fmla="val 114"/>
            <a:gd name="adj2" fmla="val 0"/>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510540</xdr:colOff>
      <xdr:row>18</xdr:row>
      <xdr:rowOff>137160</xdr:rowOff>
    </xdr:from>
    <xdr:to>
      <xdr:col>7</xdr:col>
      <xdr:colOff>198120</xdr:colOff>
      <xdr:row>26</xdr:row>
      <xdr:rowOff>15240</xdr:rowOff>
    </xdr:to>
    <xdr:graphicFrame macro="">
      <xdr:nvGraphicFramePr>
        <xdr:cNvPr id="54" name="Chart 53">
          <a:extLst>
            <a:ext uri="{FF2B5EF4-FFF2-40B4-BE49-F238E27FC236}">
              <a16:creationId xmlns:a16="http://schemas.microsoft.com/office/drawing/2014/main" id="{3CB0A003-45B4-4DC2-83AA-B90B16DCDFE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556260</xdr:colOff>
      <xdr:row>15</xdr:row>
      <xdr:rowOff>45720</xdr:rowOff>
    </xdr:from>
    <xdr:to>
      <xdr:col>4</xdr:col>
      <xdr:colOff>160020</xdr:colOff>
      <xdr:row>16</xdr:row>
      <xdr:rowOff>144780</xdr:rowOff>
    </xdr:to>
    <xdr:sp macro="" textlink="">
      <xdr:nvSpPr>
        <xdr:cNvPr id="56" name="TextBox 55">
          <a:extLst>
            <a:ext uri="{FF2B5EF4-FFF2-40B4-BE49-F238E27FC236}">
              <a16:creationId xmlns:a16="http://schemas.microsoft.com/office/drawing/2014/main" id="{5588FA43-C590-4786-B3AF-759987559354}"/>
            </a:ext>
          </a:extLst>
        </xdr:cNvPr>
        <xdr:cNvSpPr txBox="1"/>
      </xdr:nvSpPr>
      <xdr:spPr>
        <a:xfrm>
          <a:off x="556260" y="3474720"/>
          <a:ext cx="2773680" cy="3276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t>Revenue</a:t>
          </a:r>
          <a:r>
            <a:rPr lang="en-IN" sz="1100" baseline="0"/>
            <a:t> by Days vs  Percentage cahange</a:t>
          </a:r>
          <a:endParaRPr lang="en-IN" sz="1100"/>
        </a:p>
      </xdr:txBody>
    </xdr:sp>
    <xdr:clientData/>
  </xdr:twoCellAnchor>
  <xdr:twoCellAnchor>
    <xdr:from>
      <xdr:col>0</xdr:col>
      <xdr:colOff>586740</xdr:colOff>
      <xdr:row>16</xdr:row>
      <xdr:rowOff>137160</xdr:rowOff>
    </xdr:from>
    <xdr:to>
      <xdr:col>2</xdr:col>
      <xdr:colOff>716280</xdr:colOff>
      <xdr:row>18</xdr:row>
      <xdr:rowOff>68580</xdr:rowOff>
    </xdr:to>
    <xdr:sp macro="" textlink="'DAYS WISE REVENUE'!H28">
      <xdr:nvSpPr>
        <xdr:cNvPr id="57" name="TextBox 56">
          <a:extLst>
            <a:ext uri="{FF2B5EF4-FFF2-40B4-BE49-F238E27FC236}">
              <a16:creationId xmlns:a16="http://schemas.microsoft.com/office/drawing/2014/main" id="{EB5BC640-DC82-4D27-9DF9-6712C4B14DB2}"/>
            </a:ext>
          </a:extLst>
        </xdr:cNvPr>
        <xdr:cNvSpPr txBox="1"/>
      </xdr:nvSpPr>
      <xdr:spPr>
        <a:xfrm>
          <a:off x="586740" y="3794760"/>
          <a:ext cx="1714500" cy="38862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43975B03-F51B-422E-A932-3F2C60FE6E09}" type="TxLink">
            <a:rPr lang="en-US" sz="900" b="0" i="1" u="none" strike="noStrike">
              <a:solidFill>
                <a:srgbClr val="000000"/>
              </a:solidFill>
              <a:latin typeface="Calibri Light"/>
              <a:ea typeface="Calibri Light"/>
              <a:cs typeface="Calibri Light"/>
            </a:rPr>
            <a:pPr/>
            <a:t>The line in the chart indicates $7,78,116 average Revenue</a:t>
          </a:fld>
          <a:endParaRPr lang="en-IN" sz="100" b="0" i="1">
            <a:solidFill>
              <a:schemeClr val="tx1">
                <a:lumMod val="95000"/>
                <a:lumOff val="5000"/>
              </a:schemeClr>
            </a:solidFill>
          </a:endParaRPr>
        </a:p>
      </xdr:txBody>
    </xdr:sp>
    <xdr:clientData/>
  </xdr:twoCellAnchor>
  <xdr:twoCellAnchor>
    <xdr:from>
      <xdr:col>1</xdr:col>
      <xdr:colOff>182880</xdr:colOff>
      <xdr:row>26</xdr:row>
      <xdr:rowOff>99060</xdr:rowOff>
    </xdr:from>
    <xdr:to>
      <xdr:col>2</xdr:col>
      <xdr:colOff>480060</xdr:colOff>
      <xdr:row>27</xdr:row>
      <xdr:rowOff>137160</xdr:rowOff>
    </xdr:to>
    <xdr:sp macro="" textlink="'MONTH WISE REVENUE'!H26">
      <xdr:nvSpPr>
        <xdr:cNvPr id="67" name="TextBox 66">
          <a:extLst>
            <a:ext uri="{FF2B5EF4-FFF2-40B4-BE49-F238E27FC236}">
              <a16:creationId xmlns:a16="http://schemas.microsoft.com/office/drawing/2014/main" id="{B66C2C2D-3E65-B0E8-4E25-EA44057E207A}"/>
            </a:ext>
          </a:extLst>
        </xdr:cNvPr>
        <xdr:cNvSpPr txBox="1"/>
      </xdr:nvSpPr>
      <xdr:spPr>
        <a:xfrm>
          <a:off x="975360" y="6042660"/>
          <a:ext cx="108966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050" b="1">
              <a:solidFill>
                <a:schemeClr val="tx1">
                  <a:lumMod val="95000"/>
                  <a:lumOff val="5000"/>
                </a:schemeClr>
              </a:solidFill>
            </a:rPr>
            <a:t>Above</a:t>
          </a:r>
          <a:r>
            <a:rPr lang="en-IN" sz="1050" b="1" baseline="0">
              <a:solidFill>
                <a:schemeClr val="tx1">
                  <a:lumMod val="95000"/>
                  <a:lumOff val="5000"/>
                </a:schemeClr>
              </a:solidFill>
            </a:rPr>
            <a:t> Average</a:t>
          </a:r>
          <a:endParaRPr lang="en-IN" sz="1050" b="1">
            <a:solidFill>
              <a:schemeClr val="tx1">
                <a:lumMod val="95000"/>
                <a:lumOff val="5000"/>
              </a:schemeClr>
            </a:solidFill>
          </a:endParaRPr>
        </a:p>
      </xdr:txBody>
    </xdr:sp>
    <xdr:clientData/>
  </xdr:twoCellAnchor>
  <xdr:twoCellAnchor>
    <xdr:from>
      <xdr:col>3</xdr:col>
      <xdr:colOff>167640</xdr:colOff>
      <xdr:row>26</xdr:row>
      <xdr:rowOff>91440</xdr:rowOff>
    </xdr:from>
    <xdr:to>
      <xdr:col>4</xdr:col>
      <xdr:colOff>464820</xdr:colOff>
      <xdr:row>27</xdr:row>
      <xdr:rowOff>129540</xdr:rowOff>
    </xdr:to>
    <xdr:sp macro="" textlink="'MONTH WISE REVENUE'!H26">
      <xdr:nvSpPr>
        <xdr:cNvPr id="68" name="TextBox 67">
          <a:extLst>
            <a:ext uri="{FF2B5EF4-FFF2-40B4-BE49-F238E27FC236}">
              <a16:creationId xmlns:a16="http://schemas.microsoft.com/office/drawing/2014/main" id="{F483DC67-7509-2363-802D-1955BFB69217}"/>
            </a:ext>
          </a:extLst>
        </xdr:cNvPr>
        <xdr:cNvSpPr txBox="1"/>
      </xdr:nvSpPr>
      <xdr:spPr>
        <a:xfrm>
          <a:off x="2545080" y="6035040"/>
          <a:ext cx="108966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050" b="1">
              <a:solidFill>
                <a:schemeClr val="tx1">
                  <a:lumMod val="95000"/>
                  <a:lumOff val="5000"/>
                </a:schemeClr>
              </a:solidFill>
            </a:rPr>
            <a:t>Below</a:t>
          </a:r>
          <a:r>
            <a:rPr lang="en-IN" sz="1050" b="1" baseline="0">
              <a:solidFill>
                <a:schemeClr val="tx1">
                  <a:lumMod val="95000"/>
                  <a:lumOff val="5000"/>
                </a:schemeClr>
              </a:solidFill>
            </a:rPr>
            <a:t> Average</a:t>
          </a:r>
          <a:endParaRPr lang="en-IN" sz="1050" b="1">
            <a:solidFill>
              <a:schemeClr val="tx1">
                <a:lumMod val="95000"/>
                <a:lumOff val="5000"/>
              </a:schemeClr>
            </a:solidFill>
          </a:endParaRPr>
        </a:p>
      </xdr:txBody>
    </xdr:sp>
    <xdr:clientData/>
  </xdr:twoCellAnchor>
  <xdr:twoCellAnchor>
    <xdr:from>
      <xdr:col>1</xdr:col>
      <xdr:colOff>53340</xdr:colOff>
      <xdr:row>26</xdr:row>
      <xdr:rowOff>175260</xdr:rowOff>
    </xdr:from>
    <xdr:to>
      <xdr:col>1</xdr:col>
      <xdr:colOff>198120</xdr:colOff>
      <xdr:row>27</xdr:row>
      <xdr:rowOff>99060</xdr:rowOff>
    </xdr:to>
    <xdr:sp macro="" textlink="">
      <xdr:nvSpPr>
        <xdr:cNvPr id="69" name="Oval 68">
          <a:extLst>
            <a:ext uri="{FF2B5EF4-FFF2-40B4-BE49-F238E27FC236}">
              <a16:creationId xmlns:a16="http://schemas.microsoft.com/office/drawing/2014/main" id="{B093A4AE-AACE-8CE5-05B3-D11C1D1DE177}"/>
            </a:ext>
          </a:extLst>
        </xdr:cNvPr>
        <xdr:cNvSpPr/>
      </xdr:nvSpPr>
      <xdr:spPr>
        <a:xfrm>
          <a:off x="845820" y="6118860"/>
          <a:ext cx="144780" cy="1524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38100</xdr:colOff>
      <xdr:row>26</xdr:row>
      <xdr:rowOff>129540</xdr:rowOff>
    </xdr:from>
    <xdr:to>
      <xdr:col>3</xdr:col>
      <xdr:colOff>182880</xdr:colOff>
      <xdr:row>27</xdr:row>
      <xdr:rowOff>53340</xdr:rowOff>
    </xdr:to>
    <xdr:sp macro="" textlink="">
      <xdr:nvSpPr>
        <xdr:cNvPr id="70" name="Oval 69">
          <a:extLst>
            <a:ext uri="{FF2B5EF4-FFF2-40B4-BE49-F238E27FC236}">
              <a16:creationId xmlns:a16="http://schemas.microsoft.com/office/drawing/2014/main" id="{F150B449-0167-A977-D899-71CC53F80F4E}"/>
            </a:ext>
          </a:extLst>
        </xdr:cNvPr>
        <xdr:cNvSpPr/>
      </xdr:nvSpPr>
      <xdr:spPr>
        <a:xfrm>
          <a:off x="2415540" y="6073140"/>
          <a:ext cx="144780" cy="152400"/>
        </a:xfrm>
        <a:prstGeom prst="ellipse">
          <a:avLst/>
        </a:prstGeom>
        <a:solidFill>
          <a:srgbClr val="08CFF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xdr:col>
      <xdr:colOff>175260</xdr:colOff>
      <xdr:row>26</xdr:row>
      <xdr:rowOff>76200</xdr:rowOff>
    </xdr:from>
    <xdr:to>
      <xdr:col>6</xdr:col>
      <xdr:colOff>472440</xdr:colOff>
      <xdr:row>27</xdr:row>
      <xdr:rowOff>114300</xdr:rowOff>
    </xdr:to>
    <xdr:sp macro="" textlink="'MONTH WISE REVENUE'!H26">
      <xdr:nvSpPr>
        <xdr:cNvPr id="73" name="TextBox 72">
          <a:extLst>
            <a:ext uri="{FF2B5EF4-FFF2-40B4-BE49-F238E27FC236}">
              <a16:creationId xmlns:a16="http://schemas.microsoft.com/office/drawing/2014/main" id="{C59B7EB4-61D9-BFBC-9BB4-32070CC86D80}"/>
            </a:ext>
          </a:extLst>
        </xdr:cNvPr>
        <xdr:cNvSpPr txBox="1"/>
      </xdr:nvSpPr>
      <xdr:spPr>
        <a:xfrm>
          <a:off x="4137660" y="6019800"/>
          <a:ext cx="108966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050" b="0" baseline="0">
              <a:solidFill>
                <a:schemeClr val="tx1">
                  <a:lumMod val="95000"/>
                  <a:lumOff val="5000"/>
                </a:schemeClr>
              </a:solidFill>
            </a:rPr>
            <a:t>Avg Line</a:t>
          </a:r>
          <a:endParaRPr lang="en-IN" sz="1050" b="0">
            <a:solidFill>
              <a:schemeClr val="tx1">
                <a:lumMod val="95000"/>
                <a:lumOff val="5000"/>
              </a:schemeClr>
            </a:solidFill>
          </a:endParaRPr>
        </a:p>
      </xdr:txBody>
    </xdr:sp>
    <xdr:clientData/>
  </xdr:twoCellAnchor>
  <xdr:twoCellAnchor>
    <xdr:from>
      <xdr:col>5</xdr:col>
      <xdr:colOff>198120</xdr:colOff>
      <xdr:row>27</xdr:row>
      <xdr:rowOff>114300</xdr:rowOff>
    </xdr:from>
    <xdr:to>
      <xdr:col>5</xdr:col>
      <xdr:colOff>731520</xdr:colOff>
      <xdr:row>27</xdr:row>
      <xdr:rowOff>114300</xdr:rowOff>
    </xdr:to>
    <xdr:cxnSp macro="">
      <xdr:nvCxnSpPr>
        <xdr:cNvPr id="76" name="Straight Connector 75">
          <a:extLst>
            <a:ext uri="{FF2B5EF4-FFF2-40B4-BE49-F238E27FC236}">
              <a16:creationId xmlns:a16="http://schemas.microsoft.com/office/drawing/2014/main" id="{46F330A6-672A-E4AF-BFCB-A54732332113}"/>
            </a:ext>
          </a:extLst>
        </xdr:cNvPr>
        <xdr:cNvCxnSpPr/>
      </xdr:nvCxnSpPr>
      <xdr:spPr>
        <a:xfrm>
          <a:off x="4160520" y="6286500"/>
          <a:ext cx="533400" cy="0"/>
        </a:xfrm>
        <a:prstGeom prst="line">
          <a:avLst/>
        </a:prstGeom>
        <a:ln w="12700">
          <a:solidFill>
            <a:schemeClr val="bg1">
              <a:lumMod val="50000"/>
            </a:schemeClr>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480060</xdr:colOff>
      <xdr:row>0</xdr:row>
      <xdr:rowOff>53340</xdr:rowOff>
    </xdr:from>
    <xdr:to>
      <xdr:col>4</xdr:col>
      <xdr:colOff>746760</xdr:colOff>
      <xdr:row>2</xdr:row>
      <xdr:rowOff>22860</xdr:rowOff>
    </xdr:to>
    <xdr:sp macro="" textlink="'NAME AND PROFIT analysis'!M32">
      <xdr:nvSpPr>
        <xdr:cNvPr id="9" name="TextBox 8">
          <a:extLst>
            <a:ext uri="{FF2B5EF4-FFF2-40B4-BE49-F238E27FC236}">
              <a16:creationId xmlns:a16="http://schemas.microsoft.com/office/drawing/2014/main" id="{C08E6504-911C-4501-88A7-7FD9312B92AE}"/>
            </a:ext>
          </a:extLst>
        </xdr:cNvPr>
        <xdr:cNvSpPr txBox="1"/>
      </xdr:nvSpPr>
      <xdr:spPr>
        <a:xfrm>
          <a:off x="480060" y="53340"/>
          <a:ext cx="3436620" cy="426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400" b="1">
              <a:gradFill flip="none" rotWithShape="1">
                <a:gsLst>
                  <a:gs pos="0">
                    <a:schemeClr val="accent1">
                      <a:lumMod val="89000"/>
                    </a:schemeClr>
                  </a:gs>
                  <a:gs pos="23000">
                    <a:schemeClr val="accent1">
                      <a:lumMod val="89000"/>
                    </a:schemeClr>
                  </a:gs>
                  <a:gs pos="69000">
                    <a:schemeClr val="accent1">
                      <a:lumMod val="75000"/>
                    </a:schemeClr>
                  </a:gs>
                  <a:gs pos="97000">
                    <a:schemeClr val="accent1">
                      <a:lumMod val="70000"/>
                    </a:schemeClr>
                  </a:gs>
                </a:gsLst>
                <a:path path="circle">
                  <a:fillToRect l="50000" t="50000" r="50000" b="50000"/>
                </a:path>
                <a:tileRect/>
              </a:gradFill>
            </a:rPr>
            <a:t>Kix</a:t>
          </a:r>
          <a:r>
            <a:rPr lang="en-IN" sz="2400" b="1" baseline="0">
              <a:gradFill flip="none" rotWithShape="1">
                <a:gsLst>
                  <a:gs pos="0">
                    <a:schemeClr val="accent1">
                      <a:lumMod val="89000"/>
                    </a:schemeClr>
                  </a:gs>
                  <a:gs pos="23000">
                    <a:schemeClr val="accent1">
                      <a:lumMod val="89000"/>
                    </a:schemeClr>
                  </a:gs>
                  <a:gs pos="69000">
                    <a:schemeClr val="accent1">
                      <a:lumMod val="75000"/>
                    </a:schemeClr>
                  </a:gs>
                  <a:gs pos="97000">
                    <a:schemeClr val="accent1">
                      <a:lumMod val="70000"/>
                    </a:schemeClr>
                  </a:gs>
                </a:gsLst>
                <a:path path="circle">
                  <a:fillToRect l="50000" t="50000" r="50000" b="50000"/>
                </a:path>
                <a:tileRect/>
              </a:gradFill>
            </a:rPr>
            <a:t> Business Dashboard</a:t>
          </a:r>
          <a:endParaRPr lang="en-IN" sz="2400" b="1">
            <a:gradFill flip="none" rotWithShape="1">
              <a:gsLst>
                <a:gs pos="0">
                  <a:schemeClr val="accent1">
                    <a:lumMod val="89000"/>
                  </a:schemeClr>
                </a:gs>
                <a:gs pos="23000">
                  <a:schemeClr val="accent1">
                    <a:lumMod val="89000"/>
                  </a:schemeClr>
                </a:gs>
                <a:gs pos="69000">
                  <a:schemeClr val="accent1">
                    <a:lumMod val="75000"/>
                  </a:schemeClr>
                </a:gs>
                <a:gs pos="97000">
                  <a:schemeClr val="accent1">
                    <a:lumMod val="70000"/>
                  </a:schemeClr>
                </a:gs>
              </a:gsLst>
              <a:path path="circle">
                <a:fillToRect l="50000" t="50000" r="50000" b="50000"/>
              </a:path>
              <a:tileRect/>
            </a:gradFill>
          </a:endParaRPr>
        </a:p>
      </xdr:txBody>
    </xdr:sp>
    <xdr:clientData/>
  </xdr:twoCellAnchor>
  <xdr:twoCellAnchor>
    <xdr:from>
      <xdr:col>6</xdr:col>
      <xdr:colOff>281940</xdr:colOff>
      <xdr:row>0</xdr:row>
      <xdr:rowOff>144780</xdr:rowOff>
    </xdr:from>
    <xdr:to>
      <xdr:col>7</xdr:col>
      <xdr:colOff>533400</xdr:colOff>
      <xdr:row>2</xdr:row>
      <xdr:rowOff>0</xdr:rowOff>
    </xdr:to>
    <xdr:sp macro="" textlink="">
      <xdr:nvSpPr>
        <xdr:cNvPr id="33" name="Rectangle: Single Corner Rounded 32">
          <a:extLst>
            <a:ext uri="{FF2B5EF4-FFF2-40B4-BE49-F238E27FC236}">
              <a16:creationId xmlns:a16="http://schemas.microsoft.com/office/drawing/2014/main" id="{A09601DE-2AC9-A77C-D6AD-F72824C8336F}"/>
            </a:ext>
          </a:extLst>
        </xdr:cNvPr>
        <xdr:cNvSpPr/>
      </xdr:nvSpPr>
      <xdr:spPr>
        <a:xfrm>
          <a:off x="5036820" y="144780"/>
          <a:ext cx="1043940" cy="312420"/>
        </a:xfrm>
        <a:prstGeom prst="round1Rect">
          <a:avLst/>
        </a:prstGeom>
        <a:solidFill>
          <a:srgbClr val="3659B5"/>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Time Frame</a:t>
          </a:r>
        </a:p>
      </xdr:txBody>
    </xdr:sp>
    <xdr:clientData/>
  </xdr:twoCellAnchor>
  <xdr:twoCellAnchor>
    <xdr:from>
      <xdr:col>8</xdr:col>
      <xdr:colOff>68580</xdr:colOff>
      <xdr:row>0</xdr:row>
      <xdr:rowOff>144780</xdr:rowOff>
    </xdr:from>
    <xdr:to>
      <xdr:col>9</xdr:col>
      <xdr:colOff>320040</xdr:colOff>
      <xdr:row>2</xdr:row>
      <xdr:rowOff>0</xdr:rowOff>
    </xdr:to>
    <xdr:sp macro="" textlink="">
      <xdr:nvSpPr>
        <xdr:cNvPr id="37" name="Rectangle: Single Corner Rounded 36">
          <a:hlinkClick xmlns:r="http://schemas.openxmlformats.org/officeDocument/2006/relationships" r:id="rId8"/>
          <a:extLst>
            <a:ext uri="{FF2B5EF4-FFF2-40B4-BE49-F238E27FC236}">
              <a16:creationId xmlns:a16="http://schemas.microsoft.com/office/drawing/2014/main" id="{A837C426-DF26-38F3-411B-DF232A099872}"/>
            </a:ext>
          </a:extLst>
        </xdr:cNvPr>
        <xdr:cNvSpPr/>
      </xdr:nvSpPr>
      <xdr:spPr>
        <a:xfrm>
          <a:off x="6408420" y="144780"/>
          <a:ext cx="1043940" cy="312420"/>
        </a:xfrm>
        <a:prstGeom prst="round1Rect">
          <a:avLst/>
        </a:prstGeom>
        <a:solidFill>
          <a:schemeClr val="bg1">
            <a:lumMod val="6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Store</a:t>
          </a:r>
        </a:p>
      </xdr:txBody>
    </xdr:sp>
    <xdr:clientData/>
  </xdr:twoCellAnchor>
  <xdr:twoCellAnchor>
    <xdr:from>
      <xdr:col>9</xdr:col>
      <xdr:colOff>533400</xdr:colOff>
      <xdr:row>0</xdr:row>
      <xdr:rowOff>137160</xdr:rowOff>
    </xdr:from>
    <xdr:to>
      <xdr:col>10</xdr:col>
      <xdr:colOff>784860</xdr:colOff>
      <xdr:row>1</xdr:row>
      <xdr:rowOff>220980</xdr:rowOff>
    </xdr:to>
    <xdr:sp macro="" textlink="">
      <xdr:nvSpPr>
        <xdr:cNvPr id="41" name="Rectangle: Single Corner Rounded 40">
          <a:hlinkClick xmlns:r="http://schemas.openxmlformats.org/officeDocument/2006/relationships" r:id="rId9"/>
          <a:extLst>
            <a:ext uri="{FF2B5EF4-FFF2-40B4-BE49-F238E27FC236}">
              <a16:creationId xmlns:a16="http://schemas.microsoft.com/office/drawing/2014/main" id="{0AB48575-6FDD-3968-0F35-7E6DFB13A3E6}"/>
            </a:ext>
          </a:extLst>
        </xdr:cNvPr>
        <xdr:cNvSpPr/>
      </xdr:nvSpPr>
      <xdr:spPr>
        <a:xfrm>
          <a:off x="7665720" y="137160"/>
          <a:ext cx="1043940" cy="312420"/>
        </a:xfrm>
        <a:prstGeom prst="round1Rect">
          <a:avLst/>
        </a:prstGeom>
        <a:solidFill>
          <a:schemeClr val="bg1">
            <a:lumMod val="6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Profit</a:t>
          </a:r>
          <a:r>
            <a:rPr lang="en-IN" sz="1100" baseline="0"/>
            <a:t> View</a:t>
          </a:r>
          <a:endParaRPr lang="en-IN" sz="1100"/>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9</xdr:col>
      <xdr:colOff>1524000</xdr:colOff>
      <xdr:row>19</xdr:row>
      <xdr:rowOff>83821</xdr:rowOff>
    </xdr:from>
    <xdr:to>
      <xdr:col>11</xdr:col>
      <xdr:colOff>685800</xdr:colOff>
      <xdr:row>26</xdr:row>
      <xdr:rowOff>53341</xdr:rowOff>
    </xdr:to>
    <mc:AlternateContent xmlns:mc="http://schemas.openxmlformats.org/markup-compatibility/2006" xmlns:a14="http://schemas.microsoft.com/office/drawing/2010/main">
      <mc:Choice Requires="a14">
        <xdr:graphicFrame macro="">
          <xdr:nvGraphicFramePr>
            <xdr:cNvPr id="3" name="Month Name">
              <a:extLst>
                <a:ext uri="{FF2B5EF4-FFF2-40B4-BE49-F238E27FC236}">
                  <a16:creationId xmlns:a16="http://schemas.microsoft.com/office/drawing/2014/main" id="{4008285B-44FC-BC4F-71D2-E49BC58A1F8B}"/>
                </a:ext>
              </a:extLst>
            </xdr:cNvPr>
            <xdr:cNvGraphicFramePr/>
          </xdr:nvGraphicFramePr>
          <xdr:xfrm>
            <a:off x="0" y="0"/>
            <a:ext cx="0" cy="0"/>
          </xdr:xfrm>
          <a:graphic>
            <a:graphicData uri="http://schemas.microsoft.com/office/drawing/2010/slicer">
              <sle:slicer xmlns:sle="http://schemas.microsoft.com/office/drawing/2010/slicer" name="Month Name"/>
            </a:graphicData>
          </a:graphic>
        </xdr:graphicFrame>
      </mc:Choice>
      <mc:Fallback xmlns="">
        <xdr:sp macro="" textlink="">
          <xdr:nvSpPr>
            <xdr:cNvPr id="0" name=""/>
            <xdr:cNvSpPr>
              <a:spLocks noTextEdit="1"/>
            </xdr:cNvSpPr>
          </xdr:nvSpPr>
          <xdr:spPr>
            <a:xfrm>
              <a:off x="11102340" y="4526281"/>
              <a:ext cx="1828800" cy="156972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1676400</xdr:colOff>
      <xdr:row>17</xdr:row>
      <xdr:rowOff>106680</xdr:rowOff>
    </xdr:from>
    <xdr:to>
      <xdr:col>9</xdr:col>
      <xdr:colOff>1379220</xdr:colOff>
      <xdr:row>30</xdr:row>
      <xdr:rowOff>173355</xdr:rowOff>
    </xdr:to>
    <mc:AlternateContent xmlns:mc="http://schemas.openxmlformats.org/markup-compatibility/2006" xmlns:a14="http://schemas.microsoft.com/office/drawing/2010/main">
      <mc:Choice Requires="a14">
        <xdr:graphicFrame macro="">
          <xdr:nvGraphicFramePr>
            <xdr:cNvPr id="5" name="Category">
              <a:extLst>
                <a:ext uri="{FF2B5EF4-FFF2-40B4-BE49-F238E27FC236}">
                  <a16:creationId xmlns:a16="http://schemas.microsoft.com/office/drawing/2014/main" id="{48F547AE-F9FD-930B-90F6-39FDDA9BADDD}"/>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8732520" y="4091940"/>
              <a:ext cx="1828800" cy="30384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12</xdr:col>
      <xdr:colOff>205740</xdr:colOff>
      <xdr:row>4</xdr:row>
      <xdr:rowOff>129540</xdr:rowOff>
    </xdr:from>
    <xdr:to>
      <xdr:col>15</xdr:col>
      <xdr:colOff>640080</xdr:colOff>
      <xdr:row>13</xdr:row>
      <xdr:rowOff>152400</xdr:rowOff>
    </xdr:to>
    <xdr:graphicFrame macro="">
      <xdr:nvGraphicFramePr>
        <xdr:cNvPr id="4" name="Chart 3">
          <a:extLst>
            <a:ext uri="{FF2B5EF4-FFF2-40B4-BE49-F238E27FC236}">
              <a16:creationId xmlns:a16="http://schemas.microsoft.com/office/drawing/2014/main" id="{379D35E9-5A0B-6822-0AEB-DC01CCD7B35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absolute">
    <xdr:from>
      <xdr:col>14</xdr:col>
      <xdr:colOff>342900</xdr:colOff>
      <xdr:row>0</xdr:row>
      <xdr:rowOff>0</xdr:rowOff>
    </xdr:from>
    <xdr:to>
      <xdr:col>18</xdr:col>
      <xdr:colOff>579120</xdr:colOff>
      <xdr:row>33</xdr:row>
      <xdr:rowOff>99060</xdr:rowOff>
    </xdr:to>
    <xdr:sp macro="" textlink="">
      <xdr:nvSpPr>
        <xdr:cNvPr id="25" name="Moon 24">
          <a:extLst>
            <a:ext uri="{FF2B5EF4-FFF2-40B4-BE49-F238E27FC236}">
              <a16:creationId xmlns:a16="http://schemas.microsoft.com/office/drawing/2014/main" id="{7E6E83FE-4617-4161-BA39-40FC937E9533}"/>
            </a:ext>
          </a:extLst>
        </xdr:cNvPr>
        <xdr:cNvSpPr/>
      </xdr:nvSpPr>
      <xdr:spPr>
        <a:xfrm flipH="1">
          <a:off x="11437620" y="0"/>
          <a:ext cx="3406140" cy="7642860"/>
        </a:xfrm>
        <a:prstGeom prst="moon">
          <a:avLst>
            <a:gd name="adj" fmla="val 45369"/>
          </a:avLst>
        </a:prstGeom>
        <a:solidFill>
          <a:schemeClr val="accent1">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182880</xdr:colOff>
      <xdr:row>3</xdr:row>
      <xdr:rowOff>114300</xdr:rowOff>
    </xdr:from>
    <xdr:to>
      <xdr:col>15</xdr:col>
      <xdr:colOff>213360</xdr:colOff>
      <xdr:row>30</xdr:row>
      <xdr:rowOff>152400</xdr:rowOff>
    </xdr:to>
    <xdr:sp macro="" textlink="">
      <xdr:nvSpPr>
        <xdr:cNvPr id="10" name="Rectangle: Diagonal Corners Rounded 9">
          <a:extLst>
            <a:ext uri="{FF2B5EF4-FFF2-40B4-BE49-F238E27FC236}">
              <a16:creationId xmlns:a16="http://schemas.microsoft.com/office/drawing/2014/main" id="{B95B477F-F5FC-0A33-4810-20C666C3C838}"/>
            </a:ext>
          </a:extLst>
        </xdr:cNvPr>
        <xdr:cNvSpPr/>
      </xdr:nvSpPr>
      <xdr:spPr>
        <a:xfrm>
          <a:off x="182880" y="800100"/>
          <a:ext cx="11917680" cy="6210300"/>
        </a:xfrm>
        <a:prstGeom prst="round2DiagRect">
          <a:avLst>
            <a:gd name="adj1" fmla="val 114"/>
            <a:gd name="adj2" fmla="val 0"/>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0</xdr:colOff>
      <xdr:row>1</xdr:row>
      <xdr:rowOff>213360</xdr:rowOff>
    </xdr:from>
    <xdr:to>
      <xdr:col>2</xdr:col>
      <xdr:colOff>426720</xdr:colOff>
      <xdr:row>10</xdr:row>
      <xdr:rowOff>144780</xdr:rowOff>
    </xdr:to>
    <xdr:sp macro="" textlink="">
      <xdr:nvSpPr>
        <xdr:cNvPr id="12" name="Oval 11">
          <a:extLst>
            <a:ext uri="{FF2B5EF4-FFF2-40B4-BE49-F238E27FC236}">
              <a16:creationId xmlns:a16="http://schemas.microsoft.com/office/drawing/2014/main" id="{6385D43E-1D1D-AA06-FAA2-CC0E7A65511F}"/>
            </a:ext>
          </a:extLst>
        </xdr:cNvPr>
        <xdr:cNvSpPr/>
      </xdr:nvSpPr>
      <xdr:spPr>
        <a:xfrm>
          <a:off x="0" y="441960"/>
          <a:ext cx="2011680" cy="1988820"/>
        </a:xfrm>
        <a:prstGeom prst="ellipse">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14</xdr:col>
      <xdr:colOff>419100</xdr:colOff>
      <xdr:row>0</xdr:row>
      <xdr:rowOff>0</xdr:rowOff>
    </xdr:from>
    <xdr:to>
      <xdr:col>18</xdr:col>
      <xdr:colOff>655320</xdr:colOff>
      <xdr:row>33</xdr:row>
      <xdr:rowOff>99060</xdr:rowOff>
    </xdr:to>
    <xdr:sp macro="" textlink="">
      <xdr:nvSpPr>
        <xdr:cNvPr id="8" name="Moon 7">
          <a:extLst>
            <a:ext uri="{FF2B5EF4-FFF2-40B4-BE49-F238E27FC236}">
              <a16:creationId xmlns:a16="http://schemas.microsoft.com/office/drawing/2014/main" id="{5EC2125B-B9F6-29A8-40FE-8B1072738E08}"/>
            </a:ext>
          </a:extLst>
        </xdr:cNvPr>
        <xdr:cNvSpPr/>
      </xdr:nvSpPr>
      <xdr:spPr>
        <a:xfrm flipH="1">
          <a:off x="11513820" y="0"/>
          <a:ext cx="3406140" cy="7642860"/>
        </a:xfrm>
        <a:prstGeom prst="moon">
          <a:avLst>
            <a:gd name="adj" fmla="val 46711"/>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411480</xdr:colOff>
      <xdr:row>0</xdr:row>
      <xdr:rowOff>106680</xdr:rowOff>
    </xdr:from>
    <xdr:to>
      <xdr:col>14</xdr:col>
      <xdr:colOff>251460</xdr:colOff>
      <xdr:row>2</xdr:row>
      <xdr:rowOff>137160</xdr:rowOff>
    </xdr:to>
    <xdr:sp macro="" textlink="">
      <xdr:nvSpPr>
        <xdr:cNvPr id="9" name="Rectangle 8">
          <a:extLst>
            <a:ext uri="{FF2B5EF4-FFF2-40B4-BE49-F238E27FC236}">
              <a16:creationId xmlns:a16="http://schemas.microsoft.com/office/drawing/2014/main" id="{D6EB3BD2-137C-4CA7-795C-0F088CF30A0C}"/>
            </a:ext>
          </a:extLst>
        </xdr:cNvPr>
        <xdr:cNvSpPr/>
      </xdr:nvSpPr>
      <xdr:spPr>
        <a:xfrm>
          <a:off x="411480" y="106680"/>
          <a:ext cx="10934700" cy="487680"/>
        </a:xfrm>
        <a:prstGeom prst="rect">
          <a:avLst/>
        </a:prstGeom>
        <a:gradFill>
          <a:gsLst>
            <a:gs pos="0">
              <a:schemeClr val="bg1">
                <a:lumMod val="100000"/>
                <a:alpha val="54000"/>
              </a:schemeClr>
            </a:gs>
            <a:gs pos="50000">
              <a:schemeClr val="bg1"/>
            </a:gs>
            <a:gs pos="100000">
              <a:schemeClr val="bg1">
                <a:lumMod val="95000"/>
                <a:alpha val="54000"/>
              </a:scheme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297180</xdr:colOff>
      <xdr:row>4</xdr:row>
      <xdr:rowOff>106680</xdr:rowOff>
    </xdr:from>
    <xdr:to>
      <xdr:col>14</xdr:col>
      <xdr:colOff>518160</xdr:colOff>
      <xdr:row>29</xdr:row>
      <xdr:rowOff>198120</xdr:rowOff>
    </xdr:to>
    <xdr:sp macro="" textlink="">
      <xdr:nvSpPr>
        <xdr:cNvPr id="11" name="Rectangle: Diagonal Corners Rounded 10">
          <a:extLst>
            <a:ext uri="{FF2B5EF4-FFF2-40B4-BE49-F238E27FC236}">
              <a16:creationId xmlns:a16="http://schemas.microsoft.com/office/drawing/2014/main" id="{1C8FEE7E-3B60-486D-BF00-ED34E26C68C1}"/>
            </a:ext>
          </a:extLst>
        </xdr:cNvPr>
        <xdr:cNvSpPr/>
      </xdr:nvSpPr>
      <xdr:spPr>
        <a:xfrm>
          <a:off x="1089660" y="1021080"/>
          <a:ext cx="10523220" cy="5806440"/>
        </a:xfrm>
        <a:prstGeom prst="round2DiagRect">
          <a:avLst>
            <a:gd name="adj1" fmla="val 727"/>
            <a:gd name="adj2" fmla="val 0"/>
          </a:avLst>
        </a:prstGeom>
        <a:solidFill>
          <a:schemeClr val="bg1"/>
        </a:solidFill>
        <a:ln>
          <a:noFill/>
        </a:ln>
        <a:effectLst>
          <a:outerShdw blurRad="63500" sx="102000" sy="102000" algn="ctr" rotWithShape="0">
            <a:prstClr val="black">
              <a:alpha val="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xdr:col>
      <xdr:colOff>15240</xdr:colOff>
      <xdr:row>4</xdr:row>
      <xdr:rowOff>175260</xdr:rowOff>
    </xdr:from>
    <xdr:to>
      <xdr:col>14</xdr:col>
      <xdr:colOff>449580</xdr:colOff>
      <xdr:row>29</xdr:row>
      <xdr:rowOff>60960</xdr:rowOff>
    </xdr:to>
    <xdr:sp macro="" textlink="">
      <xdr:nvSpPr>
        <xdr:cNvPr id="13" name="Rectangle: Diagonal Corners Rounded 12">
          <a:extLst>
            <a:ext uri="{FF2B5EF4-FFF2-40B4-BE49-F238E27FC236}">
              <a16:creationId xmlns:a16="http://schemas.microsoft.com/office/drawing/2014/main" id="{715AF612-DC52-476D-819C-731B7345B29D}"/>
            </a:ext>
          </a:extLst>
        </xdr:cNvPr>
        <xdr:cNvSpPr/>
      </xdr:nvSpPr>
      <xdr:spPr>
        <a:xfrm>
          <a:off x="3977640" y="1089660"/>
          <a:ext cx="7566660" cy="5600700"/>
        </a:xfrm>
        <a:prstGeom prst="round2DiagRect">
          <a:avLst>
            <a:gd name="adj1" fmla="val 727"/>
            <a:gd name="adj2" fmla="val 0"/>
          </a:avLst>
        </a:prstGeom>
        <a:solidFill>
          <a:schemeClr val="bg1"/>
        </a:solidFill>
        <a:ln>
          <a:noFill/>
        </a:ln>
        <a:effectLst>
          <a:outerShdw blurRad="63500" sx="102000" sy="102000" algn="ctr" rotWithShape="0">
            <a:prstClr val="black">
              <a:alpha val="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xdr:col>
      <xdr:colOff>358140</xdr:colOff>
      <xdr:row>6</xdr:row>
      <xdr:rowOff>83820</xdr:rowOff>
    </xdr:from>
    <xdr:to>
      <xdr:col>14</xdr:col>
      <xdr:colOff>198120</xdr:colOff>
      <xdr:row>27</xdr:row>
      <xdr:rowOff>60960</xdr:rowOff>
    </xdr:to>
    <mc:AlternateContent xmlns:mc="http://schemas.openxmlformats.org/markup-compatibility/2006">
      <mc:Choice xmlns:we="http://schemas.microsoft.com/office/webextensions/webextension/2010/11" Requires="we">
        <xdr:graphicFrame macro="">
          <xdr:nvGraphicFramePr>
            <xdr:cNvPr id="15" name="Add-in 14">
              <a:extLst>
                <a:ext uri="{FF2B5EF4-FFF2-40B4-BE49-F238E27FC236}">
                  <a16:creationId xmlns:a16="http://schemas.microsoft.com/office/drawing/2014/main" id="{FED6EA60-4EA1-4DFF-A21C-5A77E1749C47}"/>
                </a:ext>
              </a:extLst>
            </xdr:cNvPr>
            <xdr:cNvGraphicFramePr>
              <a:graphicFrameLocks noGrp="1"/>
            </xdr:cNvGraphicFramePr>
          </xdr:nvGraphicFramePr>
          <xdr:xfrm>
            <a:off x="0" y="0"/>
            <a:ext cx="0" cy="0"/>
          </xdr:xfrm>
          <a:graphic>
            <a:graphicData uri="http://schemas.microsoft.com/office/webextensions/webextension/2010/11">
              <we:webextensionref xmlns:we="http://schemas.microsoft.com/office/webextensions/webextension/2010/11" xmlns:r="http://schemas.openxmlformats.org/officeDocument/2006/relationships" r:id="rId1"/>
            </a:graphicData>
          </a:graphic>
        </xdr:graphicFrame>
      </mc:Choice>
      <mc:Fallback>
        <xdr:pic>
          <xdr:nvPicPr>
            <xdr:cNvPr id="15" name="Add-in 14">
              <a:extLst>
                <a:ext uri="{FF2B5EF4-FFF2-40B4-BE49-F238E27FC236}">
                  <a16:creationId xmlns:a16="http://schemas.microsoft.com/office/drawing/2014/main" id="{FED6EA60-4EA1-4DFF-A21C-5A77E1749C47}"/>
                </a:ext>
              </a:extLst>
            </xdr:cNvPr>
            <xdr:cNvPicPr/>
          </xdr:nvPicPr>
          <xdr:blipFill>
            <a:blip xmlns:r="http://schemas.openxmlformats.org/officeDocument/2006/relationships" r:embed="rId2"/>
            <a:stretch>
              <a:fillRect/>
            </a:stretch>
          </xdr:blipFill>
          <xdr:spPr>
            <a:prstGeom prst="rect">
              <a:avLst/>
            </a:prstGeom>
          </xdr:spPr>
        </xdr:pic>
      </mc:Fallback>
    </mc:AlternateContent>
    <xdr:clientData/>
  </xdr:twoCellAnchor>
  <xdr:twoCellAnchor editAs="oneCell">
    <xdr:from>
      <xdr:col>1</xdr:col>
      <xdr:colOff>510540</xdr:colOff>
      <xdr:row>6</xdr:row>
      <xdr:rowOff>45721</xdr:rowOff>
    </xdr:from>
    <xdr:to>
      <xdr:col>4</xdr:col>
      <xdr:colOff>335280</xdr:colOff>
      <xdr:row>15</xdr:row>
      <xdr:rowOff>114300</xdr:rowOff>
    </xdr:to>
    <mc:AlternateContent xmlns:mc="http://schemas.openxmlformats.org/markup-compatibility/2006" xmlns:a14="http://schemas.microsoft.com/office/drawing/2010/main">
      <mc:Choice Requires="a14">
        <xdr:graphicFrame macro="">
          <xdr:nvGraphicFramePr>
            <xdr:cNvPr id="2" name="Month Name 1">
              <a:extLst>
                <a:ext uri="{FF2B5EF4-FFF2-40B4-BE49-F238E27FC236}">
                  <a16:creationId xmlns:a16="http://schemas.microsoft.com/office/drawing/2014/main" id="{B0EC8BCB-9DD7-43BD-A08A-ABEB23CF7E15}"/>
                </a:ext>
              </a:extLst>
            </xdr:cNvPr>
            <xdr:cNvGraphicFramePr/>
          </xdr:nvGraphicFramePr>
          <xdr:xfrm>
            <a:off x="0" y="0"/>
            <a:ext cx="0" cy="0"/>
          </xdr:xfrm>
          <a:graphic>
            <a:graphicData uri="http://schemas.microsoft.com/office/drawing/2010/slicer">
              <sle:slicer xmlns:sle="http://schemas.microsoft.com/office/drawing/2010/slicer" name="Month Name 1"/>
            </a:graphicData>
          </a:graphic>
        </xdr:graphicFrame>
      </mc:Choice>
      <mc:Fallback xmlns="">
        <xdr:sp macro="" textlink="">
          <xdr:nvSpPr>
            <xdr:cNvPr id="0" name=""/>
            <xdr:cNvSpPr>
              <a:spLocks noTextEdit="1"/>
            </xdr:cNvSpPr>
          </xdr:nvSpPr>
          <xdr:spPr>
            <a:xfrm>
              <a:off x="1303020" y="1417321"/>
              <a:ext cx="2202180" cy="212597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441960</xdr:colOff>
      <xdr:row>16</xdr:row>
      <xdr:rowOff>137160</xdr:rowOff>
    </xdr:from>
    <xdr:to>
      <xdr:col>4</xdr:col>
      <xdr:colOff>224520</xdr:colOff>
      <xdr:row>19</xdr:row>
      <xdr:rowOff>135360</xdr:rowOff>
    </xdr:to>
    <xdr:sp macro="" textlink="">
      <xdr:nvSpPr>
        <xdr:cNvPr id="3" name="Rectangle: Diagonal Corners Rounded 2">
          <a:extLst>
            <a:ext uri="{FF2B5EF4-FFF2-40B4-BE49-F238E27FC236}">
              <a16:creationId xmlns:a16="http://schemas.microsoft.com/office/drawing/2014/main" id="{BB5AE17B-3156-4DCC-B70F-881248C6AD27}"/>
            </a:ext>
          </a:extLst>
        </xdr:cNvPr>
        <xdr:cNvSpPr/>
      </xdr:nvSpPr>
      <xdr:spPr>
        <a:xfrm>
          <a:off x="1234440" y="3794760"/>
          <a:ext cx="2160000" cy="684000"/>
        </a:xfrm>
        <a:prstGeom prst="round2DiagRect">
          <a:avLst>
            <a:gd name="adj1" fmla="val 727"/>
            <a:gd name="adj2" fmla="val 0"/>
          </a:avLst>
        </a:prstGeom>
        <a:solidFill>
          <a:schemeClr val="bg1">
            <a:lumMod val="95000"/>
          </a:schemeClr>
        </a:solidFill>
        <a:ln>
          <a:noFill/>
        </a:ln>
        <a:effectLst>
          <a:outerShdw blurRad="63500" sx="102000" sy="102000" algn="ctr" rotWithShape="0">
            <a:prstClr val="black">
              <a:alpha val="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441960</xdr:colOff>
      <xdr:row>20</xdr:row>
      <xdr:rowOff>53340</xdr:rowOff>
    </xdr:from>
    <xdr:to>
      <xdr:col>4</xdr:col>
      <xdr:colOff>224520</xdr:colOff>
      <xdr:row>23</xdr:row>
      <xdr:rowOff>51540</xdr:rowOff>
    </xdr:to>
    <xdr:sp macro="" textlink="">
      <xdr:nvSpPr>
        <xdr:cNvPr id="4" name="Rectangle: Diagonal Corners Rounded 3">
          <a:extLst>
            <a:ext uri="{FF2B5EF4-FFF2-40B4-BE49-F238E27FC236}">
              <a16:creationId xmlns:a16="http://schemas.microsoft.com/office/drawing/2014/main" id="{8710A0C1-3FC9-4796-B913-70FC33E0AC19}"/>
            </a:ext>
          </a:extLst>
        </xdr:cNvPr>
        <xdr:cNvSpPr/>
      </xdr:nvSpPr>
      <xdr:spPr>
        <a:xfrm>
          <a:off x="1234440" y="4625340"/>
          <a:ext cx="2160000" cy="684000"/>
        </a:xfrm>
        <a:prstGeom prst="round2DiagRect">
          <a:avLst>
            <a:gd name="adj1" fmla="val 727"/>
            <a:gd name="adj2" fmla="val 0"/>
          </a:avLst>
        </a:prstGeom>
        <a:solidFill>
          <a:schemeClr val="bg1">
            <a:lumMod val="95000"/>
          </a:schemeClr>
        </a:solidFill>
        <a:ln>
          <a:noFill/>
        </a:ln>
        <a:effectLst>
          <a:outerShdw blurRad="63500" sx="102000" sy="102000" algn="ctr" rotWithShape="0">
            <a:prstClr val="black">
              <a:alpha val="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441960</xdr:colOff>
      <xdr:row>24</xdr:row>
      <xdr:rowOff>38100</xdr:rowOff>
    </xdr:from>
    <xdr:to>
      <xdr:col>4</xdr:col>
      <xdr:colOff>224520</xdr:colOff>
      <xdr:row>27</xdr:row>
      <xdr:rowOff>36300</xdr:rowOff>
    </xdr:to>
    <xdr:sp macro="" textlink="">
      <xdr:nvSpPr>
        <xdr:cNvPr id="5" name="Rectangle: Diagonal Corners Rounded 4">
          <a:extLst>
            <a:ext uri="{FF2B5EF4-FFF2-40B4-BE49-F238E27FC236}">
              <a16:creationId xmlns:a16="http://schemas.microsoft.com/office/drawing/2014/main" id="{43E8B275-CD6D-49A4-9FFF-84547ADD3A50}"/>
            </a:ext>
          </a:extLst>
        </xdr:cNvPr>
        <xdr:cNvSpPr/>
      </xdr:nvSpPr>
      <xdr:spPr>
        <a:xfrm>
          <a:off x="1234440" y="5524500"/>
          <a:ext cx="2160000" cy="684000"/>
        </a:xfrm>
        <a:prstGeom prst="round2DiagRect">
          <a:avLst>
            <a:gd name="adj1" fmla="val 727"/>
            <a:gd name="adj2" fmla="val 0"/>
          </a:avLst>
        </a:prstGeom>
        <a:solidFill>
          <a:schemeClr val="bg1">
            <a:lumMod val="95000"/>
          </a:schemeClr>
        </a:solidFill>
        <a:ln>
          <a:noFill/>
        </a:ln>
        <a:effectLst>
          <a:outerShdw blurRad="63500" sx="102000" sy="102000" algn="ctr" rotWithShape="0">
            <a:prstClr val="black">
              <a:alpha val="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624840</xdr:colOff>
      <xdr:row>17</xdr:row>
      <xdr:rowOff>152400</xdr:rowOff>
    </xdr:from>
    <xdr:to>
      <xdr:col>1</xdr:col>
      <xdr:colOff>762000</xdr:colOff>
      <xdr:row>18</xdr:row>
      <xdr:rowOff>60960</xdr:rowOff>
    </xdr:to>
    <xdr:sp macro="" textlink="">
      <xdr:nvSpPr>
        <xdr:cNvPr id="6" name="Oval 5">
          <a:extLst>
            <a:ext uri="{FF2B5EF4-FFF2-40B4-BE49-F238E27FC236}">
              <a16:creationId xmlns:a16="http://schemas.microsoft.com/office/drawing/2014/main" id="{FE801FB3-4D69-2092-AB6F-259F0DBCE448}"/>
            </a:ext>
          </a:extLst>
        </xdr:cNvPr>
        <xdr:cNvSpPr/>
      </xdr:nvSpPr>
      <xdr:spPr>
        <a:xfrm>
          <a:off x="1417320" y="4038600"/>
          <a:ext cx="137160" cy="13716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632460</xdr:colOff>
      <xdr:row>21</xdr:row>
      <xdr:rowOff>114300</xdr:rowOff>
    </xdr:from>
    <xdr:to>
      <xdr:col>1</xdr:col>
      <xdr:colOff>769620</xdr:colOff>
      <xdr:row>22</xdr:row>
      <xdr:rowOff>22860</xdr:rowOff>
    </xdr:to>
    <xdr:sp macro="" textlink="">
      <xdr:nvSpPr>
        <xdr:cNvPr id="7" name="Oval 6">
          <a:extLst>
            <a:ext uri="{FF2B5EF4-FFF2-40B4-BE49-F238E27FC236}">
              <a16:creationId xmlns:a16="http://schemas.microsoft.com/office/drawing/2014/main" id="{1CFE14EF-4E7A-4DB6-BD17-34786E1ED0D2}"/>
            </a:ext>
          </a:extLst>
        </xdr:cNvPr>
        <xdr:cNvSpPr/>
      </xdr:nvSpPr>
      <xdr:spPr>
        <a:xfrm>
          <a:off x="1424940" y="4914900"/>
          <a:ext cx="137160" cy="13716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632460</xdr:colOff>
      <xdr:row>25</xdr:row>
      <xdr:rowOff>83820</xdr:rowOff>
    </xdr:from>
    <xdr:to>
      <xdr:col>1</xdr:col>
      <xdr:colOff>769620</xdr:colOff>
      <xdr:row>25</xdr:row>
      <xdr:rowOff>220980</xdr:rowOff>
    </xdr:to>
    <xdr:sp macro="" textlink="">
      <xdr:nvSpPr>
        <xdr:cNvPr id="14" name="Oval 13">
          <a:extLst>
            <a:ext uri="{FF2B5EF4-FFF2-40B4-BE49-F238E27FC236}">
              <a16:creationId xmlns:a16="http://schemas.microsoft.com/office/drawing/2014/main" id="{8F74B7C2-8F07-476A-86B7-9830BA8EC65B}"/>
            </a:ext>
          </a:extLst>
        </xdr:cNvPr>
        <xdr:cNvSpPr/>
      </xdr:nvSpPr>
      <xdr:spPr>
        <a:xfrm>
          <a:off x="1424940" y="5798820"/>
          <a:ext cx="137160" cy="13716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106680</xdr:colOff>
      <xdr:row>16</xdr:row>
      <xdr:rowOff>182880</xdr:rowOff>
    </xdr:from>
    <xdr:to>
      <xdr:col>3</xdr:col>
      <xdr:colOff>160020</xdr:colOff>
      <xdr:row>17</xdr:row>
      <xdr:rowOff>152400</xdr:rowOff>
    </xdr:to>
    <xdr:sp macro="" textlink="">
      <xdr:nvSpPr>
        <xdr:cNvPr id="16" name="TextBox 15">
          <a:extLst>
            <a:ext uri="{FF2B5EF4-FFF2-40B4-BE49-F238E27FC236}">
              <a16:creationId xmlns:a16="http://schemas.microsoft.com/office/drawing/2014/main" id="{A97941ED-B88D-1B55-00D0-6C36E2BD45A7}"/>
            </a:ext>
          </a:extLst>
        </xdr:cNvPr>
        <xdr:cNvSpPr txBox="1"/>
      </xdr:nvSpPr>
      <xdr:spPr>
        <a:xfrm>
          <a:off x="1691640" y="3840480"/>
          <a:ext cx="845820" cy="1981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800" b="1"/>
            <a:t>Total Revenue</a:t>
          </a:r>
        </a:p>
      </xdr:txBody>
    </xdr:sp>
    <xdr:clientData/>
  </xdr:twoCellAnchor>
  <xdr:twoCellAnchor>
    <xdr:from>
      <xdr:col>2</xdr:col>
      <xdr:colOff>114300</xdr:colOff>
      <xdr:row>20</xdr:row>
      <xdr:rowOff>152400</xdr:rowOff>
    </xdr:from>
    <xdr:to>
      <xdr:col>3</xdr:col>
      <xdr:colOff>167640</xdr:colOff>
      <xdr:row>21</xdr:row>
      <xdr:rowOff>121920</xdr:rowOff>
    </xdr:to>
    <xdr:sp macro="" textlink="">
      <xdr:nvSpPr>
        <xdr:cNvPr id="17" name="TextBox 16">
          <a:extLst>
            <a:ext uri="{FF2B5EF4-FFF2-40B4-BE49-F238E27FC236}">
              <a16:creationId xmlns:a16="http://schemas.microsoft.com/office/drawing/2014/main" id="{E3BF1CF5-86DC-48D1-B829-E2E2F1621B24}"/>
            </a:ext>
          </a:extLst>
        </xdr:cNvPr>
        <xdr:cNvSpPr txBox="1"/>
      </xdr:nvSpPr>
      <xdr:spPr>
        <a:xfrm>
          <a:off x="1699260" y="4724400"/>
          <a:ext cx="845820" cy="1981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800" b="1"/>
            <a:t>Total</a:t>
          </a:r>
          <a:r>
            <a:rPr lang="en-IN" sz="800" b="1" baseline="0"/>
            <a:t> Target</a:t>
          </a:r>
        </a:p>
        <a:p>
          <a:endParaRPr lang="en-IN" sz="800" b="1"/>
        </a:p>
      </xdr:txBody>
    </xdr:sp>
    <xdr:clientData/>
  </xdr:twoCellAnchor>
  <xdr:twoCellAnchor>
    <xdr:from>
      <xdr:col>2</xdr:col>
      <xdr:colOff>53340</xdr:colOff>
      <xdr:row>24</xdr:row>
      <xdr:rowOff>68580</xdr:rowOff>
    </xdr:from>
    <xdr:to>
      <xdr:col>3</xdr:col>
      <xdr:colOff>106680</xdr:colOff>
      <xdr:row>25</xdr:row>
      <xdr:rowOff>38100</xdr:rowOff>
    </xdr:to>
    <xdr:sp macro="" textlink="">
      <xdr:nvSpPr>
        <xdr:cNvPr id="18" name="TextBox 17">
          <a:extLst>
            <a:ext uri="{FF2B5EF4-FFF2-40B4-BE49-F238E27FC236}">
              <a16:creationId xmlns:a16="http://schemas.microsoft.com/office/drawing/2014/main" id="{207436BE-56C7-4DC6-9674-182AEF5B715A}"/>
            </a:ext>
          </a:extLst>
        </xdr:cNvPr>
        <xdr:cNvSpPr txBox="1"/>
      </xdr:nvSpPr>
      <xdr:spPr>
        <a:xfrm>
          <a:off x="1638300" y="5554980"/>
          <a:ext cx="845820" cy="1981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800" b="1"/>
            <a:t>Variance %</a:t>
          </a:r>
        </a:p>
      </xdr:txBody>
    </xdr:sp>
    <xdr:clientData/>
  </xdr:twoCellAnchor>
  <xdr:twoCellAnchor>
    <xdr:from>
      <xdr:col>2</xdr:col>
      <xdr:colOff>624840</xdr:colOff>
      <xdr:row>17</xdr:row>
      <xdr:rowOff>182880</xdr:rowOff>
    </xdr:from>
    <xdr:to>
      <xdr:col>3</xdr:col>
      <xdr:colOff>632460</xdr:colOff>
      <xdr:row>19</xdr:row>
      <xdr:rowOff>0</xdr:rowOff>
    </xdr:to>
    <xdr:sp macro="" textlink="'STORE AND MONTH WISE REVENUE'!B5">
      <xdr:nvSpPr>
        <xdr:cNvPr id="19" name="TextBox 18">
          <a:extLst>
            <a:ext uri="{FF2B5EF4-FFF2-40B4-BE49-F238E27FC236}">
              <a16:creationId xmlns:a16="http://schemas.microsoft.com/office/drawing/2014/main" id="{824EE864-F972-A657-7545-A9DC5E4ECA28}"/>
            </a:ext>
          </a:extLst>
        </xdr:cNvPr>
        <xdr:cNvSpPr txBox="1"/>
      </xdr:nvSpPr>
      <xdr:spPr>
        <a:xfrm>
          <a:off x="2209800" y="4069080"/>
          <a:ext cx="800100"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BABDF628-4CCD-4178-9A3C-B13DA990D04E}" type="TxLink">
            <a:rPr lang="en-US" sz="1400" b="0" i="0" u="none" strike="noStrike">
              <a:solidFill>
                <a:srgbClr val="000000"/>
              </a:solidFill>
              <a:latin typeface="Calibri Light"/>
              <a:ea typeface="Calibri Light"/>
              <a:cs typeface="Calibri Light"/>
            </a:rPr>
            <a:pPr/>
            <a:t>$5.4M</a:t>
          </a:fld>
          <a:endParaRPr lang="en-IN" sz="800" b="1">
            <a:solidFill>
              <a:schemeClr val="dk1"/>
            </a:solidFill>
            <a:latin typeface="+mn-lt"/>
            <a:ea typeface="+mn-ea"/>
            <a:cs typeface="+mn-cs"/>
          </a:endParaRPr>
        </a:p>
      </xdr:txBody>
    </xdr:sp>
    <xdr:clientData/>
  </xdr:twoCellAnchor>
  <xdr:twoCellAnchor>
    <xdr:from>
      <xdr:col>2</xdr:col>
      <xdr:colOff>594360</xdr:colOff>
      <xdr:row>21</xdr:row>
      <xdr:rowOff>144780</xdr:rowOff>
    </xdr:from>
    <xdr:to>
      <xdr:col>3</xdr:col>
      <xdr:colOff>609600</xdr:colOff>
      <xdr:row>22</xdr:row>
      <xdr:rowOff>167640</xdr:rowOff>
    </xdr:to>
    <xdr:sp macro="" textlink="'STORE AND MONTH WISE REVENUE'!K5">
      <xdr:nvSpPr>
        <xdr:cNvPr id="20" name="TextBox 19">
          <a:extLst>
            <a:ext uri="{FF2B5EF4-FFF2-40B4-BE49-F238E27FC236}">
              <a16:creationId xmlns:a16="http://schemas.microsoft.com/office/drawing/2014/main" id="{08DBCF35-6824-2FB5-98E6-D82B34379104}"/>
            </a:ext>
          </a:extLst>
        </xdr:cNvPr>
        <xdr:cNvSpPr txBox="1"/>
      </xdr:nvSpPr>
      <xdr:spPr>
        <a:xfrm>
          <a:off x="2179320" y="4945380"/>
          <a:ext cx="807720"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BECC3D65-DBC3-4EB3-BEF1-32F30B36D64F}" type="TxLink">
            <a:rPr lang="en-US" sz="1400" b="0" i="0" u="none" strike="noStrike">
              <a:solidFill>
                <a:srgbClr val="000000"/>
              </a:solidFill>
              <a:latin typeface="Calibri Light"/>
              <a:ea typeface="Calibri Light"/>
              <a:cs typeface="Calibri Light"/>
            </a:rPr>
            <a:pPr/>
            <a:t>$5.3M</a:t>
          </a:fld>
          <a:endParaRPr lang="en-IN" sz="1100"/>
        </a:p>
      </xdr:txBody>
    </xdr:sp>
    <xdr:clientData/>
  </xdr:twoCellAnchor>
  <xdr:twoCellAnchor>
    <xdr:from>
      <xdr:col>2</xdr:col>
      <xdr:colOff>624840</xdr:colOff>
      <xdr:row>25</xdr:row>
      <xdr:rowOff>76200</xdr:rowOff>
    </xdr:from>
    <xdr:to>
      <xdr:col>3</xdr:col>
      <xdr:colOff>640080</xdr:colOff>
      <xdr:row>26</xdr:row>
      <xdr:rowOff>99060</xdr:rowOff>
    </xdr:to>
    <xdr:sp macro="" textlink="">
      <xdr:nvSpPr>
        <xdr:cNvPr id="21" name="TextBox 20">
          <a:extLst>
            <a:ext uri="{FF2B5EF4-FFF2-40B4-BE49-F238E27FC236}">
              <a16:creationId xmlns:a16="http://schemas.microsoft.com/office/drawing/2014/main" id="{6ECE6529-C6D7-443E-835E-F68F6CDE8F3D}"/>
            </a:ext>
          </a:extLst>
        </xdr:cNvPr>
        <xdr:cNvSpPr txBox="1"/>
      </xdr:nvSpPr>
      <xdr:spPr>
        <a:xfrm>
          <a:off x="2209800" y="5791200"/>
          <a:ext cx="807720"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IN" sz="1100"/>
        </a:p>
      </xdr:txBody>
    </xdr:sp>
    <xdr:clientData/>
  </xdr:twoCellAnchor>
  <mc:AlternateContent xmlns:mc="http://schemas.openxmlformats.org/markup-compatibility/2006">
    <mc:Choice xmlns:a14="http://schemas.microsoft.com/office/drawing/2010/main" Requires="a14">
      <xdr:twoCellAnchor editAs="oneCell">
        <xdr:from>
          <xdr:col>2</xdr:col>
          <xdr:colOff>7620</xdr:colOff>
          <xdr:row>25</xdr:row>
          <xdr:rowOff>45720</xdr:rowOff>
        </xdr:from>
        <xdr:to>
          <xdr:col>4</xdr:col>
          <xdr:colOff>129540</xdr:colOff>
          <xdr:row>26</xdr:row>
          <xdr:rowOff>152400</xdr:rowOff>
        </xdr:to>
        <xdr:pic>
          <xdr:nvPicPr>
            <xdr:cNvPr id="24" name="Picture 23">
              <a:extLst>
                <a:ext uri="{FF2B5EF4-FFF2-40B4-BE49-F238E27FC236}">
                  <a16:creationId xmlns:a16="http://schemas.microsoft.com/office/drawing/2014/main" id="{1B0F1608-82FF-89FF-0551-DEDA03BD3BE0}"/>
                </a:ext>
              </a:extLst>
            </xdr:cNvPr>
            <xdr:cNvPicPr>
              <a:picLocks noChangeAspect="1" noChangeArrowheads="1"/>
              <a:extLst>
                <a:ext uri="{84589F7E-364E-4C9E-8A38-B11213B215E9}">
                  <a14:cameraTool cellRange="'STORE AND MONTH WISE REVENUE'!$J$14" spid="_x0000_s1118"/>
                </a:ext>
              </a:extLst>
            </xdr:cNvPicPr>
          </xdr:nvPicPr>
          <xdr:blipFill>
            <a:blip xmlns:r="http://schemas.openxmlformats.org/officeDocument/2006/relationships" r:embed="rId3"/>
            <a:srcRect/>
            <a:stretch>
              <a:fillRect/>
            </a:stretch>
          </xdr:blipFill>
          <xdr:spPr bwMode="auto">
            <a:xfrm>
              <a:off x="1592580" y="5760720"/>
              <a:ext cx="1706880" cy="335280"/>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0</xdr:col>
      <xdr:colOff>563880</xdr:colOff>
      <xdr:row>0</xdr:row>
      <xdr:rowOff>30480</xdr:rowOff>
    </xdr:from>
    <xdr:to>
      <xdr:col>5</xdr:col>
      <xdr:colOff>38100</xdr:colOff>
      <xdr:row>2</xdr:row>
      <xdr:rowOff>0</xdr:rowOff>
    </xdr:to>
    <xdr:sp macro="" textlink="'NAME AND PROFIT analysis'!M32">
      <xdr:nvSpPr>
        <xdr:cNvPr id="22" name="TextBox 21">
          <a:extLst>
            <a:ext uri="{FF2B5EF4-FFF2-40B4-BE49-F238E27FC236}">
              <a16:creationId xmlns:a16="http://schemas.microsoft.com/office/drawing/2014/main" id="{D0D4DFE7-B67C-49CA-A90C-9DAFD3132FAB}"/>
            </a:ext>
          </a:extLst>
        </xdr:cNvPr>
        <xdr:cNvSpPr txBox="1"/>
      </xdr:nvSpPr>
      <xdr:spPr>
        <a:xfrm>
          <a:off x="563880" y="30480"/>
          <a:ext cx="3436620" cy="426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400" b="1">
              <a:gradFill flip="none" rotWithShape="1">
                <a:gsLst>
                  <a:gs pos="0">
                    <a:schemeClr val="accent1">
                      <a:lumMod val="89000"/>
                    </a:schemeClr>
                  </a:gs>
                  <a:gs pos="23000">
                    <a:schemeClr val="accent1">
                      <a:lumMod val="89000"/>
                    </a:schemeClr>
                  </a:gs>
                  <a:gs pos="69000">
                    <a:schemeClr val="accent1">
                      <a:lumMod val="75000"/>
                    </a:schemeClr>
                  </a:gs>
                  <a:gs pos="97000">
                    <a:schemeClr val="accent1">
                      <a:lumMod val="70000"/>
                    </a:schemeClr>
                  </a:gs>
                </a:gsLst>
                <a:path path="circle">
                  <a:fillToRect l="50000" t="50000" r="50000" b="50000"/>
                </a:path>
                <a:tileRect/>
              </a:gradFill>
            </a:rPr>
            <a:t>Kix</a:t>
          </a:r>
          <a:r>
            <a:rPr lang="en-IN" sz="2400" b="1" baseline="0">
              <a:gradFill flip="none" rotWithShape="1">
                <a:gsLst>
                  <a:gs pos="0">
                    <a:schemeClr val="accent1">
                      <a:lumMod val="89000"/>
                    </a:schemeClr>
                  </a:gs>
                  <a:gs pos="23000">
                    <a:schemeClr val="accent1">
                      <a:lumMod val="89000"/>
                    </a:schemeClr>
                  </a:gs>
                  <a:gs pos="69000">
                    <a:schemeClr val="accent1">
                      <a:lumMod val="75000"/>
                    </a:schemeClr>
                  </a:gs>
                  <a:gs pos="97000">
                    <a:schemeClr val="accent1">
                      <a:lumMod val="70000"/>
                    </a:schemeClr>
                  </a:gs>
                </a:gsLst>
                <a:path path="circle">
                  <a:fillToRect l="50000" t="50000" r="50000" b="50000"/>
                </a:path>
                <a:tileRect/>
              </a:gradFill>
            </a:rPr>
            <a:t> Business Dashboard</a:t>
          </a:r>
          <a:endParaRPr lang="en-IN" sz="2400" b="1">
            <a:gradFill flip="none" rotWithShape="1">
              <a:gsLst>
                <a:gs pos="0">
                  <a:schemeClr val="accent1">
                    <a:lumMod val="89000"/>
                  </a:schemeClr>
                </a:gs>
                <a:gs pos="23000">
                  <a:schemeClr val="accent1">
                    <a:lumMod val="89000"/>
                  </a:schemeClr>
                </a:gs>
                <a:gs pos="69000">
                  <a:schemeClr val="accent1">
                    <a:lumMod val="75000"/>
                  </a:schemeClr>
                </a:gs>
                <a:gs pos="97000">
                  <a:schemeClr val="accent1">
                    <a:lumMod val="70000"/>
                  </a:schemeClr>
                </a:gs>
              </a:gsLst>
              <a:path path="circle">
                <a:fillToRect l="50000" t="50000" r="50000" b="50000"/>
              </a:path>
              <a:tileRect/>
            </a:gradFill>
          </a:endParaRPr>
        </a:p>
      </xdr:txBody>
    </xdr:sp>
    <xdr:clientData/>
  </xdr:twoCellAnchor>
  <xdr:twoCellAnchor>
    <xdr:from>
      <xdr:col>5</xdr:col>
      <xdr:colOff>777240</xdr:colOff>
      <xdr:row>0</xdr:row>
      <xdr:rowOff>160020</xdr:rowOff>
    </xdr:from>
    <xdr:to>
      <xdr:col>7</xdr:col>
      <xdr:colOff>236220</xdr:colOff>
      <xdr:row>2</xdr:row>
      <xdr:rowOff>15240</xdr:rowOff>
    </xdr:to>
    <xdr:sp macro="" textlink="">
      <xdr:nvSpPr>
        <xdr:cNvPr id="23" name="Rectangle: Single Corner Rounded 22">
          <a:hlinkClick xmlns:r="http://schemas.openxmlformats.org/officeDocument/2006/relationships" r:id="rId4"/>
          <a:extLst>
            <a:ext uri="{FF2B5EF4-FFF2-40B4-BE49-F238E27FC236}">
              <a16:creationId xmlns:a16="http://schemas.microsoft.com/office/drawing/2014/main" id="{5A894FDD-50C4-4779-8E80-D0E8FD010BD2}"/>
            </a:ext>
          </a:extLst>
        </xdr:cNvPr>
        <xdr:cNvSpPr/>
      </xdr:nvSpPr>
      <xdr:spPr>
        <a:xfrm>
          <a:off x="4739640" y="160020"/>
          <a:ext cx="1043940" cy="312420"/>
        </a:xfrm>
        <a:prstGeom prst="round1Rect">
          <a:avLst/>
        </a:prstGeom>
        <a:solidFill>
          <a:schemeClr val="bg1">
            <a:lumMod val="6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Time Frame</a:t>
          </a:r>
        </a:p>
      </xdr:txBody>
    </xdr:sp>
    <xdr:clientData/>
  </xdr:twoCellAnchor>
  <xdr:twoCellAnchor>
    <xdr:from>
      <xdr:col>7</xdr:col>
      <xdr:colOff>563880</xdr:colOff>
      <xdr:row>0</xdr:row>
      <xdr:rowOff>160020</xdr:rowOff>
    </xdr:from>
    <xdr:to>
      <xdr:col>9</xdr:col>
      <xdr:colOff>22860</xdr:colOff>
      <xdr:row>2</xdr:row>
      <xdr:rowOff>15240</xdr:rowOff>
    </xdr:to>
    <xdr:sp macro="" textlink="">
      <xdr:nvSpPr>
        <xdr:cNvPr id="26" name="Rectangle: Single Corner Rounded 25">
          <a:extLst>
            <a:ext uri="{FF2B5EF4-FFF2-40B4-BE49-F238E27FC236}">
              <a16:creationId xmlns:a16="http://schemas.microsoft.com/office/drawing/2014/main" id="{46262593-77BA-4A6B-BCA9-B455E81A6FD6}"/>
            </a:ext>
          </a:extLst>
        </xdr:cNvPr>
        <xdr:cNvSpPr/>
      </xdr:nvSpPr>
      <xdr:spPr>
        <a:xfrm>
          <a:off x="6111240" y="160020"/>
          <a:ext cx="1043940" cy="312420"/>
        </a:xfrm>
        <a:prstGeom prst="round1Rect">
          <a:avLst/>
        </a:prstGeom>
        <a:solidFill>
          <a:srgbClr val="3659B5"/>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solidFill>
                <a:schemeClr val="bg1"/>
              </a:solidFill>
            </a:rPr>
            <a:t>Store</a:t>
          </a:r>
        </a:p>
      </xdr:txBody>
    </xdr:sp>
    <xdr:clientData/>
  </xdr:twoCellAnchor>
  <xdr:twoCellAnchor>
    <xdr:from>
      <xdr:col>9</xdr:col>
      <xdr:colOff>236220</xdr:colOff>
      <xdr:row>0</xdr:row>
      <xdr:rowOff>152400</xdr:rowOff>
    </xdr:from>
    <xdr:to>
      <xdr:col>10</xdr:col>
      <xdr:colOff>487680</xdr:colOff>
      <xdr:row>2</xdr:row>
      <xdr:rowOff>7620</xdr:rowOff>
    </xdr:to>
    <xdr:sp macro="" textlink="">
      <xdr:nvSpPr>
        <xdr:cNvPr id="27" name="Rectangle: Single Corner Rounded 26">
          <a:hlinkClick xmlns:r="http://schemas.openxmlformats.org/officeDocument/2006/relationships" r:id="rId5"/>
          <a:extLst>
            <a:ext uri="{FF2B5EF4-FFF2-40B4-BE49-F238E27FC236}">
              <a16:creationId xmlns:a16="http://schemas.microsoft.com/office/drawing/2014/main" id="{1DA1F268-96EA-426E-A23B-023EB52904B4}"/>
            </a:ext>
          </a:extLst>
        </xdr:cNvPr>
        <xdr:cNvSpPr/>
      </xdr:nvSpPr>
      <xdr:spPr>
        <a:xfrm>
          <a:off x="7368540" y="152400"/>
          <a:ext cx="1043940" cy="312420"/>
        </a:xfrm>
        <a:prstGeom prst="round1Rect">
          <a:avLst/>
        </a:prstGeom>
        <a:solidFill>
          <a:schemeClr val="bg1">
            <a:lumMod val="6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Profit</a:t>
          </a:r>
          <a:r>
            <a:rPr lang="en-IN" sz="1100" baseline="0"/>
            <a:t> View</a:t>
          </a:r>
          <a:endParaRPr lang="en-IN"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10</xdr:col>
      <xdr:colOff>613410</xdr:colOff>
      <xdr:row>2</xdr:row>
      <xdr:rowOff>38100</xdr:rowOff>
    </xdr:from>
    <xdr:to>
      <xdr:col>14</xdr:col>
      <xdr:colOff>480060</xdr:colOff>
      <xdr:row>11</xdr:row>
      <xdr:rowOff>205740</xdr:rowOff>
    </xdr:to>
    <xdr:graphicFrame macro="">
      <xdr:nvGraphicFramePr>
        <xdr:cNvPr id="3" name="Chart 2">
          <a:extLst>
            <a:ext uri="{FF2B5EF4-FFF2-40B4-BE49-F238E27FC236}">
              <a16:creationId xmlns:a16="http://schemas.microsoft.com/office/drawing/2014/main" id="{41F0D00F-8D36-FAE8-8007-14ED2414AFC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674370</xdr:colOff>
      <xdr:row>14</xdr:row>
      <xdr:rowOff>114300</xdr:rowOff>
    </xdr:from>
    <xdr:to>
      <xdr:col>6</xdr:col>
      <xdr:colOff>2697480</xdr:colOff>
      <xdr:row>20</xdr:row>
      <xdr:rowOff>205740</xdr:rowOff>
    </xdr:to>
    <xdr:graphicFrame macro="">
      <xdr:nvGraphicFramePr>
        <xdr:cNvPr id="4" name="Chart 3">
          <a:extLst>
            <a:ext uri="{FF2B5EF4-FFF2-40B4-BE49-F238E27FC236}">
              <a16:creationId xmlns:a16="http://schemas.microsoft.com/office/drawing/2014/main" id="{268ACAAE-22C9-1D03-231B-79C55E2D36E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absolute">
    <xdr:from>
      <xdr:col>14</xdr:col>
      <xdr:colOff>342900</xdr:colOff>
      <xdr:row>0</xdr:row>
      <xdr:rowOff>0</xdr:rowOff>
    </xdr:from>
    <xdr:to>
      <xdr:col>18</xdr:col>
      <xdr:colOff>579120</xdr:colOff>
      <xdr:row>33</xdr:row>
      <xdr:rowOff>0</xdr:rowOff>
    </xdr:to>
    <xdr:sp macro="" textlink="">
      <xdr:nvSpPr>
        <xdr:cNvPr id="2" name="Moon 1">
          <a:extLst>
            <a:ext uri="{FF2B5EF4-FFF2-40B4-BE49-F238E27FC236}">
              <a16:creationId xmlns:a16="http://schemas.microsoft.com/office/drawing/2014/main" id="{8EA18463-2B77-4E39-9F04-08A8E033CC6A}"/>
            </a:ext>
          </a:extLst>
        </xdr:cNvPr>
        <xdr:cNvSpPr/>
      </xdr:nvSpPr>
      <xdr:spPr>
        <a:xfrm flipH="1">
          <a:off x="11437620" y="0"/>
          <a:ext cx="3406140" cy="7642860"/>
        </a:xfrm>
        <a:prstGeom prst="moon">
          <a:avLst>
            <a:gd name="adj" fmla="val 45369"/>
          </a:avLst>
        </a:prstGeom>
        <a:solidFill>
          <a:schemeClr val="accent1">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7</xdr:col>
      <xdr:colOff>236220</xdr:colOff>
      <xdr:row>6</xdr:row>
      <xdr:rowOff>60960</xdr:rowOff>
    </xdr:from>
    <xdr:to>
      <xdr:col>12</xdr:col>
      <xdr:colOff>472440</xdr:colOff>
      <xdr:row>17</xdr:row>
      <xdr:rowOff>91440</xdr:rowOff>
    </xdr:to>
    <xdr:sp macro="" textlink="">
      <xdr:nvSpPr>
        <xdr:cNvPr id="16" name="Rectangle 15">
          <a:extLst>
            <a:ext uri="{FF2B5EF4-FFF2-40B4-BE49-F238E27FC236}">
              <a16:creationId xmlns:a16="http://schemas.microsoft.com/office/drawing/2014/main" id="{826ABD09-EB67-3E07-996C-5C59AD7C3FA3}"/>
            </a:ext>
          </a:extLst>
        </xdr:cNvPr>
        <xdr:cNvSpPr/>
      </xdr:nvSpPr>
      <xdr:spPr>
        <a:xfrm>
          <a:off x="5783580" y="1432560"/>
          <a:ext cx="4198620" cy="2545080"/>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144779</xdr:colOff>
      <xdr:row>0</xdr:row>
      <xdr:rowOff>60959</xdr:rowOff>
    </xdr:from>
    <xdr:to>
      <xdr:col>14</xdr:col>
      <xdr:colOff>342900</xdr:colOff>
      <xdr:row>2</xdr:row>
      <xdr:rowOff>30480</xdr:rowOff>
    </xdr:to>
    <xdr:sp macro="" textlink="">
      <xdr:nvSpPr>
        <xdr:cNvPr id="5" name="Rectangle 4">
          <a:extLst>
            <a:ext uri="{FF2B5EF4-FFF2-40B4-BE49-F238E27FC236}">
              <a16:creationId xmlns:a16="http://schemas.microsoft.com/office/drawing/2014/main" id="{4144F75D-AE33-4ABF-BD46-79E6039CB94A}"/>
            </a:ext>
          </a:extLst>
        </xdr:cNvPr>
        <xdr:cNvSpPr/>
      </xdr:nvSpPr>
      <xdr:spPr>
        <a:xfrm>
          <a:off x="937259" y="60959"/>
          <a:ext cx="10500361" cy="426721"/>
        </a:xfrm>
        <a:prstGeom prst="rect">
          <a:avLst/>
        </a:prstGeom>
        <a:gradFill>
          <a:gsLst>
            <a:gs pos="0">
              <a:schemeClr val="bg1">
                <a:lumMod val="100000"/>
                <a:alpha val="54000"/>
              </a:schemeClr>
            </a:gs>
            <a:gs pos="50000">
              <a:schemeClr val="bg1"/>
            </a:gs>
            <a:gs pos="100000">
              <a:schemeClr val="bg1">
                <a:lumMod val="95000"/>
                <a:alpha val="54000"/>
              </a:scheme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7</xdr:col>
      <xdr:colOff>419100</xdr:colOff>
      <xdr:row>6</xdr:row>
      <xdr:rowOff>190500</xdr:rowOff>
    </xdr:from>
    <xdr:to>
      <xdr:col>12</xdr:col>
      <xdr:colOff>262890</xdr:colOff>
      <xdr:row>16</xdr:row>
      <xdr:rowOff>213360</xdr:rowOff>
    </xdr:to>
    <xdr:graphicFrame macro="">
      <xdr:nvGraphicFramePr>
        <xdr:cNvPr id="6" name="Chart 5">
          <a:extLst>
            <a:ext uri="{FF2B5EF4-FFF2-40B4-BE49-F238E27FC236}">
              <a16:creationId xmlns:a16="http://schemas.microsoft.com/office/drawing/2014/main" id="{8D958288-8CF9-4BC0-A834-11281EE6425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236220</xdr:colOff>
      <xdr:row>2</xdr:row>
      <xdr:rowOff>213360</xdr:rowOff>
    </xdr:from>
    <xdr:to>
      <xdr:col>3</xdr:col>
      <xdr:colOff>373380</xdr:colOff>
      <xdr:row>5</xdr:row>
      <xdr:rowOff>160020</xdr:rowOff>
    </xdr:to>
    <xdr:grpSp>
      <xdr:nvGrpSpPr>
        <xdr:cNvPr id="54" name="Group 53">
          <a:extLst>
            <a:ext uri="{FF2B5EF4-FFF2-40B4-BE49-F238E27FC236}">
              <a16:creationId xmlns:a16="http://schemas.microsoft.com/office/drawing/2014/main" id="{14F3F5AA-BE8F-E51C-AFF8-F4CCD41DD953}"/>
            </a:ext>
          </a:extLst>
        </xdr:cNvPr>
        <xdr:cNvGrpSpPr/>
      </xdr:nvGrpSpPr>
      <xdr:grpSpPr>
        <a:xfrm>
          <a:off x="1028700" y="670560"/>
          <a:ext cx="1722120" cy="632460"/>
          <a:chOff x="480060" y="670560"/>
          <a:chExt cx="1722120" cy="632460"/>
        </a:xfrm>
      </xdr:grpSpPr>
      <xdr:sp macro="" textlink="">
        <xdr:nvSpPr>
          <xdr:cNvPr id="7" name="Rectangle: Rounded Corners 6">
            <a:extLst>
              <a:ext uri="{FF2B5EF4-FFF2-40B4-BE49-F238E27FC236}">
                <a16:creationId xmlns:a16="http://schemas.microsoft.com/office/drawing/2014/main" id="{1FE229A8-00FA-2524-B23E-A336E6A640C2}"/>
              </a:ext>
            </a:extLst>
          </xdr:cNvPr>
          <xdr:cNvSpPr/>
        </xdr:nvSpPr>
        <xdr:spPr>
          <a:xfrm>
            <a:off x="480060" y="670560"/>
            <a:ext cx="1722120" cy="632460"/>
          </a:xfrm>
          <a:prstGeom prst="roundRect">
            <a:avLst/>
          </a:prstGeom>
          <a:gradFill flip="none" rotWithShape="1">
            <a:gsLst>
              <a:gs pos="0">
                <a:srgbClr val="00B0F0">
                  <a:alpha val="44000"/>
                </a:srgbClr>
              </a:gs>
              <a:gs pos="27000">
                <a:srgbClr val="333F50">
                  <a:alpha val="90000"/>
                </a:srgbClr>
              </a:gs>
              <a:gs pos="100000">
                <a:srgbClr val="333F50"/>
              </a:gs>
            </a:gsLst>
            <a:path path="circle">
              <a:fillToRect l="100000" b="100000"/>
            </a:path>
            <a:tileRect t="-100000" r="-10000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1" name="Oval 10">
            <a:extLst>
              <a:ext uri="{FF2B5EF4-FFF2-40B4-BE49-F238E27FC236}">
                <a16:creationId xmlns:a16="http://schemas.microsoft.com/office/drawing/2014/main" id="{A6587E8E-D243-6E67-66BE-66238876AB3D}"/>
              </a:ext>
            </a:extLst>
          </xdr:cNvPr>
          <xdr:cNvSpPr/>
        </xdr:nvSpPr>
        <xdr:spPr>
          <a:xfrm>
            <a:off x="541020" y="922020"/>
            <a:ext cx="396000" cy="324000"/>
          </a:xfrm>
          <a:prstGeom prst="ellipse">
            <a:avLst/>
          </a:prstGeom>
          <a:solidFill>
            <a:srgbClr val="3659B5">
              <a:alpha val="89000"/>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pic>
        <xdr:nvPicPr>
          <xdr:cNvPr id="30" name="Picture 29">
            <a:extLst>
              <a:ext uri="{FF2B5EF4-FFF2-40B4-BE49-F238E27FC236}">
                <a16:creationId xmlns:a16="http://schemas.microsoft.com/office/drawing/2014/main" id="{03162EFE-47DD-A927-4D8B-1E39FD854AB9}"/>
              </a:ext>
            </a:extLst>
          </xdr:cNvPr>
          <xdr:cNvPicPr>
            <a:picLocks noChangeAspect="1"/>
          </xdr:cNvPicPr>
        </xdr:nvPicPr>
        <xdr:blipFill>
          <a:blip xmlns:r="http://schemas.openxmlformats.org/officeDocument/2006/relationships" r:embed="rId2" cstate="print">
            <a:lum bright="70000" contrast="-70000"/>
            <a:extLst>
              <a:ext uri="{28A0092B-C50C-407E-A947-70E740481C1C}">
                <a14:useLocalDpi xmlns:a14="http://schemas.microsoft.com/office/drawing/2010/main" val="0"/>
              </a:ext>
            </a:extLst>
          </a:blip>
          <a:stretch>
            <a:fillRect/>
          </a:stretch>
        </xdr:blipFill>
        <xdr:spPr>
          <a:xfrm>
            <a:off x="601980" y="944880"/>
            <a:ext cx="266700" cy="266700"/>
          </a:xfrm>
          <a:prstGeom prst="rect">
            <a:avLst/>
          </a:prstGeom>
        </xdr:spPr>
      </xdr:pic>
      <xdr:sp macro="" textlink="">
        <xdr:nvSpPr>
          <xdr:cNvPr id="31" name="TextBox 30">
            <a:extLst>
              <a:ext uri="{FF2B5EF4-FFF2-40B4-BE49-F238E27FC236}">
                <a16:creationId xmlns:a16="http://schemas.microsoft.com/office/drawing/2014/main" id="{A8BBA23B-085B-55AA-C761-DAF3948904C1}"/>
              </a:ext>
            </a:extLst>
          </xdr:cNvPr>
          <xdr:cNvSpPr txBox="1"/>
        </xdr:nvSpPr>
        <xdr:spPr>
          <a:xfrm>
            <a:off x="1104900" y="1013460"/>
            <a:ext cx="579120"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solidFill>
                  <a:schemeClr val="bg1"/>
                </a:solidFill>
              </a:rPr>
              <a:t>COGS</a:t>
            </a:r>
          </a:p>
        </xdr:txBody>
      </xdr:sp>
      <xdr:sp macro="" textlink="'NAME AND PROFIT analysis'!F37">
        <xdr:nvSpPr>
          <xdr:cNvPr id="35" name="TextBox 34">
            <a:extLst>
              <a:ext uri="{FF2B5EF4-FFF2-40B4-BE49-F238E27FC236}">
                <a16:creationId xmlns:a16="http://schemas.microsoft.com/office/drawing/2014/main" id="{88FB6AE4-94D4-0C8A-A1C3-B99D58B4BC5A}"/>
              </a:ext>
            </a:extLst>
          </xdr:cNvPr>
          <xdr:cNvSpPr txBox="1"/>
        </xdr:nvSpPr>
        <xdr:spPr>
          <a:xfrm>
            <a:off x="1043940" y="754380"/>
            <a:ext cx="579120"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A5CA2BC3-800E-48A5-A344-9196114A9EF2}" type="TxLink">
              <a:rPr lang="en-US" sz="1600" b="1" i="0" u="none" strike="noStrike">
                <a:solidFill>
                  <a:schemeClr val="bg1"/>
                </a:solidFill>
                <a:latin typeface="Calibri Light"/>
                <a:ea typeface="Calibri Light"/>
                <a:cs typeface="Calibri Light"/>
              </a:rPr>
              <a:pPr/>
              <a:t>$3M</a:t>
            </a:fld>
            <a:endParaRPr lang="en-IN" sz="1200" b="1">
              <a:solidFill>
                <a:schemeClr val="bg1"/>
              </a:solidFill>
            </a:endParaRPr>
          </a:p>
        </xdr:txBody>
      </xdr:sp>
    </xdr:grpSp>
    <xdr:clientData/>
  </xdr:twoCellAnchor>
  <xdr:twoCellAnchor>
    <xdr:from>
      <xdr:col>3</xdr:col>
      <xdr:colOff>728980</xdr:colOff>
      <xdr:row>2</xdr:row>
      <xdr:rowOff>205740</xdr:rowOff>
    </xdr:from>
    <xdr:to>
      <xdr:col>6</xdr:col>
      <xdr:colOff>149860</xdr:colOff>
      <xdr:row>5</xdr:row>
      <xdr:rowOff>152400</xdr:rowOff>
    </xdr:to>
    <xdr:grpSp>
      <xdr:nvGrpSpPr>
        <xdr:cNvPr id="53" name="Group 52">
          <a:extLst>
            <a:ext uri="{FF2B5EF4-FFF2-40B4-BE49-F238E27FC236}">
              <a16:creationId xmlns:a16="http://schemas.microsoft.com/office/drawing/2014/main" id="{7CAE9AE9-2ACB-9EC3-EC5E-7BF0EBDAD1AD}"/>
            </a:ext>
          </a:extLst>
        </xdr:cNvPr>
        <xdr:cNvGrpSpPr/>
      </xdr:nvGrpSpPr>
      <xdr:grpSpPr>
        <a:xfrm>
          <a:off x="3106420" y="662940"/>
          <a:ext cx="1798320" cy="632460"/>
          <a:chOff x="2702560" y="716280"/>
          <a:chExt cx="1798320" cy="632460"/>
        </a:xfrm>
      </xdr:grpSpPr>
      <xdr:sp macro="" textlink="">
        <xdr:nvSpPr>
          <xdr:cNvPr id="8" name="Rectangle: Rounded Corners 7">
            <a:extLst>
              <a:ext uri="{FF2B5EF4-FFF2-40B4-BE49-F238E27FC236}">
                <a16:creationId xmlns:a16="http://schemas.microsoft.com/office/drawing/2014/main" id="{C3E2E6E6-3F6B-43DE-A97D-A1CABD0DE878}"/>
              </a:ext>
            </a:extLst>
          </xdr:cNvPr>
          <xdr:cNvSpPr/>
        </xdr:nvSpPr>
        <xdr:spPr>
          <a:xfrm>
            <a:off x="2702560" y="716280"/>
            <a:ext cx="1798320" cy="632460"/>
          </a:xfrm>
          <a:prstGeom prst="roundRect">
            <a:avLst/>
          </a:prstGeom>
          <a:gradFill flip="none" rotWithShape="1">
            <a:gsLst>
              <a:gs pos="0">
                <a:schemeClr val="bg1">
                  <a:lumMod val="95000"/>
                </a:schemeClr>
              </a:gs>
              <a:gs pos="27000">
                <a:srgbClr val="333F50"/>
              </a:gs>
              <a:gs pos="100000">
                <a:srgbClr val="333F50"/>
              </a:gs>
            </a:gsLst>
            <a:path path="circle">
              <a:fillToRect l="100000" b="100000"/>
            </a:path>
            <a:tileRect t="-100000" r="-10000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2" name="Oval 11">
            <a:extLst>
              <a:ext uri="{FF2B5EF4-FFF2-40B4-BE49-F238E27FC236}">
                <a16:creationId xmlns:a16="http://schemas.microsoft.com/office/drawing/2014/main" id="{2E3E31C8-7965-4677-A161-863534AB37BF}"/>
              </a:ext>
            </a:extLst>
          </xdr:cNvPr>
          <xdr:cNvSpPr/>
        </xdr:nvSpPr>
        <xdr:spPr>
          <a:xfrm>
            <a:off x="2771140" y="960120"/>
            <a:ext cx="396000" cy="324000"/>
          </a:xfrm>
          <a:prstGeom prst="ellipse">
            <a:avLst/>
          </a:prstGeom>
          <a:solidFill>
            <a:schemeClr val="bg1">
              <a:lumMod val="50000"/>
              <a:alpha val="63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pic>
        <xdr:nvPicPr>
          <xdr:cNvPr id="26" name="Picture 25">
            <a:extLst>
              <a:ext uri="{FF2B5EF4-FFF2-40B4-BE49-F238E27FC236}">
                <a16:creationId xmlns:a16="http://schemas.microsoft.com/office/drawing/2014/main" id="{0E78D30F-C86B-C93D-C49B-4B21B3E20572}"/>
              </a:ext>
            </a:extLst>
          </xdr:cNvPr>
          <xdr:cNvPicPr>
            <a:picLocks noChangeAspect="1"/>
          </xdr:cNvPicPr>
        </xdr:nvPicPr>
        <xdr:blipFill>
          <a:blip xmlns:r="http://schemas.openxmlformats.org/officeDocument/2006/relationships" r:embed="rId3" cstate="print">
            <a:lum bright="70000" contrast="-70000"/>
            <a:extLst>
              <a:ext uri="{28A0092B-C50C-407E-A947-70E740481C1C}">
                <a14:useLocalDpi xmlns:a14="http://schemas.microsoft.com/office/drawing/2010/main" val="0"/>
              </a:ext>
            </a:extLst>
          </a:blip>
          <a:stretch>
            <a:fillRect/>
          </a:stretch>
        </xdr:blipFill>
        <xdr:spPr>
          <a:xfrm>
            <a:off x="2834640" y="983400"/>
            <a:ext cx="291840" cy="291840"/>
          </a:xfrm>
          <a:prstGeom prst="rect">
            <a:avLst/>
          </a:prstGeom>
        </xdr:spPr>
      </xdr:pic>
      <xdr:sp macro="" textlink="">
        <xdr:nvSpPr>
          <xdr:cNvPr id="32" name="TextBox 31">
            <a:extLst>
              <a:ext uri="{FF2B5EF4-FFF2-40B4-BE49-F238E27FC236}">
                <a16:creationId xmlns:a16="http://schemas.microsoft.com/office/drawing/2014/main" id="{021181EE-781B-4E4A-BA92-E98B55658D22}"/>
              </a:ext>
            </a:extLst>
          </xdr:cNvPr>
          <xdr:cNvSpPr txBox="1"/>
        </xdr:nvSpPr>
        <xdr:spPr>
          <a:xfrm>
            <a:off x="3177540" y="1074420"/>
            <a:ext cx="1021080" cy="213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solidFill>
                  <a:schemeClr val="bg1"/>
                </a:solidFill>
              </a:rPr>
              <a:t>Total</a:t>
            </a:r>
            <a:r>
              <a:rPr lang="en-IN" sz="1100" baseline="0"/>
              <a:t> </a:t>
            </a:r>
            <a:r>
              <a:rPr lang="en-IN" sz="1100" baseline="0">
                <a:solidFill>
                  <a:schemeClr val="bg1"/>
                </a:solidFill>
              </a:rPr>
              <a:t>Revenue</a:t>
            </a:r>
            <a:endParaRPr lang="en-IN" sz="1100">
              <a:solidFill>
                <a:schemeClr val="bg1"/>
              </a:solidFill>
            </a:endParaRPr>
          </a:p>
        </xdr:txBody>
      </xdr:sp>
      <xdr:sp macro="" textlink="'NAME AND PROFIT analysis'!H37">
        <xdr:nvSpPr>
          <xdr:cNvPr id="36" name="TextBox 35">
            <a:extLst>
              <a:ext uri="{FF2B5EF4-FFF2-40B4-BE49-F238E27FC236}">
                <a16:creationId xmlns:a16="http://schemas.microsoft.com/office/drawing/2014/main" id="{33E68B84-7EB7-EE08-C948-CE5D5FAE78AD}"/>
              </a:ext>
            </a:extLst>
          </xdr:cNvPr>
          <xdr:cNvSpPr txBox="1"/>
        </xdr:nvSpPr>
        <xdr:spPr>
          <a:xfrm>
            <a:off x="3284220" y="815340"/>
            <a:ext cx="982980" cy="297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B5F38E4C-1270-4F32-86F9-E4DE04E8DA1A}" type="TxLink">
              <a:rPr lang="en-US" sz="1400" b="1" i="0" u="none" strike="noStrike">
                <a:solidFill>
                  <a:schemeClr val="bg1"/>
                </a:solidFill>
                <a:latin typeface="Calibri Light"/>
                <a:ea typeface="Calibri Light"/>
                <a:cs typeface="Calibri Light"/>
              </a:rPr>
              <a:pPr marL="0" indent="0"/>
              <a:t>$5.4M</a:t>
            </a:fld>
            <a:endParaRPr lang="en-IN" sz="1600" b="1" i="0" u="none" strike="noStrike">
              <a:solidFill>
                <a:schemeClr val="bg1"/>
              </a:solidFill>
              <a:latin typeface="Calibri Light"/>
              <a:ea typeface="Calibri Light"/>
              <a:cs typeface="Calibri Light"/>
            </a:endParaRPr>
          </a:p>
        </xdr:txBody>
      </xdr:sp>
    </xdr:grpSp>
    <xdr:clientData/>
  </xdr:twoCellAnchor>
  <xdr:twoCellAnchor>
    <xdr:from>
      <xdr:col>6</xdr:col>
      <xdr:colOff>482600</xdr:colOff>
      <xdr:row>2</xdr:row>
      <xdr:rowOff>198120</xdr:rowOff>
    </xdr:from>
    <xdr:to>
      <xdr:col>8</xdr:col>
      <xdr:colOff>604520</xdr:colOff>
      <xdr:row>5</xdr:row>
      <xdr:rowOff>144780</xdr:rowOff>
    </xdr:to>
    <xdr:grpSp>
      <xdr:nvGrpSpPr>
        <xdr:cNvPr id="52" name="Group 51">
          <a:extLst>
            <a:ext uri="{FF2B5EF4-FFF2-40B4-BE49-F238E27FC236}">
              <a16:creationId xmlns:a16="http://schemas.microsoft.com/office/drawing/2014/main" id="{F13D53BF-AF88-0A26-92C5-9460777FC136}"/>
            </a:ext>
          </a:extLst>
        </xdr:cNvPr>
        <xdr:cNvGrpSpPr/>
      </xdr:nvGrpSpPr>
      <xdr:grpSpPr>
        <a:xfrm>
          <a:off x="5237480" y="655320"/>
          <a:ext cx="1706880" cy="632460"/>
          <a:chOff x="5077460" y="723900"/>
          <a:chExt cx="1706880" cy="632460"/>
        </a:xfrm>
      </xdr:grpSpPr>
      <xdr:sp macro="" textlink="">
        <xdr:nvSpPr>
          <xdr:cNvPr id="9" name="Rectangle: Rounded Corners 8">
            <a:extLst>
              <a:ext uri="{FF2B5EF4-FFF2-40B4-BE49-F238E27FC236}">
                <a16:creationId xmlns:a16="http://schemas.microsoft.com/office/drawing/2014/main" id="{034C060C-8932-4630-950B-D2A07CC08DB6}"/>
              </a:ext>
            </a:extLst>
          </xdr:cNvPr>
          <xdr:cNvSpPr/>
        </xdr:nvSpPr>
        <xdr:spPr>
          <a:xfrm>
            <a:off x="5077460" y="723900"/>
            <a:ext cx="1706880" cy="632460"/>
          </a:xfrm>
          <a:prstGeom prst="roundRect">
            <a:avLst/>
          </a:prstGeom>
          <a:gradFill flip="none" rotWithShape="1">
            <a:gsLst>
              <a:gs pos="0">
                <a:schemeClr val="accent4"/>
              </a:gs>
              <a:gs pos="27000">
                <a:srgbClr val="333F50"/>
              </a:gs>
              <a:gs pos="100000">
                <a:srgbClr val="333F50"/>
              </a:gs>
            </a:gsLst>
            <a:path path="circle">
              <a:fillToRect l="100000" b="100000"/>
            </a:path>
            <a:tileRect t="-100000" r="-10000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3" name="Oval 12">
            <a:extLst>
              <a:ext uri="{FF2B5EF4-FFF2-40B4-BE49-F238E27FC236}">
                <a16:creationId xmlns:a16="http://schemas.microsoft.com/office/drawing/2014/main" id="{D6A10814-A966-4769-8FF6-55909DD8A1BC}"/>
              </a:ext>
            </a:extLst>
          </xdr:cNvPr>
          <xdr:cNvSpPr/>
        </xdr:nvSpPr>
        <xdr:spPr>
          <a:xfrm>
            <a:off x="5130800" y="952500"/>
            <a:ext cx="396000" cy="324000"/>
          </a:xfrm>
          <a:prstGeom prst="ellipse">
            <a:avLst/>
          </a:prstGeom>
          <a:solidFill>
            <a:schemeClr val="bg1">
              <a:lumMod val="50000"/>
              <a:alpha val="63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pic>
        <xdr:nvPicPr>
          <xdr:cNvPr id="24" name="Picture 23">
            <a:extLst>
              <a:ext uri="{FF2B5EF4-FFF2-40B4-BE49-F238E27FC236}">
                <a16:creationId xmlns:a16="http://schemas.microsoft.com/office/drawing/2014/main" id="{127D5514-17F1-EE04-EC21-7F49D06460A5}"/>
              </a:ext>
            </a:extLst>
          </xdr:cNvPr>
          <xdr:cNvPicPr>
            <a:picLocks noChangeAspect="1"/>
          </xdr:cNvPicPr>
        </xdr:nvPicPr>
        <xdr:blipFill>
          <a:blip xmlns:r="http://schemas.openxmlformats.org/officeDocument/2006/relationships" r:embed="rId4" cstate="print">
            <a:lum bright="70000" contrast="-70000"/>
            <a:extLst>
              <a:ext uri="{28A0092B-C50C-407E-A947-70E740481C1C}">
                <a14:useLocalDpi xmlns:a14="http://schemas.microsoft.com/office/drawing/2010/main" val="0"/>
              </a:ext>
            </a:extLst>
          </a:blip>
          <a:stretch>
            <a:fillRect/>
          </a:stretch>
        </xdr:blipFill>
        <xdr:spPr>
          <a:xfrm>
            <a:off x="5184420" y="952500"/>
            <a:ext cx="297180" cy="297180"/>
          </a:xfrm>
          <a:prstGeom prst="rect">
            <a:avLst/>
          </a:prstGeom>
        </xdr:spPr>
      </xdr:pic>
      <xdr:sp macro="" textlink="">
        <xdr:nvSpPr>
          <xdr:cNvPr id="33" name="TextBox 32">
            <a:extLst>
              <a:ext uri="{FF2B5EF4-FFF2-40B4-BE49-F238E27FC236}">
                <a16:creationId xmlns:a16="http://schemas.microsoft.com/office/drawing/2014/main" id="{E4DB57CF-091E-473F-A929-F921393093C8}"/>
              </a:ext>
            </a:extLst>
          </xdr:cNvPr>
          <xdr:cNvSpPr txBox="1"/>
        </xdr:nvSpPr>
        <xdr:spPr>
          <a:xfrm>
            <a:off x="5593080" y="1059180"/>
            <a:ext cx="922020" cy="213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solidFill>
                  <a:schemeClr val="bg1"/>
                </a:solidFill>
              </a:rPr>
              <a:t>Total</a:t>
            </a:r>
            <a:r>
              <a:rPr lang="en-IN" sz="1100" baseline="0"/>
              <a:t> </a:t>
            </a:r>
            <a:r>
              <a:rPr lang="en-IN" sz="1100" baseline="0">
                <a:solidFill>
                  <a:schemeClr val="bg1"/>
                </a:solidFill>
              </a:rPr>
              <a:t>Profit</a:t>
            </a:r>
            <a:endParaRPr lang="en-IN" sz="1100">
              <a:solidFill>
                <a:schemeClr val="bg1"/>
              </a:solidFill>
            </a:endParaRPr>
          </a:p>
        </xdr:txBody>
      </xdr:sp>
      <xdr:sp macro="" textlink="'NAME AND PROFIT analysis'!I37">
        <xdr:nvSpPr>
          <xdr:cNvPr id="37" name="TextBox 36">
            <a:extLst>
              <a:ext uri="{FF2B5EF4-FFF2-40B4-BE49-F238E27FC236}">
                <a16:creationId xmlns:a16="http://schemas.microsoft.com/office/drawing/2014/main" id="{7F76F865-0985-4F48-6671-BBACD2DCEE44}"/>
              </a:ext>
            </a:extLst>
          </xdr:cNvPr>
          <xdr:cNvSpPr txBox="1"/>
        </xdr:nvSpPr>
        <xdr:spPr>
          <a:xfrm>
            <a:off x="5699760" y="800100"/>
            <a:ext cx="922020" cy="213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A7A86EAB-0E2E-4116-882A-7501C16BC84B}" type="TxLink">
              <a:rPr lang="en-US" sz="1400" b="1" i="0" u="none" strike="noStrike">
                <a:solidFill>
                  <a:schemeClr val="bg1"/>
                </a:solidFill>
                <a:latin typeface="Calibri Light"/>
                <a:ea typeface="Calibri Light"/>
                <a:cs typeface="Calibri Light"/>
              </a:rPr>
              <a:pPr/>
              <a:t>$2.3M</a:t>
            </a:fld>
            <a:endParaRPr lang="en-IN" sz="1100" b="1">
              <a:solidFill>
                <a:schemeClr val="bg1"/>
              </a:solidFill>
            </a:endParaRPr>
          </a:p>
        </xdr:txBody>
      </xdr:sp>
    </xdr:grpSp>
    <xdr:clientData/>
  </xdr:twoCellAnchor>
  <xdr:twoCellAnchor>
    <xdr:from>
      <xdr:col>9</xdr:col>
      <xdr:colOff>236220</xdr:colOff>
      <xdr:row>3</xdr:row>
      <xdr:rowOff>0</xdr:rowOff>
    </xdr:from>
    <xdr:to>
      <xdr:col>11</xdr:col>
      <xdr:colOff>388620</xdr:colOff>
      <xdr:row>5</xdr:row>
      <xdr:rowOff>175260</xdr:rowOff>
    </xdr:to>
    <xdr:grpSp>
      <xdr:nvGrpSpPr>
        <xdr:cNvPr id="51" name="Group 50">
          <a:extLst>
            <a:ext uri="{FF2B5EF4-FFF2-40B4-BE49-F238E27FC236}">
              <a16:creationId xmlns:a16="http://schemas.microsoft.com/office/drawing/2014/main" id="{734DDF51-5353-CC7D-B3A5-5BF5610EA9FC}"/>
            </a:ext>
          </a:extLst>
        </xdr:cNvPr>
        <xdr:cNvGrpSpPr/>
      </xdr:nvGrpSpPr>
      <xdr:grpSpPr>
        <a:xfrm>
          <a:off x="7368540" y="685800"/>
          <a:ext cx="1737360" cy="632460"/>
          <a:chOff x="7292340" y="739140"/>
          <a:chExt cx="1737360" cy="632460"/>
        </a:xfrm>
      </xdr:grpSpPr>
      <xdr:sp macro="" textlink="">
        <xdr:nvSpPr>
          <xdr:cNvPr id="10" name="Rectangle: Rounded Corners 9">
            <a:extLst>
              <a:ext uri="{FF2B5EF4-FFF2-40B4-BE49-F238E27FC236}">
                <a16:creationId xmlns:a16="http://schemas.microsoft.com/office/drawing/2014/main" id="{53B50BE4-BFB6-4DD1-8478-70A3A0D1BFE7}"/>
              </a:ext>
            </a:extLst>
          </xdr:cNvPr>
          <xdr:cNvSpPr/>
        </xdr:nvSpPr>
        <xdr:spPr>
          <a:xfrm>
            <a:off x="7292340" y="739140"/>
            <a:ext cx="1737360" cy="632460"/>
          </a:xfrm>
          <a:prstGeom prst="roundRect">
            <a:avLst/>
          </a:prstGeom>
          <a:gradFill flip="none" rotWithShape="1">
            <a:gsLst>
              <a:gs pos="0">
                <a:schemeClr val="tx2">
                  <a:lumMod val="40000"/>
                  <a:lumOff val="60000"/>
                </a:schemeClr>
              </a:gs>
              <a:gs pos="27000">
                <a:srgbClr val="333F50"/>
              </a:gs>
              <a:gs pos="100000">
                <a:srgbClr val="333F50"/>
              </a:gs>
            </a:gsLst>
            <a:path path="circle">
              <a:fillToRect l="100000" b="100000"/>
            </a:path>
            <a:tileRect t="-100000" r="-10000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4" name="Oval 13">
            <a:extLst>
              <a:ext uri="{FF2B5EF4-FFF2-40B4-BE49-F238E27FC236}">
                <a16:creationId xmlns:a16="http://schemas.microsoft.com/office/drawing/2014/main" id="{E4801286-77D3-4977-B0CD-F815BE7EB4C9}"/>
              </a:ext>
            </a:extLst>
          </xdr:cNvPr>
          <xdr:cNvSpPr/>
        </xdr:nvSpPr>
        <xdr:spPr>
          <a:xfrm>
            <a:off x="7353300" y="975360"/>
            <a:ext cx="396000" cy="324000"/>
          </a:xfrm>
          <a:prstGeom prst="ellipse">
            <a:avLst/>
          </a:prstGeom>
          <a:solidFill>
            <a:schemeClr val="bg1">
              <a:lumMod val="50000"/>
              <a:alpha val="63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pic>
        <xdr:nvPicPr>
          <xdr:cNvPr id="28" name="Picture 27">
            <a:extLst>
              <a:ext uri="{FF2B5EF4-FFF2-40B4-BE49-F238E27FC236}">
                <a16:creationId xmlns:a16="http://schemas.microsoft.com/office/drawing/2014/main" id="{25DE9721-5C2D-A2A0-C93F-701FF6C420B2}"/>
              </a:ext>
            </a:extLst>
          </xdr:cNvPr>
          <xdr:cNvPicPr>
            <a:picLocks noChangeAspect="1"/>
          </xdr:cNvPicPr>
        </xdr:nvPicPr>
        <xdr:blipFill>
          <a:blip xmlns:r="http://schemas.openxmlformats.org/officeDocument/2006/relationships" r:embed="rId5" cstate="print">
            <a:lum bright="70000" contrast="-70000"/>
            <a:extLst>
              <a:ext uri="{28A0092B-C50C-407E-A947-70E740481C1C}">
                <a14:useLocalDpi xmlns:a14="http://schemas.microsoft.com/office/drawing/2010/main" val="0"/>
              </a:ext>
            </a:extLst>
          </a:blip>
          <a:stretch>
            <a:fillRect/>
          </a:stretch>
        </xdr:blipFill>
        <xdr:spPr>
          <a:xfrm>
            <a:off x="7399020" y="990600"/>
            <a:ext cx="266700" cy="266700"/>
          </a:xfrm>
          <a:prstGeom prst="rect">
            <a:avLst/>
          </a:prstGeom>
        </xdr:spPr>
      </xdr:pic>
      <xdr:sp macro="" textlink="">
        <xdr:nvSpPr>
          <xdr:cNvPr id="34" name="TextBox 33">
            <a:extLst>
              <a:ext uri="{FF2B5EF4-FFF2-40B4-BE49-F238E27FC236}">
                <a16:creationId xmlns:a16="http://schemas.microsoft.com/office/drawing/2014/main" id="{158102B4-7846-41BA-8694-584D4BD706CC}"/>
              </a:ext>
            </a:extLst>
          </xdr:cNvPr>
          <xdr:cNvSpPr txBox="1"/>
        </xdr:nvSpPr>
        <xdr:spPr>
          <a:xfrm>
            <a:off x="7780020" y="1043940"/>
            <a:ext cx="1104900"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solidFill>
                  <a:schemeClr val="bg1"/>
                </a:solidFill>
              </a:rPr>
              <a:t>Profit</a:t>
            </a:r>
            <a:r>
              <a:rPr lang="en-IN" sz="1100" baseline="0"/>
              <a:t> </a:t>
            </a:r>
            <a:r>
              <a:rPr lang="en-IN" sz="1100" baseline="0">
                <a:solidFill>
                  <a:schemeClr val="bg1"/>
                </a:solidFill>
              </a:rPr>
              <a:t>Margin %</a:t>
            </a:r>
            <a:endParaRPr lang="en-IN" sz="1100">
              <a:solidFill>
                <a:schemeClr val="bg1"/>
              </a:solidFill>
            </a:endParaRPr>
          </a:p>
        </xdr:txBody>
      </xdr:sp>
      <xdr:sp macro="" textlink="'NAME AND PROFIT analysis'!J37">
        <xdr:nvSpPr>
          <xdr:cNvPr id="38" name="TextBox 37">
            <a:extLst>
              <a:ext uri="{FF2B5EF4-FFF2-40B4-BE49-F238E27FC236}">
                <a16:creationId xmlns:a16="http://schemas.microsoft.com/office/drawing/2014/main" id="{0E009844-91D1-9840-2F1D-6EE851DFE8F6}"/>
              </a:ext>
            </a:extLst>
          </xdr:cNvPr>
          <xdr:cNvSpPr txBox="1"/>
        </xdr:nvSpPr>
        <xdr:spPr>
          <a:xfrm>
            <a:off x="7886700" y="838200"/>
            <a:ext cx="1104900"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A12A7D34-9760-4E09-9318-0C4E98DBEE2D}" type="TxLink">
              <a:rPr lang="en-US" sz="1400" b="1" i="0" u="none" strike="noStrike">
                <a:solidFill>
                  <a:schemeClr val="bg1"/>
                </a:solidFill>
                <a:latin typeface="Calibri Light"/>
                <a:ea typeface="Calibri Light"/>
                <a:cs typeface="Calibri Light"/>
              </a:rPr>
              <a:pPr/>
              <a:t>42.18%</a:t>
            </a:fld>
            <a:endParaRPr lang="en-IN" sz="1100" b="1">
              <a:solidFill>
                <a:schemeClr val="bg1"/>
              </a:solidFill>
            </a:endParaRPr>
          </a:p>
        </xdr:txBody>
      </xdr:sp>
    </xdr:grpSp>
    <xdr:clientData/>
  </xdr:twoCellAnchor>
  <xdr:twoCellAnchor>
    <xdr:from>
      <xdr:col>12</xdr:col>
      <xdr:colOff>411480</xdr:colOff>
      <xdr:row>2</xdr:row>
      <xdr:rowOff>76200</xdr:rowOff>
    </xdr:from>
    <xdr:to>
      <xdr:col>16</xdr:col>
      <xdr:colOff>373380</xdr:colOff>
      <xdr:row>27</xdr:row>
      <xdr:rowOff>38100</xdr:rowOff>
    </xdr:to>
    <xdr:grpSp>
      <xdr:nvGrpSpPr>
        <xdr:cNvPr id="46" name="Group 45">
          <a:extLst>
            <a:ext uri="{FF2B5EF4-FFF2-40B4-BE49-F238E27FC236}">
              <a16:creationId xmlns:a16="http://schemas.microsoft.com/office/drawing/2014/main" id="{61302C55-0D30-95E9-6079-FDBA116EAAB7}"/>
            </a:ext>
          </a:extLst>
        </xdr:cNvPr>
        <xdr:cNvGrpSpPr/>
      </xdr:nvGrpSpPr>
      <xdr:grpSpPr>
        <a:xfrm>
          <a:off x="9921240" y="533400"/>
          <a:ext cx="3131820" cy="5775960"/>
          <a:chOff x="10050780" y="891540"/>
          <a:chExt cx="3131820" cy="5570220"/>
        </a:xfrm>
        <a:solidFill>
          <a:srgbClr val="3659B5"/>
        </a:solidFill>
      </xdr:grpSpPr>
      <xdr:grpSp>
        <xdr:nvGrpSpPr>
          <xdr:cNvPr id="44" name="Group 43">
            <a:extLst>
              <a:ext uri="{FF2B5EF4-FFF2-40B4-BE49-F238E27FC236}">
                <a16:creationId xmlns:a16="http://schemas.microsoft.com/office/drawing/2014/main" id="{3D49BE19-2557-35C4-2708-EF5B5FCD8424}"/>
              </a:ext>
            </a:extLst>
          </xdr:cNvPr>
          <xdr:cNvGrpSpPr/>
        </xdr:nvGrpSpPr>
        <xdr:grpSpPr>
          <a:xfrm>
            <a:off x="10050780" y="891540"/>
            <a:ext cx="2621280" cy="5570220"/>
            <a:chOff x="10309860" y="952500"/>
            <a:chExt cx="2621280" cy="5570220"/>
          </a:xfrm>
          <a:grpFill/>
        </xdr:grpSpPr>
        <xdr:sp macro="" textlink="">
          <xdr:nvSpPr>
            <xdr:cNvPr id="40" name="Rectangle: Diagonal Corners Rounded 39">
              <a:extLst>
                <a:ext uri="{FF2B5EF4-FFF2-40B4-BE49-F238E27FC236}">
                  <a16:creationId xmlns:a16="http://schemas.microsoft.com/office/drawing/2014/main" id="{EC03202E-1A11-ADA6-7E80-CAD11BC898B5}"/>
                </a:ext>
              </a:extLst>
            </xdr:cNvPr>
            <xdr:cNvSpPr/>
          </xdr:nvSpPr>
          <xdr:spPr>
            <a:xfrm>
              <a:off x="10309860" y="952500"/>
              <a:ext cx="1897380" cy="5570220"/>
            </a:xfrm>
            <a:prstGeom prst="round2Diag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41" name="Rectangle 40">
              <a:extLst>
                <a:ext uri="{FF2B5EF4-FFF2-40B4-BE49-F238E27FC236}">
                  <a16:creationId xmlns:a16="http://schemas.microsoft.com/office/drawing/2014/main" id="{6386C2A6-A02A-5229-273A-18EF0384504E}"/>
                </a:ext>
              </a:extLst>
            </xdr:cNvPr>
            <xdr:cNvSpPr/>
          </xdr:nvSpPr>
          <xdr:spPr>
            <a:xfrm>
              <a:off x="11658600" y="1493520"/>
              <a:ext cx="723900" cy="4434840"/>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42" name="Rectangle 41">
              <a:extLst>
                <a:ext uri="{FF2B5EF4-FFF2-40B4-BE49-F238E27FC236}">
                  <a16:creationId xmlns:a16="http://schemas.microsoft.com/office/drawing/2014/main" id="{81A1AF1A-C7E9-49CF-9296-24F3D88BC651}"/>
                </a:ext>
              </a:extLst>
            </xdr:cNvPr>
            <xdr:cNvSpPr/>
          </xdr:nvSpPr>
          <xdr:spPr>
            <a:xfrm>
              <a:off x="11925300" y="1752600"/>
              <a:ext cx="723900" cy="3947160"/>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43" name="Rectangle 42">
              <a:extLst>
                <a:ext uri="{FF2B5EF4-FFF2-40B4-BE49-F238E27FC236}">
                  <a16:creationId xmlns:a16="http://schemas.microsoft.com/office/drawing/2014/main" id="{BC365E22-0492-49F0-AF9F-B1FA476A4B3D}"/>
                </a:ext>
              </a:extLst>
            </xdr:cNvPr>
            <xdr:cNvSpPr/>
          </xdr:nvSpPr>
          <xdr:spPr>
            <a:xfrm>
              <a:off x="12207240" y="1996440"/>
              <a:ext cx="723900" cy="3406140"/>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sp macro="" textlink="">
        <xdr:nvSpPr>
          <xdr:cNvPr id="45" name="Oval 44">
            <a:extLst>
              <a:ext uri="{FF2B5EF4-FFF2-40B4-BE49-F238E27FC236}">
                <a16:creationId xmlns:a16="http://schemas.microsoft.com/office/drawing/2014/main" id="{03ABAD9D-0B49-0762-A255-531083B31868}"/>
              </a:ext>
            </a:extLst>
          </xdr:cNvPr>
          <xdr:cNvSpPr/>
        </xdr:nvSpPr>
        <xdr:spPr>
          <a:xfrm>
            <a:off x="12207240" y="2156460"/>
            <a:ext cx="975360" cy="2987040"/>
          </a:xfrm>
          <a:prstGeom prst="ellipse">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clientData/>
  </xdr:twoCellAnchor>
  <mc:AlternateContent xmlns:mc="http://schemas.openxmlformats.org/markup-compatibility/2006">
    <mc:Choice xmlns:a14="http://schemas.microsoft.com/office/drawing/2010/main" Requires="a14">
      <xdr:twoCellAnchor editAs="oneCell">
        <xdr:from>
          <xdr:col>10</xdr:col>
          <xdr:colOff>754380</xdr:colOff>
          <xdr:row>6</xdr:row>
          <xdr:rowOff>99060</xdr:rowOff>
        </xdr:from>
        <xdr:to>
          <xdr:col>12</xdr:col>
          <xdr:colOff>182880</xdr:colOff>
          <xdr:row>7</xdr:row>
          <xdr:rowOff>68580</xdr:rowOff>
        </xdr:to>
        <xdr:sp macro="" textlink="">
          <xdr:nvSpPr>
            <xdr:cNvPr id="13321" name="Drop Down 9" hidden="1">
              <a:extLst>
                <a:ext uri="{63B3BB69-23CF-44E3-9099-C40C66FF867C}">
                  <a14:compatExt spid="_x0000_s13321"/>
                </a:ext>
                <a:ext uri="{FF2B5EF4-FFF2-40B4-BE49-F238E27FC236}">
                  <a16:creationId xmlns:a16="http://schemas.microsoft.com/office/drawing/2014/main" id="{00000000-0008-0000-0900-000009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754380</xdr:colOff>
          <xdr:row>6</xdr:row>
          <xdr:rowOff>137160</xdr:rowOff>
        </xdr:from>
        <xdr:to>
          <xdr:col>11</xdr:col>
          <xdr:colOff>60960</xdr:colOff>
          <xdr:row>7</xdr:row>
          <xdr:rowOff>68580</xdr:rowOff>
        </xdr:to>
        <xdr:sp macro="" textlink="">
          <xdr:nvSpPr>
            <xdr:cNvPr id="13320" name="Option Button 8" hidden="1">
              <a:extLst>
                <a:ext uri="{63B3BB69-23CF-44E3-9099-C40C66FF867C}">
                  <a14:compatExt spid="_x0000_s13320"/>
                </a:ext>
                <a:ext uri="{FF2B5EF4-FFF2-40B4-BE49-F238E27FC236}">
                  <a16:creationId xmlns:a16="http://schemas.microsoft.com/office/drawing/2014/main" id="{00000000-0008-0000-0900-000008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     Bottom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243840</xdr:colOff>
          <xdr:row>6</xdr:row>
          <xdr:rowOff>129540</xdr:rowOff>
        </xdr:from>
        <xdr:to>
          <xdr:col>9</xdr:col>
          <xdr:colOff>708660</xdr:colOff>
          <xdr:row>7</xdr:row>
          <xdr:rowOff>99060</xdr:rowOff>
        </xdr:to>
        <xdr:sp macro="" textlink="">
          <xdr:nvSpPr>
            <xdr:cNvPr id="13319" name="Option Button 7" hidden="1">
              <a:extLst>
                <a:ext uri="{63B3BB69-23CF-44E3-9099-C40C66FF867C}">
                  <a14:compatExt spid="_x0000_s13319"/>
                </a:ext>
                <a:ext uri="{FF2B5EF4-FFF2-40B4-BE49-F238E27FC236}">
                  <a16:creationId xmlns:a16="http://schemas.microsoft.com/office/drawing/2014/main" id="{00000000-0008-0000-0900-000007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Top</a:t>
              </a:r>
            </a:p>
          </xdr:txBody>
        </xdr:sp>
        <xdr:clientData/>
      </xdr:twoCellAnchor>
    </mc:Choice>
    <mc:Fallback/>
  </mc:AlternateContent>
  <xdr:twoCellAnchor>
    <xdr:from>
      <xdr:col>7</xdr:col>
      <xdr:colOff>327660</xdr:colOff>
      <xdr:row>6</xdr:row>
      <xdr:rowOff>99060</xdr:rowOff>
    </xdr:from>
    <xdr:to>
      <xdr:col>9</xdr:col>
      <xdr:colOff>243840</xdr:colOff>
      <xdr:row>7</xdr:row>
      <xdr:rowOff>99060</xdr:rowOff>
    </xdr:to>
    <xdr:sp macro="" textlink="'NAME AND PROFIT analysis'!M32">
      <xdr:nvSpPr>
        <xdr:cNvPr id="3" name="TextBox 2">
          <a:extLst>
            <a:ext uri="{FF2B5EF4-FFF2-40B4-BE49-F238E27FC236}">
              <a16:creationId xmlns:a16="http://schemas.microsoft.com/office/drawing/2014/main" id="{1C6896F5-7BB5-DF13-29E8-FFE04BC67D12}"/>
            </a:ext>
          </a:extLst>
        </xdr:cNvPr>
        <xdr:cNvSpPr txBox="1"/>
      </xdr:nvSpPr>
      <xdr:spPr>
        <a:xfrm>
          <a:off x="5875020" y="1470660"/>
          <a:ext cx="1501140" cy="3276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E4CDEA18-93B9-42BF-B398-092BB5616A06}" type="TxLink">
            <a:rPr lang="en-US" sz="900" b="1" i="0" u="none" strike="noStrike">
              <a:solidFill>
                <a:srgbClr val="000000"/>
              </a:solidFill>
              <a:latin typeface="Calibri Light"/>
              <a:ea typeface="Calibri Light"/>
              <a:cs typeface="Calibri Light"/>
            </a:rPr>
            <a:pPr/>
            <a:t>Top 5 profitable  customer</a:t>
          </a:fld>
          <a:endParaRPr lang="en-IN" sz="700" b="1"/>
        </a:p>
      </xdr:txBody>
    </xdr:sp>
    <xdr:clientData/>
  </xdr:twoCellAnchor>
  <xdr:twoCellAnchor>
    <xdr:from>
      <xdr:col>7</xdr:col>
      <xdr:colOff>388620</xdr:colOff>
      <xdr:row>7</xdr:row>
      <xdr:rowOff>30480</xdr:rowOff>
    </xdr:from>
    <xdr:to>
      <xdr:col>8</xdr:col>
      <xdr:colOff>358140</xdr:colOff>
      <xdr:row>8</xdr:row>
      <xdr:rowOff>190500</xdr:rowOff>
    </xdr:to>
    <xdr:sp macro="" textlink="'NAME AND PROFIT analysis'!M29">
      <xdr:nvSpPr>
        <xdr:cNvPr id="15" name="TextBox 14">
          <a:extLst>
            <a:ext uri="{FF2B5EF4-FFF2-40B4-BE49-F238E27FC236}">
              <a16:creationId xmlns:a16="http://schemas.microsoft.com/office/drawing/2014/main" id="{7AAB1B6D-C158-47EF-BDAA-B3076668CB92}"/>
            </a:ext>
          </a:extLst>
        </xdr:cNvPr>
        <xdr:cNvSpPr txBox="1"/>
      </xdr:nvSpPr>
      <xdr:spPr>
        <a:xfrm>
          <a:off x="5935980" y="1630680"/>
          <a:ext cx="762000" cy="3886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7698AC19-73FD-4018-85EF-A094645FD314}" type="TxLink">
            <a:rPr lang="en-US" sz="900" b="0" i="1" u="none" strike="noStrike">
              <a:solidFill>
                <a:srgbClr val="000000"/>
              </a:solidFill>
              <a:latin typeface="Calibri Light"/>
              <a:ea typeface="Calibri Light"/>
              <a:cs typeface="Calibri Light"/>
            </a:rPr>
            <a:pPr/>
            <a:t>customer overtime</a:t>
          </a:fld>
          <a:endParaRPr lang="en-US" sz="700" b="0" i="1"/>
        </a:p>
      </xdr:txBody>
    </xdr:sp>
    <xdr:clientData/>
  </xdr:twoCellAnchor>
  <xdr:twoCellAnchor>
    <xdr:from>
      <xdr:col>4</xdr:col>
      <xdr:colOff>419100</xdr:colOff>
      <xdr:row>6</xdr:row>
      <xdr:rowOff>60960</xdr:rowOff>
    </xdr:from>
    <xdr:to>
      <xdr:col>7</xdr:col>
      <xdr:colOff>190500</xdr:colOff>
      <xdr:row>17</xdr:row>
      <xdr:rowOff>68580</xdr:rowOff>
    </xdr:to>
    <xdr:sp macro="" textlink="">
      <xdr:nvSpPr>
        <xdr:cNvPr id="17" name="Rectangle 16">
          <a:extLst>
            <a:ext uri="{FF2B5EF4-FFF2-40B4-BE49-F238E27FC236}">
              <a16:creationId xmlns:a16="http://schemas.microsoft.com/office/drawing/2014/main" id="{F7831916-4D50-4DD5-A333-D1667BF73F33}"/>
            </a:ext>
          </a:extLst>
        </xdr:cNvPr>
        <xdr:cNvSpPr/>
      </xdr:nvSpPr>
      <xdr:spPr>
        <a:xfrm>
          <a:off x="3589020" y="1432560"/>
          <a:ext cx="2148840" cy="2621280"/>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30480</xdr:colOff>
      <xdr:row>6</xdr:row>
      <xdr:rowOff>53340</xdr:rowOff>
    </xdr:from>
    <xdr:to>
      <xdr:col>4</xdr:col>
      <xdr:colOff>342900</xdr:colOff>
      <xdr:row>17</xdr:row>
      <xdr:rowOff>76200</xdr:rowOff>
    </xdr:to>
    <xdr:sp macro="" textlink="">
      <xdr:nvSpPr>
        <xdr:cNvPr id="18" name="Rectangle 17">
          <a:extLst>
            <a:ext uri="{FF2B5EF4-FFF2-40B4-BE49-F238E27FC236}">
              <a16:creationId xmlns:a16="http://schemas.microsoft.com/office/drawing/2014/main" id="{8BE35E95-6E68-4844-BD5A-42B0B124F50C}"/>
            </a:ext>
          </a:extLst>
        </xdr:cNvPr>
        <xdr:cNvSpPr/>
      </xdr:nvSpPr>
      <xdr:spPr>
        <a:xfrm>
          <a:off x="1615440" y="1424940"/>
          <a:ext cx="1897380" cy="2537460"/>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7</xdr:col>
      <xdr:colOff>381000</xdr:colOff>
      <xdr:row>7</xdr:row>
      <xdr:rowOff>76200</xdr:rowOff>
    </xdr:from>
    <xdr:to>
      <xdr:col>7</xdr:col>
      <xdr:colOff>426719</xdr:colOff>
      <xdr:row>8</xdr:row>
      <xdr:rowOff>175260</xdr:rowOff>
    </xdr:to>
    <xdr:sp macro="" textlink="">
      <xdr:nvSpPr>
        <xdr:cNvPr id="20" name="Rectangle 19">
          <a:extLst>
            <a:ext uri="{FF2B5EF4-FFF2-40B4-BE49-F238E27FC236}">
              <a16:creationId xmlns:a16="http://schemas.microsoft.com/office/drawing/2014/main" id="{640D8FAC-597C-400E-9831-3B94E29CC0B8}"/>
            </a:ext>
          </a:extLst>
        </xdr:cNvPr>
        <xdr:cNvSpPr/>
      </xdr:nvSpPr>
      <xdr:spPr>
        <a:xfrm>
          <a:off x="5928360" y="1676400"/>
          <a:ext cx="45719" cy="327660"/>
        </a:xfrm>
        <a:prstGeom prst="rect">
          <a:avLst/>
        </a:prstGeom>
        <a:solidFill>
          <a:schemeClr val="accent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182880</xdr:colOff>
      <xdr:row>6</xdr:row>
      <xdr:rowOff>76200</xdr:rowOff>
    </xdr:from>
    <xdr:to>
      <xdr:col>1</xdr:col>
      <xdr:colOff>640080</xdr:colOff>
      <xdr:row>17</xdr:row>
      <xdr:rowOff>83820</xdr:rowOff>
    </xdr:to>
    <xdr:sp macro="" textlink="">
      <xdr:nvSpPr>
        <xdr:cNvPr id="22" name="Rectangle 21">
          <a:extLst>
            <a:ext uri="{FF2B5EF4-FFF2-40B4-BE49-F238E27FC236}">
              <a16:creationId xmlns:a16="http://schemas.microsoft.com/office/drawing/2014/main" id="{76B556AE-58BE-5996-3D8B-900E07A68BC3}"/>
            </a:ext>
          </a:extLst>
        </xdr:cNvPr>
        <xdr:cNvSpPr/>
      </xdr:nvSpPr>
      <xdr:spPr>
        <a:xfrm>
          <a:off x="975360" y="1447800"/>
          <a:ext cx="457200" cy="2522220"/>
        </a:xfrm>
        <a:prstGeom prst="rect">
          <a:avLst/>
        </a:prstGeom>
        <a:gradFill flip="none" rotWithShape="1">
          <a:gsLst>
            <a:gs pos="0">
              <a:schemeClr val="bg1">
                <a:lumMod val="95000"/>
              </a:schemeClr>
            </a:gs>
            <a:gs pos="41000">
              <a:srgbClr val="0884FC"/>
            </a:gs>
            <a:gs pos="100000">
              <a:srgbClr val="333F50"/>
            </a:gs>
          </a:gsLst>
          <a:path path="circle">
            <a:fillToRect l="100000" b="100000"/>
          </a:path>
          <a:tileRect t="-100000" r="-10000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n-IN" sz="2400"/>
            <a:t>Customer</a:t>
          </a:r>
          <a:r>
            <a:rPr lang="en-IN" sz="2000"/>
            <a:t> </a:t>
          </a:r>
          <a:r>
            <a:rPr lang="en-IN" sz="2400"/>
            <a:t>Analysis</a:t>
          </a:r>
          <a:endParaRPr lang="en-IN" sz="2000"/>
        </a:p>
      </xdr:txBody>
    </xdr:sp>
    <xdr:clientData/>
  </xdr:twoCellAnchor>
  <xdr:twoCellAnchor>
    <xdr:from>
      <xdr:col>9</xdr:col>
      <xdr:colOff>289560</xdr:colOff>
      <xdr:row>17</xdr:row>
      <xdr:rowOff>129540</xdr:rowOff>
    </xdr:from>
    <xdr:to>
      <xdr:col>12</xdr:col>
      <xdr:colOff>426720</xdr:colOff>
      <xdr:row>27</xdr:row>
      <xdr:rowOff>137160</xdr:rowOff>
    </xdr:to>
    <xdr:sp macro="" textlink="">
      <xdr:nvSpPr>
        <xdr:cNvPr id="23" name="Rectangle 22">
          <a:extLst>
            <a:ext uri="{FF2B5EF4-FFF2-40B4-BE49-F238E27FC236}">
              <a16:creationId xmlns:a16="http://schemas.microsoft.com/office/drawing/2014/main" id="{8564CFC6-C2ED-4FE3-A13E-374F9B301F98}"/>
            </a:ext>
          </a:extLst>
        </xdr:cNvPr>
        <xdr:cNvSpPr/>
      </xdr:nvSpPr>
      <xdr:spPr>
        <a:xfrm>
          <a:off x="7421880" y="4015740"/>
          <a:ext cx="2514600" cy="2293620"/>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15240</xdr:colOff>
      <xdr:row>17</xdr:row>
      <xdr:rowOff>144780</xdr:rowOff>
    </xdr:from>
    <xdr:to>
      <xdr:col>9</xdr:col>
      <xdr:colOff>228600</xdr:colOff>
      <xdr:row>27</xdr:row>
      <xdr:rowOff>121920</xdr:rowOff>
    </xdr:to>
    <xdr:sp macro="" textlink="">
      <xdr:nvSpPr>
        <xdr:cNvPr id="25" name="Rectangle 24">
          <a:extLst>
            <a:ext uri="{FF2B5EF4-FFF2-40B4-BE49-F238E27FC236}">
              <a16:creationId xmlns:a16="http://schemas.microsoft.com/office/drawing/2014/main" id="{E37A5E1F-1D6C-49E7-894B-B57AAE828FFD}"/>
            </a:ext>
          </a:extLst>
        </xdr:cNvPr>
        <xdr:cNvSpPr/>
      </xdr:nvSpPr>
      <xdr:spPr>
        <a:xfrm>
          <a:off x="1600200" y="4130040"/>
          <a:ext cx="5760720" cy="2263140"/>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220980</xdr:colOff>
      <xdr:row>17</xdr:row>
      <xdr:rowOff>144780</xdr:rowOff>
    </xdr:from>
    <xdr:to>
      <xdr:col>1</xdr:col>
      <xdr:colOff>678180</xdr:colOff>
      <xdr:row>27</xdr:row>
      <xdr:rowOff>152400</xdr:rowOff>
    </xdr:to>
    <xdr:sp macro="" textlink="">
      <xdr:nvSpPr>
        <xdr:cNvPr id="27" name="Rectangle 26">
          <a:extLst>
            <a:ext uri="{FF2B5EF4-FFF2-40B4-BE49-F238E27FC236}">
              <a16:creationId xmlns:a16="http://schemas.microsoft.com/office/drawing/2014/main" id="{ABB36578-4BB0-458B-B3F0-81C837CEBCB6}"/>
            </a:ext>
          </a:extLst>
        </xdr:cNvPr>
        <xdr:cNvSpPr/>
      </xdr:nvSpPr>
      <xdr:spPr>
        <a:xfrm>
          <a:off x="1013460" y="4030980"/>
          <a:ext cx="457200" cy="2293620"/>
        </a:xfrm>
        <a:prstGeom prst="rect">
          <a:avLst/>
        </a:prstGeom>
        <a:gradFill flip="none" rotWithShape="1">
          <a:gsLst>
            <a:gs pos="0">
              <a:schemeClr val="bg1">
                <a:lumMod val="95000"/>
              </a:schemeClr>
            </a:gs>
            <a:gs pos="41000">
              <a:srgbClr val="0884FC"/>
            </a:gs>
            <a:gs pos="100000">
              <a:srgbClr val="002060"/>
            </a:gs>
          </a:gsLst>
          <a:path path="circle">
            <a:fillToRect l="100000" b="100000"/>
          </a:path>
          <a:tileRect t="-100000" r="-10000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n-IN" sz="3200"/>
            <a:t>Time</a:t>
          </a:r>
          <a:r>
            <a:rPr lang="en-IN" sz="3200" baseline="0"/>
            <a:t> Frame</a:t>
          </a:r>
          <a:endParaRPr lang="en-IN" sz="3200"/>
        </a:p>
      </xdr:txBody>
    </xdr:sp>
    <xdr:clientData/>
  </xdr:twoCellAnchor>
  <xdr:twoCellAnchor>
    <xdr:from>
      <xdr:col>4</xdr:col>
      <xdr:colOff>422365</xdr:colOff>
      <xdr:row>9</xdr:row>
      <xdr:rowOff>121920</xdr:rowOff>
    </xdr:from>
    <xdr:to>
      <xdr:col>7</xdr:col>
      <xdr:colOff>65314</xdr:colOff>
      <xdr:row>17</xdr:row>
      <xdr:rowOff>33745</xdr:rowOff>
    </xdr:to>
    <xdr:graphicFrame macro="">
      <xdr:nvGraphicFramePr>
        <xdr:cNvPr id="19" name="Chart 18">
          <a:extLst>
            <a:ext uri="{FF2B5EF4-FFF2-40B4-BE49-F238E27FC236}">
              <a16:creationId xmlns:a16="http://schemas.microsoft.com/office/drawing/2014/main" id="{A4B7CE36-AA6F-4559-AB09-89EA3FE5F3D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4</xdr:col>
      <xdr:colOff>525780</xdr:colOff>
      <xdr:row>7</xdr:row>
      <xdr:rowOff>220980</xdr:rowOff>
    </xdr:from>
    <xdr:to>
      <xdr:col>5</xdr:col>
      <xdr:colOff>548640</xdr:colOff>
      <xdr:row>9</xdr:row>
      <xdr:rowOff>137160</xdr:rowOff>
    </xdr:to>
    <xdr:sp macro="" textlink="'NAME AND PROFIT analysis'!M29">
      <xdr:nvSpPr>
        <xdr:cNvPr id="29" name="TextBox 28">
          <a:extLst>
            <a:ext uri="{FF2B5EF4-FFF2-40B4-BE49-F238E27FC236}">
              <a16:creationId xmlns:a16="http://schemas.microsoft.com/office/drawing/2014/main" id="{16B87932-7636-318E-C8D9-3EFCCFB66540}"/>
            </a:ext>
          </a:extLst>
        </xdr:cNvPr>
        <xdr:cNvSpPr txBox="1"/>
      </xdr:nvSpPr>
      <xdr:spPr>
        <a:xfrm>
          <a:off x="3695700" y="1821180"/>
          <a:ext cx="815340" cy="3733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0" i="1" u="none" strike="noStrike">
              <a:solidFill>
                <a:srgbClr val="000000"/>
              </a:solidFill>
              <a:latin typeface="Calibri Light"/>
              <a:ea typeface="Calibri Light"/>
              <a:cs typeface="Calibri Light"/>
            </a:rPr>
            <a:t> average</a:t>
          </a:r>
          <a:r>
            <a:rPr lang="en-US" sz="900" b="0" i="1" u="none" strike="noStrike" baseline="0">
              <a:solidFill>
                <a:srgbClr val="000000"/>
              </a:solidFill>
              <a:latin typeface="Calibri Light"/>
              <a:ea typeface="Calibri Light"/>
              <a:cs typeface="Calibri Light"/>
            </a:rPr>
            <a:t> customer age</a:t>
          </a:r>
          <a:endParaRPr lang="en-US" sz="700" b="0" i="1"/>
        </a:p>
      </xdr:txBody>
    </xdr:sp>
    <xdr:clientData/>
  </xdr:twoCellAnchor>
  <xdr:twoCellAnchor>
    <xdr:from>
      <xdr:col>4</xdr:col>
      <xdr:colOff>548640</xdr:colOff>
      <xdr:row>8</xdr:row>
      <xdr:rowOff>53340</xdr:rowOff>
    </xdr:from>
    <xdr:to>
      <xdr:col>4</xdr:col>
      <xdr:colOff>594359</xdr:colOff>
      <xdr:row>9</xdr:row>
      <xdr:rowOff>152400</xdr:rowOff>
    </xdr:to>
    <xdr:sp macro="" textlink="">
      <xdr:nvSpPr>
        <xdr:cNvPr id="39" name="Rectangle 38">
          <a:extLst>
            <a:ext uri="{FF2B5EF4-FFF2-40B4-BE49-F238E27FC236}">
              <a16:creationId xmlns:a16="http://schemas.microsoft.com/office/drawing/2014/main" id="{033299F4-0A30-4A11-A40F-12D2DE344B35}"/>
            </a:ext>
          </a:extLst>
        </xdr:cNvPr>
        <xdr:cNvSpPr/>
      </xdr:nvSpPr>
      <xdr:spPr>
        <a:xfrm>
          <a:off x="3718560" y="1882140"/>
          <a:ext cx="45719" cy="327660"/>
        </a:xfrm>
        <a:prstGeom prst="rect">
          <a:avLst/>
        </a:prstGeom>
        <a:solidFill>
          <a:schemeClr val="accent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4</xdr:col>
      <xdr:colOff>472440</xdr:colOff>
      <xdr:row>6</xdr:row>
      <xdr:rowOff>160020</xdr:rowOff>
    </xdr:from>
    <xdr:to>
      <xdr:col>6</xdr:col>
      <xdr:colOff>388620</xdr:colOff>
      <xdr:row>7</xdr:row>
      <xdr:rowOff>160020</xdr:rowOff>
    </xdr:to>
    <xdr:sp macro="" textlink="'NAME AND PROFIT analysis'!M32">
      <xdr:nvSpPr>
        <xdr:cNvPr id="47" name="TextBox 46">
          <a:extLst>
            <a:ext uri="{FF2B5EF4-FFF2-40B4-BE49-F238E27FC236}">
              <a16:creationId xmlns:a16="http://schemas.microsoft.com/office/drawing/2014/main" id="{9D4D5DD0-0C29-4EC5-AFC5-366400F65230}"/>
            </a:ext>
          </a:extLst>
        </xdr:cNvPr>
        <xdr:cNvSpPr txBox="1"/>
      </xdr:nvSpPr>
      <xdr:spPr>
        <a:xfrm>
          <a:off x="3642360" y="1531620"/>
          <a:ext cx="1501140" cy="3276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000" b="1"/>
            <a:t>Profit</a:t>
          </a:r>
          <a:r>
            <a:rPr lang="en-IN" sz="1000" b="1" baseline="0"/>
            <a:t> by customer age</a:t>
          </a:r>
          <a:endParaRPr lang="en-IN" sz="1000" b="1"/>
        </a:p>
      </xdr:txBody>
    </xdr:sp>
    <xdr:clientData/>
  </xdr:twoCellAnchor>
  <mc:AlternateContent xmlns:mc="http://schemas.openxmlformats.org/markup-compatibility/2006">
    <mc:Choice xmlns:a14="http://schemas.microsoft.com/office/drawing/2010/main" Requires="a14">
      <xdr:twoCellAnchor editAs="oneCell">
        <xdr:from>
          <xdr:col>2</xdr:col>
          <xdr:colOff>53340</xdr:colOff>
          <xdr:row>8</xdr:row>
          <xdr:rowOff>182880</xdr:rowOff>
        </xdr:from>
        <xdr:to>
          <xdr:col>4</xdr:col>
          <xdr:colOff>381000</xdr:colOff>
          <xdr:row>14</xdr:row>
          <xdr:rowOff>190500</xdr:rowOff>
        </xdr:to>
        <xdr:pic>
          <xdr:nvPicPr>
            <xdr:cNvPr id="55" name="Picture 54">
              <a:extLst>
                <a:ext uri="{FF2B5EF4-FFF2-40B4-BE49-F238E27FC236}">
                  <a16:creationId xmlns:a16="http://schemas.microsoft.com/office/drawing/2014/main" id="{6C75A7AD-FFD7-D63C-C47B-F29C356284EC}"/>
                </a:ext>
              </a:extLst>
            </xdr:cNvPr>
            <xdr:cNvPicPr>
              <a:picLocks noChangeAspect="1" noChangeArrowheads="1"/>
              <a:extLst>
                <a:ext uri="{84589F7E-364E-4C9E-8A38-B11213B215E9}">
                  <a14:cameraTool cellRange="'gender chart'!$D$6:$M$15" spid="_x0000_s13375"/>
                </a:ext>
              </a:extLst>
            </xdr:cNvPicPr>
          </xdr:nvPicPr>
          <xdr:blipFill>
            <a:blip xmlns:r="http://schemas.openxmlformats.org/officeDocument/2006/relationships" r:embed="rId7"/>
            <a:srcRect/>
            <a:stretch>
              <a:fillRect/>
            </a:stretch>
          </xdr:blipFill>
          <xdr:spPr bwMode="auto">
            <a:xfrm>
              <a:off x="1638300" y="2110740"/>
              <a:ext cx="1912620" cy="1379220"/>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2</xdr:col>
      <xdr:colOff>213360</xdr:colOff>
      <xdr:row>6</xdr:row>
      <xdr:rowOff>160020</xdr:rowOff>
    </xdr:from>
    <xdr:to>
      <xdr:col>3</xdr:col>
      <xdr:colOff>723900</xdr:colOff>
      <xdr:row>7</xdr:row>
      <xdr:rowOff>38100</xdr:rowOff>
    </xdr:to>
    <xdr:sp macro="" textlink="'NAME AND PROFIT analysis'!M32">
      <xdr:nvSpPr>
        <xdr:cNvPr id="57" name="TextBox 56">
          <a:extLst>
            <a:ext uri="{FF2B5EF4-FFF2-40B4-BE49-F238E27FC236}">
              <a16:creationId xmlns:a16="http://schemas.microsoft.com/office/drawing/2014/main" id="{BBB77049-BB82-413D-A4A7-79E1DAD399E2}"/>
            </a:ext>
          </a:extLst>
        </xdr:cNvPr>
        <xdr:cNvSpPr txBox="1"/>
      </xdr:nvSpPr>
      <xdr:spPr>
        <a:xfrm>
          <a:off x="1798320" y="1531620"/>
          <a:ext cx="1303020" cy="2057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050" b="1"/>
            <a:t>Profit</a:t>
          </a:r>
          <a:r>
            <a:rPr lang="en-IN" sz="1050" b="1" baseline="0"/>
            <a:t> by Gender</a:t>
          </a:r>
          <a:endParaRPr lang="en-IN" sz="1050" b="1"/>
        </a:p>
      </xdr:txBody>
    </xdr:sp>
    <xdr:clientData/>
  </xdr:twoCellAnchor>
  <xdr:twoCellAnchor>
    <xdr:from>
      <xdr:col>2</xdr:col>
      <xdr:colOff>304800</xdr:colOff>
      <xdr:row>15</xdr:row>
      <xdr:rowOff>30480</xdr:rowOff>
    </xdr:from>
    <xdr:to>
      <xdr:col>4</xdr:col>
      <xdr:colOff>22860</xdr:colOff>
      <xdr:row>16</xdr:row>
      <xdr:rowOff>7620</xdr:rowOff>
    </xdr:to>
    <xdr:sp macro="" textlink="'NAME AND PROFIT analysis'!M32">
      <xdr:nvSpPr>
        <xdr:cNvPr id="58" name="TextBox 57">
          <a:extLst>
            <a:ext uri="{FF2B5EF4-FFF2-40B4-BE49-F238E27FC236}">
              <a16:creationId xmlns:a16="http://schemas.microsoft.com/office/drawing/2014/main" id="{2C4E50EF-0C47-42BA-B431-57F381F2C84B}"/>
            </a:ext>
          </a:extLst>
        </xdr:cNvPr>
        <xdr:cNvSpPr txBox="1"/>
      </xdr:nvSpPr>
      <xdr:spPr>
        <a:xfrm>
          <a:off x="1889760" y="3558540"/>
          <a:ext cx="1303020" cy="2057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050" b="1" baseline="0"/>
            <a:t>Female</a:t>
          </a:r>
          <a:endParaRPr lang="en-IN" sz="1050" b="1"/>
        </a:p>
      </xdr:txBody>
    </xdr:sp>
    <xdr:clientData/>
  </xdr:twoCellAnchor>
  <xdr:twoCellAnchor>
    <xdr:from>
      <xdr:col>2</xdr:col>
      <xdr:colOff>342900</xdr:colOff>
      <xdr:row>16</xdr:row>
      <xdr:rowOff>0</xdr:rowOff>
    </xdr:from>
    <xdr:to>
      <xdr:col>4</xdr:col>
      <xdr:colOff>60960</xdr:colOff>
      <xdr:row>16</xdr:row>
      <xdr:rowOff>205740</xdr:rowOff>
    </xdr:to>
    <xdr:sp macro="" textlink="'NAME AND PROFIT analysis'!M32">
      <xdr:nvSpPr>
        <xdr:cNvPr id="59" name="TextBox 58">
          <a:extLst>
            <a:ext uri="{FF2B5EF4-FFF2-40B4-BE49-F238E27FC236}">
              <a16:creationId xmlns:a16="http://schemas.microsoft.com/office/drawing/2014/main" id="{ACDC17DC-B564-4C19-9822-D2FCCCEFC09F}"/>
            </a:ext>
          </a:extLst>
        </xdr:cNvPr>
        <xdr:cNvSpPr txBox="1"/>
      </xdr:nvSpPr>
      <xdr:spPr>
        <a:xfrm>
          <a:off x="1927860" y="3756660"/>
          <a:ext cx="1303020" cy="2057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050" b="1"/>
            <a:t>Male</a:t>
          </a:r>
        </a:p>
      </xdr:txBody>
    </xdr:sp>
    <xdr:clientData/>
  </xdr:twoCellAnchor>
  <xdr:twoCellAnchor>
    <xdr:from>
      <xdr:col>2</xdr:col>
      <xdr:colOff>190500</xdr:colOff>
      <xdr:row>15</xdr:row>
      <xdr:rowOff>114300</xdr:rowOff>
    </xdr:from>
    <xdr:to>
      <xdr:col>2</xdr:col>
      <xdr:colOff>312420</xdr:colOff>
      <xdr:row>15</xdr:row>
      <xdr:rowOff>220980</xdr:rowOff>
    </xdr:to>
    <xdr:sp macro="" textlink="">
      <xdr:nvSpPr>
        <xdr:cNvPr id="60" name="Rectangle 59">
          <a:extLst>
            <a:ext uri="{FF2B5EF4-FFF2-40B4-BE49-F238E27FC236}">
              <a16:creationId xmlns:a16="http://schemas.microsoft.com/office/drawing/2014/main" id="{BC59E5BE-5DCC-4874-27D0-0E1F3D7B3733}"/>
            </a:ext>
          </a:extLst>
        </xdr:cNvPr>
        <xdr:cNvSpPr/>
      </xdr:nvSpPr>
      <xdr:spPr>
        <a:xfrm>
          <a:off x="1775460" y="3642360"/>
          <a:ext cx="121920" cy="106680"/>
        </a:xfrm>
        <a:prstGeom prst="rect">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182880</xdr:colOff>
      <xdr:row>16</xdr:row>
      <xdr:rowOff>60960</xdr:rowOff>
    </xdr:from>
    <xdr:to>
      <xdr:col>2</xdr:col>
      <xdr:colOff>335280</xdr:colOff>
      <xdr:row>16</xdr:row>
      <xdr:rowOff>190500</xdr:rowOff>
    </xdr:to>
    <xdr:sp macro="" textlink="">
      <xdr:nvSpPr>
        <xdr:cNvPr id="61" name="Oval 60">
          <a:extLst>
            <a:ext uri="{FF2B5EF4-FFF2-40B4-BE49-F238E27FC236}">
              <a16:creationId xmlns:a16="http://schemas.microsoft.com/office/drawing/2014/main" id="{C342C627-DF2D-44F9-75F5-C167846B865B}"/>
            </a:ext>
          </a:extLst>
        </xdr:cNvPr>
        <xdr:cNvSpPr/>
      </xdr:nvSpPr>
      <xdr:spPr>
        <a:xfrm>
          <a:off x="1767840" y="3817620"/>
          <a:ext cx="152400" cy="129540"/>
        </a:xfrm>
        <a:prstGeom prst="ellipse">
          <a:avLst/>
        </a:prstGeom>
        <a:solidFill>
          <a:srgbClr val="FF0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182880</xdr:colOff>
      <xdr:row>15</xdr:row>
      <xdr:rowOff>30480</xdr:rowOff>
    </xdr:from>
    <xdr:to>
      <xdr:col>4</xdr:col>
      <xdr:colOff>693420</xdr:colOff>
      <xdr:row>16</xdr:row>
      <xdr:rowOff>7620</xdr:rowOff>
    </xdr:to>
    <xdr:sp macro="" textlink="'gender chart'!C2">
      <xdr:nvSpPr>
        <xdr:cNvPr id="62" name="TextBox 61">
          <a:extLst>
            <a:ext uri="{FF2B5EF4-FFF2-40B4-BE49-F238E27FC236}">
              <a16:creationId xmlns:a16="http://schemas.microsoft.com/office/drawing/2014/main" id="{740C8862-9C33-46FC-80F0-EECD4042FCF7}"/>
            </a:ext>
          </a:extLst>
        </xdr:cNvPr>
        <xdr:cNvSpPr txBox="1"/>
      </xdr:nvSpPr>
      <xdr:spPr>
        <a:xfrm>
          <a:off x="2560320" y="3558540"/>
          <a:ext cx="1303020" cy="2057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B31EB32B-9DB7-431B-80D7-76853D9CA866}" type="TxLink">
            <a:rPr lang="en-US" sz="1400" b="1" i="0" u="none" strike="noStrike" baseline="0">
              <a:solidFill>
                <a:srgbClr val="0070C0"/>
              </a:solidFill>
              <a:latin typeface="Calibri Light"/>
              <a:ea typeface="Calibri Light"/>
              <a:cs typeface="Calibri Light"/>
            </a:rPr>
            <a:pPr/>
            <a:t>48.53%</a:t>
          </a:fld>
          <a:endParaRPr lang="en-IN" sz="1050" b="1">
            <a:solidFill>
              <a:srgbClr val="0070C0"/>
            </a:solidFill>
          </a:endParaRPr>
        </a:p>
      </xdr:txBody>
    </xdr:sp>
    <xdr:clientData/>
  </xdr:twoCellAnchor>
  <xdr:twoCellAnchor>
    <xdr:from>
      <xdr:col>3</xdr:col>
      <xdr:colOff>167640</xdr:colOff>
      <xdr:row>15</xdr:row>
      <xdr:rowOff>220980</xdr:rowOff>
    </xdr:from>
    <xdr:to>
      <xdr:col>4</xdr:col>
      <xdr:colOff>678180</xdr:colOff>
      <xdr:row>16</xdr:row>
      <xdr:rowOff>198120</xdr:rowOff>
    </xdr:to>
    <xdr:sp macro="" textlink="'gender chart'!C3">
      <xdr:nvSpPr>
        <xdr:cNvPr id="63" name="TextBox 62">
          <a:extLst>
            <a:ext uri="{FF2B5EF4-FFF2-40B4-BE49-F238E27FC236}">
              <a16:creationId xmlns:a16="http://schemas.microsoft.com/office/drawing/2014/main" id="{2F5D1CC8-04E6-41C9-8BA5-923B26471C85}"/>
            </a:ext>
          </a:extLst>
        </xdr:cNvPr>
        <xdr:cNvSpPr txBox="1"/>
      </xdr:nvSpPr>
      <xdr:spPr>
        <a:xfrm>
          <a:off x="2545080" y="3749040"/>
          <a:ext cx="1303020" cy="2057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B02F9C3A-BE59-48F3-9ADE-24AF2CDDF2A3}" type="TxLink">
            <a:rPr lang="en-US" sz="1200" b="1" i="0" u="none" strike="noStrike" baseline="0">
              <a:solidFill>
                <a:srgbClr val="FF0000"/>
              </a:solidFill>
              <a:latin typeface="Calibri Light"/>
              <a:ea typeface="Calibri Light"/>
              <a:cs typeface="Calibri Light"/>
            </a:rPr>
            <a:pPr/>
            <a:t>51.47%</a:t>
          </a:fld>
          <a:endParaRPr lang="en-IN" sz="1000" b="1">
            <a:solidFill>
              <a:srgbClr val="FF0000"/>
            </a:solidFill>
          </a:endParaRPr>
        </a:p>
      </xdr:txBody>
    </xdr:sp>
    <xdr:clientData/>
  </xdr:twoCellAnchor>
  <xdr:twoCellAnchor>
    <xdr:from>
      <xdr:col>2</xdr:col>
      <xdr:colOff>121920</xdr:colOff>
      <xdr:row>20</xdr:row>
      <xdr:rowOff>68580</xdr:rowOff>
    </xdr:from>
    <xdr:to>
      <xdr:col>9</xdr:col>
      <xdr:colOff>182880</xdr:colOff>
      <xdr:row>27</xdr:row>
      <xdr:rowOff>68580</xdr:rowOff>
    </xdr:to>
    <xdr:graphicFrame macro="">
      <xdr:nvGraphicFramePr>
        <xdr:cNvPr id="48" name="Chart 47">
          <a:extLst>
            <a:ext uri="{FF2B5EF4-FFF2-40B4-BE49-F238E27FC236}">
              <a16:creationId xmlns:a16="http://schemas.microsoft.com/office/drawing/2014/main" id="{185B3FFC-E8C6-4FDF-8289-987C05E768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xdr:col>
      <xdr:colOff>167640</xdr:colOff>
      <xdr:row>18</xdr:row>
      <xdr:rowOff>45720</xdr:rowOff>
    </xdr:from>
    <xdr:to>
      <xdr:col>5</xdr:col>
      <xdr:colOff>198120</xdr:colOff>
      <xdr:row>19</xdr:row>
      <xdr:rowOff>99060</xdr:rowOff>
    </xdr:to>
    <xdr:sp macro="" textlink="'NAME AND PROFIT analysis'!M32">
      <xdr:nvSpPr>
        <xdr:cNvPr id="56" name="TextBox 55">
          <a:extLst>
            <a:ext uri="{FF2B5EF4-FFF2-40B4-BE49-F238E27FC236}">
              <a16:creationId xmlns:a16="http://schemas.microsoft.com/office/drawing/2014/main" id="{AC715FCC-FFA0-412A-8B09-83B48C5A9FC9}"/>
            </a:ext>
          </a:extLst>
        </xdr:cNvPr>
        <xdr:cNvSpPr txBox="1"/>
      </xdr:nvSpPr>
      <xdr:spPr>
        <a:xfrm>
          <a:off x="1752600" y="4259580"/>
          <a:ext cx="240792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050" b="1"/>
            <a:t>Profit</a:t>
          </a:r>
          <a:r>
            <a:rPr lang="en-IN" sz="1050" b="1" baseline="0"/>
            <a:t>  Trend  and MOM Growth Rate</a:t>
          </a:r>
          <a:endParaRPr lang="en-IN" sz="1050" b="1"/>
        </a:p>
      </xdr:txBody>
    </xdr:sp>
    <xdr:clientData/>
  </xdr:twoCellAnchor>
  <xdr:twoCellAnchor>
    <xdr:from>
      <xdr:col>9</xdr:col>
      <xdr:colOff>350520</xdr:colOff>
      <xdr:row>20</xdr:row>
      <xdr:rowOff>22860</xdr:rowOff>
    </xdr:from>
    <xdr:to>
      <xdr:col>12</xdr:col>
      <xdr:colOff>373380</xdr:colOff>
      <xdr:row>27</xdr:row>
      <xdr:rowOff>87630</xdr:rowOff>
    </xdr:to>
    <xdr:graphicFrame macro="">
      <xdr:nvGraphicFramePr>
        <xdr:cNvPr id="13312" name="Chart 13311">
          <a:extLst>
            <a:ext uri="{FF2B5EF4-FFF2-40B4-BE49-F238E27FC236}">
              <a16:creationId xmlns:a16="http://schemas.microsoft.com/office/drawing/2014/main" id="{C463DFAD-2F56-4096-A2F5-6A462E3D0A4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9</xdr:col>
      <xdr:colOff>449580</xdr:colOff>
      <xdr:row>17</xdr:row>
      <xdr:rowOff>205740</xdr:rowOff>
    </xdr:from>
    <xdr:to>
      <xdr:col>12</xdr:col>
      <xdr:colOff>480060</xdr:colOff>
      <xdr:row>19</xdr:row>
      <xdr:rowOff>30480</xdr:rowOff>
    </xdr:to>
    <xdr:sp macro="" textlink="'NAME AND PROFIT analysis'!M32">
      <xdr:nvSpPr>
        <xdr:cNvPr id="13313" name="TextBox 13312">
          <a:extLst>
            <a:ext uri="{FF2B5EF4-FFF2-40B4-BE49-F238E27FC236}">
              <a16:creationId xmlns:a16="http://schemas.microsoft.com/office/drawing/2014/main" id="{647DBE9E-F94E-490D-B68E-60620F488903}"/>
            </a:ext>
          </a:extLst>
        </xdr:cNvPr>
        <xdr:cNvSpPr txBox="1"/>
      </xdr:nvSpPr>
      <xdr:spPr>
        <a:xfrm>
          <a:off x="7581900" y="4191000"/>
          <a:ext cx="240792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050" b="1"/>
            <a:t>Profit</a:t>
          </a:r>
          <a:r>
            <a:rPr lang="en-IN" sz="1050" b="1" baseline="0"/>
            <a:t>  By Weekdays</a:t>
          </a:r>
          <a:endParaRPr lang="en-IN" sz="1050" b="1"/>
        </a:p>
      </xdr:txBody>
    </xdr:sp>
    <xdr:clientData/>
  </xdr:twoCellAnchor>
  <xdr:twoCellAnchor>
    <xdr:from>
      <xdr:col>12</xdr:col>
      <xdr:colOff>662940</xdr:colOff>
      <xdr:row>3</xdr:row>
      <xdr:rowOff>38100</xdr:rowOff>
    </xdr:from>
    <xdr:to>
      <xdr:col>14</xdr:col>
      <xdr:colOff>434340</xdr:colOff>
      <xdr:row>4</xdr:row>
      <xdr:rowOff>160020</xdr:rowOff>
    </xdr:to>
    <xdr:sp macro="" textlink="'NAME AND PROFIT analysis'!M32">
      <xdr:nvSpPr>
        <xdr:cNvPr id="13314" name="TextBox 13313">
          <a:extLst>
            <a:ext uri="{FF2B5EF4-FFF2-40B4-BE49-F238E27FC236}">
              <a16:creationId xmlns:a16="http://schemas.microsoft.com/office/drawing/2014/main" id="{7D695DA2-36E6-4857-B58D-17EA95F75396}"/>
            </a:ext>
          </a:extLst>
        </xdr:cNvPr>
        <xdr:cNvSpPr txBox="1"/>
      </xdr:nvSpPr>
      <xdr:spPr>
        <a:xfrm>
          <a:off x="10172700" y="723900"/>
          <a:ext cx="1356360" cy="3505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 b="0" baseline="0">
              <a:solidFill>
                <a:schemeClr val="bg1"/>
              </a:solidFill>
            </a:rPr>
            <a:t>Product sold</a:t>
          </a:r>
          <a:endParaRPr lang="en-IN" sz="1200" b="0">
            <a:solidFill>
              <a:schemeClr val="bg1"/>
            </a:solidFill>
          </a:endParaRPr>
        </a:p>
      </xdr:txBody>
    </xdr:sp>
    <xdr:clientData/>
  </xdr:twoCellAnchor>
  <xdr:twoCellAnchor>
    <xdr:from>
      <xdr:col>12</xdr:col>
      <xdr:colOff>678180</xdr:colOff>
      <xdr:row>4</xdr:row>
      <xdr:rowOff>30480</xdr:rowOff>
    </xdr:from>
    <xdr:to>
      <xdr:col>13</xdr:col>
      <xdr:colOff>685800</xdr:colOff>
      <xdr:row>6</xdr:row>
      <xdr:rowOff>121920</xdr:rowOff>
    </xdr:to>
    <xdr:sp macro="" textlink="'NAME AND PROFIT analysis'!M32">
      <xdr:nvSpPr>
        <xdr:cNvPr id="13315" name="TextBox 13314">
          <a:extLst>
            <a:ext uri="{FF2B5EF4-FFF2-40B4-BE49-F238E27FC236}">
              <a16:creationId xmlns:a16="http://schemas.microsoft.com/office/drawing/2014/main" id="{1C0CF04B-283D-4F37-95C8-AAE90E1054EC}"/>
            </a:ext>
          </a:extLst>
        </xdr:cNvPr>
        <xdr:cNvSpPr txBox="1"/>
      </xdr:nvSpPr>
      <xdr:spPr>
        <a:xfrm>
          <a:off x="10187940" y="944880"/>
          <a:ext cx="800100" cy="548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0" baseline="0">
              <a:solidFill>
                <a:schemeClr val="bg1"/>
              </a:solidFill>
            </a:rPr>
            <a:t>Return Rate</a:t>
          </a:r>
          <a:endParaRPr lang="en-IN" sz="1400" b="0">
            <a:solidFill>
              <a:schemeClr val="bg1"/>
            </a:solidFill>
          </a:endParaRPr>
        </a:p>
      </xdr:txBody>
    </xdr:sp>
    <xdr:clientData/>
  </xdr:twoCellAnchor>
  <xdr:twoCellAnchor>
    <xdr:from>
      <xdr:col>12</xdr:col>
      <xdr:colOff>723900</xdr:colOff>
      <xdr:row>6</xdr:row>
      <xdr:rowOff>137160</xdr:rowOff>
    </xdr:from>
    <xdr:to>
      <xdr:col>13</xdr:col>
      <xdr:colOff>640080</xdr:colOff>
      <xdr:row>8</xdr:row>
      <xdr:rowOff>106680</xdr:rowOff>
    </xdr:to>
    <xdr:sp macro="" textlink="'NAME AND PROFIT analysis'!M32">
      <xdr:nvSpPr>
        <xdr:cNvPr id="13316" name="TextBox 13315">
          <a:extLst>
            <a:ext uri="{FF2B5EF4-FFF2-40B4-BE49-F238E27FC236}">
              <a16:creationId xmlns:a16="http://schemas.microsoft.com/office/drawing/2014/main" id="{B20F7749-4F38-4F4B-B21B-840145ADF957}"/>
            </a:ext>
          </a:extLst>
        </xdr:cNvPr>
        <xdr:cNvSpPr txBox="1"/>
      </xdr:nvSpPr>
      <xdr:spPr>
        <a:xfrm>
          <a:off x="10233660" y="1508760"/>
          <a:ext cx="708660" cy="5257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 b="0" baseline="0">
              <a:solidFill>
                <a:schemeClr val="bg1"/>
              </a:solidFill>
            </a:rPr>
            <a:t>Refund Rate</a:t>
          </a:r>
          <a:endParaRPr lang="en-IN" sz="1200" b="0">
            <a:solidFill>
              <a:schemeClr val="bg1"/>
            </a:solidFill>
          </a:endParaRPr>
        </a:p>
      </xdr:txBody>
    </xdr:sp>
    <xdr:clientData/>
  </xdr:twoCellAnchor>
  <xdr:twoCellAnchor>
    <xdr:from>
      <xdr:col>14</xdr:col>
      <xdr:colOff>30480</xdr:colOff>
      <xdr:row>2</xdr:row>
      <xdr:rowOff>213360</xdr:rowOff>
    </xdr:from>
    <xdr:to>
      <xdr:col>15</xdr:col>
      <xdr:colOff>609600</xdr:colOff>
      <xdr:row>4</xdr:row>
      <xdr:rowOff>106680</xdr:rowOff>
    </xdr:to>
    <xdr:sp macro="" textlink="'PRODUCT AND MONTH wise profit'!A28">
      <xdr:nvSpPr>
        <xdr:cNvPr id="13317" name="TextBox 13316">
          <a:extLst>
            <a:ext uri="{FF2B5EF4-FFF2-40B4-BE49-F238E27FC236}">
              <a16:creationId xmlns:a16="http://schemas.microsoft.com/office/drawing/2014/main" id="{2984EBCA-6B3B-4D0B-9FD8-7CF94ABD5C08}"/>
            </a:ext>
          </a:extLst>
        </xdr:cNvPr>
        <xdr:cNvSpPr txBox="1"/>
      </xdr:nvSpPr>
      <xdr:spPr>
        <a:xfrm>
          <a:off x="11125200" y="670560"/>
          <a:ext cx="1371600" cy="3505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CB75336C-439B-4EA0-BE60-6364ECE3066E}" type="TxLink">
            <a:rPr lang="en-US" sz="2000" b="1" i="0" u="none" strike="noStrike">
              <a:solidFill>
                <a:schemeClr val="bg1"/>
              </a:solidFill>
              <a:latin typeface="Calibri Light"/>
              <a:ea typeface="Calibri Light"/>
              <a:cs typeface="Calibri Light"/>
            </a:rPr>
            <a:pPr/>
            <a:t>100</a:t>
          </a:fld>
          <a:endParaRPr lang="en-IN" sz="2800" b="1" i="0" u="none" strike="noStrike">
            <a:solidFill>
              <a:schemeClr val="bg1"/>
            </a:solidFill>
            <a:latin typeface="Calibri Light"/>
            <a:ea typeface="Calibri Light"/>
            <a:cs typeface="Calibri Light"/>
          </a:endParaRPr>
        </a:p>
      </xdr:txBody>
    </xdr:sp>
    <xdr:clientData/>
  </xdr:twoCellAnchor>
  <xdr:twoCellAnchor>
    <xdr:from>
      <xdr:col>13</xdr:col>
      <xdr:colOff>701040</xdr:colOff>
      <xdr:row>4</xdr:row>
      <xdr:rowOff>106680</xdr:rowOff>
    </xdr:from>
    <xdr:to>
      <xdr:col>15</xdr:col>
      <xdr:colOff>487680</xdr:colOff>
      <xdr:row>6</xdr:row>
      <xdr:rowOff>0</xdr:rowOff>
    </xdr:to>
    <xdr:sp macro="" textlink="'PRODUCT AND MONTH wise profit'!B28">
      <xdr:nvSpPr>
        <xdr:cNvPr id="13318" name="TextBox 13317">
          <a:extLst>
            <a:ext uri="{FF2B5EF4-FFF2-40B4-BE49-F238E27FC236}">
              <a16:creationId xmlns:a16="http://schemas.microsoft.com/office/drawing/2014/main" id="{351CC2D7-7103-433E-86C1-EBB27FF5F95B}"/>
            </a:ext>
          </a:extLst>
        </xdr:cNvPr>
        <xdr:cNvSpPr txBox="1"/>
      </xdr:nvSpPr>
      <xdr:spPr>
        <a:xfrm>
          <a:off x="11003280" y="1021080"/>
          <a:ext cx="1371600" cy="3505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53181775-77A3-4209-AF2D-9EE636C49E6A}" type="TxLink">
            <a:rPr lang="en-US" sz="2000" b="1" i="0" u="none" strike="noStrike">
              <a:solidFill>
                <a:schemeClr val="bg1"/>
              </a:solidFill>
              <a:latin typeface="Calibri Light"/>
              <a:ea typeface="Calibri Light"/>
              <a:cs typeface="Calibri Light"/>
            </a:rPr>
            <a:pPr marL="0" indent="0"/>
            <a:t>8.03%</a:t>
          </a:fld>
          <a:endParaRPr lang="en-IN" sz="2000" b="1" i="0" u="none" strike="noStrike">
            <a:solidFill>
              <a:schemeClr val="bg1"/>
            </a:solidFill>
            <a:latin typeface="Calibri Light"/>
            <a:ea typeface="Calibri Light"/>
            <a:cs typeface="Calibri Light"/>
          </a:endParaRPr>
        </a:p>
      </xdr:txBody>
    </xdr:sp>
    <xdr:clientData/>
  </xdr:twoCellAnchor>
  <xdr:twoCellAnchor>
    <xdr:from>
      <xdr:col>14</xdr:col>
      <xdr:colOff>0</xdr:colOff>
      <xdr:row>6</xdr:row>
      <xdr:rowOff>114300</xdr:rowOff>
    </xdr:from>
    <xdr:to>
      <xdr:col>15</xdr:col>
      <xdr:colOff>579120</xdr:colOff>
      <xdr:row>7</xdr:row>
      <xdr:rowOff>137160</xdr:rowOff>
    </xdr:to>
    <xdr:sp macro="" textlink="'PRODUCT AND MONTH wise profit'!C28">
      <xdr:nvSpPr>
        <xdr:cNvPr id="13322" name="TextBox 13321">
          <a:extLst>
            <a:ext uri="{FF2B5EF4-FFF2-40B4-BE49-F238E27FC236}">
              <a16:creationId xmlns:a16="http://schemas.microsoft.com/office/drawing/2014/main" id="{5CE80237-116E-442A-A8D2-2219676D7E0A}"/>
            </a:ext>
          </a:extLst>
        </xdr:cNvPr>
        <xdr:cNvSpPr txBox="1"/>
      </xdr:nvSpPr>
      <xdr:spPr>
        <a:xfrm>
          <a:off x="11094720" y="1485900"/>
          <a:ext cx="1371600" cy="3505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2F11D4DB-AB91-4762-8D68-A943BBAC320E}" type="TxLink">
            <a:rPr lang="en-US" sz="2000" b="1" i="0" u="none" strike="noStrike">
              <a:solidFill>
                <a:schemeClr val="bg1"/>
              </a:solidFill>
              <a:latin typeface="Calibri Light"/>
              <a:ea typeface="Calibri Light"/>
              <a:cs typeface="Calibri Light"/>
            </a:rPr>
            <a:pPr marL="0" indent="0"/>
            <a:t>8.05%</a:t>
          </a:fld>
          <a:endParaRPr lang="en-IN" sz="2000" b="1" i="0" u="none" strike="noStrike">
            <a:solidFill>
              <a:schemeClr val="bg1"/>
            </a:solidFill>
            <a:latin typeface="Calibri Light"/>
            <a:ea typeface="Calibri Light"/>
            <a:cs typeface="Calibri Light"/>
          </a:endParaRPr>
        </a:p>
      </xdr:txBody>
    </xdr:sp>
    <xdr:clientData/>
  </xdr:twoCellAnchor>
  <xdr:twoCellAnchor>
    <xdr:from>
      <xdr:col>12</xdr:col>
      <xdr:colOff>563880</xdr:colOff>
      <xdr:row>3</xdr:row>
      <xdr:rowOff>114300</xdr:rowOff>
    </xdr:from>
    <xdr:to>
      <xdr:col>12</xdr:col>
      <xdr:colOff>707880</xdr:colOff>
      <xdr:row>4</xdr:row>
      <xdr:rowOff>65700</xdr:rowOff>
    </xdr:to>
    <xdr:sp macro="" textlink="">
      <xdr:nvSpPr>
        <xdr:cNvPr id="13323" name="Oval 13322">
          <a:extLst>
            <a:ext uri="{FF2B5EF4-FFF2-40B4-BE49-F238E27FC236}">
              <a16:creationId xmlns:a16="http://schemas.microsoft.com/office/drawing/2014/main" id="{AB42BFD8-5335-41B4-A3AC-B6823D05F0CC}"/>
            </a:ext>
          </a:extLst>
        </xdr:cNvPr>
        <xdr:cNvSpPr/>
      </xdr:nvSpPr>
      <xdr:spPr>
        <a:xfrm>
          <a:off x="10073640" y="800100"/>
          <a:ext cx="144000" cy="180000"/>
        </a:xfrm>
        <a:prstGeom prst="ellipse">
          <a:avLst/>
        </a:prstGeom>
        <a:solidFill>
          <a:schemeClr val="bg1">
            <a:lumMod val="65000"/>
            <a:alpha val="63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12</xdr:col>
      <xdr:colOff>617220</xdr:colOff>
      <xdr:row>4</xdr:row>
      <xdr:rowOff>99060</xdr:rowOff>
    </xdr:from>
    <xdr:to>
      <xdr:col>12</xdr:col>
      <xdr:colOff>689220</xdr:colOff>
      <xdr:row>6</xdr:row>
      <xdr:rowOff>145860</xdr:rowOff>
    </xdr:to>
    <xdr:sp macro="" textlink="">
      <xdr:nvSpPr>
        <xdr:cNvPr id="13324" name="Rectangle 13323">
          <a:extLst>
            <a:ext uri="{FF2B5EF4-FFF2-40B4-BE49-F238E27FC236}">
              <a16:creationId xmlns:a16="http://schemas.microsoft.com/office/drawing/2014/main" id="{11B97E5B-6E1C-460C-984F-343164B1F660}"/>
            </a:ext>
          </a:extLst>
        </xdr:cNvPr>
        <xdr:cNvSpPr/>
      </xdr:nvSpPr>
      <xdr:spPr>
        <a:xfrm>
          <a:off x="10126980" y="1013460"/>
          <a:ext cx="72000" cy="504000"/>
        </a:xfrm>
        <a:prstGeom prst="rect">
          <a:avLst/>
        </a:prstGeom>
        <a:solidFill>
          <a:schemeClr val="accent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12</xdr:col>
      <xdr:colOff>624840</xdr:colOff>
      <xdr:row>6</xdr:row>
      <xdr:rowOff>198120</xdr:rowOff>
    </xdr:from>
    <xdr:to>
      <xdr:col>12</xdr:col>
      <xdr:colOff>696840</xdr:colOff>
      <xdr:row>8</xdr:row>
      <xdr:rowOff>145860</xdr:rowOff>
    </xdr:to>
    <xdr:sp macro="" textlink="">
      <xdr:nvSpPr>
        <xdr:cNvPr id="13325" name="Rectangle 13324">
          <a:extLst>
            <a:ext uri="{FF2B5EF4-FFF2-40B4-BE49-F238E27FC236}">
              <a16:creationId xmlns:a16="http://schemas.microsoft.com/office/drawing/2014/main" id="{B7962EE3-195A-438B-AA1F-03B569F31A77}"/>
            </a:ext>
          </a:extLst>
        </xdr:cNvPr>
        <xdr:cNvSpPr/>
      </xdr:nvSpPr>
      <xdr:spPr>
        <a:xfrm>
          <a:off x="10134600" y="1569720"/>
          <a:ext cx="72000" cy="504000"/>
        </a:xfrm>
        <a:prstGeom prst="rect">
          <a:avLst/>
        </a:prstGeom>
        <a:solidFill>
          <a:schemeClr val="accent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7</xdr:col>
      <xdr:colOff>228600</xdr:colOff>
      <xdr:row>6</xdr:row>
      <xdr:rowOff>144780</xdr:rowOff>
    </xdr:from>
    <xdr:to>
      <xdr:col>7</xdr:col>
      <xdr:colOff>373380</xdr:colOff>
      <xdr:row>6</xdr:row>
      <xdr:rowOff>304800</xdr:rowOff>
    </xdr:to>
    <xdr:sp macro="" textlink="">
      <xdr:nvSpPr>
        <xdr:cNvPr id="13326" name="Oval 13325">
          <a:extLst>
            <a:ext uri="{FF2B5EF4-FFF2-40B4-BE49-F238E27FC236}">
              <a16:creationId xmlns:a16="http://schemas.microsoft.com/office/drawing/2014/main" id="{EDF76628-CA9E-4560-9FB7-2A6983188B63}"/>
            </a:ext>
          </a:extLst>
        </xdr:cNvPr>
        <xdr:cNvSpPr/>
      </xdr:nvSpPr>
      <xdr:spPr>
        <a:xfrm>
          <a:off x="5775960" y="1516380"/>
          <a:ext cx="144780" cy="160020"/>
        </a:xfrm>
        <a:prstGeom prst="ellipse">
          <a:avLst/>
        </a:prstGeom>
        <a:solidFill>
          <a:schemeClr val="bg1">
            <a:lumMod val="50000"/>
            <a:alpha val="63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4</xdr:col>
      <xdr:colOff>342900</xdr:colOff>
      <xdr:row>6</xdr:row>
      <xdr:rowOff>205740</xdr:rowOff>
    </xdr:from>
    <xdr:to>
      <xdr:col>4</xdr:col>
      <xdr:colOff>487680</xdr:colOff>
      <xdr:row>7</xdr:row>
      <xdr:rowOff>38100</xdr:rowOff>
    </xdr:to>
    <xdr:sp macro="" textlink="">
      <xdr:nvSpPr>
        <xdr:cNvPr id="13327" name="Oval 13326">
          <a:extLst>
            <a:ext uri="{FF2B5EF4-FFF2-40B4-BE49-F238E27FC236}">
              <a16:creationId xmlns:a16="http://schemas.microsoft.com/office/drawing/2014/main" id="{E5E0AC33-A5D1-4701-A179-E9F8181B4C2F}"/>
            </a:ext>
          </a:extLst>
        </xdr:cNvPr>
        <xdr:cNvSpPr/>
      </xdr:nvSpPr>
      <xdr:spPr>
        <a:xfrm>
          <a:off x="3512820" y="1577340"/>
          <a:ext cx="144780" cy="160020"/>
        </a:xfrm>
        <a:prstGeom prst="ellipse">
          <a:avLst/>
        </a:prstGeom>
        <a:solidFill>
          <a:schemeClr val="bg1">
            <a:lumMod val="50000"/>
            <a:alpha val="63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76200</xdr:colOff>
      <xdr:row>6</xdr:row>
      <xdr:rowOff>205740</xdr:rowOff>
    </xdr:from>
    <xdr:to>
      <xdr:col>2</xdr:col>
      <xdr:colOff>220980</xdr:colOff>
      <xdr:row>7</xdr:row>
      <xdr:rowOff>38100</xdr:rowOff>
    </xdr:to>
    <xdr:sp macro="" textlink="">
      <xdr:nvSpPr>
        <xdr:cNvPr id="13328" name="Oval 13327">
          <a:extLst>
            <a:ext uri="{FF2B5EF4-FFF2-40B4-BE49-F238E27FC236}">
              <a16:creationId xmlns:a16="http://schemas.microsoft.com/office/drawing/2014/main" id="{5ECEBC15-B5FE-4C7B-B3DC-212E447A99F8}"/>
            </a:ext>
          </a:extLst>
        </xdr:cNvPr>
        <xdr:cNvSpPr/>
      </xdr:nvSpPr>
      <xdr:spPr>
        <a:xfrm>
          <a:off x="1661160" y="1577340"/>
          <a:ext cx="144780" cy="160020"/>
        </a:xfrm>
        <a:prstGeom prst="ellipse">
          <a:avLst/>
        </a:prstGeom>
        <a:solidFill>
          <a:schemeClr val="bg1">
            <a:lumMod val="50000"/>
            <a:alpha val="63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68580</xdr:colOff>
      <xdr:row>18</xdr:row>
      <xdr:rowOff>99060</xdr:rowOff>
    </xdr:from>
    <xdr:to>
      <xdr:col>2</xdr:col>
      <xdr:colOff>213360</xdr:colOff>
      <xdr:row>19</xdr:row>
      <xdr:rowOff>30480</xdr:rowOff>
    </xdr:to>
    <xdr:sp macro="" textlink="">
      <xdr:nvSpPr>
        <xdr:cNvPr id="13329" name="Oval 13328">
          <a:extLst>
            <a:ext uri="{FF2B5EF4-FFF2-40B4-BE49-F238E27FC236}">
              <a16:creationId xmlns:a16="http://schemas.microsoft.com/office/drawing/2014/main" id="{75577EBC-87B6-4543-960A-FF8177F26BB0}"/>
            </a:ext>
          </a:extLst>
        </xdr:cNvPr>
        <xdr:cNvSpPr/>
      </xdr:nvSpPr>
      <xdr:spPr>
        <a:xfrm>
          <a:off x="1653540" y="4312920"/>
          <a:ext cx="144780" cy="160020"/>
        </a:xfrm>
        <a:prstGeom prst="ellipse">
          <a:avLst/>
        </a:prstGeom>
        <a:solidFill>
          <a:schemeClr val="bg1">
            <a:lumMod val="50000"/>
            <a:alpha val="63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335280</xdr:colOff>
      <xdr:row>18</xdr:row>
      <xdr:rowOff>38100</xdr:rowOff>
    </xdr:from>
    <xdr:to>
      <xdr:col>9</xdr:col>
      <xdr:colOff>480060</xdr:colOff>
      <xdr:row>18</xdr:row>
      <xdr:rowOff>198120</xdr:rowOff>
    </xdr:to>
    <xdr:sp macro="" textlink="">
      <xdr:nvSpPr>
        <xdr:cNvPr id="13330" name="Oval 13329">
          <a:extLst>
            <a:ext uri="{FF2B5EF4-FFF2-40B4-BE49-F238E27FC236}">
              <a16:creationId xmlns:a16="http://schemas.microsoft.com/office/drawing/2014/main" id="{9963CD7D-617E-4F05-BB8A-2DBD3B74699F}"/>
            </a:ext>
          </a:extLst>
        </xdr:cNvPr>
        <xdr:cNvSpPr/>
      </xdr:nvSpPr>
      <xdr:spPr>
        <a:xfrm>
          <a:off x="7467600" y="4251960"/>
          <a:ext cx="144780" cy="160020"/>
        </a:xfrm>
        <a:prstGeom prst="ellipse">
          <a:avLst/>
        </a:prstGeom>
        <a:solidFill>
          <a:schemeClr val="bg1">
            <a:lumMod val="50000"/>
            <a:alpha val="63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13</xdr:col>
          <xdr:colOff>167640</xdr:colOff>
          <xdr:row>10</xdr:row>
          <xdr:rowOff>76200</xdr:rowOff>
        </xdr:from>
        <xdr:to>
          <xdr:col>13</xdr:col>
          <xdr:colOff>403860</xdr:colOff>
          <xdr:row>11</xdr:row>
          <xdr:rowOff>15240</xdr:rowOff>
        </xdr:to>
        <xdr:sp macro="" textlink="">
          <xdr:nvSpPr>
            <xdr:cNvPr id="13339" name="Option Button 27" hidden="1">
              <a:extLst>
                <a:ext uri="{63B3BB69-23CF-44E3-9099-C40C66FF867C}">
                  <a14:compatExt spid="_x0000_s13339"/>
                </a:ext>
                <a:ext uri="{FF2B5EF4-FFF2-40B4-BE49-F238E27FC236}">
                  <a16:creationId xmlns:a16="http://schemas.microsoft.com/office/drawing/2014/main" id="{00000000-0008-0000-0900-00001B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281940</xdr:colOff>
          <xdr:row>10</xdr:row>
          <xdr:rowOff>76200</xdr:rowOff>
        </xdr:from>
        <xdr:to>
          <xdr:col>14</xdr:col>
          <xdr:colOff>518160</xdr:colOff>
          <xdr:row>11</xdr:row>
          <xdr:rowOff>15240</xdr:rowOff>
        </xdr:to>
        <xdr:sp macro="" textlink="">
          <xdr:nvSpPr>
            <xdr:cNvPr id="13340" name="Option Button 28" hidden="1">
              <a:extLst>
                <a:ext uri="{63B3BB69-23CF-44E3-9099-C40C66FF867C}">
                  <a14:compatExt spid="_x0000_s13340"/>
                </a:ext>
                <a:ext uri="{FF2B5EF4-FFF2-40B4-BE49-F238E27FC236}">
                  <a16:creationId xmlns:a16="http://schemas.microsoft.com/office/drawing/2014/main" id="{00000000-0008-0000-0900-00001C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13</xdr:col>
      <xdr:colOff>327660</xdr:colOff>
      <xdr:row>10</xdr:row>
      <xdr:rowOff>15240</xdr:rowOff>
    </xdr:from>
    <xdr:to>
      <xdr:col>14</xdr:col>
      <xdr:colOff>144780</xdr:colOff>
      <xdr:row>11</xdr:row>
      <xdr:rowOff>99060</xdr:rowOff>
    </xdr:to>
    <xdr:sp macro="" textlink="'PRODUCT AND MONTH wise profit'!A28">
      <xdr:nvSpPr>
        <xdr:cNvPr id="13331" name="TextBox 13330">
          <a:extLst>
            <a:ext uri="{FF2B5EF4-FFF2-40B4-BE49-F238E27FC236}">
              <a16:creationId xmlns:a16="http://schemas.microsoft.com/office/drawing/2014/main" id="{787150D6-F6C3-433B-912D-10E9B69C173C}"/>
            </a:ext>
          </a:extLst>
        </xdr:cNvPr>
        <xdr:cNvSpPr txBox="1"/>
      </xdr:nvSpPr>
      <xdr:spPr>
        <a:xfrm>
          <a:off x="10629900" y="2400300"/>
          <a:ext cx="609600" cy="3124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1" i="0" u="none" strike="noStrike">
              <a:solidFill>
                <a:schemeClr val="bg1"/>
              </a:solidFill>
              <a:latin typeface="Calibri Light"/>
              <a:ea typeface="Calibri Light"/>
              <a:cs typeface="Calibri Light"/>
            </a:rPr>
            <a:t>Profit</a:t>
          </a:r>
        </a:p>
      </xdr:txBody>
    </xdr:sp>
    <xdr:clientData/>
  </xdr:twoCellAnchor>
  <xdr:twoCellAnchor>
    <xdr:from>
      <xdr:col>14</xdr:col>
      <xdr:colOff>434340</xdr:colOff>
      <xdr:row>10</xdr:row>
      <xdr:rowOff>7620</xdr:rowOff>
    </xdr:from>
    <xdr:to>
      <xdr:col>15</xdr:col>
      <xdr:colOff>449580</xdr:colOff>
      <xdr:row>11</xdr:row>
      <xdr:rowOff>76200</xdr:rowOff>
    </xdr:to>
    <xdr:sp macro="" textlink="'PRODUCT AND MONTH wise profit'!A28">
      <xdr:nvSpPr>
        <xdr:cNvPr id="13332" name="TextBox 13331">
          <a:extLst>
            <a:ext uri="{FF2B5EF4-FFF2-40B4-BE49-F238E27FC236}">
              <a16:creationId xmlns:a16="http://schemas.microsoft.com/office/drawing/2014/main" id="{58E972AE-9106-470A-8B0E-6C7669A1AC2E}"/>
            </a:ext>
          </a:extLst>
        </xdr:cNvPr>
        <xdr:cNvSpPr txBox="1"/>
      </xdr:nvSpPr>
      <xdr:spPr>
        <a:xfrm>
          <a:off x="11529060" y="2392680"/>
          <a:ext cx="807720" cy="297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1" i="0" u="none" strike="noStrike">
              <a:solidFill>
                <a:schemeClr val="bg1"/>
              </a:solidFill>
              <a:latin typeface="Calibri Light"/>
              <a:ea typeface="Calibri Light"/>
              <a:cs typeface="Calibri Light"/>
            </a:rPr>
            <a:t>Quantity</a:t>
          </a:r>
        </a:p>
      </xdr:txBody>
    </xdr:sp>
    <xdr:clientData/>
  </xdr:twoCellAnchor>
  <mc:AlternateContent xmlns:mc="http://schemas.openxmlformats.org/markup-compatibility/2006">
    <mc:Choice xmlns:a14="http://schemas.microsoft.com/office/drawing/2010/main" Requires="a14">
      <xdr:twoCellAnchor editAs="oneCell">
        <xdr:from>
          <xdr:col>13</xdr:col>
          <xdr:colOff>68580</xdr:colOff>
          <xdr:row>9</xdr:row>
          <xdr:rowOff>182880</xdr:rowOff>
        </xdr:from>
        <xdr:to>
          <xdr:col>15</xdr:col>
          <xdr:colOff>556260</xdr:colOff>
          <xdr:row>11</xdr:row>
          <xdr:rowOff>144780</xdr:rowOff>
        </xdr:to>
        <xdr:sp macro="" textlink="">
          <xdr:nvSpPr>
            <xdr:cNvPr id="13341" name="Group Box 29" hidden="1">
              <a:extLst>
                <a:ext uri="{63B3BB69-23CF-44E3-9099-C40C66FF867C}">
                  <a14:compatExt spid="_x0000_s13341"/>
                </a:ext>
                <a:ext uri="{FF2B5EF4-FFF2-40B4-BE49-F238E27FC236}">
                  <a16:creationId xmlns:a16="http://schemas.microsoft.com/office/drawing/2014/main" id="{00000000-0008-0000-0900-00001D3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xdr:from>
      <xdr:col>13</xdr:col>
      <xdr:colOff>83820</xdr:colOff>
      <xdr:row>9</xdr:row>
      <xdr:rowOff>198120</xdr:rowOff>
    </xdr:from>
    <xdr:to>
      <xdr:col>15</xdr:col>
      <xdr:colOff>579120</xdr:colOff>
      <xdr:row>11</xdr:row>
      <xdr:rowOff>137160</xdr:rowOff>
    </xdr:to>
    <xdr:sp macro="" textlink="">
      <xdr:nvSpPr>
        <xdr:cNvPr id="13333" name="Rectangle 13332">
          <a:extLst>
            <a:ext uri="{FF2B5EF4-FFF2-40B4-BE49-F238E27FC236}">
              <a16:creationId xmlns:a16="http://schemas.microsoft.com/office/drawing/2014/main" id="{758301E9-F902-C315-B3C5-052E7AF0DAE4}"/>
            </a:ext>
          </a:extLst>
        </xdr:cNvPr>
        <xdr:cNvSpPr/>
      </xdr:nvSpPr>
      <xdr:spPr>
        <a:xfrm>
          <a:off x="10386060" y="2354580"/>
          <a:ext cx="2080260" cy="396240"/>
        </a:xfrm>
        <a:prstGeom prst="rect">
          <a:avLst/>
        </a:prstGeom>
        <a:noFill/>
        <a:ln w="57150">
          <a:solidFill>
            <a:srgbClr val="3659B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12</xdr:col>
      <xdr:colOff>632460</xdr:colOff>
      <xdr:row>8</xdr:row>
      <xdr:rowOff>205740</xdr:rowOff>
    </xdr:from>
    <xdr:to>
      <xdr:col>15</xdr:col>
      <xdr:colOff>647700</xdr:colOff>
      <xdr:row>9</xdr:row>
      <xdr:rowOff>7620</xdr:rowOff>
    </xdr:to>
    <xdr:cxnSp macro="">
      <xdr:nvCxnSpPr>
        <xdr:cNvPr id="13336" name="Straight Connector 13335">
          <a:extLst>
            <a:ext uri="{FF2B5EF4-FFF2-40B4-BE49-F238E27FC236}">
              <a16:creationId xmlns:a16="http://schemas.microsoft.com/office/drawing/2014/main" id="{FE370B5A-30FF-C84A-D038-152F6F7C111C}"/>
            </a:ext>
          </a:extLst>
        </xdr:cNvPr>
        <xdr:cNvCxnSpPr/>
      </xdr:nvCxnSpPr>
      <xdr:spPr>
        <a:xfrm flipV="1">
          <a:off x="10142220" y="2133600"/>
          <a:ext cx="2392680" cy="30480"/>
        </a:xfrm>
        <a:prstGeom prst="line">
          <a:avLst/>
        </a:prstGeom>
        <a:ln>
          <a:gradFill flip="none" rotWithShape="1">
            <a:gsLst>
              <a:gs pos="9000">
                <a:srgbClr val="3659B5">
                  <a:alpha val="46000"/>
                </a:srgbClr>
              </a:gs>
              <a:gs pos="44000">
                <a:schemeClr val="bg1"/>
              </a:gs>
              <a:gs pos="92000">
                <a:srgbClr val="3659B5"/>
              </a:gs>
            </a:gsLst>
            <a:lin ang="10800000" scaled="1"/>
            <a:tileRect/>
          </a:gra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609600</xdr:colOff>
      <xdr:row>12</xdr:row>
      <xdr:rowOff>114300</xdr:rowOff>
    </xdr:from>
    <xdr:to>
      <xdr:col>15</xdr:col>
      <xdr:colOff>762000</xdr:colOff>
      <xdr:row>18</xdr:row>
      <xdr:rowOff>144780</xdr:rowOff>
    </xdr:to>
    <xdr:graphicFrame macro="">
      <xdr:nvGraphicFramePr>
        <xdr:cNvPr id="13342" name="Chart 13341">
          <a:extLst>
            <a:ext uri="{FF2B5EF4-FFF2-40B4-BE49-F238E27FC236}">
              <a16:creationId xmlns:a16="http://schemas.microsoft.com/office/drawing/2014/main" id="{FF03D954-A861-46D7-9663-5CE203C88E2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12</xdr:col>
      <xdr:colOff>624840</xdr:colOff>
      <xdr:row>11</xdr:row>
      <xdr:rowOff>99060</xdr:rowOff>
    </xdr:from>
    <xdr:to>
      <xdr:col>15</xdr:col>
      <xdr:colOff>655320</xdr:colOff>
      <xdr:row>12</xdr:row>
      <xdr:rowOff>152400</xdr:rowOff>
    </xdr:to>
    <xdr:sp macro="" textlink="'PRODUCT AND MONTH wise profit'!E41">
      <xdr:nvSpPr>
        <xdr:cNvPr id="13343" name="TextBox 13342">
          <a:extLst>
            <a:ext uri="{FF2B5EF4-FFF2-40B4-BE49-F238E27FC236}">
              <a16:creationId xmlns:a16="http://schemas.microsoft.com/office/drawing/2014/main" id="{DEE4D422-8A20-4D89-8CC4-12E70F402979}"/>
            </a:ext>
          </a:extLst>
        </xdr:cNvPr>
        <xdr:cNvSpPr txBox="1"/>
      </xdr:nvSpPr>
      <xdr:spPr>
        <a:xfrm>
          <a:off x="10134600" y="2712720"/>
          <a:ext cx="240792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3865C62C-B4F6-4DEA-8EAF-D00D78EC6C57}" type="TxLink">
            <a:rPr lang="en-US" sz="1400" b="0" i="0" u="none" strike="noStrike">
              <a:solidFill>
                <a:schemeClr val="bg1"/>
              </a:solidFill>
              <a:latin typeface="Calibri Light"/>
              <a:ea typeface="Calibri Light"/>
              <a:cs typeface="Calibri Light"/>
            </a:rPr>
            <a:pPr algn="l"/>
            <a:t>Quantity contribute profit</a:t>
          </a:fld>
          <a:endParaRPr lang="en-IN" sz="1050" b="1">
            <a:solidFill>
              <a:schemeClr val="bg1"/>
            </a:solidFill>
          </a:endParaRPr>
        </a:p>
      </xdr:txBody>
    </xdr:sp>
    <xdr:clientData/>
  </xdr:twoCellAnchor>
  <xdr:twoCellAnchor>
    <xdr:from>
      <xdr:col>12</xdr:col>
      <xdr:colOff>533400</xdr:colOff>
      <xdr:row>18</xdr:row>
      <xdr:rowOff>83820</xdr:rowOff>
    </xdr:from>
    <xdr:to>
      <xdr:col>15</xdr:col>
      <xdr:colOff>548640</xdr:colOff>
      <xdr:row>18</xdr:row>
      <xdr:rowOff>114300</xdr:rowOff>
    </xdr:to>
    <xdr:cxnSp macro="">
      <xdr:nvCxnSpPr>
        <xdr:cNvPr id="13344" name="Straight Connector 13343">
          <a:extLst>
            <a:ext uri="{FF2B5EF4-FFF2-40B4-BE49-F238E27FC236}">
              <a16:creationId xmlns:a16="http://schemas.microsoft.com/office/drawing/2014/main" id="{F91625E1-E49B-44E7-978D-D42B1DCB95FA}"/>
            </a:ext>
          </a:extLst>
        </xdr:cNvPr>
        <xdr:cNvCxnSpPr/>
      </xdr:nvCxnSpPr>
      <xdr:spPr>
        <a:xfrm flipV="1">
          <a:off x="10043160" y="4297680"/>
          <a:ext cx="2392680" cy="30480"/>
        </a:xfrm>
        <a:prstGeom prst="line">
          <a:avLst/>
        </a:prstGeom>
        <a:ln>
          <a:gradFill flip="none" rotWithShape="1">
            <a:gsLst>
              <a:gs pos="3000">
                <a:srgbClr val="3659B5">
                  <a:alpha val="46000"/>
                </a:srgbClr>
              </a:gs>
              <a:gs pos="44000">
                <a:schemeClr val="bg1"/>
              </a:gs>
              <a:gs pos="92000">
                <a:srgbClr val="3659B5"/>
              </a:gs>
            </a:gsLst>
            <a:lin ang="10800000" scaled="1"/>
            <a:tileRect/>
          </a:gra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716280</xdr:colOff>
      <xdr:row>19</xdr:row>
      <xdr:rowOff>15240</xdr:rowOff>
    </xdr:from>
    <xdr:to>
      <xdr:col>13</xdr:col>
      <xdr:colOff>31800</xdr:colOff>
      <xdr:row>19</xdr:row>
      <xdr:rowOff>123240</xdr:rowOff>
    </xdr:to>
    <xdr:sp macro="" textlink="">
      <xdr:nvSpPr>
        <xdr:cNvPr id="13358" name="Oval 13357">
          <a:extLst>
            <a:ext uri="{FF2B5EF4-FFF2-40B4-BE49-F238E27FC236}">
              <a16:creationId xmlns:a16="http://schemas.microsoft.com/office/drawing/2014/main" id="{268D85E1-F98B-4B5D-9746-6B50CDF38A18}"/>
            </a:ext>
          </a:extLst>
        </xdr:cNvPr>
        <xdr:cNvSpPr/>
      </xdr:nvSpPr>
      <xdr:spPr>
        <a:xfrm>
          <a:off x="10226040" y="4457700"/>
          <a:ext cx="108000" cy="108000"/>
        </a:xfrm>
        <a:prstGeom prst="ellipse">
          <a:avLst/>
        </a:prstGeom>
        <a:solidFill>
          <a:schemeClr val="bg1">
            <a:lumMod val="65000"/>
            <a:alpha val="63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13</xdr:col>
      <xdr:colOff>22860</xdr:colOff>
      <xdr:row>18</xdr:row>
      <xdr:rowOff>160020</xdr:rowOff>
    </xdr:from>
    <xdr:to>
      <xdr:col>16</xdr:col>
      <xdr:colOff>53340</xdr:colOff>
      <xdr:row>19</xdr:row>
      <xdr:rowOff>213360</xdr:rowOff>
    </xdr:to>
    <xdr:sp macro="" textlink="'PRODUCT AND MONTH wise profit'!E41">
      <xdr:nvSpPr>
        <xdr:cNvPr id="13359" name="TextBox 13358">
          <a:extLst>
            <a:ext uri="{FF2B5EF4-FFF2-40B4-BE49-F238E27FC236}">
              <a16:creationId xmlns:a16="http://schemas.microsoft.com/office/drawing/2014/main" id="{06D72931-AF49-42B3-B953-5E2387C59F2E}"/>
            </a:ext>
          </a:extLst>
        </xdr:cNvPr>
        <xdr:cNvSpPr txBox="1"/>
      </xdr:nvSpPr>
      <xdr:spPr>
        <a:xfrm>
          <a:off x="10325100" y="4373880"/>
          <a:ext cx="240792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200" b="0">
              <a:solidFill>
                <a:schemeClr val="bg1"/>
              </a:solidFill>
            </a:rPr>
            <a:t>Profit</a:t>
          </a:r>
          <a:r>
            <a:rPr lang="en-IN" sz="1200" b="0" baseline="0">
              <a:solidFill>
                <a:schemeClr val="bg1"/>
              </a:solidFill>
            </a:rPr>
            <a:t> by Product Category</a:t>
          </a:r>
          <a:endParaRPr lang="en-IN" sz="1200" b="0">
            <a:solidFill>
              <a:schemeClr val="bg1"/>
            </a:solidFill>
          </a:endParaRPr>
        </a:p>
      </xdr:txBody>
    </xdr:sp>
    <xdr:clientData/>
  </xdr:twoCellAnchor>
  <xdr:twoCellAnchor>
    <xdr:from>
      <xdr:col>12</xdr:col>
      <xdr:colOff>556260</xdr:colOff>
      <xdr:row>11</xdr:row>
      <xdr:rowOff>205740</xdr:rowOff>
    </xdr:from>
    <xdr:to>
      <xdr:col>12</xdr:col>
      <xdr:colOff>664260</xdr:colOff>
      <xdr:row>12</xdr:row>
      <xdr:rowOff>85140</xdr:rowOff>
    </xdr:to>
    <xdr:sp macro="" textlink="">
      <xdr:nvSpPr>
        <xdr:cNvPr id="13360" name="Oval 13359">
          <a:extLst>
            <a:ext uri="{FF2B5EF4-FFF2-40B4-BE49-F238E27FC236}">
              <a16:creationId xmlns:a16="http://schemas.microsoft.com/office/drawing/2014/main" id="{B0F104A4-0F4D-4B55-A2A7-8EA0C7265A61}"/>
            </a:ext>
          </a:extLst>
        </xdr:cNvPr>
        <xdr:cNvSpPr/>
      </xdr:nvSpPr>
      <xdr:spPr>
        <a:xfrm>
          <a:off x="10066020" y="2819400"/>
          <a:ext cx="108000" cy="108000"/>
        </a:xfrm>
        <a:prstGeom prst="ellipse">
          <a:avLst/>
        </a:prstGeom>
        <a:solidFill>
          <a:schemeClr val="bg1">
            <a:lumMod val="65000"/>
            <a:alpha val="63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12</xdr:col>
      <xdr:colOff>426720</xdr:colOff>
      <xdr:row>19</xdr:row>
      <xdr:rowOff>160020</xdr:rowOff>
    </xdr:from>
    <xdr:to>
      <xdr:col>14</xdr:col>
      <xdr:colOff>624840</xdr:colOff>
      <xdr:row>27</xdr:row>
      <xdr:rowOff>53340</xdr:rowOff>
    </xdr:to>
    <xdr:graphicFrame macro="">
      <xdr:nvGraphicFramePr>
        <xdr:cNvPr id="13361" name="Chart 13360">
          <a:extLst>
            <a:ext uri="{FF2B5EF4-FFF2-40B4-BE49-F238E27FC236}">
              <a16:creationId xmlns:a16="http://schemas.microsoft.com/office/drawing/2014/main" id="{A005593E-65FE-4CE3-9490-177DD6F92B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xdr:col>
      <xdr:colOff>213360</xdr:colOff>
      <xdr:row>0</xdr:row>
      <xdr:rowOff>68580</xdr:rowOff>
    </xdr:from>
    <xdr:to>
      <xdr:col>5</xdr:col>
      <xdr:colOff>480060</xdr:colOff>
      <xdr:row>2</xdr:row>
      <xdr:rowOff>38100</xdr:rowOff>
    </xdr:to>
    <xdr:sp macro="" textlink="'NAME AND PROFIT analysis'!M32">
      <xdr:nvSpPr>
        <xdr:cNvPr id="13362" name="TextBox 13361">
          <a:extLst>
            <a:ext uri="{FF2B5EF4-FFF2-40B4-BE49-F238E27FC236}">
              <a16:creationId xmlns:a16="http://schemas.microsoft.com/office/drawing/2014/main" id="{EF733831-FD0D-4E83-A733-D7AC8C7EDAD8}"/>
            </a:ext>
          </a:extLst>
        </xdr:cNvPr>
        <xdr:cNvSpPr txBox="1"/>
      </xdr:nvSpPr>
      <xdr:spPr>
        <a:xfrm>
          <a:off x="1005840" y="68580"/>
          <a:ext cx="3436620" cy="426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400" b="1">
              <a:gradFill flip="none" rotWithShape="1">
                <a:gsLst>
                  <a:gs pos="0">
                    <a:schemeClr val="accent1">
                      <a:lumMod val="89000"/>
                    </a:schemeClr>
                  </a:gs>
                  <a:gs pos="23000">
                    <a:schemeClr val="accent1">
                      <a:lumMod val="89000"/>
                    </a:schemeClr>
                  </a:gs>
                  <a:gs pos="69000">
                    <a:schemeClr val="accent1">
                      <a:lumMod val="75000"/>
                    </a:schemeClr>
                  </a:gs>
                  <a:gs pos="97000">
                    <a:schemeClr val="accent1">
                      <a:lumMod val="70000"/>
                    </a:schemeClr>
                  </a:gs>
                </a:gsLst>
                <a:path path="circle">
                  <a:fillToRect l="50000" t="50000" r="50000" b="50000"/>
                </a:path>
                <a:tileRect/>
              </a:gradFill>
            </a:rPr>
            <a:t>Kix</a:t>
          </a:r>
          <a:r>
            <a:rPr lang="en-IN" sz="2400" b="1" baseline="0">
              <a:gradFill flip="none" rotWithShape="1">
                <a:gsLst>
                  <a:gs pos="0">
                    <a:schemeClr val="accent1">
                      <a:lumMod val="89000"/>
                    </a:schemeClr>
                  </a:gs>
                  <a:gs pos="23000">
                    <a:schemeClr val="accent1">
                      <a:lumMod val="89000"/>
                    </a:schemeClr>
                  </a:gs>
                  <a:gs pos="69000">
                    <a:schemeClr val="accent1">
                      <a:lumMod val="75000"/>
                    </a:schemeClr>
                  </a:gs>
                  <a:gs pos="97000">
                    <a:schemeClr val="accent1">
                      <a:lumMod val="70000"/>
                    </a:schemeClr>
                  </a:gs>
                </a:gsLst>
                <a:path path="circle">
                  <a:fillToRect l="50000" t="50000" r="50000" b="50000"/>
                </a:path>
                <a:tileRect/>
              </a:gradFill>
            </a:rPr>
            <a:t> Business Dashboard</a:t>
          </a:r>
          <a:endParaRPr lang="en-IN" sz="2400" b="1">
            <a:gradFill flip="none" rotWithShape="1">
              <a:gsLst>
                <a:gs pos="0">
                  <a:schemeClr val="accent1">
                    <a:lumMod val="89000"/>
                  </a:schemeClr>
                </a:gs>
                <a:gs pos="23000">
                  <a:schemeClr val="accent1">
                    <a:lumMod val="89000"/>
                  </a:schemeClr>
                </a:gs>
                <a:gs pos="69000">
                  <a:schemeClr val="accent1">
                    <a:lumMod val="75000"/>
                  </a:schemeClr>
                </a:gs>
                <a:gs pos="97000">
                  <a:schemeClr val="accent1">
                    <a:lumMod val="70000"/>
                  </a:schemeClr>
                </a:gs>
              </a:gsLst>
              <a:path path="circle">
                <a:fillToRect l="50000" t="50000" r="50000" b="50000"/>
              </a:path>
              <a:tileRect/>
            </a:gradFill>
          </a:endParaRPr>
        </a:p>
      </xdr:txBody>
    </xdr:sp>
    <xdr:clientData/>
  </xdr:twoCellAnchor>
  <xdr:twoCellAnchor>
    <xdr:from>
      <xdr:col>7</xdr:col>
      <xdr:colOff>266700</xdr:colOff>
      <xdr:row>0</xdr:row>
      <xdr:rowOff>137160</xdr:rowOff>
    </xdr:from>
    <xdr:to>
      <xdr:col>8</xdr:col>
      <xdr:colOff>518160</xdr:colOff>
      <xdr:row>1</xdr:row>
      <xdr:rowOff>220980</xdr:rowOff>
    </xdr:to>
    <xdr:sp macro="" textlink="">
      <xdr:nvSpPr>
        <xdr:cNvPr id="13375" name="Rectangle: Single Corner Rounded 13374">
          <a:hlinkClick xmlns:r="http://schemas.openxmlformats.org/officeDocument/2006/relationships" r:id="rId12"/>
          <a:extLst>
            <a:ext uri="{FF2B5EF4-FFF2-40B4-BE49-F238E27FC236}">
              <a16:creationId xmlns:a16="http://schemas.microsoft.com/office/drawing/2014/main" id="{0804CF01-6CA4-DDE0-75ED-2801D59D7856}"/>
            </a:ext>
          </a:extLst>
        </xdr:cNvPr>
        <xdr:cNvSpPr/>
      </xdr:nvSpPr>
      <xdr:spPr>
        <a:xfrm>
          <a:off x="5814060" y="137160"/>
          <a:ext cx="1043940" cy="312420"/>
        </a:xfrm>
        <a:prstGeom prst="round1Rect">
          <a:avLst/>
        </a:prstGeom>
        <a:solidFill>
          <a:schemeClr val="bg1">
            <a:lumMod val="6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Time Frame</a:t>
          </a:r>
        </a:p>
      </xdr:txBody>
    </xdr:sp>
    <xdr:clientData/>
  </xdr:twoCellAnchor>
  <xdr:twoCellAnchor>
    <xdr:from>
      <xdr:col>9</xdr:col>
      <xdr:colOff>53340</xdr:colOff>
      <xdr:row>0</xdr:row>
      <xdr:rowOff>137160</xdr:rowOff>
    </xdr:from>
    <xdr:to>
      <xdr:col>10</xdr:col>
      <xdr:colOff>304800</xdr:colOff>
      <xdr:row>1</xdr:row>
      <xdr:rowOff>220980</xdr:rowOff>
    </xdr:to>
    <xdr:sp macro="" textlink="">
      <xdr:nvSpPr>
        <xdr:cNvPr id="13376" name="Rectangle: Single Corner Rounded 13375">
          <a:hlinkClick xmlns:r="http://schemas.openxmlformats.org/officeDocument/2006/relationships" r:id="rId13" tooltip="Goto store"/>
          <a:extLst>
            <a:ext uri="{FF2B5EF4-FFF2-40B4-BE49-F238E27FC236}">
              <a16:creationId xmlns:a16="http://schemas.microsoft.com/office/drawing/2014/main" id="{7CCEB7EA-FC87-426F-A004-F31A46AB28C5}"/>
            </a:ext>
          </a:extLst>
        </xdr:cNvPr>
        <xdr:cNvSpPr/>
      </xdr:nvSpPr>
      <xdr:spPr>
        <a:xfrm>
          <a:off x="7185660" y="137160"/>
          <a:ext cx="1043940" cy="312420"/>
        </a:xfrm>
        <a:prstGeom prst="round1Rect">
          <a:avLst/>
        </a:prstGeom>
        <a:solidFill>
          <a:schemeClr val="bg1">
            <a:lumMod val="6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Store</a:t>
          </a:r>
        </a:p>
      </xdr:txBody>
    </xdr:sp>
    <xdr:clientData/>
  </xdr:twoCellAnchor>
  <xdr:twoCellAnchor>
    <xdr:from>
      <xdr:col>10</xdr:col>
      <xdr:colOff>518160</xdr:colOff>
      <xdr:row>0</xdr:row>
      <xdr:rowOff>129540</xdr:rowOff>
    </xdr:from>
    <xdr:to>
      <xdr:col>11</xdr:col>
      <xdr:colOff>769620</xdr:colOff>
      <xdr:row>1</xdr:row>
      <xdr:rowOff>213360</xdr:rowOff>
    </xdr:to>
    <xdr:sp macro="" textlink="">
      <xdr:nvSpPr>
        <xdr:cNvPr id="13377" name="Rectangle: Single Corner Rounded 13376">
          <a:extLst>
            <a:ext uri="{FF2B5EF4-FFF2-40B4-BE49-F238E27FC236}">
              <a16:creationId xmlns:a16="http://schemas.microsoft.com/office/drawing/2014/main" id="{0BB80AC2-F77D-479D-BCA6-B64940DF196E}"/>
            </a:ext>
          </a:extLst>
        </xdr:cNvPr>
        <xdr:cNvSpPr/>
      </xdr:nvSpPr>
      <xdr:spPr>
        <a:xfrm>
          <a:off x="8442960" y="129540"/>
          <a:ext cx="1043940" cy="312420"/>
        </a:xfrm>
        <a:prstGeom prst="round1Rect">
          <a:avLst/>
        </a:prstGeom>
        <a:solidFill>
          <a:srgbClr val="3659B5"/>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solidFill>
                <a:schemeClr val="bg1"/>
              </a:solidFill>
            </a:rPr>
            <a:t>Profit</a:t>
          </a:r>
          <a:r>
            <a:rPr lang="en-IN" sz="1100" baseline="0">
              <a:solidFill>
                <a:schemeClr val="bg1"/>
              </a:solidFill>
            </a:rPr>
            <a:t> View</a:t>
          </a:r>
          <a:endParaRPr lang="en-IN" sz="1100">
            <a:solidFill>
              <a:schemeClr val="bg1"/>
            </a:solidFill>
          </a:endParaRPr>
        </a:p>
      </xdr:txBody>
    </xdr:sp>
    <xdr:clientData/>
  </xdr:twoCellAnchor>
  <xdr:twoCellAnchor>
    <xdr:from>
      <xdr:col>18</xdr:col>
      <xdr:colOff>99060</xdr:colOff>
      <xdr:row>3</xdr:row>
      <xdr:rowOff>22860</xdr:rowOff>
    </xdr:from>
    <xdr:to>
      <xdr:col>19</xdr:col>
      <xdr:colOff>114300</xdr:colOff>
      <xdr:row>3</xdr:row>
      <xdr:rowOff>220980</xdr:rowOff>
    </xdr:to>
    <xdr:sp macro="[0]!ToggleGroup13383" textlink="'NAME AND PROFIT analysis'!M32">
      <xdr:nvSpPr>
        <xdr:cNvPr id="13334" name="TextBox 13333" hidden="1">
          <a:extLst>
            <a:ext uri="{FF2B5EF4-FFF2-40B4-BE49-F238E27FC236}">
              <a16:creationId xmlns:a16="http://schemas.microsoft.com/office/drawing/2014/main" id="{0B4D5EAA-2A21-4C9B-AF4D-C616553FE28A}"/>
            </a:ext>
          </a:extLst>
        </xdr:cNvPr>
        <xdr:cNvSpPr txBox="1"/>
      </xdr:nvSpPr>
      <xdr:spPr>
        <a:xfrm>
          <a:off x="14363700" y="708660"/>
          <a:ext cx="807720" cy="1981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900" b="1" baseline="0">
              <a:solidFill>
                <a:schemeClr val="bg1"/>
              </a:solidFill>
            </a:rPr>
            <a:t>Close Filter</a:t>
          </a:r>
        </a:p>
        <a:p>
          <a:endParaRPr lang="en-IN" sz="900" b="1">
            <a:solidFill>
              <a:schemeClr val="bg1"/>
            </a:solidFill>
          </a:endParaRPr>
        </a:p>
      </xdr:txBody>
    </xdr:sp>
    <xdr:clientData/>
  </xdr:twoCellAnchor>
  <xdr:twoCellAnchor>
    <xdr:from>
      <xdr:col>16</xdr:col>
      <xdr:colOff>83820</xdr:colOff>
      <xdr:row>0</xdr:row>
      <xdr:rowOff>106680</xdr:rowOff>
    </xdr:from>
    <xdr:to>
      <xdr:col>17</xdr:col>
      <xdr:colOff>312420</xdr:colOff>
      <xdr:row>1</xdr:row>
      <xdr:rowOff>167640</xdr:rowOff>
    </xdr:to>
    <xdr:sp macro="[0]!Macro1" textlink="">
      <xdr:nvSpPr>
        <xdr:cNvPr id="13345" name="Rectangle 13344" hidden="1">
          <a:extLst>
            <a:ext uri="{FF2B5EF4-FFF2-40B4-BE49-F238E27FC236}">
              <a16:creationId xmlns:a16="http://schemas.microsoft.com/office/drawing/2014/main" id="{52D90D4E-7100-4355-951B-873424517D6C}"/>
            </a:ext>
          </a:extLst>
        </xdr:cNvPr>
        <xdr:cNvSpPr/>
      </xdr:nvSpPr>
      <xdr:spPr>
        <a:xfrm>
          <a:off x="12763500" y="106680"/>
          <a:ext cx="1021080" cy="289560"/>
        </a:xfrm>
        <a:prstGeom prst="rect">
          <a:avLst/>
        </a:prstGeom>
        <a:solidFill>
          <a:srgbClr val="FF0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CLOSE</a:t>
          </a:r>
          <a:r>
            <a:rPr lang="en-IN" sz="1100" baseline="0"/>
            <a:t> </a:t>
          </a:r>
          <a:r>
            <a:rPr lang="en-IN" sz="1100"/>
            <a:t> FILTER</a:t>
          </a:r>
        </a:p>
      </xdr:txBody>
    </xdr:sp>
    <xdr:clientData/>
  </xdr:twoCellAnchor>
  <xdr:twoCellAnchor>
    <xdr:from>
      <xdr:col>15</xdr:col>
      <xdr:colOff>358140</xdr:colOff>
      <xdr:row>0</xdr:row>
      <xdr:rowOff>0</xdr:rowOff>
    </xdr:from>
    <xdr:to>
      <xdr:col>16</xdr:col>
      <xdr:colOff>579120</xdr:colOff>
      <xdr:row>1</xdr:row>
      <xdr:rowOff>38100</xdr:rowOff>
    </xdr:to>
    <xdr:sp macro="[0]!Macro2" textlink="">
      <xdr:nvSpPr>
        <xdr:cNvPr id="13338" name="Rectangle 13337" hidden="1">
          <a:extLst>
            <a:ext uri="{FF2B5EF4-FFF2-40B4-BE49-F238E27FC236}">
              <a16:creationId xmlns:a16="http://schemas.microsoft.com/office/drawing/2014/main" id="{86C34CEE-7F9F-FD83-BD35-607C8BD33FCF}"/>
            </a:ext>
          </a:extLst>
        </xdr:cNvPr>
        <xdr:cNvSpPr/>
      </xdr:nvSpPr>
      <xdr:spPr>
        <a:xfrm>
          <a:off x="12245340" y="0"/>
          <a:ext cx="1013460" cy="266700"/>
        </a:xfrm>
        <a:prstGeom prst="rect">
          <a:avLst/>
        </a:prstGeom>
        <a:solidFill>
          <a:schemeClr val="accent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OPEN FILTER</a:t>
          </a:r>
        </a:p>
      </xdr:txBody>
    </xdr:sp>
    <xdr:clientData/>
  </xdr:twoCellAnchor>
  <xdr:twoCellAnchor>
    <xdr:from>
      <xdr:col>14</xdr:col>
      <xdr:colOff>449580</xdr:colOff>
      <xdr:row>0</xdr:row>
      <xdr:rowOff>0</xdr:rowOff>
    </xdr:from>
    <xdr:to>
      <xdr:col>18</xdr:col>
      <xdr:colOff>685800</xdr:colOff>
      <xdr:row>33</xdr:row>
      <xdr:rowOff>0</xdr:rowOff>
    </xdr:to>
    <xdr:sp macro="[0]!Macro2" textlink="">
      <xdr:nvSpPr>
        <xdr:cNvPr id="4" name="Moon 3">
          <a:extLst>
            <a:ext uri="{FF2B5EF4-FFF2-40B4-BE49-F238E27FC236}">
              <a16:creationId xmlns:a16="http://schemas.microsoft.com/office/drawing/2014/main" id="{519C1F88-018E-48D4-B43D-2D3942812562}"/>
            </a:ext>
          </a:extLst>
        </xdr:cNvPr>
        <xdr:cNvSpPr/>
      </xdr:nvSpPr>
      <xdr:spPr>
        <a:xfrm flipH="1">
          <a:off x="11544300" y="0"/>
          <a:ext cx="3406140" cy="7642860"/>
        </a:xfrm>
        <a:prstGeom prst="moon">
          <a:avLst>
            <a:gd name="adj" fmla="val 46711"/>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15</xdr:col>
      <xdr:colOff>68580</xdr:colOff>
      <xdr:row>0</xdr:row>
      <xdr:rowOff>0</xdr:rowOff>
    </xdr:from>
    <xdr:to>
      <xdr:col>17</xdr:col>
      <xdr:colOff>670560</xdr:colOff>
      <xdr:row>25</xdr:row>
      <xdr:rowOff>106680</xdr:rowOff>
    </xdr:to>
    <xdr:grpSp>
      <xdr:nvGrpSpPr>
        <xdr:cNvPr id="13337" name="Group 13336" hidden="1">
          <a:extLst>
            <a:ext uri="{FF2B5EF4-FFF2-40B4-BE49-F238E27FC236}">
              <a16:creationId xmlns:a16="http://schemas.microsoft.com/office/drawing/2014/main" id="{D51A5D80-4B19-6E6B-6850-542AFBCBC66F}"/>
            </a:ext>
          </a:extLst>
        </xdr:cNvPr>
        <xdr:cNvGrpSpPr/>
      </xdr:nvGrpSpPr>
      <xdr:grpSpPr>
        <a:xfrm>
          <a:off x="11955780" y="0"/>
          <a:ext cx="2186940" cy="5920740"/>
          <a:chOff x="11955780" y="0"/>
          <a:chExt cx="2186940" cy="5920740"/>
        </a:xfrm>
      </xdr:grpSpPr>
      <xdr:sp macro="[0]!Macro2" textlink="">
        <xdr:nvSpPr>
          <xdr:cNvPr id="13346" name="Rectangle 13345">
            <a:extLst>
              <a:ext uri="{FF2B5EF4-FFF2-40B4-BE49-F238E27FC236}">
                <a16:creationId xmlns:a16="http://schemas.microsoft.com/office/drawing/2014/main" id="{171A584B-19BC-8649-3D14-845BA9E62A6B}"/>
              </a:ext>
            </a:extLst>
          </xdr:cNvPr>
          <xdr:cNvSpPr/>
        </xdr:nvSpPr>
        <xdr:spPr>
          <a:xfrm>
            <a:off x="11955780" y="320040"/>
            <a:ext cx="2186940" cy="5600700"/>
          </a:xfrm>
          <a:prstGeom prst="rect">
            <a:avLst/>
          </a:prstGeom>
          <a:solidFill>
            <a:schemeClr val="tx1">
              <a:lumMod val="85000"/>
              <a:lumOff val="1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mc:AlternateContent xmlns:mc="http://schemas.openxmlformats.org/markup-compatibility/2006" xmlns:a14="http://schemas.microsoft.com/office/drawing/2010/main">
        <mc:Choice Requires="a14">
          <xdr:graphicFrame macro="[0]!Macro2">
            <xdr:nvGraphicFramePr>
              <xdr:cNvPr id="13347" name="Category 1">
                <a:extLst>
                  <a:ext uri="{FF2B5EF4-FFF2-40B4-BE49-F238E27FC236}">
                    <a16:creationId xmlns:a16="http://schemas.microsoft.com/office/drawing/2014/main" id="{FA2C95FC-3621-4F86-9DFB-098F1D13EC18}"/>
                  </a:ext>
                </a:extLst>
              </xdr:cNvPr>
              <xdr:cNvGraphicFramePr/>
            </xdr:nvGraphicFramePr>
            <xdr:xfrm>
              <a:off x="12001500" y="388620"/>
              <a:ext cx="2095500" cy="3070860"/>
            </xdr:xfrm>
            <a:graphic>
              <a:graphicData uri="http://schemas.microsoft.com/office/drawing/2010/slicer">
                <sle:slicer xmlns:sle="http://schemas.microsoft.com/office/drawing/2010/slicer" name="Category 1"/>
              </a:graphicData>
            </a:graphic>
          </xdr:graphicFrame>
        </mc:Choice>
        <mc:Fallback xmlns="">
          <xdr:sp macro="" textlink="">
            <xdr:nvSpPr>
              <xdr:cNvPr id="0" name=""/>
              <xdr:cNvSpPr>
                <a:spLocks noTextEdit="1"/>
              </xdr:cNvSpPr>
            </xdr:nvSpPr>
            <xdr:spPr>
              <a:xfrm>
                <a:off x="12001500" y="388620"/>
                <a:ext cx="2095500" cy="307086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0]!Macro2">
            <xdr:nvGraphicFramePr>
              <xdr:cNvPr id="13348" name="Month Name 3">
                <a:extLst>
                  <a:ext uri="{FF2B5EF4-FFF2-40B4-BE49-F238E27FC236}">
                    <a16:creationId xmlns:a16="http://schemas.microsoft.com/office/drawing/2014/main" id="{B810DDD5-78A0-4F57-BEA5-102BBC6EF997}"/>
                  </a:ext>
                </a:extLst>
              </xdr:cNvPr>
              <xdr:cNvGraphicFramePr/>
            </xdr:nvGraphicFramePr>
            <xdr:xfrm>
              <a:off x="12031980" y="3383280"/>
              <a:ext cx="2072640" cy="2453639"/>
            </xdr:xfrm>
            <a:graphic>
              <a:graphicData uri="http://schemas.microsoft.com/office/drawing/2010/slicer">
                <sle:slicer xmlns:sle="http://schemas.microsoft.com/office/drawing/2010/slicer" name="Month Name 3"/>
              </a:graphicData>
            </a:graphic>
          </xdr:graphicFrame>
        </mc:Choice>
        <mc:Fallback xmlns="">
          <xdr:sp macro="" textlink="">
            <xdr:nvSpPr>
              <xdr:cNvPr id="0" name=""/>
              <xdr:cNvSpPr>
                <a:spLocks noTextEdit="1"/>
              </xdr:cNvSpPr>
            </xdr:nvSpPr>
            <xdr:spPr>
              <a:xfrm>
                <a:off x="12031980" y="3383280"/>
                <a:ext cx="2072640" cy="245363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sp macro="[0]!Macro2" textlink="">
        <xdr:nvSpPr>
          <xdr:cNvPr id="21" name="Rectangle 20">
            <a:extLst>
              <a:ext uri="{FF2B5EF4-FFF2-40B4-BE49-F238E27FC236}">
                <a16:creationId xmlns:a16="http://schemas.microsoft.com/office/drawing/2014/main" id="{5FC65874-F604-48B3-91FE-7FED251D3EBA}"/>
              </a:ext>
            </a:extLst>
          </xdr:cNvPr>
          <xdr:cNvSpPr/>
        </xdr:nvSpPr>
        <xdr:spPr>
          <a:xfrm>
            <a:off x="12230100" y="0"/>
            <a:ext cx="1013460" cy="266700"/>
          </a:xfrm>
          <a:prstGeom prst="rect">
            <a:avLst/>
          </a:prstGeom>
          <a:solidFill>
            <a:srgbClr val="FF0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CLOSE</a:t>
            </a:r>
            <a:r>
              <a:rPr lang="en-IN" sz="1100" baseline="0"/>
              <a:t> FILTER</a:t>
            </a:r>
            <a:endParaRPr lang="en-IN" sz="1100"/>
          </a:p>
        </xdr:txBody>
      </xdr:sp>
    </xdr:grpSp>
    <xdr:clientData/>
  </xdr:twoCellAnchor>
</xdr:wsDr>
</file>

<file path=xl/drawings/drawing7.xml><?xml version="1.0" encoding="utf-8"?>
<c:userShapes xmlns:c="http://schemas.openxmlformats.org/drawingml/2006/chart">
  <cdr:relSizeAnchor xmlns:cdr="http://schemas.openxmlformats.org/drawingml/2006/chartDrawing">
    <cdr:from>
      <cdr:x>0.1635</cdr:x>
      <cdr:y>0.05997</cdr:y>
    </cdr:from>
    <cdr:to>
      <cdr:x>0.34234</cdr:x>
      <cdr:y>0.16998</cdr:y>
    </cdr:to>
    <cdr:sp macro="" textlink="'NAME AND PROFIT analysis'!$M$30">
      <cdr:nvSpPr>
        <cdr:cNvPr id="2" name="TextBox 14">
          <a:extLst xmlns:a="http://schemas.openxmlformats.org/drawingml/2006/main">
            <a:ext uri="{FF2B5EF4-FFF2-40B4-BE49-F238E27FC236}">
              <a16:creationId xmlns:a16="http://schemas.microsoft.com/office/drawing/2014/main" id="{7AAB1B6D-C158-47EF-BDAA-B3076668CB92}"/>
            </a:ext>
          </a:extLst>
        </cdr:cNvPr>
        <cdr:cNvSpPr txBox="1"/>
      </cdr:nvSpPr>
      <cdr:spPr>
        <a:xfrm xmlns:a="http://schemas.openxmlformats.org/drawingml/2006/main">
          <a:off x="622312" y="144414"/>
          <a:ext cx="680699" cy="264896"/>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fld id="{BEAB1453-B6E0-4C02-9409-963DB176E8B8}" type="TxLink">
            <a:rPr lang="en-US" sz="1800" b="1" i="0" u="none" strike="noStrike">
              <a:solidFill>
                <a:srgbClr val="000000"/>
              </a:solidFill>
              <a:latin typeface="Calibri Light"/>
              <a:ea typeface="Calibri Light"/>
              <a:cs typeface="Calibri Light"/>
            </a:rPr>
            <a:pPr/>
            <a:t>600</a:t>
          </a:fld>
          <a:endParaRPr lang="en-US" sz="800" b="1"/>
        </a:p>
      </cdr:txBody>
    </cdr:sp>
  </cdr:relSizeAnchor>
</c:userShapes>
</file>

<file path=xl/drawings/drawing8.xml><?xml version="1.0" encoding="utf-8"?>
<xdr:wsDr xmlns:xdr="http://schemas.openxmlformats.org/drawingml/2006/spreadsheetDrawing" xmlns:a="http://schemas.openxmlformats.org/drawingml/2006/main">
  <xdr:twoCellAnchor>
    <xdr:from>
      <xdr:col>9</xdr:col>
      <xdr:colOff>99060</xdr:colOff>
      <xdr:row>4</xdr:row>
      <xdr:rowOff>144780</xdr:rowOff>
    </xdr:from>
    <xdr:to>
      <xdr:col>14</xdr:col>
      <xdr:colOff>708660</xdr:colOff>
      <xdr:row>11</xdr:row>
      <xdr:rowOff>156210</xdr:rowOff>
    </xdr:to>
    <xdr:graphicFrame macro="">
      <xdr:nvGraphicFramePr>
        <xdr:cNvPr id="3" name="Chart 2">
          <a:extLst>
            <a:ext uri="{FF2B5EF4-FFF2-40B4-BE49-F238E27FC236}">
              <a16:creationId xmlns:a16="http://schemas.microsoft.com/office/drawing/2014/main" id="{338A7E1C-CF79-1413-2EE2-1C77BA04330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857250</xdr:colOff>
      <xdr:row>18</xdr:row>
      <xdr:rowOff>72390</xdr:rowOff>
    </xdr:from>
    <xdr:to>
      <xdr:col>6</xdr:col>
      <xdr:colOff>114300</xdr:colOff>
      <xdr:row>23</xdr:row>
      <xdr:rowOff>205740</xdr:rowOff>
    </xdr:to>
    <xdr:graphicFrame macro="">
      <xdr:nvGraphicFramePr>
        <xdr:cNvPr id="2" name="Chart 1">
          <a:extLst>
            <a:ext uri="{FF2B5EF4-FFF2-40B4-BE49-F238E27FC236}">
              <a16:creationId xmlns:a16="http://schemas.microsoft.com/office/drawing/2014/main" id="{6966429C-1DCF-CC64-F0D8-7754C9BA039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179070</xdr:colOff>
      <xdr:row>20</xdr:row>
      <xdr:rowOff>167640</xdr:rowOff>
    </xdr:from>
    <xdr:to>
      <xdr:col>10</xdr:col>
      <xdr:colOff>502920</xdr:colOff>
      <xdr:row>28</xdr:row>
      <xdr:rowOff>160020</xdr:rowOff>
    </xdr:to>
    <xdr:graphicFrame macro="">
      <xdr:nvGraphicFramePr>
        <xdr:cNvPr id="4" name="Chart 3">
          <a:extLst>
            <a:ext uri="{FF2B5EF4-FFF2-40B4-BE49-F238E27FC236}">
              <a16:creationId xmlns:a16="http://schemas.microsoft.com/office/drawing/2014/main" id="{2C0BD6D1-5EBA-8C14-FA99-0BEEC5C9FC6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887730</xdr:colOff>
      <xdr:row>41</xdr:row>
      <xdr:rowOff>160020</xdr:rowOff>
    </xdr:from>
    <xdr:to>
      <xdr:col>6</xdr:col>
      <xdr:colOff>1082040</xdr:colOff>
      <xdr:row>49</xdr:row>
      <xdr:rowOff>76200</xdr:rowOff>
    </xdr:to>
    <xdr:graphicFrame macro="">
      <xdr:nvGraphicFramePr>
        <xdr:cNvPr id="6" name="Chart 5">
          <a:extLst>
            <a:ext uri="{FF2B5EF4-FFF2-40B4-BE49-F238E27FC236}">
              <a16:creationId xmlns:a16="http://schemas.microsoft.com/office/drawing/2014/main" id="{433EE550-3F05-FDA7-E6CE-0CDF3B859C2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3</xdr:col>
      <xdr:colOff>407670</xdr:colOff>
      <xdr:row>18</xdr:row>
      <xdr:rowOff>190500</xdr:rowOff>
    </xdr:from>
    <xdr:to>
      <xdr:col>8</xdr:col>
      <xdr:colOff>167640</xdr:colOff>
      <xdr:row>28</xdr:row>
      <xdr:rowOff>106680</xdr:rowOff>
    </xdr:to>
    <xdr:graphicFrame macro="">
      <xdr:nvGraphicFramePr>
        <xdr:cNvPr id="2" name="Chart 1">
          <a:extLst>
            <a:ext uri="{FF2B5EF4-FFF2-40B4-BE49-F238E27FC236}">
              <a16:creationId xmlns:a16="http://schemas.microsoft.com/office/drawing/2014/main" id="{A50897B8-5F62-CFC6-6657-508CD9EBBDF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3</xdr:col>
      <xdr:colOff>781050</xdr:colOff>
      <xdr:row>5</xdr:row>
      <xdr:rowOff>106680</xdr:rowOff>
    </xdr:from>
    <xdr:to>
      <xdr:col>8</xdr:col>
      <xdr:colOff>179070</xdr:colOff>
      <xdr:row>17</xdr:row>
      <xdr:rowOff>106680</xdr:rowOff>
    </xdr:to>
    <xdr:graphicFrame macro="">
      <xdr:nvGraphicFramePr>
        <xdr:cNvPr id="4" name="Chart 3">
          <a:extLst>
            <a:ext uri="{FF2B5EF4-FFF2-40B4-BE49-F238E27FC236}">
              <a16:creationId xmlns:a16="http://schemas.microsoft.com/office/drawing/2014/main" id="{9A06C9EC-28DC-CB9F-3ADC-0E93AD13F15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riya priya" refreshedDate="45791.805527546298" createdVersion="5" refreshedVersion="8" minRefreshableVersion="3" recordCount="0" supportSubquery="1" supportAdvancedDrill="1" xr:uid="{A18B2E7D-E915-4CA2-9F99-E815CB407712}">
  <cacheSource type="external" connectionId="8"/>
  <cacheFields count="6">
    <cacheField name="[sales_persons_table].[Store Name].[Store Name]" caption="Store Name" numFmtId="0" hierarchy="32" level="1">
      <sharedItems containsSemiMixedTypes="0" containsNonDate="0" containsString="0"/>
    </cacheField>
    <cacheField name="[customers_table].[Fullname].[Fullname]" caption="Fullname" numFmtId="0" hierarchy="3" level="1">
      <sharedItems count="5">
        <s v="John Brown"/>
        <s v="Judith Simmons"/>
        <s v="Kristine Barrett"/>
        <s v="Laura Gross"/>
        <s v="Paul Noble"/>
      </sharedItems>
    </cacheField>
    <cacheField name="[customers_table].[Location].[Location]" caption="Location" numFmtId="0" hierarchy="2" level="1">
      <sharedItems count="5">
        <s v="Florida"/>
        <s v="Indiana"/>
        <s v="Maryland"/>
        <s v="New York"/>
        <s v="Wisconsin"/>
      </sharedItems>
    </cacheField>
    <cacheField name="[customers_table].[age bucket].[age bucket]" caption="age bucket" numFmtId="0" hierarchy="5" level="1">
      <sharedItems count="5">
        <s v="0-20"/>
        <s v="21-30"/>
        <s v="31-40"/>
        <s v="41-50"/>
        <s v="51 +"/>
      </sharedItems>
    </cacheField>
    <cacheField name="[Date].[Day Name].[Day Name]" caption="Day Name" numFmtId="0" hierarchy="11" level="1">
      <sharedItems count="7">
        <s v="Sun"/>
        <s v="Mon"/>
        <s v="Tue"/>
        <s v="Wed"/>
        <s v="Thu"/>
        <s v="Fri"/>
        <s v="Sat"/>
      </sharedItems>
    </cacheField>
    <cacheField name="[Measures].[PROFIT]" caption="PROFIT" numFmtId="0" hierarchy="45" level="32767"/>
  </cacheFields>
  <cacheHierarchies count="64">
    <cacheHierarchy uniqueName="[customers_table].[Customer ID]" caption="Customer ID" attribute="1" defaultMemberUniqueName="[customers_table].[Customer ID].[All]" allUniqueName="[customers_table].[Customer ID].[All]" dimensionUniqueName="[customers_table]" displayFolder="" count="0" memberValueDatatype="20" unbalanced="0"/>
    <cacheHierarchy uniqueName="[customers_table].[Gender]" caption="Gender" attribute="1" defaultMemberUniqueName="[customers_table].[Gender].[All]" allUniqueName="[customers_table].[Gender].[All]" dimensionUniqueName="[customers_table]" displayFolder="" count="0" memberValueDatatype="130" unbalanced="0"/>
    <cacheHierarchy uniqueName="[customers_table].[Location]" caption="Location" attribute="1" defaultMemberUniqueName="[customers_table].[Location].[All]" allUniqueName="[customers_table].[Location].[All]" dimensionUniqueName="[customers_table]" displayFolder="" count="2" memberValueDatatype="130" unbalanced="0">
      <fieldsUsage count="2">
        <fieldUsage x="-1"/>
        <fieldUsage x="2"/>
      </fieldsUsage>
    </cacheHierarchy>
    <cacheHierarchy uniqueName="[customers_table].[Fullname]" caption="Fullname" attribute="1" defaultMemberUniqueName="[customers_table].[Fullname].[All]" allUniqueName="[customers_table].[Fullname].[All]" dimensionUniqueName="[customers_table]" displayFolder="" count="2" memberValueDatatype="130" unbalanced="0">
      <fieldsUsage count="2">
        <fieldUsage x="-1"/>
        <fieldUsage x="1"/>
      </fieldsUsage>
    </cacheHierarchy>
    <cacheHierarchy uniqueName="[customers_table].[Age]" caption="Age" attribute="1" defaultMemberUniqueName="[customers_table].[Age].[All]" allUniqueName="[customers_table].[Age].[All]" dimensionUniqueName="[customers_table]" displayFolder="" count="0" memberValueDatatype="20" unbalanced="0"/>
    <cacheHierarchy uniqueName="[customers_table].[age bucket]" caption="age bucket" attribute="1" defaultMemberUniqueName="[customers_table].[age bucket].[All]" allUniqueName="[customers_table].[age bucket].[All]" dimensionUniqueName="[customers_table]" displayFolder="" count="2" memberValueDatatype="130" unbalanced="0">
      <fieldsUsage count="2">
        <fieldUsage x="-1"/>
        <fieldUsage x="3"/>
      </fieldsUsage>
    </cacheHierarchy>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Name]" caption="Month Name" attribute="1" defaultMemberUniqueName="[Date].[Month Name].[All]" allUniqueName="[Date].[Month Name].[All]" dimensionUniqueName="[Date]" displayFolder="" count="0" memberValueDatatype="130" unbalanced="0"/>
    <cacheHierarchy uniqueName="[Date].[Month]" caption="Month" attribute="1" defaultMemberUniqueName="[Date].[Month].[All]" allUniqueName="[Date].[Month].[All]" dimensionUniqueName="[Date]" displayFolder="" count="0" memberValueDatatype="20" unbalanced="0"/>
    <cacheHierarchy uniqueName="[Date].[Quarter]" caption="Quarter" attribute="1" defaultMemberUniqueName="[Date].[Quarter].[All]" allUniqueName="[Date].[Quarter].[All]" dimensionUniqueName="[Date]" displayFolder="" count="0" memberValueDatatype="130" unbalanced="0"/>
    <cacheHierarchy uniqueName="[Date].[Day Name]" caption="Day Name" attribute="1" defaultMemberUniqueName="[Date].[Day Name].[All]" allUniqueName="[Date].[Day Name].[All]" dimensionUniqueName="[Date]" displayFolder="" count="2" memberValueDatatype="130" unbalanced="0">
      <fieldsUsage count="2">
        <fieldUsage x="-1"/>
        <fieldUsage x="4"/>
      </fieldsUsage>
    </cacheHierarchy>
    <cacheHierarchy uniqueName="[Date].[Day of Week]" caption="Day of Week" attribute="1" defaultMemberUniqueName="[Date].[Day of Week].[All]" allUniqueName="[Date].[Day of Week].[All]" dimensionUniqueName="[Date]" displayFolder="" count="0" memberValueDatatype="20" unbalanced="0"/>
    <cacheHierarchy uniqueName="[Date].[Week of Year]" caption="Week of Year" attribute="1" defaultMemberUniqueName="[Date].[Week of Year].[All]" allUniqueName="[Date].[Week of Year].[All]" dimensionUniqueName="[Date]" displayFolder="" count="0" memberValueDatatype="20" unbalanced="0"/>
    <cacheHierarchy uniqueName="[Date].[day type]" caption="day type" attribute="1" defaultMemberUniqueName="[Date].[day type].[All]" allUniqueName="[Date].[day type].[All]" dimensionUniqueName="[Date]" displayFolder="" count="0" memberValueDatatype="13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130" unbalanced="0"/>
    <cacheHierarchy uniqueName="[monthly_store_targets].[Month]" caption="Month" attribute="1" time="1" defaultMemberUniqueName="[monthly_store_targets].[Month].[All]" allUniqueName="[monthly_store_targets].[Month].[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0"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Query1].[Measures]" caption="Measures" attribute="1" defaultMemberUniqueName="[Query1].[Measures].[All]" allUniqueName="[Query1].[Measures].[All]" dimensionUniqueName="[Query1]" displayFolder="" count="0" memberValueDatatype="20"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Store Name]" caption="Store Name" attribute="1" defaultMemberUniqueName="[sales_persons_table].[Store Name].[All]" allUniqueName="[sales_persons_table].[Store Name].[All]" dimensionUniqueName="[sales_persons_table]" displayFolder="" count="2" memberValueDatatype="130" unbalanced="0">
      <fieldsUsage count="2">
        <fieldUsage x="-1"/>
        <fieldUsage x="0"/>
      </fieldsUsage>
    </cacheHierarchy>
    <cacheHierarchy uniqueName="[sales_persons_table].[Date of Birth]" caption="Date of Birth" attribute="1" time="1" defaultMemberUniqueName="[sales_persons_table].[Date of Birth].[All]" allUniqueName="[sales_persons_table].[Date of Birth].[All]" dimensionUniqueName="[sales_persons_table]" displayFolder="" count="0" memberValueDatatype="7" unbalanced="0"/>
    <cacheHierarchy uniqueName="[sales_persons_table].[Fullname]" caption="Fullname" attribute="1" defaultMemberUniqueName="[sales_persons_table].[Fullname].[All]" allUniqueName="[sales_persons_table].[Fullname].[All]" dimensionUniqueName="[sales_persons_table]" displayFolder="" count="0" memberValueDatatype="130" unbalanced="0"/>
    <cacheHierarchy uniqueName="[sales_persons_table].[Custom]" caption="Custom" attribute="1" defaultMemberUniqueName="[sales_persons_table].[Custom].[All]" allUniqueName="[sales_persons_table].[Custom].[All]" dimensionUniqueName="[sales_persons_table]" displayFolder="" count="0" memberValueDatatype="20" unbalanced="0"/>
    <cacheHierarchy uniqueName="[Measures].[Sum of Quantity Returned]" caption="Sum of Quantity Returned" measure="1" displayFolder="" measureGroup="fact_table" count="0">
      <extLst>
        <ext xmlns:x15="http://schemas.microsoft.com/office/spreadsheetml/2010/11/main" uri="{B97F6D7D-B522-45F9-BDA1-12C45D357490}">
          <x15:cacheHierarchy aggregatedColumn="20"/>
        </ext>
      </extLst>
    </cacheHierarchy>
    <cacheHierarchy uniqueName="[Measures].[Sum of Quantity Sold]" caption="Sum of Quantity Sold" measure="1" displayFolder="" measureGroup="fact_table" count="0">
      <extLst>
        <ext xmlns:x15="http://schemas.microsoft.com/office/spreadsheetml/2010/11/main" uri="{B97F6D7D-B522-45F9-BDA1-12C45D357490}">
          <x15:cacheHierarchy aggregatedColumn="18"/>
        </ext>
      </extLst>
    </cacheHierarchy>
    <cacheHierarchy uniqueName="[Measures].[Sum of Month]" caption="Sum of Month" measure="1" displayFolder="" measureGroup="Date" count="0">
      <extLst>
        <ext xmlns:x15="http://schemas.microsoft.com/office/spreadsheetml/2010/11/main" uri="{B97F6D7D-B522-45F9-BDA1-12C45D357490}">
          <x15:cacheHierarchy aggregatedColumn="9"/>
        </ext>
      </extLst>
    </cacheHierarchy>
    <cacheHierarchy uniqueName="[Measures].[Count of age bucket]" caption="Count of age bucket" measure="1" displayFolder="" measureGroup="customers_table" count="0">
      <extLst>
        <ext xmlns:x15="http://schemas.microsoft.com/office/spreadsheetml/2010/11/main" uri="{B97F6D7D-B522-45F9-BDA1-12C45D357490}">
          <x15:cacheHierarchy aggregatedColumn="5"/>
        </ext>
      </extLst>
    </cacheHierarchy>
    <cacheHierarchy uniqueName="[Measures].[Sum of Age]" caption="Sum of Age" measure="1" displayFolder="" measureGroup="customers_table" count="0">
      <extLst>
        <ext xmlns:x15="http://schemas.microsoft.com/office/spreadsheetml/2010/11/main" uri="{B97F6D7D-B522-45F9-BDA1-12C45D357490}">
          <x15:cacheHierarchy aggregatedColumn="4"/>
        </ext>
      </extLst>
    </cacheHierarchy>
    <cacheHierarchy uniqueName="[Measures].[Average of Age]" caption="Average of Age" measure="1" displayFolder="" measureGroup="customers_table" count="0">
      <extLst>
        <ext xmlns:x15="http://schemas.microsoft.com/office/spreadsheetml/2010/11/main" uri="{B97F6D7D-B522-45F9-BDA1-12C45D357490}">
          <x15:cacheHierarchy aggregatedColumn="4"/>
        </ext>
      </extLst>
    </cacheHierarchy>
    <cacheHierarchy uniqueName="[Measures].[Sum of Day of Week]" caption="Sum of Day of Week" measure="1" displayFolder="" measureGroup="Date" count="0">
      <extLst>
        <ext xmlns:x15="http://schemas.microsoft.com/office/spreadsheetml/2010/11/main" uri="{B97F6D7D-B522-45F9-BDA1-12C45D357490}">
          <x15:cacheHierarchy aggregatedColumn="12"/>
        </ext>
      </extLst>
    </cacheHierarchy>
    <cacheHierarchy uniqueName="[Measures].[Totalrevenue]" caption="Totalrevenue" measure="1" displayFolder="" measureGroup="Query1" count="0"/>
    <cacheHierarchy uniqueName="[Measures].[COGS]" caption="COGS" measure="1" displayFolder="" measureGroup="Query1" count="0"/>
    <cacheHierarchy uniqueName="[Measures].[PROFIT]" caption="PROFIT" measure="1" displayFolder="" measureGroup="Query1" count="0" oneField="1">
      <fieldsUsage count="1">
        <fieldUsage x="5"/>
      </fieldsUsage>
    </cacheHierarchy>
    <cacheHierarchy uniqueName="[Measures].[%profit margin]" caption="%profit margin" measure="1" displayFolder="" measureGroup="Query1" count="0"/>
    <cacheHierarchy uniqueName="[Measures].[Transcations]" caption="Transcations" measure="1" displayFolder="" measureGroup="Query1" count="0"/>
    <cacheHierarchy uniqueName="[Measures].[totalrefund]" caption="totalrefund" measure="1" displayFolder="" measureGroup="Query1" count="0"/>
    <cacheHierarchy uniqueName="[Measures].[refund%]" caption="refund%" measure="1" displayFolder="" measureGroup="Query1" count="0"/>
    <cacheHierarchy uniqueName="[Measures].[total products]" caption="total products" measure="1" displayFolder="" measureGroup="Query1" count="0"/>
    <cacheHierarchy uniqueName="[Measures].[totaltarget]" caption="totaltarget" measure="1" displayFolder="" measureGroup="Query1" count="0"/>
    <cacheHierarchy uniqueName="[Measures].[#CUSTOMERS]" caption="#CUSTOMERS" measure="1" displayFolder="" measureGroup="Query1" count="0"/>
    <cacheHierarchy uniqueName="[Measures].[3LOCATIONS]" caption="3LOCATIONS" measure="1" displayFolder="" measureGroup="Query1" count="0"/>
    <cacheHierarchy uniqueName="[Measures].[avg age]" caption="avg age" measure="1" displayFolder="" measureGroup="Query1" count="0"/>
    <cacheHierarchy uniqueName="[Measures].[Return rate]" caption="Return rate" measure="1" displayFolder="" measureGroup="Query1" count="0"/>
    <cacheHierarchy uniqueName="[Measures].[__XL_Count customers_table]" caption="__XL_Count customers_table" measure="1" displayFolder="" measureGroup="customers_table"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sales_persons_table]" caption="__XL_Count sales_persons_table" measure="1" displayFolder="" measureGroup="sales_persons_table" count="0" hidden="1"/>
    <cacheHierarchy uniqueName="[Measures].[__XL_Count Date]" caption="__XL_Count Date" measure="1" displayFolder="" measureGroup="Date" count="0" hidden="1"/>
    <cacheHierarchy uniqueName="[Measures].[__XL_Count Query1]" caption="__XL_Count Query1" measure="1" displayFolder="" measureGroup="Query1" count="0" hidden="1"/>
    <cacheHierarchy uniqueName="[Measures].[__No measures defined]" caption="__No measures defined" measure="1" displayFolder="" count="0" hidden="1"/>
  </cacheHierarchies>
  <kpis count="0"/>
  <dimensions count="8">
    <dimension name="customers_table" uniqueName="[customers_table]" caption="customers_table"/>
    <dimension name="Date" uniqueName="[Date]" caption="Date"/>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 name="Query1" uniqueName="[Query1]" caption="Query1"/>
    <dimension name="sales_persons_table" uniqueName="[sales_persons_table]" caption="sales_persons_table"/>
  </dimensions>
  <measureGroups count="7">
    <measureGroup name="customers_table" caption="customers_table"/>
    <measureGroup name="Date" caption="Date"/>
    <measureGroup name="fact_table" caption="fact_table"/>
    <measureGroup name="monthly_store_targets" caption="monthly_store_targets"/>
    <measureGroup name="products_table" caption="products_table"/>
    <measureGroup name="Query1" caption="Query1"/>
    <measureGroup name="sales_persons_table" caption="sales_persons_table"/>
  </measureGroups>
  <maps count="13">
    <map measureGroup="0" dimension="0"/>
    <map measureGroup="1" dimension="1"/>
    <map measureGroup="2" dimension="0"/>
    <map measureGroup="2" dimension="1"/>
    <map measureGroup="2" dimension="2"/>
    <map measureGroup="2" dimension="5"/>
    <map measureGroup="2" dimension="7"/>
    <map measureGroup="3" dimension="1"/>
    <map measureGroup="3" dimension="4"/>
    <map measureGroup="3" dimension="7"/>
    <map measureGroup="4" dimension="5"/>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riya priya" refreshedDate="45791.80553020833" createdVersion="5" refreshedVersion="8" minRefreshableVersion="3" recordCount="0" supportSubquery="1" supportAdvancedDrill="1" xr:uid="{CBEDFC5E-3AA5-43B2-9C1D-7CC5A4432196}">
  <cacheSource type="external" connectionId="8"/>
  <cacheFields count="5">
    <cacheField name="[sales_persons_table].[Store Name].[Store Name]" caption="Store Name" numFmtId="0" hierarchy="32" level="1">
      <sharedItems containsSemiMixedTypes="0" containsNonDate="0" containsString="0"/>
    </cacheField>
    <cacheField name="[customers_table].[Fullname].[Fullname]" caption="Fullname" numFmtId="0" hierarchy="3" level="1">
      <sharedItems count="5">
        <s v="John Brown"/>
        <s v="Judith Simmons"/>
        <s v="Kristine Barrett"/>
        <s v="Laura Gross"/>
        <s v="Paul Noble"/>
      </sharedItems>
    </cacheField>
    <cacheField name="[customers_table].[Location].[Location]" caption="Location" numFmtId="0" hierarchy="2" level="1">
      <sharedItems count="5">
        <s v="Florida"/>
        <s v="Indiana"/>
        <s v="Maryland"/>
        <s v="New York"/>
        <s v="Wisconsin"/>
      </sharedItems>
    </cacheField>
    <cacheField name="[Measures].[Average of Age]" caption="Average of Age" numFmtId="0" hierarchy="41" level="32767"/>
    <cacheField name="[Measures].[avg age]" caption="avg age" numFmtId="0" hierarchy="54" level="32767"/>
  </cacheFields>
  <cacheHierarchies count="64">
    <cacheHierarchy uniqueName="[customers_table].[Customer ID]" caption="Customer ID" attribute="1" defaultMemberUniqueName="[customers_table].[Customer ID].[All]" allUniqueName="[customers_table].[Customer ID].[All]" dimensionUniqueName="[customers_table]" displayFolder="" count="0" memberValueDatatype="20" unbalanced="0"/>
    <cacheHierarchy uniqueName="[customers_table].[Gender]" caption="Gender" attribute="1" defaultMemberUniqueName="[customers_table].[Gender].[All]" allUniqueName="[customers_table].[Gender].[All]" dimensionUniqueName="[customers_table]" displayFolder="" count="0" memberValueDatatype="130" unbalanced="0"/>
    <cacheHierarchy uniqueName="[customers_table].[Location]" caption="Location" attribute="1" defaultMemberUniqueName="[customers_table].[Location].[All]" allUniqueName="[customers_table].[Location].[All]" dimensionUniqueName="[customers_table]" displayFolder="" count="2" memberValueDatatype="130" unbalanced="0">
      <fieldsUsage count="2">
        <fieldUsage x="-1"/>
        <fieldUsage x="2"/>
      </fieldsUsage>
    </cacheHierarchy>
    <cacheHierarchy uniqueName="[customers_table].[Fullname]" caption="Fullname" attribute="1" defaultMemberUniqueName="[customers_table].[Fullname].[All]" allUniqueName="[customers_table].[Fullname].[All]" dimensionUniqueName="[customers_table]" displayFolder="" count="2" memberValueDatatype="130" unbalanced="0">
      <fieldsUsage count="2">
        <fieldUsage x="-1"/>
        <fieldUsage x="1"/>
      </fieldsUsage>
    </cacheHierarchy>
    <cacheHierarchy uniqueName="[customers_table].[Age]" caption="Age" attribute="1" defaultMemberUniqueName="[customers_table].[Age].[All]" allUniqueName="[customers_table].[Age].[All]" dimensionUniqueName="[customers_table]" displayFolder="" count="0" memberValueDatatype="20" unbalanced="0"/>
    <cacheHierarchy uniqueName="[customers_table].[age bucket]" caption="age bucket" attribute="1" defaultMemberUniqueName="[customers_table].[age bucket].[All]" allUniqueName="[customers_table].[age bucket].[All]" dimensionUniqueName="[customers_table]"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Name]" caption="Month Name" attribute="1" defaultMemberUniqueName="[Date].[Month Name].[All]" allUniqueName="[Date].[Month Name].[All]" dimensionUniqueName="[Date]" displayFolder="" count="0" memberValueDatatype="130" unbalanced="0"/>
    <cacheHierarchy uniqueName="[Date].[Month]" caption="Month" attribute="1" defaultMemberUniqueName="[Date].[Month].[All]" allUniqueName="[Date].[Month].[All]" dimensionUniqueName="[Date]" displayFolder="" count="0" memberValueDatatype="20" unbalanced="0"/>
    <cacheHierarchy uniqueName="[Date].[Quarter]" caption="Quarter" attribute="1" defaultMemberUniqueName="[Date].[Quarter].[All]" allUniqueName="[Date].[Quarter].[All]" dimensionUniqueName="[Date]" displayFolder="" count="0" memberValueDatatype="130" unbalanced="0"/>
    <cacheHierarchy uniqueName="[Date].[Day Name]" caption="Day Name" attribute="1" defaultMemberUniqueName="[Date].[Day Name].[All]" allUniqueName="[Date].[Day Name].[All]" dimensionUniqueName="[Date]" displayFolder="" count="0" memberValueDatatype="130" unbalanced="0"/>
    <cacheHierarchy uniqueName="[Date].[Day of Week]" caption="Day of Week" attribute="1" defaultMemberUniqueName="[Date].[Day of Week].[All]" allUniqueName="[Date].[Day of Week].[All]" dimensionUniqueName="[Date]" displayFolder="" count="0" memberValueDatatype="20" unbalanced="0"/>
    <cacheHierarchy uniqueName="[Date].[Week of Year]" caption="Week of Year" attribute="1" defaultMemberUniqueName="[Date].[Week of Year].[All]" allUniqueName="[Date].[Week of Year].[All]" dimensionUniqueName="[Date]" displayFolder="" count="0" memberValueDatatype="20" unbalanced="0"/>
    <cacheHierarchy uniqueName="[Date].[day type]" caption="day type" attribute="1" defaultMemberUniqueName="[Date].[day type].[All]" allUniqueName="[Date].[day type].[All]" dimensionUniqueName="[Date]" displayFolder="" count="0" memberValueDatatype="13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130" unbalanced="0"/>
    <cacheHierarchy uniqueName="[monthly_store_targets].[Month]" caption="Month" attribute="1" time="1" defaultMemberUniqueName="[monthly_store_targets].[Month].[All]" allUniqueName="[monthly_store_targets].[Month].[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0"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Query1].[Measures]" caption="Measures" attribute="1" defaultMemberUniqueName="[Query1].[Measures].[All]" allUniqueName="[Query1].[Measures].[All]" dimensionUniqueName="[Query1]" displayFolder="" count="0" memberValueDatatype="20"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Store Name]" caption="Store Name" attribute="1" defaultMemberUniqueName="[sales_persons_table].[Store Name].[All]" allUniqueName="[sales_persons_table].[Store Name].[All]" dimensionUniqueName="[sales_persons_table]" displayFolder="" count="2" memberValueDatatype="130" unbalanced="0">
      <fieldsUsage count="2">
        <fieldUsage x="-1"/>
        <fieldUsage x="0"/>
      </fieldsUsage>
    </cacheHierarchy>
    <cacheHierarchy uniqueName="[sales_persons_table].[Date of Birth]" caption="Date of Birth" attribute="1" time="1" defaultMemberUniqueName="[sales_persons_table].[Date of Birth].[All]" allUniqueName="[sales_persons_table].[Date of Birth].[All]" dimensionUniqueName="[sales_persons_table]" displayFolder="" count="0" memberValueDatatype="7" unbalanced="0"/>
    <cacheHierarchy uniqueName="[sales_persons_table].[Fullname]" caption="Fullname" attribute="1" defaultMemberUniqueName="[sales_persons_table].[Fullname].[All]" allUniqueName="[sales_persons_table].[Fullname].[All]" dimensionUniqueName="[sales_persons_table]" displayFolder="" count="0" memberValueDatatype="130" unbalanced="0"/>
    <cacheHierarchy uniqueName="[sales_persons_table].[Custom]" caption="Custom" attribute="1" defaultMemberUniqueName="[sales_persons_table].[Custom].[All]" allUniqueName="[sales_persons_table].[Custom].[All]" dimensionUniqueName="[sales_persons_table]" displayFolder="" count="0" memberValueDatatype="20" unbalanced="0"/>
    <cacheHierarchy uniqueName="[Measures].[Sum of Quantity Returned]" caption="Sum of Quantity Returned" measure="1" displayFolder="" measureGroup="fact_table" count="0">
      <extLst>
        <ext xmlns:x15="http://schemas.microsoft.com/office/spreadsheetml/2010/11/main" uri="{B97F6D7D-B522-45F9-BDA1-12C45D357490}">
          <x15:cacheHierarchy aggregatedColumn="20"/>
        </ext>
      </extLst>
    </cacheHierarchy>
    <cacheHierarchy uniqueName="[Measures].[Sum of Quantity Sold]" caption="Sum of Quantity Sold" measure="1" displayFolder="" measureGroup="fact_table" count="0">
      <extLst>
        <ext xmlns:x15="http://schemas.microsoft.com/office/spreadsheetml/2010/11/main" uri="{B97F6D7D-B522-45F9-BDA1-12C45D357490}">
          <x15:cacheHierarchy aggregatedColumn="18"/>
        </ext>
      </extLst>
    </cacheHierarchy>
    <cacheHierarchy uniqueName="[Measures].[Sum of Month]" caption="Sum of Month" measure="1" displayFolder="" measureGroup="Date" count="0">
      <extLst>
        <ext xmlns:x15="http://schemas.microsoft.com/office/spreadsheetml/2010/11/main" uri="{B97F6D7D-B522-45F9-BDA1-12C45D357490}">
          <x15:cacheHierarchy aggregatedColumn="9"/>
        </ext>
      </extLst>
    </cacheHierarchy>
    <cacheHierarchy uniqueName="[Measures].[Count of age bucket]" caption="Count of age bucket" measure="1" displayFolder="" measureGroup="customers_table" count="0">
      <extLst>
        <ext xmlns:x15="http://schemas.microsoft.com/office/spreadsheetml/2010/11/main" uri="{B97F6D7D-B522-45F9-BDA1-12C45D357490}">
          <x15:cacheHierarchy aggregatedColumn="5"/>
        </ext>
      </extLst>
    </cacheHierarchy>
    <cacheHierarchy uniqueName="[Measures].[Sum of Age]" caption="Sum of Age" measure="1" displayFolder="" measureGroup="customers_table" count="0">
      <extLst>
        <ext xmlns:x15="http://schemas.microsoft.com/office/spreadsheetml/2010/11/main" uri="{B97F6D7D-B522-45F9-BDA1-12C45D357490}">
          <x15:cacheHierarchy aggregatedColumn="4"/>
        </ext>
      </extLst>
    </cacheHierarchy>
    <cacheHierarchy uniqueName="[Measures].[Average of Age]" caption="Average of Age" measure="1" displayFolder="" measureGroup="customers_table" count="0" oneField="1">
      <fieldsUsage count="1">
        <fieldUsage x="3"/>
      </fieldsUsage>
      <extLst>
        <ext xmlns:x15="http://schemas.microsoft.com/office/spreadsheetml/2010/11/main" uri="{B97F6D7D-B522-45F9-BDA1-12C45D357490}">
          <x15:cacheHierarchy aggregatedColumn="4"/>
        </ext>
      </extLst>
    </cacheHierarchy>
    <cacheHierarchy uniqueName="[Measures].[Sum of Day of Week]" caption="Sum of Day of Week" measure="1" displayFolder="" measureGroup="Date" count="0">
      <extLst>
        <ext xmlns:x15="http://schemas.microsoft.com/office/spreadsheetml/2010/11/main" uri="{B97F6D7D-B522-45F9-BDA1-12C45D357490}">
          <x15:cacheHierarchy aggregatedColumn="12"/>
        </ext>
      </extLst>
    </cacheHierarchy>
    <cacheHierarchy uniqueName="[Measures].[Totalrevenue]" caption="Totalrevenue" measure="1" displayFolder="" measureGroup="Query1" count="0"/>
    <cacheHierarchy uniqueName="[Measures].[COGS]" caption="COGS" measure="1" displayFolder="" measureGroup="Query1" count="0"/>
    <cacheHierarchy uniqueName="[Measures].[PROFIT]" caption="PROFIT" measure="1" displayFolder="" measureGroup="Query1" count="0"/>
    <cacheHierarchy uniqueName="[Measures].[%profit margin]" caption="%profit margin" measure="1" displayFolder="" measureGroup="Query1" count="0"/>
    <cacheHierarchy uniqueName="[Measures].[Transcations]" caption="Transcations" measure="1" displayFolder="" measureGroup="Query1" count="0"/>
    <cacheHierarchy uniqueName="[Measures].[totalrefund]" caption="totalrefund" measure="1" displayFolder="" measureGroup="Query1" count="0"/>
    <cacheHierarchy uniqueName="[Measures].[refund%]" caption="refund%" measure="1" displayFolder="" measureGroup="Query1" count="0"/>
    <cacheHierarchy uniqueName="[Measures].[total products]" caption="total products" measure="1" displayFolder="" measureGroup="Query1" count="0"/>
    <cacheHierarchy uniqueName="[Measures].[totaltarget]" caption="totaltarget" measure="1" displayFolder="" measureGroup="Query1" count="0"/>
    <cacheHierarchy uniqueName="[Measures].[#CUSTOMERS]" caption="#CUSTOMERS" measure="1" displayFolder="" measureGroup="Query1" count="0"/>
    <cacheHierarchy uniqueName="[Measures].[3LOCATIONS]" caption="3LOCATIONS" measure="1" displayFolder="" measureGroup="Query1" count="0"/>
    <cacheHierarchy uniqueName="[Measures].[avg age]" caption="avg age" measure="1" displayFolder="" measureGroup="Query1" count="0" oneField="1">
      <fieldsUsage count="1">
        <fieldUsage x="4"/>
      </fieldsUsage>
    </cacheHierarchy>
    <cacheHierarchy uniqueName="[Measures].[Return rate]" caption="Return rate" measure="1" displayFolder="" measureGroup="Query1" count="0"/>
    <cacheHierarchy uniqueName="[Measures].[__XL_Count customers_table]" caption="__XL_Count customers_table" measure="1" displayFolder="" measureGroup="customers_table"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sales_persons_table]" caption="__XL_Count sales_persons_table" measure="1" displayFolder="" measureGroup="sales_persons_table" count="0" hidden="1"/>
    <cacheHierarchy uniqueName="[Measures].[__XL_Count Date]" caption="__XL_Count Date" measure="1" displayFolder="" measureGroup="Date" count="0" hidden="1"/>
    <cacheHierarchy uniqueName="[Measures].[__XL_Count Query1]" caption="__XL_Count Query1" measure="1" displayFolder="" measureGroup="Query1" count="0" hidden="1"/>
    <cacheHierarchy uniqueName="[Measures].[__No measures defined]" caption="__No measures defined" measure="1" displayFolder="" count="0" hidden="1"/>
  </cacheHierarchies>
  <kpis count="0"/>
  <dimensions count="8">
    <dimension name="customers_table" uniqueName="[customers_table]" caption="customers_table"/>
    <dimension name="Date" uniqueName="[Date]" caption="Date"/>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 name="Query1" uniqueName="[Query1]" caption="Query1"/>
    <dimension name="sales_persons_table" uniqueName="[sales_persons_table]" caption="sales_persons_table"/>
  </dimensions>
  <measureGroups count="7">
    <measureGroup name="customers_table" caption="customers_table"/>
    <measureGroup name="Date" caption="Date"/>
    <measureGroup name="fact_table" caption="fact_table"/>
    <measureGroup name="monthly_store_targets" caption="monthly_store_targets"/>
    <measureGroup name="products_table" caption="products_table"/>
    <measureGroup name="Query1" caption="Query1"/>
    <measureGroup name="sales_persons_table" caption="sales_persons_table"/>
  </measureGroups>
  <maps count="13">
    <map measureGroup="0" dimension="0"/>
    <map measureGroup="1" dimension="1"/>
    <map measureGroup="2" dimension="0"/>
    <map measureGroup="2" dimension="1"/>
    <map measureGroup="2" dimension="2"/>
    <map measureGroup="2" dimension="5"/>
    <map measureGroup="2" dimension="7"/>
    <map measureGroup="3" dimension="1"/>
    <map measureGroup="3" dimension="4"/>
    <map measureGroup="3" dimension="7"/>
    <map measureGroup="4" dimension="5"/>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riya priya" refreshedDate="45791.805533101855" createdVersion="5" refreshedVersion="8" minRefreshableVersion="3" recordCount="0" supportSubquery="1" supportAdvancedDrill="1" xr:uid="{6EC74D33-FB10-4452-AD87-67E7C9E5FA56}">
  <cacheSource type="external" connectionId="8"/>
  <cacheFields count="6">
    <cacheField name="[sales_persons_table].[Store Name].[Store Name]" caption="Store Name" numFmtId="0" hierarchy="32" level="1">
      <sharedItems containsSemiMixedTypes="0" containsNonDate="0" containsString="0"/>
    </cacheField>
    <cacheField name="[customers_table].[Fullname].[Fullname]" caption="Fullname" numFmtId="0" hierarchy="3" level="1">
      <sharedItems count="5">
        <s v="John Brown"/>
        <s v="Judith Simmons"/>
        <s v="Kristine Barrett"/>
        <s v="Laura Gross"/>
        <s v="Paul Noble"/>
      </sharedItems>
    </cacheField>
    <cacheField name="[customers_table].[Location].[Location]" caption="Location" numFmtId="0" hierarchy="2" level="1">
      <sharedItems count="5">
        <s v="Florida"/>
        <s v="Indiana"/>
        <s v="Maryland"/>
        <s v="New York"/>
        <s v="Wisconsin"/>
      </sharedItems>
    </cacheField>
    <cacheField name="[customers_table].[age bucket].[age bucket]" caption="age bucket" numFmtId="0" hierarchy="5" level="1">
      <sharedItems count="5">
        <s v="0-20"/>
        <s v="21-30"/>
        <s v="31-40"/>
        <s v="41-50"/>
        <s v="51 +"/>
      </sharedItems>
    </cacheField>
    <cacheField name="[Measures].[PROFIT]" caption="PROFIT" numFmtId="0" hierarchy="45" level="32767"/>
    <cacheField name="[customers_table].[Gender].[Gender]" caption="Gender" numFmtId="0" hierarchy="1" level="1">
      <sharedItems count="2">
        <s v="Female"/>
        <s v="Male"/>
      </sharedItems>
    </cacheField>
  </cacheFields>
  <cacheHierarchies count="64">
    <cacheHierarchy uniqueName="[customers_table].[Customer ID]" caption="Customer ID" attribute="1" defaultMemberUniqueName="[customers_table].[Customer ID].[All]" allUniqueName="[customers_table].[Customer ID].[All]" dimensionUniqueName="[customers_table]" displayFolder="" count="0" memberValueDatatype="20" unbalanced="0"/>
    <cacheHierarchy uniqueName="[customers_table].[Gender]" caption="Gender" attribute="1" defaultMemberUniqueName="[customers_table].[Gender].[All]" allUniqueName="[customers_table].[Gender].[All]" dimensionUniqueName="[customers_table]" displayFolder="" count="2" memberValueDatatype="130" unbalanced="0">
      <fieldsUsage count="2">
        <fieldUsage x="-1"/>
        <fieldUsage x="5"/>
      </fieldsUsage>
    </cacheHierarchy>
    <cacheHierarchy uniqueName="[customers_table].[Location]" caption="Location" attribute="1" defaultMemberUniqueName="[customers_table].[Location].[All]" allUniqueName="[customers_table].[Location].[All]" dimensionUniqueName="[customers_table]" displayFolder="" count="2" memberValueDatatype="130" unbalanced="0">
      <fieldsUsage count="2">
        <fieldUsage x="-1"/>
        <fieldUsage x="2"/>
      </fieldsUsage>
    </cacheHierarchy>
    <cacheHierarchy uniqueName="[customers_table].[Fullname]" caption="Fullname" attribute="1" defaultMemberUniqueName="[customers_table].[Fullname].[All]" allUniqueName="[customers_table].[Fullname].[All]" dimensionUniqueName="[customers_table]" displayFolder="" count="2" memberValueDatatype="130" unbalanced="0">
      <fieldsUsage count="2">
        <fieldUsage x="-1"/>
        <fieldUsage x="1"/>
      </fieldsUsage>
    </cacheHierarchy>
    <cacheHierarchy uniqueName="[customers_table].[Age]" caption="Age" attribute="1" defaultMemberUniqueName="[customers_table].[Age].[All]" allUniqueName="[customers_table].[Age].[All]" dimensionUniqueName="[customers_table]" displayFolder="" count="0" memberValueDatatype="20" unbalanced="0"/>
    <cacheHierarchy uniqueName="[customers_table].[age bucket]" caption="age bucket" attribute="1" defaultMemberUniqueName="[customers_table].[age bucket].[All]" allUniqueName="[customers_table].[age bucket].[All]" dimensionUniqueName="[customers_table]" displayFolder="" count="2" memberValueDatatype="130" unbalanced="0">
      <fieldsUsage count="2">
        <fieldUsage x="-1"/>
        <fieldUsage x="3"/>
      </fieldsUsage>
    </cacheHierarchy>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Name]" caption="Month Name" attribute="1" defaultMemberUniqueName="[Date].[Month Name].[All]" allUniqueName="[Date].[Month Name].[All]" dimensionUniqueName="[Date]" displayFolder="" count="0" memberValueDatatype="130" unbalanced="0"/>
    <cacheHierarchy uniqueName="[Date].[Month]" caption="Month" attribute="1" defaultMemberUniqueName="[Date].[Month].[All]" allUniqueName="[Date].[Month].[All]" dimensionUniqueName="[Date]" displayFolder="" count="0" memberValueDatatype="20" unbalanced="0"/>
    <cacheHierarchy uniqueName="[Date].[Quarter]" caption="Quarter" attribute="1" defaultMemberUniqueName="[Date].[Quarter].[All]" allUniqueName="[Date].[Quarter].[All]" dimensionUniqueName="[Date]" displayFolder="" count="0" memberValueDatatype="130" unbalanced="0"/>
    <cacheHierarchy uniqueName="[Date].[Day Name]" caption="Day Name" attribute="1" defaultMemberUniqueName="[Date].[Day Name].[All]" allUniqueName="[Date].[Day Name].[All]" dimensionUniqueName="[Date]" displayFolder="" count="0" memberValueDatatype="130" unbalanced="0"/>
    <cacheHierarchy uniqueName="[Date].[Day of Week]" caption="Day of Week" attribute="1" defaultMemberUniqueName="[Date].[Day of Week].[All]" allUniqueName="[Date].[Day of Week].[All]" dimensionUniqueName="[Date]" displayFolder="" count="0" memberValueDatatype="20" unbalanced="0"/>
    <cacheHierarchy uniqueName="[Date].[Week of Year]" caption="Week of Year" attribute="1" defaultMemberUniqueName="[Date].[Week of Year].[All]" allUniqueName="[Date].[Week of Year].[All]" dimensionUniqueName="[Date]" displayFolder="" count="0" memberValueDatatype="20" unbalanced="0"/>
    <cacheHierarchy uniqueName="[Date].[day type]" caption="day type" attribute="1" defaultMemberUniqueName="[Date].[day type].[All]" allUniqueName="[Date].[day type].[All]" dimensionUniqueName="[Date]" displayFolder="" count="0" memberValueDatatype="13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130" unbalanced="0"/>
    <cacheHierarchy uniqueName="[monthly_store_targets].[Month]" caption="Month" attribute="1" time="1" defaultMemberUniqueName="[monthly_store_targets].[Month].[All]" allUniqueName="[monthly_store_targets].[Month].[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0"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Query1].[Measures]" caption="Measures" attribute="1" defaultMemberUniqueName="[Query1].[Measures].[All]" allUniqueName="[Query1].[Measures].[All]" dimensionUniqueName="[Query1]" displayFolder="" count="0" memberValueDatatype="20"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Store Name]" caption="Store Name" attribute="1" defaultMemberUniqueName="[sales_persons_table].[Store Name].[All]" allUniqueName="[sales_persons_table].[Store Name].[All]" dimensionUniqueName="[sales_persons_table]" displayFolder="" count="2" memberValueDatatype="130" unbalanced="0">
      <fieldsUsage count="2">
        <fieldUsage x="-1"/>
        <fieldUsage x="0"/>
      </fieldsUsage>
    </cacheHierarchy>
    <cacheHierarchy uniqueName="[sales_persons_table].[Date of Birth]" caption="Date of Birth" attribute="1" time="1" defaultMemberUniqueName="[sales_persons_table].[Date of Birth].[All]" allUniqueName="[sales_persons_table].[Date of Birth].[All]" dimensionUniqueName="[sales_persons_table]" displayFolder="" count="0" memberValueDatatype="7" unbalanced="0"/>
    <cacheHierarchy uniqueName="[sales_persons_table].[Fullname]" caption="Fullname" attribute="1" defaultMemberUniqueName="[sales_persons_table].[Fullname].[All]" allUniqueName="[sales_persons_table].[Fullname].[All]" dimensionUniqueName="[sales_persons_table]" displayFolder="" count="0" memberValueDatatype="130" unbalanced="0"/>
    <cacheHierarchy uniqueName="[sales_persons_table].[Custom]" caption="Custom" attribute="1" defaultMemberUniqueName="[sales_persons_table].[Custom].[All]" allUniqueName="[sales_persons_table].[Custom].[All]" dimensionUniqueName="[sales_persons_table]" displayFolder="" count="0" memberValueDatatype="20" unbalanced="0"/>
    <cacheHierarchy uniqueName="[Measures].[Sum of Quantity Returned]" caption="Sum of Quantity Returned" measure="1" displayFolder="" measureGroup="fact_table" count="0">
      <extLst>
        <ext xmlns:x15="http://schemas.microsoft.com/office/spreadsheetml/2010/11/main" uri="{B97F6D7D-B522-45F9-BDA1-12C45D357490}">
          <x15:cacheHierarchy aggregatedColumn="20"/>
        </ext>
      </extLst>
    </cacheHierarchy>
    <cacheHierarchy uniqueName="[Measures].[Sum of Quantity Sold]" caption="Sum of Quantity Sold" measure="1" displayFolder="" measureGroup="fact_table" count="0">
      <extLst>
        <ext xmlns:x15="http://schemas.microsoft.com/office/spreadsheetml/2010/11/main" uri="{B97F6D7D-B522-45F9-BDA1-12C45D357490}">
          <x15:cacheHierarchy aggregatedColumn="18"/>
        </ext>
      </extLst>
    </cacheHierarchy>
    <cacheHierarchy uniqueName="[Measures].[Sum of Month]" caption="Sum of Month" measure="1" displayFolder="" measureGroup="Date" count="0">
      <extLst>
        <ext xmlns:x15="http://schemas.microsoft.com/office/spreadsheetml/2010/11/main" uri="{B97F6D7D-B522-45F9-BDA1-12C45D357490}">
          <x15:cacheHierarchy aggregatedColumn="9"/>
        </ext>
      </extLst>
    </cacheHierarchy>
    <cacheHierarchy uniqueName="[Measures].[Count of age bucket]" caption="Count of age bucket" measure="1" displayFolder="" measureGroup="customers_table" count="0">
      <extLst>
        <ext xmlns:x15="http://schemas.microsoft.com/office/spreadsheetml/2010/11/main" uri="{B97F6D7D-B522-45F9-BDA1-12C45D357490}">
          <x15:cacheHierarchy aggregatedColumn="5"/>
        </ext>
      </extLst>
    </cacheHierarchy>
    <cacheHierarchy uniqueName="[Measures].[Sum of Age]" caption="Sum of Age" measure="1" displayFolder="" measureGroup="customers_table" count="0">
      <extLst>
        <ext xmlns:x15="http://schemas.microsoft.com/office/spreadsheetml/2010/11/main" uri="{B97F6D7D-B522-45F9-BDA1-12C45D357490}">
          <x15:cacheHierarchy aggregatedColumn="4"/>
        </ext>
      </extLst>
    </cacheHierarchy>
    <cacheHierarchy uniqueName="[Measures].[Average of Age]" caption="Average of Age" measure="1" displayFolder="" measureGroup="customers_table" count="0">
      <extLst>
        <ext xmlns:x15="http://schemas.microsoft.com/office/spreadsheetml/2010/11/main" uri="{B97F6D7D-B522-45F9-BDA1-12C45D357490}">
          <x15:cacheHierarchy aggregatedColumn="4"/>
        </ext>
      </extLst>
    </cacheHierarchy>
    <cacheHierarchy uniqueName="[Measures].[Sum of Day of Week]" caption="Sum of Day of Week" measure="1" displayFolder="" measureGroup="Date" count="0">
      <extLst>
        <ext xmlns:x15="http://schemas.microsoft.com/office/spreadsheetml/2010/11/main" uri="{B97F6D7D-B522-45F9-BDA1-12C45D357490}">
          <x15:cacheHierarchy aggregatedColumn="12"/>
        </ext>
      </extLst>
    </cacheHierarchy>
    <cacheHierarchy uniqueName="[Measures].[Totalrevenue]" caption="Totalrevenue" measure="1" displayFolder="" measureGroup="Query1" count="0"/>
    <cacheHierarchy uniqueName="[Measures].[COGS]" caption="COGS" measure="1" displayFolder="" measureGroup="Query1" count="0"/>
    <cacheHierarchy uniqueName="[Measures].[PROFIT]" caption="PROFIT" measure="1" displayFolder="" measureGroup="Query1" count="0" oneField="1">
      <fieldsUsage count="1">
        <fieldUsage x="4"/>
      </fieldsUsage>
    </cacheHierarchy>
    <cacheHierarchy uniqueName="[Measures].[%profit margin]" caption="%profit margin" measure="1" displayFolder="" measureGroup="Query1" count="0"/>
    <cacheHierarchy uniqueName="[Measures].[Transcations]" caption="Transcations" measure="1" displayFolder="" measureGroup="Query1" count="0"/>
    <cacheHierarchy uniqueName="[Measures].[totalrefund]" caption="totalrefund" measure="1" displayFolder="" measureGroup="Query1" count="0"/>
    <cacheHierarchy uniqueName="[Measures].[refund%]" caption="refund%" measure="1" displayFolder="" measureGroup="Query1" count="0"/>
    <cacheHierarchy uniqueName="[Measures].[total products]" caption="total products" measure="1" displayFolder="" measureGroup="Query1" count="0"/>
    <cacheHierarchy uniqueName="[Measures].[totaltarget]" caption="totaltarget" measure="1" displayFolder="" measureGroup="Query1" count="0"/>
    <cacheHierarchy uniqueName="[Measures].[#CUSTOMERS]" caption="#CUSTOMERS" measure="1" displayFolder="" measureGroup="Query1" count="0"/>
    <cacheHierarchy uniqueName="[Measures].[3LOCATIONS]" caption="3LOCATIONS" measure="1" displayFolder="" measureGroup="Query1" count="0"/>
    <cacheHierarchy uniqueName="[Measures].[avg age]" caption="avg age" measure="1" displayFolder="" measureGroup="Query1" count="0"/>
    <cacheHierarchy uniqueName="[Measures].[Return rate]" caption="Return rate" measure="1" displayFolder="" measureGroup="Query1" count="0"/>
    <cacheHierarchy uniqueName="[Measures].[__XL_Count customers_table]" caption="__XL_Count customers_table" measure="1" displayFolder="" measureGroup="customers_table"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sales_persons_table]" caption="__XL_Count sales_persons_table" measure="1" displayFolder="" measureGroup="sales_persons_table" count="0" hidden="1"/>
    <cacheHierarchy uniqueName="[Measures].[__XL_Count Date]" caption="__XL_Count Date" measure="1" displayFolder="" measureGroup="Date" count="0" hidden="1"/>
    <cacheHierarchy uniqueName="[Measures].[__XL_Count Query1]" caption="__XL_Count Query1" measure="1" displayFolder="" measureGroup="Query1" count="0" hidden="1"/>
    <cacheHierarchy uniqueName="[Measures].[__No measures defined]" caption="__No measures defined" measure="1" displayFolder="" count="0" hidden="1"/>
  </cacheHierarchies>
  <kpis count="0"/>
  <dimensions count="8">
    <dimension name="customers_table" uniqueName="[customers_table]" caption="customers_table"/>
    <dimension name="Date" uniqueName="[Date]" caption="Date"/>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 name="Query1" uniqueName="[Query1]" caption="Query1"/>
    <dimension name="sales_persons_table" uniqueName="[sales_persons_table]" caption="sales_persons_table"/>
  </dimensions>
  <measureGroups count="7">
    <measureGroup name="customers_table" caption="customers_table"/>
    <measureGroup name="Date" caption="Date"/>
    <measureGroup name="fact_table" caption="fact_table"/>
    <measureGroup name="monthly_store_targets" caption="monthly_store_targets"/>
    <measureGroup name="products_table" caption="products_table"/>
    <measureGroup name="Query1" caption="Query1"/>
    <measureGroup name="sales_persons_table" caption="sales_persons_table"/>
  </measureGroups>
  <maps count="13">
    <map measureGroup="0" dimension="0"/>
    <map measureGroup="1" dimension="1"/>
    <map measureGroup="2" dimension="0"/>
    <map measureGroup="2" dimension="1"/>
    <map measureGroup="2" dimension="2"/>
    <map measureGroup="2" dimension="5"/>
    <map measureGroup="2" dimension="7"/>
    <map measureGroup="3" dimension="1"/>
    <map measureGroup="3" dimension="4"/>
    <map measureGroup="3" dimension="7"/>
    <map measureGroup="4" dimension="5"/>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riya priya" refreshedDate="45791.805535879626" createdVersion="5" refreshedVersion="8" minRefreshableVersion="3" recordCount="0" supportSubquery="1" supportAdvancedDrill="1" xr:uid="{1E5CE864-6DD1-4094-B7D9-2FF7789F24E7}">
  <cacheSource type="external" connectionId="8"/>
  <cacheFields count="5">
    <cacheField name="[sales_persons_table].[Store Name].[Store Name]" caption="Store Name" numFmtId="0" hierarchy="32" level="1">
      <sharedItems containsSemiMixedTypes="0" containsNonDate="0" containsString="0"/>
    </cacheField>
    <cacheField name="[customers_table].[Fullname].[Fullname]" caption="Fullname" numFmtId="0" hierarchy="3" level="1">
      <sharedItems count="5">
        <s v="John Brown"/>
        <s v="Judith Simmons"/>
        <s v="Kristine Barrett"/>
        <s v="Laura Gross"/>
        <s v="Paul Noble"/>
      </sharedItems>
    </cacheField>
    <cacheField name="[customers_table].[Location].[Location]" caption="Location" numFmtId="0" hierarchy="2" level="1">
      <sharedItems count="5">
        <s v="Florida"/>
        <s v="Indiana"/>
        <s v="Maryland"/>
        <s v="New York"/>
        <s v="Wisconsin"/>
      </sharedItems>
    </cacheField>
    <cacheField name="[customers_table].[age bucket].[age bucket]" caption="age bucket" numFmtId="0" hierarchy="5" level="1">
      <sharedItems count="5">
        <s v="0-20"/>
        <s v="21-30"/>
        <s v="31-40"/>
        <s v="41-50"/>
        <s v="51 +"/>
      </sharedItems>
    </cacheField>
    <cacheField name="[Measures].[PROFIT]" caption="PROFIT" numFmtId="0" hierarchy="45" level="32767"/>
  </cacheFields>
  <cacheHierarchies count="64">
    <cacheHierarchy uniqueName="[customers_table].[Customer ID]" caption="Customer ID" attribute="1" defaultMemberUniqueName="[customers_table].[Customer ID].[All]" allUniqueName="[customers_table].[Customer ID].[All]" dimensionUniqueName="[customers_table]" displayFolder="" count="0" memberValueDatatype="20" unbalanced="0"/>
    <cacheHierarchy uniqueName="[customers_table].[Gender]" caption="Gender" attribute="1" defaultMemberUniqueName="[customers_table].[Gender].[All]" allUniqueName="[customers_table].[Gender].[All]" dimensionUniqueName="[customers_table]" displayFolder="" count="0" memberValueDatatype="130" unbalanced="0"/>
    <cacheHierarchy uniqueName="[customers_table].[Location]" caption="Location" attribute="1" defaultMemberUniqueName="[customers_table].[Location].[All]" allUniqueName="[customers_table].[Location].[All]" dimensionUniqueName="[customers_table]" displayFolder="" count="2" memberValueDatatype="130" unbalanced="0">
      <fieldsUsage count="2">
        <fieldUsage x="-1"/>
        <fieldUsage x="2"/>
      </fieldsUsage>
    </cacheHierarchy>
    <cacheHierarchy uniqueName="[customers_table].[Fullname]" caption="Fullname" attribute="1" defaultMemberUniqueName="[customers_table].[Fullname].[All]" allUniqueName="[customers_table].[Fullname].[All]" dimensionUniqueName="[customers_table]" displayFolder="" count="2" memberValueDatatype="130" unbalanced="0">
      <fieldsUsage count="2">
        <fieldUsage x="-1"/>
        <fieldUsage x="1"/>
      </fieldsUsage>
    </cacheHierarchy>
    <cacheHierarchy uniqueName="[customers_table].[Age]" caption="Age" attribute="1" defaultMemberUniqueName="[customers_table].[Age].[All]" allUniqueName="[customers_table].[Age].[All]" dimensionUniqueName="[customers_table]" displayFolder="" count="0" memberValueDatatype="20" unbalanced="0"/>
    <cacheHierarchy uniqueName="[customers_table].[age bucket]" caption="age bucket" attribute="1" defaultMemberUniqueName="[customers_table].[age bucket].[All]" allUniqueName="[customers_table].[age bucket].[All]" dimensionUniqueName="[customers_table]" displayFolder="" count="2" memberValueDatatype="130" unbalanced="0">
      <fieldsUsage count="2">
        <fieldUsage x="-1"/>
        <fieldUsage x="3"/>
      </fieldsUsage>
    </cacheHierarchy>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Name]" caption="Month Name" attribute="1" defaultMemberUniqueName="[Date].[Month Name].[All]" allUniqueName="[Date].[Month Name].[All]" dimensionUniqueName="[Date]" displayFolder="" count="0" memberValueDatatype="130" unbalanced="0"/>
    <cacheHierarchy uniqueName="[Date].[Month]" caption="Month" attribute="1" defaultMemberUniqueName="[Date].[Month].[All]" allUniqueName="[Date].[Month].[All]" dimensionUniqueName="[Date]" displayFolder="" count="0" memberValueDatatype="20" unbalanced="0"/>
    <cacheHierarchy uniqueName="[Date].[Quarter]" caption="Quarter" attribute="1" defaultMemberUniqueName="[Date].[Quarter].[All]" allUniqueName="[Date].[Quarter].[All]" dimensionUniqueName="[Date]" displayFolder="" count="0" memberValueDatatype="130" unbalanced="0"/>
    <cacheHierarchy uniqueName="[Date].[Day Name]" caption="Day Name" attribute="1" defaultMemberUniqueName="[Date].[Day Name].[All]" allUniqueName="[Date].[Day Name].[All]" dimensionUniqueName="[Date]" displayFolder="" count="0" memberValueDatatype="130" unbalanced="0"/>
    <cacheHierarchy uniqueName="[Date].[Day of Week]" caption="Day of Week" attribute="1" defaultMemberUniqueName="[Date].[Day of Week].[All]" allUniqueName="[Date].[Day of Week].[All]" dimensionUniqueName="[Date]" displayFolder="" count="0" memberValueDatatype="20" unbalanced="0"/>
    <cacheHierarchy uniqueName="[Date].[Week of Year]" caption="Week of Year" attribute="1" defaultMemberUniqueName="[Date].[Week of Year].[All]" allUniqueName="[Date].[Week of Year].[All]" dimensionUniqueName="[Date]" displayFolder="" count="0" memberValueDatatype="20" unbalanced="0"/>
    <cacheHierarchy uniqueName="[Date].[day type]" caption="day type" attribute="1" defaultMemberUniqueName="[Date].[day type].[All]" allUniqueName="[Date].[day type].[All]" dimensionUniqueName="[Date]" displayFolder="" count="0" memberValueDatatype="13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130" unbalanced="0"/>
    <cacheHierarchy uniqueName="[monthly_store_targets].[Month]" caption="Month" attribute="1" time="1" defaultMemberUniqueName="[monthly_store_targets].[Month].[All]" allUniqueName="[monthly_store_targets].[Month].[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0"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Query1].[Measures]" caption="Measures" attribute="1" defaultMemberUniqueName="[Query1].[Measures].[All]" allUniqueName="[Query1].[Measures].[All]" dimensionUniqueName="[Query1]" displayFolder="" count="0" memberValueDatatype="20"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Store Name]" caption="Store Name" attribute="1" defaultMemberUniqueName="[sales_persons_table].[Store Name].[All]" allUniqueName="[sales_persons_table].[Store Name].[All]" dimensionUniqueName="[sales_persons_table]" displayFolder="" count="2" memberValueDatatype="130" unbalanced="0">
      <fieldsUsage count="2">
        <fieldUsage x="-1"/>
        <fieldUsage x="0"/>
      </fieldsUsage>
    </cacheHierarchy>
    <cacheHierarchy uniqueName="[sales_persons_table].[Date of Birth]" caption="Date of Birth" attribute="1" time="1" defaultMemberUniqueName="[sales_persons_table].[Date of Birth].[All]" allUniqueName="[sales_persons_table].[Date of Birth].[All]" dimensionUniqueName="[sales_persons_table]" displayFolder="" count="0" memberValueDatatype="7" unbalanced="0"/>
    <cacheHierarchy uniqueName="[sales_persons_table].[Fullname]" caption="Fullname" attribute="1" defaultMemberUniqueName="[sales_persons_table].[Fullname].[All]" allUniqueName="[sales_persons_table].[Fullname].[All]" dimensionUniqueName="[sales_persons_table]" displayFolder="" count="0" memberValueDatatype="130" unbalanced="0"/>
    <cacheHierarchy uniqueName="[sales_persons_table].[Custom]" caption="Custom" attribute="1" defaultMemberUniqueName="[sales_persons_table].[Custom].[All]" allUniqueName="[sales_persons_table].[Custom].[All]" dimensionUniqueName="[sales_persons_table]" displayFolder="" count="0" memberValueDatatype="20" unbalanced="0"/>
    <cacheHierarchy uniqueName="[Measures].[Sum of Quantity Returned]" caption="Sum of Quantity Returned" measure="1" displayFolder="" measureGroup="fact_table" count="0">
      <extLst>
        <ext xmlns:x15="http://schemas.microsoft.com/office/spreadsheetml/2010/11/main" uri="{B97F6D7D-B522-45F9-BDA1-12C45D357490}">
          <x15:cacheHierarchy aggregatedColumn="20"/>
        </ext>
      </extLst>
    </cacheHierarchy>
    <cacheHierarchy uniqueName="[Measures].[Sum of Quantity Sold]" caption="Sum of Quantity Sold" measure="1" displayFolder="" measureGroup="fact_table" count="0">
      <extLst>
        <ext xmlns:x15="http://schemas.microsoft.com/office/spreadsheetml/2010/11/main" uri="{B97F6D7D-B522-45F9-BDA1-12C45D357490}">
          <x15:cacheHierarchy aggregatedColumn="18"/>
        </ext>
      </extLst>
    </cacheHierarchy>
    <cacheHierarchy uniqueName="[Measures].[Sum of Month]" caption="Sum of Month" measure="1" displayFolder="" measureGroup="Date" count="0">
      <extLst>
        <ext xmlns:x15="http://schemas.microsoft.com/office/spreadsheetml/2010/11/main" uri="{B97F6D7D-B522-45F9-BDA1-12C45D357490}">
          <x15:cacheHierarchy aggregatedColumn="9"/>
        </ext>
      </extLst>
    </cacheHierarchy>
    <cacheHierarchy uniqueName="[Measures].[Count of age bucket]" caption="Count of age bucket" measure="1" displayFolder="" measureGroup="customers_table" count="0">
      <extLst>
        <ext xmlns:x15="http://schemas.microsoft.com/office/spreadsheetml/2010/11/main" uri="{B97F6D7D-B522-45F9-BDA1-12C45D357490}">
          <x15:cacheHierarchy aggregatedColumn="5"/>
        </ext>
      </extLst>
    </cacheHierarchy>
    <cacheHierarchy uniqueName="[Measures].[Sum of Age]" caption="Sum of Age" measure="1" displayFolder="" measureGroup="customers_table" count="0">
      <extLst>
        <ext xmlns:x15="http://schemas.microsoft.com/office/spreadsheetml/2010/11/main" uri="{B97F6D7D-B522-45F9-BDA1-12C45D357490}">
          <x15:cacheHierarchy aggregatedColumn="4"/>
        </ext>
      </extLst>
    </cacheHierarchy>
    <cacheHierarchy uniqueName="[Measures].[Average of Age]" caption="Average of Age" measure="1" displayFolder="" measureGroup="customers_table" count="0">
      <extLst>
        <ext xmlns:x15="http://schemas.microsoft.com/office/spreadsheetml/2010/11/main" uri="{B97F6D7D-B522-45F9-BDA1-12C45D357490}">
          <x15:cacheHierarchy aggregatedColumn="4"/>
        </ext>
      </extLst>
    </cacheHierarchy>
    <cacheHierarchy uniqueName="[Measures].[Sum of Day of Week]" caption="Sum of Day of Week" measure="1" displayFolder="" measureGroup="Date" count="0">
      <extLst>
        <ext xmlns:x15="http://schemas.microsoft.com/office/spreadsheetml/2010/11/main" uri="{B97F6D7D-B522-45F9-BDA1-12C45D357490}">
          <x15:cacheHierarchy aggregatedColumn="12"/>
        </ext>
      </extLst>
    </cacheHierarchy>
    <cacheHierarchy uniqueName="[Measures].[Totalrevenue]" caption="Totalrevenue" measure="1" displayFolder="" measureGroup="Query1" count="0"/>
    <cacheHierarchy uniqueName="[Measures].[COGS]" caption="COGS" measure="1" displayFolder="" measureGroup="Query1" count="0"/>
    <cacheHierarchy uniqueName="[Measures].[PROFIT]" caption="PROFIT" measure="1" displayFolder="" measureGroup="Query1" count="0" oneField="1">
      <fieldsUsage count="1">
        <fieldUsage x="4"/>
      </fieldsUsage>
    </cacheHierarchy>
    <cacheHierarchy uniqueName="[Measures].[%profit margin]" caption="%profit margin" measure="1" displayFolder="" measureGroup="Query1" count="0"/>
    <cacheHierarchy uniqueName="[Measures].[Transcations]" caption="Transcations" measure="1" displayFolder="" measureGroup="Query1" count="0"/>
    <cacheHierarchy uniqueName="[Measures].[totalrefund]" caption="totalrefund" measure="1" displayFolder="" measureGroup="Query1" count="0"/>
    <cacheHierarchy uniqueName="[Measures].[refund%]" caption="refund%" measure="1" displayFolder="" measureGroup="Query1" count="0"/>
    <cacheHierarchy uniqueName="[Measures].[total products]" caption="total products" measure="1" displayFolder="" measureGroup="Query1" count="0"/>
    <cacheHierarchy uniqueName="[Measures].[totaltarget]" caption="totaltarget" measure="1" displayFolder="" measureGroup="Query1" count="0"/>
    <cacheHierarchy uniqueName="[Measures].[#CUSTOMERS]" caption="#CUSTOMERS" measure="1" displayFolder="" measureGroup="Query1" count="0"/>
    <cacheHierarchy uniqueName="[Measures].[3LOCATIONS]" caption="3LOCATIONS" measure="1" displayFolder="" measureGroup="Query1" count="0"/>
    <cacheHierarchy uniqueName="[Measures].[avg age]" caption="avg age" measure="1" displayFolder="" measureGroup="Query1" count="0"/>
    <cacheHierarchy uniqueName="[Measures].[Return rate]" caption="Return rate" measure="1" displayFolder="" measureGroup="Query1" count="0"/>
    <cacheHierarchy uniqueName="[Measures].[__XL_Count customers_table]" caption="__XL_Count customers_table" measure="1" displayFolder="" measureGroup="customers_table"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sales_persons_table]" caption="__XL_Count sales_persons_table" measure="1" displayFolder="" measureGroup="sales_persons_table" count="0" hidden="1"/>
    <cacheHierarchy uniqueName="[Measures].[__XL_Count Date]" caption="__XL_Count Date" measure="1" displayFolder="" measureGroup="Date" count="0" hidden="1"/>
    <cacheHierarchy uniqueName="[Measures].[__XL_Count Query1]" caption="__XL_Count Query1" measure="1" displayFolder="" measureGroup="Query1" count="0" hidden="1"/>
    <cacheHierarchy uniqueName="[Measures].[__No measures defined]" caption="__No measures defined" measure="1" displayFolder="" count="0" hidden="1"/>
  </cacheHierarchies>
  <kpis count="0"/>
  <dimensions count="8">
    <dimension name="customers_table" uniqueName="[customers_table]" caption="customers_table"/>
    <dimension name="Date" uniqueName="[Date]" caption="Date"/>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 name="Query1" uniqueName="[Query1]" caption="Query1"/>
    <dimension name="sales_persons_table" uniqueName="[sales_persons_table]" caption="sales_persons_table"/>
  </dimensions>
  <measureGroups count="7">
    <measureGroup name="customers_table" caption="customers_table"/>
    <measureGroup name="Date" caption="Date"/>
    <measureGroup name="fact_table" caption="fact_table"/>
    <measureGroup name="monthly_store_targets" caption="monthly_store_targets"/>
    <measureGroup name="products_table" caption="products_table"/>
    <measureGroup name="Query1" caption="Query1"/>
    <measureGroup name="sales_persons_table" caption="sales_persons_table"/>
  </measureGroups>
  <maps count="13">
    <map measureGroup="0" dimension="0"/>
    <map measureGroup="1" dimension="1"/>
    <map measureGroup="2" dimension="0"/>
    <map measureGroup="2" dimension="1"/>
    <map measureGroup="2" dimension="2"/>
    <map measureGroup="2" dimension="5"/>
    <map measureGroup="2" dimension="7"/>
    <map measureGroup="3" dimension="1"/>
    <map measureGroup="3" dimension="4"/>
    <map measureGroup="3" dimension="7"/>
    <map measureGroup="4" dimension="5"/>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riya priya" refreshedDate="45791.805538541666" createdVersion="5" refreshedVersion="8" minRefreshableVersion="3" recordCount="0" supportSubquery="1" supportAdvancedDrill="1" xr:uid="{B95042B8-D1FD-4899-A99B-F201B27C5AE6}">
  <cacheSource type="external" connectionId="8"/>
  <cacheFields count="6">
    <cacheField name="[sales_persons_table].[Store Name].[Store Name]" caption="Store Name" numFmtId="0" hierarchy="32" level="1">
      <sharedItems containsSemiMixedTypes="0" containsNonDate="0" containsString="0"/>
    </cacheField>
    <cacheField name="[customers_table].[Fullname].[Fullname]" caption="Fullname" numFmtId="0" hierarchy="3" level="1">
      <sharedItems count="5">
        <s v="John Brown"/>
        <s v="Judith Simmons"/>
        <s v="Kristine Barrett"/>
        <s v="Laura Gross"/>
        <s v="Paul Noble"/>
      </sharedItems>
    </cacheField>
    <cacheField name="[customers_table].[Location].[Location]" caption="Location" numFmtId="0" hierarchy="2" level="1">
      <sharedItems count="5">
        <s v="Florida"/>
        <s v="Indiana"/>
        <s v="Maryland"/>
        <s v="New York"/>
        <s v="Wisconsin"/>
      </sharedItems>
    </cacheField>
    <cacheField name="[Measures].[Average of Age]" caption="Average of Age" numFmtId="0" hierarchy="41" level="32767"/>
    <cacheField name="[customers_table].[age bucket].[age bucket]" caption="age bucket" numFmtId="0" hierarchy="5" level="1">
      <sharedItems count="5">
        <s v="0-20"/>
        <s v="21-30"/>
        <s v="31-40"/>
        <s v="41-50"/>
        <s v="51 +"/>
      </sharedItems>
    </cacheField>
    <cacheField name="[Measures].[totalrefund]" caption="totalrefund" numFmtId="0" hierarchy="48" level="32767"/>
  </cacheFields>
  <cacheHierarchies count="64">
    <cacheHierarchy uniqueName="[customers_table].[Customer ID]" caption="Customer ID" attribute="1" defaultMemberUniqueName="[customers_table].[Customer ID].[All]" allUniqueName="[customers_table].[Customer ID].[All]" dimensionUniqueName="[customers_table]" displayFolder="" count="0" memberValueDatatype="20" unbalanced="0"/>
    <cacheHierarchy uniqueName="[customers_table].[Gender]" caption="Gender" attribute="1" defaultMemberUniqueName="[customers_table].[Gender].[All]" allUniqueName="[customers_table].[Gender].[All]" dimensionUniqueName="[customers_table]" displayFolder="" count="0" memberValueDatatype="130" unbalanced="0"/>
    <cacheHierarchy uniqueName="[customers_table].[Location]" caption="Location" attribute="1" defaultMemberUniqueName="[customers_table].[Location].[All]" allUniqueName="[customers_table].[Location].[All]" dimensionUniqueName="[customers_table]" displayFolder="" count="2" memberValueDatatype="130" unbalanced="0">
      <fieldsUsage count="2">
        <fieldUsage x="-1"/>
        <fieldUsage x="2"/>
      </fieldsUsage>
    </cacheHierarchy>
    <cacheHierarchy uniqueName="[customers_table].[Fullname]" caption="Fullname" attribute="1" defaultMemberUniqueName="[customers_table].[Fullname].[All]" allUniqueName="[customers_table].[Fullname].[All]" dimensionUniqueName="[customers_table]" displayFolder="" count="2" memberValueDatatype="130" unbalanced="0">
      <fieldsUsage count="2">
        <fieldUsage x="-1"/>
        <fieldUsage x="1"/>
      </fieldsUsage>
    </cacheHierarchy>
    <cacheHierarchy uniqueName="[customers_table].[Age]" caption="Age" attribute="1" defaultMemberUniqueName="[customers_table].[Age].[All]" allUniqueName="[customers_table].[Age].[All]" dimensionUniqueName="[customers_table]" displayFolder="" count="0" memberValueDatatype="20" unbalanced="0"/>
    <cacheHierarchy uniqueName="[customers_table].[age bucket]" caption="age bucket" attribute="1" defaultMemberUniqueName="[customers_table].[age bucket].[All]" allUniqueName="[customers_table].[age bucket].[All]" dimensionUniqueName="[customers_table]" displayFolder="" count="2" memberValueDatatype="130" unbalanced="0">
      <fieldsUsage count="2">
        <fieldUsage x="-1"/>
        <fieldUsage x="4"/>
      </fieldsUsage>
    </cacheHierarchy>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Name]" caption="Month Name" attribute="1" defaultMemberUniqueName="[Date].[Month Name].[All]" allUniqueName="[Date].[Month Name].[All]" dimensionUniqueName="[Date]" displayFolder="" count="0" memberValueDatatype="130" unbalanced="0"/>
    <cacheHierarchy uniqueName="[Date].[Month]" caption="Month" attribute="1" defaultMemberUniqueName="[Date].[Month].[All]" allUniqueName="[Date].[Month].[All]" dimensionUniqueName="[Date]" displayFolder="" count="0" memberValueDatatype="20" unbalanced="0"/>
    <cacheHierarchy uniqueName="[Date].[Quarter]" caption="Quarter" attribute="1" defaultMemberUniqueName="[Date].[Quarter].[All]" allUniqueName="[Date].[Quarter].[All]" dimensionUniqueName="[Date]" displayFolder="" count="0" memberValueDatatype="130" unbalanced="0"/>
    <cacheHierarchy uniqueName="[Date].[Day Name]" caption="Day Name" attribute="1" defaultMemberUniqueName="[Date].[Day Name].[All]" allUniqueName="[Date].[Day Name].[All]" dimensionUniqueName="[Date]" displayFolder="" count="0" memberValueDatatype="130" unbalanced="0"/>
    <cacheHierarchy uniqueName="[Date].[Day of Week]" caption="Day of Week" attribute="1" defaultMemberUniqueName="[Date].[Day of Week].[All]" allUniqueName="[Date].[Day of Week].[All]" dimensionUniqueName="[Date]" displayFolder="" count="0" memberValueDatatype="20" unbalanced="0"/>
    <cacheHierarchy uniqueName="[Date].[Week of Year]" caption="Week of Year" attribute="1" defaultMemberUniqueName="[Date].[Week of Year].[All]" allUniqueName="[Date].[Week of Year].[All]" dimensionUniqueName="[Date]" displayFolder="" count="0" memberValueDatatype="20" unbalanced="0"/>
    <cacheHierarchy uniqueName="[Date].[day type]" caption="day type" attribute="1" defaultMemberUniqueName="[Date].[day type].[All]" allUniqueName="[Date].[day type].[All]" dimensionUniqueName="[Date]" displayFolder="" count="0" memberValueDatatype="13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130" unbalanced="0"/>
    <cacheHierarchy uniqueName="[monthly_store_targets].[Month]" caption="Month" attribute="1" time="1" defaultMemberUniqueName="[monthly_store_targets].[Month].[All]" allUniqueName="[monthly_store_targets].[Month].[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0"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Query1].[Measures]" caption="Measures" attribute="1" defaultMemberUniqueName="[Query1].[Measures].[All]" allUniqueName="[Query1].[Measures].[All]" dimensionUniqueName="[Query1]" displayFolder="" count="0" memberValueDatatype="20"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Store Name]" caption="Store Name" attribute="1" defaultMemberUniqueName="[sales_persons_table].[Store Name].[All]" allUniqueName="[sales_persons_table].[Store Name].[All]" dimensionUniqueName="[sales_persons_table]" displayFolder="" count="2" memberValueDatatype="130" unbalanced="0">
      <fieldsUsage count="2">
        <fieldUsage x="-1"/>
        <fieldUsage x="0"/>
      </fieldsUsage>
    </cacheHierarchy>
    <cacheHierarchy uniqueName="[sales_persons_table].[Date of Birth]" caption="Date of Birth" attribute="1" time="1" defaultMemberUniqueName="[sales_persons_table].[Date of Birth].[All]" allUniqueName="[sales_persons_table].[Date of Birth].[All]" dimensionUniqueName="[sales_persons_table]" displayFolder="" count="0" memberValueDatatype="7" unbalanced="0"/>
    <cacheHierarchy uniqueName="[sales_persons_table].[Fullname]" caption="Fullname" attribute="1" defaultMemberUniqueName="[sales_persons_table].[Fullname].[All]" allUniqueName="[sales_persons_table].[Fullname].[All]" dimensionUniqueName="[sales_persons_table]" displayFolder="" count="0" memberValueDatatype="130" unbalanced="0"/>
    <cacheHierarchy uniqueName="[sales_persons_table].[Custom]" caption="Custom" attribute="1" defaultMemberUniqueName="[sales_persons_table].[Custom].[All]" allUniqueName="[sales_persons_table].[Custom].[All]" dimensionUniqueName="[sales_persons_table]" displayFolder="" count="0" memberValueDatatype="20" unbalanced="0"/>
    <cacheHierarchy uniqueName="[Measures].[Sum of Quantity Returned]" caption="Sum of Quantity Returned" measure="1" displayFolder="" measureGroup="fact_table" count="0">
      <extLst>
        <ext xmlns:x15="http://schemas.microsoft.com/office/spreadsheetml/2010/11/main" uri="{B97F6D7D-B522-45F9-BDA1-12C45D357490}">
          <x15:cacheHierarchy aggregatedColumn="20"/>
        </ext>
      </extLst>
    </cacheHierarchy>
    <cacheHierarchy uniqueName="[Measures].[Sum of Quantity Sold]" caption="Sum of Quantity Sold" measure="1" displayFolder="" measureGroup="fact_table" count="0">
      <extLst>
        <ext xmlns:x15="http://schemas.microsoft.com/office/spreadsheetml/2010/11/main" uri="{B97F6D7D-B522-45F9-BDA1-12C45D357490}">
          <x15:cacheHierarchy aggregatedColumn="18"/>
        </ext>
      </extLst>
    </cacheHierarchy>
    <cacheHierarchy uniqueName="[Measures].[Sum of Month]" caption="Sum of Month" measure="1" displayFolder="" measureGroup="Date" count="0">
      <extLst>
        <ext xmlns:x15="http://schemas.microsoft.com/office/spreadsheetml/2010/11/main" uri="{B97F6D7D-B522-45F9-BDA1-12C45D357490}">
          <x15:cacheHierarchy aggregatedColumn="9"/>
        </ext>
      </extLst>
    </cacheHierarchy>
    <cacheHierarchy uniqueName="[Measures].[Count of age bucket]" caption="Count of age bucket" measure="1" displayFolder="" measureGroup="customers_table" count="0">
      <extLst>
        <ext xmlns:x15="http://schemas.microsoft.com/office/spreadsheetml/2010/11/main" uri="{B97F6D7D-B522-45F9-BDA1-12C45D357490}">
          <x15:cacheHierarchy aggregatedColumn="5"/>
        </ext>
      </extLst>
    </cacheHierarchy>
    <cacheHierarchy uniqueName="[Measures].[Sum of Age]" caption="Sum of Age" measure="1" displayFolder="" measureGroup="customers_table" count="0">
      <extLst>
        <ext xmlns:x15="http://schemas.microsoft.com/office/spreadsheetml/2010/11/main" uri="{B97F6D7D-B522-45F9-BDA1-12C45D357490}">
          <x15:cacheHierarchy aggregatedColumn="4"/>
        </ext>
      </extLst>
    </cacheHierarchy>
    <cacheHierarchy uniqueName="[Measures].[Average of Age]" caption="Average of Age" measure="1" displayFolder="" measureGroup="customers_table" count="0" oneField="1">
      <fieldsUsage count="1">
        <fieldUsage x="3"/>
      </fieldsUsage>
      <extLst>
        <ext xmlns:x15="http://schemas.microsoft.com/office/spreadsheetml/2010/11/main" uri="{B97F6D7D-B522-45F9-BDA1-12C45D357490}">
          <x15:cacheHierarchy aggregatedColumn="4"/>
        </ext>
      </extLst>
    </cacheHierarchy>
    <cacheHierarchy uniqueName="[Measures].[Sum of Day of Week]" caption="Sum of Day of Week" measure="1" displayFolder="" measureGroup="Date" count="0">
      <extLst>
        <ext xmlns:x15="http://schemas.microsoft.com/office/spreadsheetml/2010/11/main" uri="{B97F6D7D-B522-45F9-BDA1-12C45D357490}">
          <x15:cacheHierarchy aggregatedColumn="12"/>
        </ext>
      </extLst>
    </cacheHierarchy>
    <cacheHierarchy uniqueName="[Measures].[Totalrevenue]" caption="Totalrevenue" measure="1" displayFolder="" measureGroup="Query1" count="0"/>
    <cacheHierarchy uniqueName="[Measures].[COGS]" caption="COGS" measure="1" displayFolder="" measureGroup="Query1" count="0"/>
    <cacheHierarchy uniqueName="[Measures].[PROFIT]" caption="PROFIT" measure="1" displayFolder="" measureGroup="Query1" count="0"/>
    <cacheHierarchy uniqueName="[Measures].[%profit margin]" caption="%profit margin" measure="1" displayFolder="" measureGroup="Query1" count="0"/>
    <cacheHierarchy uniqueName="[Measures].[Transcations]" caption="Transcations" measure="1" displayFolder="" measureGroup="Query1" count="0"/>
    <cacheHierarchy uniqueName="[Measures].[totalrefund]" caption="totalrefund" measure="1" displayFolder="" measureGroup="Query1" count="0" oneField="1">
      <fieldsUsage count="1">
        <fieldUsage x="5"/>
      </fieldsUsage>
    </cacheHierarchy>
    <cacheHierarchy uniqueName="[Measures].[refund%]" caption="refund%" measure="1" displayFolder="" measureGroup="Query1" count="0"/>
    <cacheHierarchy uniqueName="[Measures].[total products]" caption="total products" measure="1" displayFolder="" measureGroup="Query1" count="0"/>
    <cacheHierarchy uniqueName="[Measures].[totaltarget]" caption="totaltarget" measure="1" displayFolder="" measureGroup="Query1" count="0"/>
    <cacheHierarchy uniqueName="[Measures].[#CUSTOMERS]" caption="#CUSTOMERS" measure="1" displayFolder="" measureGroup="Query1" count="0"/>
    <cacheHierarchy uniqueName="[Measures].[3LOCATIONS]" caption="3LOCATIONS" measure="1" displayFolder="" measureGroup="Query1" count="0"/>
    <cacheHierarchy uniqueName="[Measures].[avg age]" caption="avg age" measure="1" displayFolder="" measureGroup="Query1" count="0"/>
    <cacheHierarchy uniqueName="[Measures].[Return rate]" caption="Return rate" measure="1" displayFolder="" measureGroup="Query1" count="0"/>
    <cacheHierarchy uniqueName="[Measures].[__XL_Count customers_table]" caption="__XL_Count customers_table" measure="1" displayFolder="" measureGroup="customers_table"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sales_persons_table]" caption="__XL_Count sales_persons_table" measure="1" displayFolder="" measureGroup="sales_persons_table" count="0" hidden="1"/>
    <cacheHierarchy uniqueName="[Measures].[__XL_Count Date]" caption="__XL_Count Date" measure="1" displayFolder="" measureGroup="Date" count="0" hidden="1"/>
    <cacheHierarchy uniqueName="[Measures].[__XL_Count Query1]" caption="__XL_Count Query1" measure="1" displayFolder="" measureGroup="Query1" count="0" hidden="1"/>
    <cacheHierarchy uniqueName="[Measures].[__No measures defined]" caption="__No measures defined" measure="1" displayFolder="" count="0" hidden="1"/>
  </cacheHierarchies>
  <kpis count="0"/>
  <dimensions count="8">
    <dimension name="customers_table" uniqueName="[customers_table]" caption="customers_table"/>
    <dimension name="Date" uniqueName="[Date]" caption="Date"/>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 name="Query1" uniqueName="[Query1]" caption="Query1"/>
    <dimension name="sales_persons_table" uniqueName="[sales_persons_table]" caption="sales_persons_table"/>
  </dimensions>
  <measureGroups count="7">
    <measureGroup name="customers_table" caption="customers_table"/>
    <measureGroup name="Date" caption="Date"/>
    <measureGroup name="fact_table" caption="fact_table"/>
    <measureGroup name="monthly_store_targets" caption="monthly_store_targets"/>
    <measureGroup name="products_table" caption="products_table"/>
    <measureGroup name="Query1" caption="Query1"/>
    <measureGroup name="sales_persons_table" caption="sales_persons_table"/>
  </measureGroups>
  <maps count="13">
    <map measureGroup="0" dimension="0"/>
    <map measureGroup="1" dimension="1"/>
    <map measureGroup="2" dimension="0"/>
    <map measureGroup="2" dimension="1"/>
    <map measureGroup="2" dimension="2"/>
    <map measureGroup="2" dimension="5"/>
    <map measureGroup="2" dimension="7"/>
    <map measureGroup="3" dimension="1"/>
    <map measureGroup="3" dimension="4"/>
    <map measureGroup="3" dimension="7"/>
    <map measureGroup="4" dimension="5"/>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riya priya" refreshedDate="45791.805541319445" createdVersion="5" refreshedVersion="8" minRefreshableVersion="3" recordCount="0" supportSubquery="1" supportAdvancedDrill="1" xr:uid="{33024748-350A-49B1-BF0D-653A40E533FF}">
  <cacheSource type="external" connectionId="8"/>
  <cacheFields count="3">
    <cacheField name="[sales_persons_table].[Store Name].[Store Name]" caption="Store Name" numFmtId="0" hierarchy="32" level="1">
      <sharedItems containsSemiMixedTypes="0" containsNonDate="0" containsString="0"/>
    </cacheField>
    <cacheField name="[Measures].[PROFIT]" caption="PROFIT" numFmtId="0" hierarchy="45" level="32767"/>
    <cacheField name="[customers_table].[Fullname].[Fullname]" caption="Fullname" numFmtId="0" hierarchy="3" level="1">
      <sharedItems count="5">
        <s v="Bobby Abbott"/>
        <s v="Christine Hawkins"/>
        <s v="Jeffery Powell"/>
        <s v="Lisa West"/>
        <s v="Travis Ewing"/>
      </sharedItems>
    </cacheField>
  </cacheFields>
  <cacheHierarchies count="64">
    <cacheHierarchy uniqueName="[customers_table].[Customer ID]" caption="Customer ID" attribute="1" defaultMemberUniqueName="[customers_table].[Customer ID].[All]" allUniqueName="[customers_table].[Customer ID].[All]" dimensionUniqueName="[customers_table]" displayFolder="" count="0" memberValueDatatype="20" unbalanced="0"/>
    <cacheHierarchy uniqueName="[customers_table].[Gender]" caption="Gender" attribute="1" defaultMemberUniqueName="[customers_table].[Gender].[All]" allUniqueName="[customers_table].[Gender].[All]" dimensionUniqueName="[customers_table]" displayFolder="" count="0" memberValueDatatype="130" unbalanced="0"/>
    <cacheHierarchy uniqueName="[customers_table].[Location]" caption="Location" attribute="1" defaultMemberUniqueName="[customers_table].[Location].[All]" allUniqueName="[customers_table].[Location].[All]" dimensionUniqueName="[customers_table]" displayFolder="" count="0" memberValueDatatype="130" unbalanced="0"/>
    <cacheHierarchy uniqueName="[customers_table].[Fullname]" caption="Fullname" attribute="1" defaultMemberUniqueName="[customers_table].[Fullname].[All]" allUniqueName="[customers_table].[Fullname].[All]" dimensionUniqueName="[customers_table]" displayFolder="" count="2" memberValueDatatype="130" unbalanced="0">
      <fieldsUsage count="2">
        <fieldUsage x="-1"/>
        <fieldUsage x="2"/>
      </fieldsUsage>
    </cacheHierarchy>
    <cacheHierarchy uniqueName="[customers_table].[Age]" caption="Age" attribute="1" defaultMemberUniqueName="[customers_table].[Age].[All]" allUniqueName="[customers_table].[Age].[All]" dimensionUniqueName="[customers_table]" displayFolder="" count="0" memberValueDatatype="20" unbalanced="0"/>
    <cacheHierarchy uniqueName="[customers_table].[age bucket]" caption="age bucket" attribute="1" defaultMemberUniqueName="[customers_table].[age bucket].[All]" allUniqueName="[customers_table].[age bucket].[All]" dimensionUniqueName="[customers_table]"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Name]" caption="Month Name" attribute="1" defaultMemberUniqueName="[Date].[Month Name].[All]" allUniqueName="[Date].[Month Name].[All]" dimensionUniqueName="[Date]" displayFolder="" count="0" memberValueDatatype="130" unbalanced="0"/>
    <cacheHierarchy uniqueName="[Date].[Month]" caption="Month" attribute="1" defaultMemberUniqueName="[Date].[Month].[All]" allUniqueName="[Date].[Month].[All]" dimensionUniqueName="[Date]" displayFolder="" count="0" memberValueDatatype="20" unbalanced="0"/>
    <cacheHierarchy uniqueName="[Date].[Quarter]" caption="Quarter" attribute="1" defaultMemberUniqueName="[Date].[Quarter].[All]" allUniqueName="[Date].[Quarter].[All]" dimensionUniqueName="[Date]" displayFolder="" count="0" memberValueDatatype="130" unbalanced="0"/>
    <cacheHierarchy uniqueName="[Date].[Day Name]" caption="Day Name" attribute="1" defaultMemberUniqueName="[Date].[Day Name].[All]" allUniqueName="[Date].[Day Name].[All]" dimensionUniqueName="[Date]" displayFolder="" count="0" memberValueDatatype="130" unbalanced="0"/>
    <cacheHierarchy uniqueName="[Date].[Day of Week]" caption="Day of Week" attribute="1" defaultMemberUniqueName="[Date].[Day of Week].[All]" allUniqueName="[Date].[Day of Week].[All]" dimensionUniqueName="[Date]" displayFolder="" count="0" memberValueDatatype="20" unbalanced="0"/>
    <cacheHierarchy uniqueName="[Date].[Week of Year]" caption="Week of Year" attribute="1" defaultMemberUniqueName="[Date].[Week of Year].[All]" allUniqueName="[Date].[Week of Year].[All]" dimensionUniqueName="[Date]" displayFolder="" count="0" memberValueDatatype="20" unbalanced="0"/>
    <cacheHierarchy uniqueName="[Date].[day type]" caption="day type" attribute="1" defaultMemberUniqueName="[Date].[day type].[All]" allUniqueName="[Date].[day type].[All]" dimensionUniqueName="[Date]" displayFolder="" count="0" memberValueDatatype="13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130" unbalanced="0"/>
    <cacheHierarchy uniqueName="[monthly_store_targets].[Month]" caption="Month" attribute="1" time="1" defaultMemberUniqueName="[monthly_store_targets].[Month].[All]" allUniqueName="[monthly_store_targets].[Month].[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0"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Query1].[Measures]" caption="Measures" attribute="1" defaultMemberUniqueName="[Query1].[Measures].[All]" allUniqueName="[Query1].[Measures].[All]" dimensionUniqueName="[Query1]" displayFolder="" count="0" memberValueDatatype="20"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Store Name]" caption="Store Name" attribute="1" defaultMemberUniqueName="[sales_persons_table].[Store Name].[All]" allUniqueName="[sales_persons_table].[Store Name].[All]" dimensionUniqueName="[sales_persons_table]" displayFolder="" count="2" memberValueDatatype="130" unbalanced="0">
      <fieldsUsage count="2">
        <fieldUsage x="-1"/>
        <fieldUsage x="0"/>
      </fieldsUsage>
    </cacheHierarchy>
    <cacheHierarchy uniqueName="[sales_persons_table].[Date of Birth]" caption="Date of Birth" attribute="1" time="1" defaultMemberUniqueName="[sales_persons_table].[Date of Birth].[All]" allUniqueName="[sales_persons_table].[Date of Birth].[All]" dimensionUniqueName="[sales_persons_table]" displayFolder="" count="0" memberValueDatatype="7" unbalanced="0"/>
    <cacheHierarchy uniqueName="[sales_persons_table].[Fullname]" caption="Fullname" attribute="1" defaultMemberUniqueName="[sales_persons_table].[Fullname].[All]" allUniqueName="[sales_persons_table].[Fullname].[All]" dimensionUniqueName="[sales_persons_table]" displayFolder="" count="0" memberValueDatatype="130" unbalanced="0"/>
    <cacheHierarchy uniqueName="[sales_persons_table].[Custom]" caption="Custom" attribute="1" defaultMemberUniqueName="[sales_persons_table].[Custom].[All]" allUniqueName="[sales_persons_table].[Custom].[All]" dimensionUniqueName="[sales_persons_table]" displayFolder="" count="0" memberValueDatatype="20" unbalanced="0"/>
    <cacheHierarchy uniqueName="[Measures].[Sum of Quantity Returned]" caption="Sum of Quantity Returned" measure="1" displayFolder="" measureGroup="fact_table" count="0">
      <extLst>
        <ext xmlns:x15="http://schemas.microsoft.com/office/spreadsheetml/2010/11/main" uri="{B97F6D7D-B522-45F9-BDA1-12C45D357490}">
          <x15:cacheHierarchy aggregatedColumn="20"/>
        </ext>
      </extLst>
    </cacheHierarchy>
    <cacheHierarchy uniqueName="[Measures].[Sum of Quantity Sold]" caption="Sum of Quantity Sold" measure="1" displayFolder="" measureGroup="fact_table" count="0">
      <extLst>
        <ext xmlns:x15="http://schemas.microsoft.com/office/spreadsheetml/2010/11/main" uri="{B97F6D7D-B522-45F9-BDA1-12C45D357490}">
          <x15:cacheHierarchy aggregatedColumn="18"/>
        </ext>
      </extLst>
    </cacheHierarchy>
    <cacheHierarchy uniqueName="[Measures].[Sum of Month]" caption="Sum of Month" measure="1" displayFolder="" measureGroup="Date" count="0">
      <extLst>
        <ext xmlns:x15="http://schemas.microsoft.com/office/spreadsheetml/2010/11/main" uri="{B97F6D7D-B522-45F9-BDA1-12C45D357490}">
          <x15:cacheHierarchy aggregatedColumn="9"/>
        </ext>
      </extLst>
    </cacheHierarchy>
    <cacheHierarchy uniqueName="[Measures].[Count of age bucket]" caption="Count of age bucket" measure="1" displayFolder="" measureGroup="customers_table" count="0">
      <extLst>
        <ext xmlns:x15="http://schemas.microsoft.com/office/spreadsheetml/2010/11/main" uri="{B97F6D7D-B522-45F9-BDA1-12C45D357490}">
          <x15:cacheHierarchy aggregatedColumn="5"/>
        </ext>
      </extLst>
    </cacheHierarchy>
    <cacheHierarchy uniqueName="[Measures].[Sum of Age]" caption="Sum of Age" measure="1" displayFolder="" measureGroup="customers_table" count="0">
      <extLst>
        <ext xmlns:x15="http://schemas.microsoft.com/office/spreadsheetml/2010/11/main" uri="{B97F6D7D-B522-45F9-BDA1-12C45D357490}">
          <x15:cacheHierarchy aggregatedColumn="4"/>
        </ext>
      </extLst>
    </cacheHierarchy>
    <cacheHierarchy uniqueName="[Measures].[Average of Age]" caption="Average of Age" measure="1" displayFolder="" measureGroup="customers_table" count="0">
      <extLst>
        <ext xmlns:x15="http://schemas.microsoft.com/office/spreadsheetml/2010/11/main" uri="{B97F6D7D-B522-45F9-BDA1-12C45D357490}">
          <x15:cacheHierarchy aggregatedColumn="4"/>
        </ext>
      </extLst>
    </cacheHierarchy>
    <cacheHierarchy uniqueName="[Measures].[Sum of Day of Week]" caption="Sum of Day of Week" measure="1" displayFolder="" measureGroup="Date" count="0">
      <extLst>
        <ext xmlns:x15="http://schemas.microsoft.com/office/spreadsheetml/2010/11/main" uri="{B97F6D7D-B522-45F9-BDA1-12C45D357490}">
          <x15:cacheHierarchy aggregatedColumn="12"/>
        </ext>
      </extLst>
    </cacheHierarchy>
    <cacheHierarchy uniqueName="[Measures].[Totalrevenue]" caption="Totalrevenue" measure="1" displayFolder="" measureGroup="Query1" count="0"/>
    <cacheHierarchy uniqueName="[Measures].[COGS]" caption="COGS" measure="1" displayFolder="" measureGroup="Query1" count="0"/>
    <cacheHierarchy uniqueName="[Measures].[PROFIT]" caption="PROFIT" measure="1" displayFolder="" measureGroup="Query1" count="0" oneField="1">
      <fieldsUsage count="1">
        <fieldUsage x="1"/>
      </fieldsUsage>
    </cacheHierarchy>
    <cacheHierarchy uniqueName="[Measures].[%profit margin]" caption="%profit margin" measure="1" displayFolder="" measureGroup="Query1" count="0"/>
    <cacheHierarchy uniqueName="[Measures].[Transcations]" caption="Transcations" measure="1" displayFolder="" measureGroup="Query1" count="0"/>
    <cacheHierarchy uniqueName="[Measures].[totalrefund]" caption="totalrefund" measure="1" displayFolder="" measureGroup="Query1" count="0"/>
    <cacheHierarchy uniqueName="[Measures].[refund%]" caption="refund%" measure="1" displayFolder="" measureGroup="Query1" count="0"/>
    <cacheHierarchy uniqueName="[Measures].[total products]" caption="total products" measure="1" displayFolder="" measureGroup="Query1" count="0"/>
    <cacheHierarchy uniqueName="[Measures].[totaltarget]" caption="totaltarget" measure="1" displayFolder="" measureGroup="Query1" count="0"/>
    <cacheHierarchy uniqueName="[Measures].[#CUSTOMERS]" caption="#CUSTOMERS" measure="1" displayFolder="" measureGroup="Query1" count="0"/>
    <cacheHierarchy uniqueName="[Measures].[3LOCATIONS]" caption="3LOCATIONS" measure="1" displayFolder="" measureGroup="Query1" count="0"/>
    <cacheHierarchy uniqueName="[Measures].[avg age]" caption="avg age" measure="1" displayFolder="" measureGroup="Query1" count="0"/>
    <cacheHierarchy uniqueName="[Measures].[Return rate]" caption="Return rate" measure="1" displayFolder="" measureGroup="Query1" count="0"/>
    <cacheHierarchy uniqueName="[Measures].[__XL_Count customers_table]" caption="__XL_Count customers_table" measure="1" displayFolder="" measureGroup="customers_table"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sales_persons_table]" caption="__XL_Count sales_persons_table" measure="1" displayFolder="" measureGroup="sales_persons_table" count="0" hidden="1"/>
    <cacheHierarchy uniqueName="[Measures].[__XL_Count Date]" caption="__XL_Count Date" measure="1" displayFolder="" measureGroup="Date" count="0" hidden="1"/>
    <cacheHierarchy uniqueName="[Measures].[__XL_Count Query1]" caption="__XL_Count Query1" measure="1" displayFolder="" measureGroup="Query1" count="0" hidden="1"/>
    <cacheHierarchy uniqueName="[Measures].[__No measures defined]" caption="__No measures defined" measure="1" displayFolder="" count="0" hidden="1"/>
  </cacheHierarchies>
  <kpis count="0"/>
  <dimensions count="8">
    <dimension name="customers_table" uniqueName="[customers_table]" caption="customers_table"/>
    <dimension name="Date" uniqueName="[Date]" caption="Date"/>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 name="Query1" uniqueName="[Query1]" caption="Query1"/>
    <dimension name="sales_persons_table" uniqueName="[sales_persons_table]" caption="sales_persons_table"/>
  </dimensions>
  <measureGroups count="7">
    <measureGroup name="customers_table" caption="customers_table"/>
    <measureGroup name="Date" caption="Date"/>
    <measureGroup name="fact_table" caption="fact_table"/>
    <measureGroup name="monthly_store_targets" caption="monthly_store_targets"/>
    <measureGroup name="products_table" caption="products_table"/>
    <measureGroup name="Query1" caption="Query1"/>
    <measureGroup name="sales_persons_table" caption="sales_persons_table"/>
  </measureGroups>
  <maps count="13">
    <map measureGroup="0" dimension="0"/>
    <map measureGroup="1" dimension="1"/>
    <map measureGroup="2" dimension="0"/>
    <map measureGroup="2" dimension="1"/>
    <map measureGroup="2" dimension="2"/>
    <map measureGroup="2" dimension="5"/>
    <map measureGroup="2" dimension="7"/>
    <map measureGroup="3" dimension="1"/>
    <map measureGroup="3" dimension="4"/>
    <map measureGroup="3" dimension="7"/>
    <map measureGroup="4" dimension="5"/>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riya priya" refreshedDate="45791.805544560186" createdVersion="5" refreshedVersion="8" minRefreshableVersion="3" recordCount="0" supportSubquery="1" supportAdvancedDrill="1" xr:uid="{DCFEEC99-F4E8-46CB-944B-750CD15DD468}">
  <cacheSource type="external" connectionId="8"/>
  <cacheFields count="4">
    <cacheField name="[sales_persons_table].[Store Name].[Store Name]" caption="Store Name" numFmtId="0" hierarchy="32" level="1">
      <sharedItems containsSemiMixedTypes="0" containsNonDate="0" containsString="0"/>
    </cacheField>
    <cacheField name="[Measures].[PROFIT]" caption="PROFIT" numFmtId="0" hierarchy="45" level="32767"/>
    <cacheField name="[customers_table].[Fullname].[Fullname]" caption="Fullname" numFmtId="0" hierarchy="3" level="1">
      <sharedItems count="5">
        <s v="John Brown"/>
        <s v="Judith Simmons"/>
        <s v="Kristine Barrett"/>
        <s v="Laura Gross"/>
        <s v="Paul Noble"/>
      </sharedItems>
    </cacheField>
    <cacheField name="[customers_table].[Location].[Location]" caption="Location" numFmtId="0" hierarchy="2" level="1">
      <sharedItems count="5">
        <s v="California"/>
        <s v="Michigan"/>
        <s v="Missouri"/>
        <s v="Virginia"/>
        <s v="Washington"/>
      </sharedItems>
    </cacheField>
  </cacheFields>
  <cacheHierarchies count="64">
    <cacheHierarchy uniqueName="[customers_table].[Customer ID]" caption="Customer ID" attribute="1" defaultMemberUniqueName="[customers_table].[Customer ID].[All]" allUniqueName="[customers_table].[Customer ID].[All]" dimensionUniqueName="[customers_table]" displayFolder="" count="0" memberValueDatatype="20" unbalanced="0"/>
    <cacheHierarchy uniqueName="[customers_table].[Gender]" caption="Gender" attribute="1" defaultMemberUniqueName="[customers_table].[Gender].[All]" allUniqueName="[customers_table].[Gender].[All]" dimensionUniqueName="[customers_table]" displayFolder="" count="0" memberValueDatatype="130" unbalanced="0"/>
    <cacheHierarchy uniqueName="[customers_table].[Location]" caption="Location" attribute="1" defaultMemberUniqueName="[customers_table].[Location].[All]" allUniqueName="[customers_table].[Location].[All]" dimensionUniqueName="[customers_table]" displayFolder="" count="2" memberValueDatatype="130" unbalanced="0">
      <fieldsUsage count="2">
        <fieldUsage x="-1"/>
        <fieldUsage x="3"/>
      </fieldsUsage>
    </cacheHierarchy>
    <cacheHierarchy uniqueName="[customers_table].[Fullname]" caption="Fullname" attribute="1" defaultMemberUniqueName="[customers_table].[Fullname].[All]" allUniqueName="[customers_table].[Fullname].[All]" dimensionUniqueName="[customers_table]" displayFolder="" count="2" memberValueDatatype="130" unbalanced="0">
      <fieldsUsage count="2">
        <fieldUsage x="-1"/>
        <fieldUsage x="2"/>
      </fieldsUsage>
    </cacheHierarchy>
    <cacheHierarchy uniqueName="[customers_table].[Age]" caption="Age" attribute="1" defaultMemberUniqueName="[customers_table].[Age].[All]" allUniqueName="[customers_table].[Age].[All]" dimensionUniqueName="[customers_table]" displayFolder="" count="0" memberValueDatatype="20" unbalanced="0"/>
    <cacheHierarchy uniqueName="[customers_table].[age bucket]" caption="age bucket" attribute="1" defaultMemberUniqueName="[customers_table].[age bucket].[All]" allUniqueName="[customers_table].[age bucket].[All]" dimensionUniqueName="[customers_table]"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Name]" caption="Month Name" attribute="1" defaultMemberUniqueName="[Date].[Month Name].[All]" allUniqueName="[Date].[Month Name].[All]" dimensionUniqueName="[Date]" displayFolder="" count="0" memberValueDatatype="130" unbalanced="0"/>
    <cacheHierarchy uniqueName="[Date].[Month]" caption="Month" attribute="1" defaultMemberUniqueName="[Date].[Month].[All]" allUniqueName="[Date].[Month].[All]" dimensionUniqueName="[Date]" displayFolder="" count="0" memberValueDatatype="20" unbalanced="0"/>
    <cacheHierarchy uniqueName="[Date].[Quarter]" caption="Quarter" attribute="1" defaultMemberUniqueName="[Date].[Quarter].[All]" allUniqueName="[Date].[Quarter].[All]" dimensionUniqueName="[Date]" displayFolder="" count="0" memberValueDatatype="130" unbalanced="0"/>
    <cacheHierarchy uniqueName="[Date].[Day Name]" caption="Day Name" attribute="1" defaultMemberUniqueName="[Date].[Day Name].[All]" allUniqueName="[Date].[Day Name].[All]" dimensionUniqueName="[Date]" displayFolder="" count="0" memberValueDatatype="130" unbalanced="0"/>
    <cacheHierarchy uniqueName="[Date].[Day of Week]" caption="Day of Week" attribute="1" defaultMemberUniqueName="[Date].[Day of Week].[All]" allUniqueName="[Date].[Day of Week].[All]" dimensionUniqueName="[Date]" displayFolder="" count="0" memberValueDatatype="20" unbalanced="0"/>
    <cacheHierarchy uniqueName="[Date].[Week of Year]" caption="Week of Year" attribute="1" defaultMemberUniqueName="[Date].[Week of Year].[All]" allUniqueName="[Date].[Week of Year].[All]" dimensionUniqueName="[Date]" displayFolder="" count="0" memberValueDatatype="20" unbalanced="0"/>
    <cacheHierarchy uniqueName="[Date].[day type]" caption="day type" attribute="1" defaultMemberUniqueName="[Date].[day type].[All]" allUniqueName="[Date].[day type].[All]" dimensionUniqueName="[Date]" displayFolder="" count="0" memberValueDatatype="13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130" unbalanced="0"/>
    <cacheHierarchy uniqueName="[monthly_store_targets].[Month]" caption="Month" attribute="1" time="1" defaultMemberUniqueName="[monthly_store_targets].[Month].[All]" allUniqueName="[monthly_store_targets].[Month].[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0"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Query1].[Measures]" caption="Measures" attribute="1" defaultMemberUniqueName="[Query1].[Measures].[All]" allUniqueName="[Query1].[Measures].[All]" dimensionUniqueName="[Query1]" displayFolder="" count="0" memberValueDatatype="20"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Store Name]" caption="Store Name" attribute="1" defaultMemberUniqueName="[sales_persons_table].[Store Name].[All]" allUniqueName="[sales_persons_table].[Store Name].[All]" dimensionUniqueName="[sales_persons_table]" displayFolder="" count="2" memberValueDatatype="130" unbalanced="0">
      <fieldsUsage count="2">
        <fieldUsage x="-1"/>
        <fieldUsage x="0"/>
      </fieldsUsage>
    </cacheHierarchy>
    <cacheHierarchy uniqueName="[sales_persons_table].[Date of Birth]" caption="Date of Birth" attribute="1" time="1" defaultMemberUniqueName="[sales_persons_table].[Date of Birth].[All]" allUniqueName="[sales_persons_table].[Date of Birth].[All]" dimensionUniqueName="[sales_persons_table]" displayFolder="" count="0" memberValueDatatype="7" unbalanced="0"/>
    <cacheHierarchy uniqueName="[sales_persons_table].[Fullname]" caption="Fullname" attribute="1" defaultMemberUniqueName="[sales_persons_table].[Fullname].[All]" allUniqueName="[sales_persons_table].[Fullname].[All]" dimensionUniqueName="[sales_persons_table]" displayFolder="" count="0" memberValueDatatype="130" unbalanced="0"/>
    <cacheHierarchy uniqueName="[sales_persons_table].[Custom]" caption="Custom" attribute="1" defaultMemberUniqueName="[sales_persons_table].[Custom].[All]" allUniqueName="[sales_persons_table].[Custom].[All]" dimensionUniqueName="[sales_persons_table]" displayFolder="" count="0" memberValueDatatype="20" unbalanced="0"/>
    <cacheHierarchy uniqueName="[Measures].[Sum of Quantity Returned]" caption="Sum of Quantity Returned" measure="1" displayFolder="" measureGroup="fact_table" count="0">
      <extLst>
        <ext xmlns:x15="http://schemas.microsoft.com/office/spreadsheetml/2010/11/main" uri="{B97F6D7D-B522-45F9-BDA1-12C45D357490}">
          <x15:cacheHierarchy aggregatedColumn="20"/>
        </ext>
      </extLst>
    </cacheHierarchy>
    <cacheHierarchy uniqueName="[Measures].[Sum of Quantity Sold]" caption="Sum of Quantity Sold" measure="1" displayFolder="" measureGroup="fact_table" count="0">
      <extLst>
        <ext xmlns:x15="http://schemas.microsoft.com/office/spreadsheetml/2010/11/main" uri="{B97F6D7D-B522-45F9-BDA1-12C45D357490}">
          <x15:cacheHierarchy aggregatedColumn="18"/>
        </ext>
      </extLst>
    </cacheHierarchy>
    <cacheHierarchy uniqueName="[Measures].[Sum of Month]" caption="Sum of Month" measure="1" displayFolder="" measureGroup="Date" count="0">
      <extLst>
        <ext xmlns:x15="http://schemas.microsoft.com/office/spreadsheetml/2010/11/main" uri="{B97F6D7D-B522-45F9-BDA1-12C45D357490}">
          <x15:cacheHierarchy aggregatedColumn="9"/>
        </ext>
      </extLst>
    </cacheHierarchy>
    <cacheHierarchy uniqueName="[Measures].[Count of age bucket]" caption="Count of age bucket" measure="1" displayFolder="" measureGroup="customers_table" count="0">
      <extLst>
        <ext xmlns:x15="http://schemas.microsoft.com/office/spreadsheetml/2010/11/main" uri="{B97F6D7D-B522-45F9-BDA1-12C45D357490}">
          <x15:cacheHierarchy aggregatedColumn="5"/>
        </ext>
      </extLst>
    </cacheHierarchy>
    <cacheHierarchy uniqueName="[Measures].[Sum of Age]" caption="Sum of Age" measure="1" displayFolder="" measureGroup="customers_table" count="0">
      <extLst>
        <ext xmlns:x15="http://schemas.microsoft.com/office/spreadsheetml/2010/11/main" uri="{B97F6D7D-B522-45F9-BDA1-12C45D357490}">
          <x15:cacheHierarchy aggregatedColumn="4"/>
        </ext>
      </extLst>
    </cacheHierarchy>
    <cacheHierarchy uniqueName="[Measures].[Average of Age]" caption="Average of Age" measure="1" displayFolder="" measureGroup="customers_table" count="0">
      <extLst>
        <ext xmlns:x15="http://schemas.microsoft.com/office/spreadsheetml/2010/11/main" uri="{B97F6D7D-B522-45F9-BDA1-12C45D357490}">
          <x15:cacheHierarchy aggregatedColumn="4"/>
        </ext>
      </extLst>
    </cacheHierarchy>
    <cacheHierarchy uniqueName="[Measures].[Sum of Day of Week]" caption="Sum of Day of Week" measure="1" displayFolder="" measureGroup="Date" count="0">
      <extLst>
        <ext xmlns:x15="http://schemas.microsoft.com/office/spreadsheetml/2010/11/main" uri="{B97F6D7D-B522-45F9-BDA1-12C45D357490}">
          <x15:cacheHierarchy aggregatedColumn="12"/>
        </ext>
      </extLst>
    </cacheHierarchy>
    <cacheHierarchy uniqueName="[Measures].[Totalrevenue]" caption="Totalrevenue" measure="1" displayFolder="" measureGroup="Query1" count="0"/>
    <cacheHierarchy uniqueName="[Measures].[COGS]" caption="COGS" measure="1" displayFolder="" measureGroup="Query1" count="0"/>
    <cacheHierarchy uniqueName="[Measures].[PROFIT]" caption="PROFIT" measure="1" displayFolder="" measureGroup="Query1" count="0" oneField="1">
      <fieldsUsage count="1">
        <fieldUsage x="1"/>
      </fieldsUsage>
    </cacheHierarchy>
    <cacheHierarchy uniqueName="[Measures].[%profit margin]" caption="%profit margin" measure="1" displayFolder="" measureGroup="Query1" count="0"/>
    <cacheHierarchy uniqueName="[Measures].[Transcations]" caption="Transcations" measure="1" displayFolder="" measureGroup="Query1" count="0"/>
    <cacheHierarchy uniqueName="[Measures].[totalrefund]" caption="totalrefund" measure="1" displayFolder="" measureGroup="Query1" count="0"/>
    <cacheHierarchy uniqueName="[Measures].[refund%]" caption="refund%" measure="1" displayFolder="" measureGroup="Query1" count="0"/>
    <cacheHierarchy uniqueName="[Measures].[total products]" caption="total products" measure="1" displayFolder="" measureGroup="Query1" count="0"/>
    <cacheHierarchy uniqueName="[Measures].[totaltarget]" caption="totaltarget" measure="1" displayFolder="" measureGroup="Query1" count="0"/>
    <cacheHierarchy uniqueName="[Measures].[#CUSTOMERS]" caption="#CUSTOMERS" measure="1" displayFolder="" measureGroup="Query1" count="0"/>
    <cacheHierarchy uniqueName="[Measures].[3LOCATIONS]" caption="3LOCATIONS" measure="1" displayFolder="" measureGroup="Query1" count="0"/>
    <cacheHierarchy uniqueName="[Measures].[avg age]" caption="avg age" measure="1" displayFolder="" measureGroup="Query1" count="0"/>
    <cacheHierarchy uniqueName="[Measures].[Return rate]" caption="Return rate" measure="1" displayFolder="" measureGroup="Query1" count="0"/>
    <cacheHierarchy uniqueName="[Measures].[__XL_Count customers_table]" caption="__XL_Count customers_table" measure="1" displayFolder="" measureGroup="customers_table"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sales_persons_table]" caption="__XL_Count sales_persons_table" measure="1" displayFolder="" measureGroup="sales_persons_table" count="0" hidden="1"/>
    <cacheHierarchy uniqueName="[Measures].[__XL_Count Date]" caption="__XL_Count Date" measure="1" displayFolder="" measureGroup="Date" count="0" hidden="1"/>
    <cacheHierarchy uniqueName="[Measures].[__XL_Count Query1]" caption="__XL_Count Query1" measure="1" displayFolder="" measureGroup="Query1" count="0" hidden="1"/>
    <cacheHierarchy uniqueName="[Measures].[__No measures defined]" caption="__No measures defined" measure="1" displayFolder="" count="0" hidden="1"/>
  </cacheHierarchies>
  <kpis count="0"/>
  <dimensions count="8">
    <dimension name="customers_table" uniqueName="[customers_table]" caption="customers_table"/>
    <dimension name="Date" uniqueName="[Date]" caption="Date"/>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 name="Query1" uniqueName="[Query1]" caption="Query1"/>
    <dimension name="sales_persons_table" uniqueName="[sales_persons_table]" caption="sales_persons_table"/>
  </dimensions>
  <measureGroups count="7">
    <measureGroup name="customers_table" caption="customers_table"/>
    <measureGroup name="Date" caption="Date"/>
    <measureGroup name="fact_table" caption="fact_table"/>
    <measureGroup name="monthly_store_targets" caption="monthly_store_targets"/>
    <measureGroup name="products_table" caption="products_table"/>
    <measureGroup name="Query1" caption="Query1"/>
    <measureGroup name="sales_persons_table" caption="sales_persons_table"/>
  </measureGroups>
  <maps count="13">
    <map measureGroup="0" dimension="0"/>
    <map measureGroup="1" dimension="1"/>
    <map measureGroup="2" dimension="0"/>
    <map measureGroup="2" dimension="1"/>
    <map measureGroup="2" dimension="2"/>
    <map measureGroup="2" dimension="5"/>
    <map measureGroup="2" dimension="7"/>
    <map measureGroup="3" dimension="1"/>
    <map measureGroup="3" dimension="4"/>
    <map measureGroup="3" dimension="7"/>
    <map measureGroup="4" dimension="5"/>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riya priya" refreshedDate="45791.805547453703" createdVersion="5" refreshedVersion="8" minRefreshableVersion="3" recordCount="0" supportSubquery="1" supportAdvancedDrill="1" xr:uid="{0CFD7A76-C679-4175-9DF7-C21A319D31C6}">
  <cacheSource type="external" connectionId="8"/>
  <cacheFields count="4">
    <cacheField name="[sales_persons_table].[Store Name].[Store Name]" caption="Store Name" numFmtId="0" hierarchy="32" level="1">
      <sharedItems containsSemiMixedTypes="0" containsNonDate="0" containsString="0"/>
    </cacheField>
    <cacheField name="[Measures].[PROFIT]" caption="PROFIT" numFmtId="0" hierarchy="45" level="32767"/>
    <cacheField name="[customers_table].[Fullname].[Fullname]" caption="Fullname" numFmtId="0" hierarchy="3" level="1">
      <sharedItems count="5">
        <s v="John Brown"/>
        <s v="Judith Simmons"/>
        <s v="Kristine Barrett"/>
        <s v="Laura Gross"/>
        <s v="Paul Noble"/>
      </sharedItems>
    </cacheField>
    <cacheField name="[customers_table].[Location].[Location]" caption="Location" numFmtId="0" hierarchy="2" level="1">
      <sharedItems count="5">
        <s v="Florida"/>
        <s v="Indiana"/>
        <s v="Maryland"/>
        <s v="New York"/>
        <s v="Wisconsin"/>
      </sharedItems>
    </cacheField>
  </cacheFields>
  <cacheHierarchies count="64">
    <cacheHierarchy uniqueName="[customers_table].[Customer ID]" caption="Customer ID" attribute="1" defaultMemberUniqueName="[customers_table].[Customer ID].[All]" allUniqueName="[customers_table].[Customer ID].[All]" dimensionUniqueName="[customers_table]" displayFolder="" count="0" memberValueDatatype="20" unbalanced="0"/>
    <cacheHierarchy uniqueName="[customers_table].[Gender]" caption="Gender" attribute="1" defaultMemberUniqueName="[customers_table].[Gender].[All]" allUniqueName="[customers_table].[Gender].[All]" dimensionUniqueName="[customers_table]" displayFolder="" count="0" memberValueDatatype="130" unbalanced="0"/>
    <cacheHierarchy uniqueName="[customers_table].[Location]" caption="Location" attribute="1" defaultMemberUniqueName="[customers_table].[Location].[All]" allUniqueName="[customers_table].[Location].[All]" dimensionUniqueName="[customers_table]" displayFolder="" count="2" memberValueDatatype="130" unbalanced="0">
      <fieldsUsage count="2">
        <fieldUsage x="-1"/>
        <fieldUsage x="3"/>
      </fieldsUsage>
    </cacheHierarchy>
    <cacheHierarchy uniqueName="[customers_table].[Fullname]" caption="Fullname" attribute="1" defaultMemberUniqueName="[customers_table].[Fullname].[All]" allUniqueName="[customers_table].[Fullname].[All]" dimensionUniqueName="[customers_table]" displayFolder="" count="2" memberValueDatatype="130" unbalanced="0">
      <fieldsUsage count="2">
        <fieldUsage x="-1"/>
        <fieldUsage x="2"/>
      </fieldsUsage>
    </cacheHierarchy>
    <cacheHierarchy uniqueName="[customers_table].[Age]" caption="Age" attribute="1" defaultMemberUniqueName="[customers_table].[Age].[All]" allUniqueName="[customers_table].[Age].[All]" dimensionUniqueName="[customers_table]" displayFolder="" count="0" memberValueDatatype="20" unbalanced="0"/>
    <cacheHierarchy uniqueName="[customers_table].[age bucket]" caption="age bucket" attribute="1" defaultMemberUniqueName="[customers_table].[age bucket].[All]" allUniqueName="[customers_table].[age bucket].[All]" dimensionUniqueName="[customers_table]"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Name]" caption="Month Name" attribute="1" defaultMemberUniqueName="[Date].[Month Name].[All]" allUniqueName="[Date].[Month Name].[All]" dimensionUniqueName="[Date]" displayFolder="" count="0" memberValueDatatype="130" unbalanced="0"/>
    <cacheHierarchy uniqueName="[Date].[Month]" caption="Month" attribute="1" defaultMemberUniqueName="[Date].[Month].[All]" allUniqueName="[Date].[Month].[All]" dimensionUniqueName="[Date]" displayFolder="" count="0" memberValueDatatype="20" unbalanced="0"/>
    <cacheHierarchy uniqueName="[Date].[Quarter]" caption="Quarter" attribute="1" defaultMemberUniqueName="[Date].[Quarter].[All]" allUniqueName="[Date].[Quarter].[All]" dimensionUniqueName="[Date]" displayFolder="" count="0" memberValueDatatype="130" unbalanced="0"/>
    <cacheHierarchy uniqueName="[Date].[Day Name]" caption="Day Name" attribute="1" defaultMemberUniqueName="[Date].[Day Name].[All]" allUniqueName="[Date].[Day Name].[All]" dimensionUniqueName="[Date]" displayFolder="" count="0" memberValueDatatype="130" unbalanced="0"/>
    <cacheHierarchy uniqueName="[Date].[Day of Week]" caption="Day of Week" attribute="1" defaultMemberUniqueName="[Date].[Day of Week].[All]" allUniqueName="[Date].[Day of Week].[All]" dimensionUniqueName="[Date]" displayFolder="" count="0" memberValueDatatype="20" unbalanced="0"/>
    <cacheHierarchy uniqueName="[Date].[Week of Year]" caption="Week of Year" attribute="1" defaultMemberUniqueName="[Date].[Week of Year].[All]" allUniqueName="[Date].[Week of Year].[All]" dimensionUniqueName="[Date]" displayFolder="" count="0" memberValueDatatype="20" unbalanced="0"/>
    <cacheHierarchy uniqueName="[Date].[day type]" caption="day type" attribute="1" defaultMemberUniqueName="[Date].[day type].[All]" allUniqueName="[Date].[day type].[All]" dimensionUniqueName="[Date]" displayFolder="" count="0" memberValueDatatype="13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130" unbalanced="0"/>
    <cacheHierarchy uniqueName="[monthly_store_targets].[Month]" caption="Month" attribute="1" time="1" defaultMemberUniqueName="[monthly_store_targets].[Month].[All]" allUniqueName="[monthly_store_targets].[Month].[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0"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Query1].[Measures]" caption="Measures" attribute="1" defaultMemberUniqueName="[Query1].[Measures].[All]" allUniqueName="[Query1].[Measures].[All]" dimensionUniqueName="[Query1]" displayFolder="" count="0" memberValueDatatype="20"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Store Name]" caption="Store Name" attribute="1" defaultMemberUniqueName="[sales_persons_table].[Store Name].[All]" allUniqueName="[sales_persons_table].[Store Name].[All]" dimensionUniqueName="[sales_persons_table]" displayFolder="" count="2" memberValueDatatype="130" unbalanced="0">
      <fieldsUsage count="2">
        <fieldUsage x="-1"/>
        <fieldUsage x="0"/>
      </fieldsUsage>
    </cacheHierarchy>
    <cacheHierarchy uniqueName="[sales_persons_table].[Date of Birth]" caption="Date of Birth" attribute="1" time="1" defaultMemberUniqueName="[sales_persons_table].[Date of Birth].[All]" allUniqueName="[sales_persons_table].[Date of Birth].[All]" dimensionUniqueName="[sales_persons_table]" displayFolder="" count="0" memberValueDatatype="7" unbalanced="0"/>
    <cacheHierarchy uniqueName="[sales_persons_table].[Fullname]" caption="Fullname" attribute="1" defaultMemberUniqueName="[sales_persons_table].[Fullname].[All]" allUniqueName="[sales_persons_table].[Fullname].[All]" dimensionUniqueName="[sales_persons_table]" displayFolder="" count="0" memberValueDatatype="130" unbalanced="0"/>
    <cacheHierarchy uniqueName="[sales_persons_table].[Custom]" caption="Custom" attribute="1" defaultMemberUniqueName="[sales_persons_table].[Custom].[All]" allUniqueName="[sales_persons_table].[Custom].[All]" dimensionUniqueName="[sales_persons_table]" displayFolder="" count="0" memberValueDatatype="20" unbalanced="0"/>
    <cacheHierarchy uniqueName="[Measures].[Sum of Quantity Returned]" caption="Sum of Quantity Returned" measure="1" displayFolder="" measureGroup="fact_table" count="0">
      <extLst>
        <ext xmlns:x15="http://schemas.microsoft.com/office/spreadsheetml/2010/11/main" uri="{B97F6D7D-B522-45F9-BDA1-12C45D357490}">
          <x15:cacheHierarchy aggregatedColumn="20"/>
        </ext>
      </extLst>
    </cacheHierarchy>
    <cacheHierarchy uniqueName="[Measures].[Sum of Quantity Sold]" caption="Sum of Quantity Sold" measure="1" displayFolder="" measureGroup="fact_table" count="0">
      <extLst>
        <ext xmlns:x15="http://schemas.microsoft.com/office/spreadsheetml/2010/11/main" uri="{B97F6D7D-B522-45F9-BDA1-12C45D357490}">
          <x15:cacheHierarchy aggregatedColumn="18"/>
        </ext>
      </extLst>
    </cacheHierarchy>
    <cacheHierarchy uniqueName="[Measures].[Sum of Month]" caption="Sum of Month" measure="1" displayFolder="" measureGroup="Date" count="0">
      <extLst>
        <ext xmlns:x15="http://schemas.microsoft.com/office/spreadsheetml/2010/11/main" uri="{B97F6D7D-B522-45F9-BDA1-12C45D357490}">
          <x15:cacheHierarchy aggregatedColumn="9"/>
        </ext>
      </extLst>
    </cacheHierarchy>
    <cacheHierarchy uniqueName="[Measures].[Count of age bucket]" caption="Count of age bucket" measure="1" displayFolder="" measureGroup="customers_table" count="0">
      <extLst>
        <ext xmlns:x15="http://schemas.microsoft.com/office/spreadsheetml/2010/11/main" uri="{B97F6D7D-B522-45F9-BDA1-12C45D357490}">
          <x15:cacheHierarchy aggregatedColumn="5"/>
        </ext>
      </extLst>
    </cacheHierarchy>
    <cacheHierarchy uniqueName="[Measures].[Sum of Age]" caption="Sum of Age" measure="1" displayFolder="" measureGroup="customers_table" count="0">
      <extLst>
        <ext xmlns:x15="http://schemas.microsoft.com/office/spreadsheetml/2010/11/main" uri="{B97F6D7D-B522-45F9-BDA1-12C45D357490}">
          <x15:cacheHierarchy aggregatedColumn="4"/>
        </ext>
      </extLst>
    </cacheHierarchy>
    <cacheHierarchy uniqueName="[Measures].[Average of Age]" caption="Average of Age" measure="1" displayFolder="" measureGroup="customers_table" count="0">
      <extLst>
        <ext xmlns:x15="http://schemas.microsoft.com/office/spreadsheetml/2010/11/main" uri="{B97F6D7D-B522-45F9-BDA1-12C45D357490}">
          <x15:cacheHierarchy aggregatedColumn="4"/>
        </ext>
      </extLst>
    </cacheHierarchy>
    <cacheHierarchy uniqueName="[Measures].[Sum of Day of Week]" caption="Sum of Day of Week" measure="1" displayFolder="" measureGroup="Date" count="0">
      <extLst>
        <ext xmlns:x15="http://schemas.microsoft.com/office/spreadsheetml/2010/11/main" uri="{B97F6D7D-B522-45F9-BDA1-12C45D357490}">
          <x15:cacheHierarchy aggregatedColumn="12"/>
        </ext>
      </extLst>
    </cacheHierarchy>
    <cacheHierarchy uniqueName="[Measures].[Totalrevenue]" caption="Totalrevenue" measure="1" displayFolder="" measureGroup="Query1" count="0"/>
    <cacheHierarchy uniqueName="[Measures].[COGS]" caption="COGS" measure="1" displayFolder="" measureGroup="Query1" count="0"/>
    <cacheHierarchy uniqueName="[Measures].[PROFIT]" caption="PROFIT" measure="1" displayFolder="" measureGroup="Query1" count="0" oneField="1">
      <fieldsUsage count="1">
        <fieldUsage x="1"/>
      </fieldsUsage>
    </cacheHierarchy>
    <cacheHierarchy uniqueName="[Measures].[%profit margin]" caption="%profit margin" measure="1" displayFolder="" measureGroup="Query1" count="0"/>
    <cacheHierarchy uniqueName="[Measures].[Transcations]" caption="Transcations" measure="1" displayFolder="" measureGroup="Query1" count="0"/>
    <cacheHierarchy uniqueName="[Measures].[totalrefund]" caption="totalrefund" measure="1" displayFolder="" measureGroup="Query1" count="0"/>
    <cacheHierarchy uniqueName="[Measures].[refund%]" caption="refund%" measure="1" displayFolder="" measureGroup="Query1" count="0"/>
    <cacheHierarchy uniqueName="[Measures].[total products]" caption="total products" measure="1" displayFolder="" measureGroup="Query1" count="0"/>
    <cacheHierarchy uniqueName="[Measures].[totaltarget]" caption="totaltarget" measure="1" displayFolder="" measureGroup="Query1" count="0"/>
    <cacheHierarchy uniqueName="[Measures].[#CUSTOMERS]" caption="#CUSTOMERS" measure="1" displayFolder="" measureGroup="Query1" count="0"/>
    <cacheHierarchy uniqueName="[Measures].[3LOCATIONS]" caption="3LOCATIONS" measure="1" displayFolder="" measureGroup="Query1" count="0"/>
    <cacheHierarchy uniqueName="[Measures].[avg age]" caption="avg age" measure="1" displayFolder="" measureGroup="Query1" count="0"/>
    <cacheHierarchy uniqueName="[Measures].[Return rate]" caption="Return rate" measure="1" displayFolder="" measureGroup="Query1" count="0"/>
    <cacheHierarchy uniqueName="[Measures].[__XL_Count customers_table]" caption="__XL_Count customers_table" measure="1" displayFolder="" measureGroup="customers_table"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sales_persons_table]" caption="__XL_Count sales_persons_table" measure="1" displayFolder="" measureGroup="sales_persons_table" count="0" hidden="1"/>
    <cacheHierarchy uniqueName="[Measures].[__XL_Count Date]" caption="__XL_Count Date" measure="1" displayFolder="" measureGroup="Date" count="0" hidden="1"/>
    <cacheHierarchy uniqueName="[Measures].[__XL_Count Query1]" caption="__XL_Count Query1" measure="1" displayFolder="" measureGroup="Query1" count="0" hidden="1"/>
    <cacheHierarchy uniqueName="[Measures].[__No measures defined]" caption="__No measures defined" measure="1" displayFolder="" count="0" hidden="1"/>
  </cacheHierarchies>
  <kpis count="0"/>
  <dimensions count="8">
    <dimension name="customers_table" uniqueName="[customers_table]" caption="customers_table"/>
    <dimension name="Date" uniqueName="[Date]" caption="Date"/>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 name="Query1" uniqueName="[Query1]" caption="Query1"/>
    <dimension name="sales_persons_table" uniqueName="[sales_persons_table]" caption="sales_persons_table"/>
  </dimensions>
  <measureGroups count="7">
    <measureGroup name="customers_table" caption="customers_table"/>
    <measureGroup name="Date" caption="Date"/>
    <measureGroup name="fact_table" caption="fact_table"/>
    <measureGroup name="monthly_store_targets" caption="monthly_store_targets"/>
    <measureGroup name="products_table" caption="products_table"/>
    <measureGroup name="Query1" caption="Query1"/>
    <measureGroup name="sales_persons_table" caption="sales_persons_table"/>
  </measureGroups>
  <maps count="13">
    <map measureGroup="0" dimension="0"/>
    <map measureGroup="1" dimension="1"/>
    <map measureGroup="2" dimension="0"/>
    <map measureGroup="2" dimension="1"/>
    <map measureGroup="2" dimension="2"/>
    <map measureGroup="2" dimension="5"/>
    <map measureGroup="2" dimension="7"/>
    <map measureGroup="3" dimension="1"/>
    <map measureGroup="3" dimension="4"/>
    <map measureGroup="3" dimension="7"/>
    <map measureGroup="4" dimension="5"/>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riya priya" refreshedDate="45791.805550347221" createdVersion="5" refreshedVersion="8" minRefreshableVersion="3" recordCount="0" supportSubquery="1" supportAdvancedDrill="1" xr:uid="{CEE97AF9-704A-4964-8772-0E8E506F40A6}">
  <cacheSource type="external" connectionId="8"/>
  <cacheFields count="8">
    <cacheField name="[sales_persons_table].[Store Name].[Store Name]" caption="Store Name" numFmtId="0" hierarchy="32" level="1">
      <sharedItems containsSemiMixedTypes="0" containsNonDate="0" containsString="0"/>
    </cacheField>
    <cacheField name="[customers_table].[Fullname].[Fullname]" caption="Fullname" numFmtId="0" hierarchy="3" level="1">
      <sharedItems count="5">
        <s v="John Brown"/>
        <s v="Judith Simmons"/>
        <s v="Kristine Barrett"/>
        <s v="Laura Gross"/>
        <s v="Paul Noble"/>
      </sharedItems>
    </cacheField>
    <cacheField name="[Measures].[#CUSTOMERS]" caption="#CUSTOMERS" numFmtId="0" hierarchy="52" level="32767"/>
    <cacheField name="[Measures].[COGS]" caption="COGS" numFmtId="0" hierarchy="44" level="32767"/>
    <cacheField name="[Measures].[3LOCATIONS]" caption="3LOCATIONS" numFmtId="0" hierarchy="53" level="32767"/>
    <cacheField name="[Measures].[Totalrevenue]" caption="Totalrevenue" numFmtId="0" hierarchy="43" level="32767"/>
    <cacheField name="[Measures].[PROFIT]" caption="PROFIT" numFmtId="0" hierarchy="45" level="32767"/>
    <cacheField name="[Measures].[%profit margin]" caption="%profit margin" numFmtId="0" hierarchy="46" level="32767"/>
  </cacheFields>
  <cacheHierarchies count="64">
    <cacheHierarchy uniqueName="[customers_table].[Customer ID]" caption="Customer ID" attribute="1" defaultMemberUniqueName="[customers_table].[Customer ID].[All]" allUniqueName="[customers_table].[Customer ID].[All]" dimensionUniqueName="[customers_table]" displayFolder="" count="0" memberValueDatatype="20" unbalanced="0"/>
    <cacheHierarchy uniqueName="[customers_table].[Gender]" caption="Gender" attribute="1" defaultMemberUniqueName="[customers_table].[Gender].[All]" allUniqueName="[customers_table].[Gender].[All]" dimensionUniqueName="[customers_table]" displayFolder="" count="0" memberValueDatatype="130" unbalanced="0"/>
    <cacheHierarchy uniqueName="[customers_table].[Location]" caption="Location" attribute="1" defaultMemberUniqueName="[customers_table].[Location].[All]" allUniqueName="[customers_table].[Location].[All]" dimensionUniqueName="[customers_table]" displayFolder="" count="0" memberValueDatatype="130" unbalanced="0"/>
    <cacheHierarchy uniqueName="[customers_table].[Fullname]" caption="Fullname" attribute="1" defaultMemberUniqueName="[customers_table].[Fullname].[All]" allUniqueName="[customers_table].[Fullname].[All]" dimensionUniqueName="[customers_table]" displayFolder="" count="2" memberValueDatatype="130" unbalanced="0">
      <fieldsUsage count="2">
        <fieldUsage x="-1"/>
        <fieldUsage x="1"/>
      </fieldsUsage>
    </cacheHierarchy>
    <cacheHierarchy uniqueName="[customers_table].[Age]" caption="Age" attribute="1" defaultMemberUniqueName="[customers_table].[Age].[All]" allUniqueName="[customers_table].[Age].[All]" dimensionUniqueName="[customers_table]" displayFolder="" count="0" memberValueDatatype="20" unbalanced="0"/>
    <cacheHierarchy uniqueName="[customers_table].[age bucket]" caption="age bucket" attribute="1" defaultMemberUniqueName="[customers_table].[age bucket].[All]" allUniqueName="[customers_table].[age bucket].[All]" dimensionUniqueName="[customers_table]"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Name]" caption="Month Name" attribute="1" defaultMemberUniqueName="[Date].[Month Name].[All]" allUniqueName="[Date].[Month Name].[All]" dimensionUniqueName="[Date]" displayFolder="" count="0" memberValueDatatype="130" unbalanced="0"/>
    <cacheHierarchy uniqueName="[Date].[Month]" caption="Month" attribute="1" defaultMemberUniqueName="[Date].[Month].[All]" allUniqueName="[Date].[Month].[All]" dimensionUniqueName="[Date]" displayFolder="" count="0" memberValueDatatype="20" unbalanced="0"/>
    <cacheHierarchy uniqueName="[Date].[Quarter]" caption="Quarter" attribute="1" defaultMemberUniqueName="[Date].[Quarter].[All]" allUniqueName="[Date].[Quarter].[All]" dimensionUniqueName="[Date]" displayFolder="" count="0" memberValueDatatype="130" unbalanced="0"/>
    <cacheHierarchy uniqueName="[Date].[Day Name]" caption="Day Name" attribute="1" defaultMemberUniqueName="[Date].[Day Name].[All]" allUniqueName="[Date].[Day Name].[All]" dimensionUniqueName="[Date]" displayFolder="" count="0" memberValueDatatype="130" unbalanced="0"/>
    <cacheHierarchy uniqueName="[Date].[Day of Week]" caption="Day of Week" attribute="1" defaultMemberUniqueName="[Date].[Day of Week].[All]" allUniqueName="[Date].[Day of Week].[All]" dimensionUniqueName="[Date]" displayFolder="" count="0" memberValueDatatype="20" unbalanced="0"/>
    <cacheHierarchy uniqueName="[Date].[Week of Year]" caption="Week of Year" attribute="1" defaultMemberUniqueName="[Date].[Week of Year].[All]" allUniqueName="[Date].[Week of Year].[All]" dimensionUniqueName="[Date]" displayFolder="" count="0" memberValueDatatype="20" unbalanced="0"/>
    <cacheHierarchy uniqueName="[Date].[day type]" caption="day type" attribute="1" defaultMemberUniqueName="[Date].[day type].[All]" allUniqueName="[Date].[day type].[All]" dimensionUniqueName="[Date]" displayFolder="" count="0" memberValueDatatype="13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130" unbalanced="0"/>
    <cacheHierarchy uniqueName="[monthly_store_targets].[Month]" caption="Month" attribute="1" time="1" defaultMemberUniqueName="[monthly_store_targets].[Month].[All]" allUniqueName="[monthly_store_targets].[Month].[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0"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Query1].[Measures]" caption="Measures" attribute="1" defaultMemberUniqueName="[Query1].[Measures].[All]" allUniqueName="[Query1].[Measures].[All]" dimensionUniqueName="[Query1]" displayFolder="" count="0" memberValueDatatype="20"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Store Name]" caption="Store Name" attribute="1" defaultMemberUniqueName="[sales_persons_table].[Store Name].[All]" allUniqueName="[sales_persons_table].[Store Name].[All]" dimensionUniqueName="[sales_persons_table]" displayFolder="" count="2" memberValueDatatype="130" unbalanced="0">
      <fieldsUsage count="2">
        <fieldUsage x="-1"/>
        <fieldUsage x="0"/>
      </fieldsUsage>
    </cacheHierarchy>
    <cacheHierarchy uniqueName="[sales_persons_table].[Date of Birth]" caption="Date of Birth" attribute="1" time="1" defaultMemberUniqueName="[sales_persons_table].[Date of Birth].[All]" allUniqueName="[sales_persons_table].[Date of Birth].[All]" dimensionUniqueName="[sales_persons_table]" displayFolder="" count="0" memberValueDatatype="7" unbalanced="0"/>
    <cacheHierarchy uniqueName="[sales_persons_table].[Fullname]" caption="Fullname" attribute="1" defaultMemberUniqueName="[sales_persons_table].[Fullname].[All]" allUniqueName="[sales_persons_table].[Fullname].[All]" dimensionUniqueName="[sales_persons_table]" displayFolder="" count="0" memberValueDatatype="130" unbalanced="0"/>
    <cacheHierarchy uniqueName="[sales_persons_table].[Custom]" caption="Custom" attribute="1" defaultMemberUniqueName="[sales_persons_table].[Custom].[All]" allUniqueName="[sales_persons_table].[Custom].[All]" dimensionUniqueName="[sales_persons_table]" displayFolder="" count="0" memberValueDatatype="20" unbalanced="0"/>
    <cacheHierarchy uniqueName="[Measures].[Sum of Quantity Returned]" caption="Sum of Quantity Returned" measure="1" displayFolder="" measureGroup="fact_table" count="0">
      <extLst>
        <ext xmlns:x15="http://schemas.microsoft.com/office/spreadsheetml/2010/11/main" uri="{B97F6D7D-B522-45F9-BDA1-12C45D357490}">
          <x15:cacheHierarchy aggregatedColumn="20"/>
        </ext>
      </extLst>
    </cacheHierarchy>
    <cacheHierarchy uniqueName="[Measures].[Sum of Quantity Sold]" caption="Sum of Quantity Sold" measure="1" displayFolder="" measureGroup="fact_table" count="0">
      <extLst>
        <ext xmlns:x15="http://schemas.microsoft.com/office/spreadsheetml/2010/11/main" uri="{B97F6D7D-B522-45F9-BDA1-12C45D357490}">
          <x15:cacheHierarchy aggregatedColumn="18"/>
        </ext>
      </extLst>
    </cacheHierarchy>
    <cacheHierarchy uniqueName="[Measures].[Sum of Month]" caption="Sum of Month" measure="1" displayFolder="" measureGroup="Date" count="0">
      <extLst>
        <ext xmlns:x15="http://schemas.microsoft.com/office/spreadsheetml/2010/11/main" uri="{B97F6D7D-B522-45F9-BDA1-12C45D357490}">
          <x15:cacheHierarchy aggregatedColumn="9"/>
        </ext>
      </extLst>
    </cacheHierarchy>
    <cacheHierarchy uniqueName="[Measures].[Count of age bucket]" caption="Count of age bucket" measure="1" displayFolder="" measureGroup="customers_table" count="0">
      <extLst>
        <ext xmlns:x15="http://schemas.microsoft.com/office/spreadsheetml/2010/11/main" uri="{B97F6D7D-B522-45F9-BDA1-12C45D357490}">
          <x15:cacheHierarchy aggregatedColumn="5"/>
        </ext>
      </extLst>
    </cacheHierarchy>
    <cacheHierarchy uniqueName="[Measures].[Sum of Age]" caption="Sum of Age" measure="1" displayFolder="" measureGroup="customers_table" count="0">
      <extLst>
        <ext xmlns:x15="http://schemas.microsoft.com/office/spreadsheetml/2010/11/main" uri="{B97F6D7D-B522-45F9-BDA1-12C45D357490}">
          <x15:cacheHierarchy aggregatedColumn="4"/>
        </ext>
      </extLst>
    </cacheHierarchy>
    <cacheHierarchy uniqueName="[Measures].[Average of Age]" caption="Average of Age" measure="1" displayFolder="" measureGroup="customers_table" count="0">
      <extLst>
        <ext xmlns:x15="http://schemas.microsoft.com/office/spreadsheetml/2010/11/main" uri="{B97F6D7D-B522-45F9-BDA1-12C45D357490}">
          <x15:cacheHierarchy aggregatedColumn="4"/>
        </ext>
      </extLst>
    </cacheHierarchy>
    <cacheHierarchy uniqueName="[Measures].[Sum of Day of Week]" caption="Sum of Day of Week" measure="1" displayFolder="" measureGroup="Date" count="0">
      <extLst>
        <ext xmlns:x15="http://schemas.microsoft.com/office/spreadsheetml/2010/11/main" uri="{B97F6D7D-B522-45F9-BDA1-12C45D357490}">
          <x15:cacheHierarchy aggregatedColumn="12"/>
        </ext>
      </extLst>
    </cacheHierarchy>
    <cacheHierarchy uniqueName="[Measures].[Totalrevenue]" caption="Totalrevenue" measure="1" displayFolder="" measureGroup="Query1" count="0" oneField="1">
      <fieldsUsage count="1">
        <fieldUsage x="5"/>
      </fieldsUsage>
    </cacheHierarchy>
    <cacheHierarchy uniqueName="[Measures].[COGS]" caption="COGS" measure="1" displayFolder="" measureGroup="Query1" count="0" oneField="1">
      <fieldsUsage count="1">
        <fieldUsage x="3"/>
      </fieldsUsage>
    </cacheHierarchy>
    <cacheHierarchy uniqueName="[Measures].[PROFIT]" caption="PROFIT" measure="1" displayFolder="" measureGroup="Query1" count="0" oneField="1">
      <fieldsUsage count="1">
        <fieldUsage x="6"/>
      </fieldsUsage>
    </cacheHierarchy>
    <cacheHierarchy uniqueName="[Measures].[%profit margin]" caption="%profit margin" measure="1" displayFolder="" measureGroup="Query1" count="0" oneField="1">
      <fieldsUsage count="1">
        <fieldUsage x="7"/>
      </fieldsUsage>
    </cacheHierarchy>
    <cacheHierarchy uniqueName="[Measures].[Transcations]" caption="Transcations" measure="1" displayFolder="" measureGroup="Query1" count="0"/>
    <cacheHierarchy uniqueName="[Measures].[totalrefund]" caption="totalrefund" measure="1" displayFolder="" measureGroup="Query1" count="0"/>
    <cacheHierarchy uniqueName="[Measures].[refund%]" caption="refund%" measure="1" displayFolder="" measureGroup="Query1" count="0"/>
    <cacheHierarchy uniqueName="[Measures].[total products]" caption="total products" measure="1" displayFolder="" measureGroup="Query1" count="0"/>
    <cacheHierarchy uniqueName="[Measures].[totaltarget]" caption="totaltarget" measure="1" displayFolder="" measureGroup="Query1" count="0"/>
    <cacheHierarchy uniqueName="[Measures].[#CUSTOMERS]" caption="#CUSTOMERS" measure="1" displayFolder="" measureGroup="Query1" count="0" oneField="1">
      <fieldsUsage count="1">
        <fieldUsage x="2"/>
      </fieldsUsage>
    </cacheHierarchy>
    <cacheHierarchy uniqueName="[Measures].[3LOCATIONS]" caption="3LOCATIONS" measure="1" displayFolder="" measureGroup="Query1" count="0" oneField="1">
      <fieldsUsage count="1">
        <fieldUsage x="4"/>
      </fieldsUsage>
    </cacheHierarchy>
    <cacheHierarchy uniqueName="[Measures].[avg age]" caption="avg age" measure="1" displayFolder="" measureGroup="Query1" count="0"/>
    <cacheHierarchy uniqueName="[Measures].[Return rate]" caption="Return rate" measure="1" displayFolder="" measureGroup="Query1" count="0"/>
    <cacheHierarchy uniqueName="[Measures].[__XL_Count customers_table]" caption="__XL_Count customers_table" measure="1" displayFolder="" measureGroup="customers_table"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sales_persons_table]" caption="__XL_Count sales_persons_table" measure="1" displayFolder="" measureGroup="sales_persons_table" count="0" hidden="1"/>
    <cacheHierarchy uniqueName="[Measures].[__XL_Count Date]" caption="__XL_Count Date" measure="1" displayFolder="" measureGroup="Date" count="0" hidden="1"/>
    <cacheHierarchy uniqueName="[Measures].[__XL_Count Query1]" caption="__XL_Count Query1" measure="1" displayFolder="" measureGroup="Query1" count="0" hidden="1"/>
    <cacheHierarchy uniqueName="[Measures].[__No measures defined]" caption="__No measures defined" measure="1" displayFolder="" count="0" hidden="1"/>
  </cacheHierarchies>
  <kpis count="0"/>
  <dimensions count="8">
    <dimension name="customers_table" uniqueName="[customers_table]" caption="customers_table"/>
    <dimension name="Date" uniqueName="[Date]" caption="Date"/>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 name="Query1" uniqueName="[Query1]" caption="Query1"/>
    <dimension name="sales_persons_table" uniqueName="[sales_persons_table]" caption="sales_persons_table"/>
  </dimensions>
  <measureGroups count="7">
    <measureGroup name="customers_table" caption="customers_table"/>
    <measureGroup name="Date" caption="Date"/>
    <measureGroup name="fact_table" caption="fact_table"/>
    <measureGroup name="monthly_store_targets" caption="monthly_store_targets"/>
    <measureGroup name="products_table" caption="products_table"/>
    <measureGroup name="Query1" caption="Query1"/>
    <measureGroup name="sales_persons_table" caption="sales_persons_table"/>
  </measureGroups>
  <maps count="13">
    <map measureGroup="0" dimension="0"/>
    <map measureGroup="1" dimension="1"/>
    <map measureGroup="2" dimension="0"/>
    <map measureGroup="2" dimension="1"/>
    <map measureGroup="2" dimension="2"/>
    <map measureGroup="2" dimension="5"/>
    <map measureGroup="2" dimension="7"/>
    <map measureGroup="3" dimension="1"/>
    <map measureGroup="3" dimension="4"/>
    <map measureGroup="3" dimension="7"/>
    <map measureGroup="4" dimension="5"/>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riya priya" refreshedDate="45791.805553587961" createdVersion="5" refreshedVersion="8" minRefreshableVersion="3" recordCount="0" supportSubquery="1" supportAdvancedDrill="1" xr:uid="{6C508E1A-C3B9-4088-95F1-42088D45D097}">
  <cacheSource type="external" connectionId="8"/>
  <cacheFields count="3">
    <cacheField name="[sales_persons_table].[Store Name].[Store Name]" caption="Store Name" numFmtId="0" hierarchy="32" level="1">
      <sharedItems containsSemiMixedTypes="0" containsNonDate="0" containsString="0"/>
    </cacheField>
    <cacheField name="[Measures].[PROFIT]" caption="PROFIT" numFmtId="0" hierarchy="45" level="32767"/>
    <cacheField name="[customers_table].[Fullname].[Fullname]" caption="Fullname" numFmtId="0" hierarchy="3" level="1">
      <sharedItems count="5">
        <s v="John Brown"/>
        <s v="Judith Simmons"/>
        <s v="Kristine Barrett"/>
        <s v="Laura Gross"/>
        <s v="Paul Noble"/>
      </sharedItems>
    </cacheField>
  </cacheFields>
  <cacheHierarchies count="64">
    <cacheHierarchy uniqueName="[customers_table].[Customer ID]" caption="Customer ID" attribute="1" defaultMemberUniqueName="[customers_table].[Customer ID].[All]" allUniqueName="[customers_table].[Customer ID].[All]" dimensionUniqueName="[customers_table]" displayFolder="" count="0" memberValueDatatype="20" unbalanced="0"/>
    <cacheHierarchy uniqueName="[customers_table].[Gender]" caption="Gender" attribute="1" defaultMemberUniqueName="[customers_table].[Gender].[All]" allUniqueName="[customers_table].[Gender].[All]" dimensionUniqueName="[customers_table]" displayFolder="" count="0" memberValueDatatype="130" unbalanced="0"/>
    <cacheHierarchy uniqueName="[customers_table].[Location]" caption="Location" attribute="1" defaultMemberUniqueName="[customers_table].[Location].[All]" allUniqueName="[customers_table].[Location].[All]" dimensionUniqueName="[customers_table]" displayFolder="" count="0" memberValueDatatype="130" unbalanced="0"/>
    <cacheHierarchy uniqueName="[customers_table].[Fullname]" caption="Fullname" attribute="1" defaultMemberUniqueName="[customers_table].[Fullname].[All]" allUniqueName="[customers_table].[Fullname].[All]" dimensionUniqueName="[customers_table]" displayFolder="" count="2" memberValueDatatype="130" unbalanced="0">
      <fieldsUsage count="2">
        <fieldUsage x="-1"/>
        <fieldUsage x="2"/>
      </fieldsUsage>
    </cacheHierarchy>
    <cacheHierarchy uniqueName="[customers_table].[Age]" caption="Age" attribute="1" defaultMemberUniqueName="[customers_table].[Age].[All]" allUniqueName="[customers_table].[Age].[All]" dimensionUniqueName="[customers_table]" displayFolder="" count="0" memberValueDatatype="20" unbalanced="0"/>
    <cacheHierarchy uniqueName="[customers_table].[age bucket]" caption="age bucket" attribute="1" defaultMemberUniqueName="[customers_table].[age bucket].[All]" allUniqueName="[customers_table].[age bucket].[All]" dimensionUniqueName="[customers_table]"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Name]" caption="Month Name" attribute="1" defaultMemberUniqueName="[Date].[Month Name].[All]" allUniqueName="[Date].[Month Name].[All]" dimensionUniqueName="[Date]" displayFolder="" count="0" memberValueDatatype="130" unbalanced="0"/>
    <cacheHierarchy uniqueName="[Date].[Month]" caption="Month" attribute="1" defaultMemberUniqueName="[Date].[Month].[All]" allUniqueName="[Date].[Month].[All]" dimensionUniqueName="[Date]" displayFolder="" count="0" memberValueDatatype="20" unbalanced="0"/>
    <cacheHierarchy uniqueName="[Date].[Quarter]" caption="Quarter" attribute="1" defaultMemberUniqueName="[Date].[Quarter].[All]" allUniqueName="[Date].[Quarter].[All]" dimensionUniqueName="[Date]" displayFolder="" count="0" memberValueDatatype="130" unbalanced="0"/>
    <cacheHierarchy uniqueName="[Date].[Day Name]" caption="Day Name" attribute="1" defaultMemberUniqueName="[Date].[Day Name].[All]" allUniqueName="[Date].[Day Name].[All]" dimensionUniqueName="[Date]" displayFolder="" count="0" memberValueDatatype="130" unbalanced="0"/>
    <cacheHierarchy uniqueName="[Date].[Day of Week]" caption="Day of Week" attribute="1" defaultMemberUniqueName="[Date].[Day of Week].[All]" allUniqueName="[Date].[Day of Week].[All]" dimensionUniqueName="[Date]" displayFolder="" count="0" memberValueDatatype="20" unbalanced="0"/>
    <cacheHierarchy uniqueName="[Date].[Week of Year]" caption="Week of Year" attribute="1" defaultMemberUniqueName="[Date].[Week of Year].[All]" allUniqueName="[Date].[Week of Year].[All]" dimensionUniqueName="[Date]" displayFolder="" count="0" memberValueDatatype="20" unbalanced="0"/>
    <cacheHierarchy uniqueName="[Date].[day type]" caption="day type" attribute="1" defaultMemberUniqueName="[Date].[day type].[All]" allUniqueName="[Date].[day type].[All]" dimensionUniqueName="[Date]" displayFolder="" count="0" memberValueDatatype="13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130" unbalanced="0"/>
    <cacheHierarchy uniqueName="[monthly_store_targets].[Month]" caption="Month" attribute="1" time="1" defaultMemberUniqueName="[monthly_store_targets].[Month].[All]" allUniqueName="[monthly_store_targets].[Month].[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0"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Query1].[Measures]" caption="Measures" attribute="1" defaultMemberUniqueName="[Query1].[Measures].[All]" allUniqueName="[Query1].[Measures].[All]" dimensionUniqueName="[Query1]" displayFolder="" count="0" memberValueDatatype="20"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Store Name]" caption="Store Name" attribute="1" defaultMemberUniqueName="[sales_persons_table].[Store Name].[All]" allUniqueName="[sales_persons_table].[Store Name].[All]" dimensionUniqueName="[sales_persons_table]" displayFolder="" count="2" memberValueDatatype="130" unbalanced="0">
      <fieldsUsage count="2">
        <fieldUsage x="-1"/>
        <fieldUsage x="0"/>
      </fieldsUsage>
    </cacheHierarchy>
    <cacheHierarchy uniqueName="[sales_persons_table].[Date of Birth]" caption="Date of Birth" attribute="1" time="1" defaultMemberUniqueName="[sales_persons_table].[Date of Birth].[All]" allUniqueName="[sales_persons_table].[Date of Birth].[All]" dimensionUniqueName="[sales_persons_table]" displayFolder="" count="0" memberValueDatatype="7" unbalanced="0"/>
    <cacheHierarchy uniqueName="[sales_persons_table].[Fullname]" caption="Fullname" attribute="1" defaultMemberUniqueName="[sales_persons_table].[Fullname].[All]" allUniqueName="[sales_persons_table].[Fullname].[All]" dimensionUniqueName="[sales_persons_table]" displayFolder="" count="0" memberValueDatatype="130" unbalanced="0"/>
    <cacheHierarchy uniqueName="[sales_persons_table].[Custom]" caption="Custom" attribute="1" defaultMemberUniqueName="[sales_persons_table].[Custom].[All]" allUniqueName="[sales_persons_table].[Custom].[All]" dimensionUniqueName="[sales_persons_table]" displayFolder="" count="0" memberValueDatatype="20" unbalanced="0"/>
    <cacheHierarchy uniqueName="[Measures].[Sum of Quantity Returned]" caption="Sum of Quantity Returned" measure="1" displayFolder="" measureGroup="fact_table" count="0">
      <extLst>
        <ext xmlns:x15="http://schemas.microsoft.com/office/spreadsheetml/2010/11/main" uri="{B97F6D7D-B522-45F9-BDA1-12C45D357490}">
          <x15:cacheHierarchy aggregatedColumn="20"/>
        </ext>
      </extLst>
    </cacheHierarchy>
    <cacheHierarchy uniqueName="[Measures].[Sum of Quantity Sold]" caption="Sum of Quantity Sold" measure="1" displayFolder="" measureGroup="fact_table" count="0">
      <extLst>
        <ext xmlns:x15="http://schemas.microsoft.com/office/spreadsheetml/2010/11/main" uri="{B97F6D7D-B522-45F9-BDA1-12C45D357490}">
          <x15:cacheHierarchy aggregatedColumn="18"/>
        </ext>
      </extLst>
    </cacheHierarchy>
    <cacheHierarchy uniqueName="[Measures].[Sum of Month]" caption="Sum of Month" measure="1" displayFolder="" measureGroup="Date" count="0">
      <extLst>
        <ext xmlns:x15="http://schemas.microsoft.com/office/spreadsheetml/2010/11/main" uri="{B97F6D7D-B522-45F9-BDA1-12C45D357490}">
          <x15:cacheHierarchy aggregatedColumn="9"/>
        </ext>
      </extLst>
    </cacheHierarchy>
    <cacheHierarchy uniqueName="[Measures].[Count of age bucket]" caption="Count of age bucket" measure="1" displayFolder="" measureGroup="customers_table" count="0">
      <extLst>
        <ext xmlns:x15="http://schemas.microsoft.com/office/spreadsheetml/2010/11/main" uri="{B97F6D7D-B522-45F9-BDA1-12C45D357490}">
          <x15:cacheHierarchy aggregatedColumn="5"/>
        </ext>
      </extLst>
    </cacheHierarchy>
    <cacheHierarchy uniqueName="[Measures].[Sum of Age]" caption="Sum of Age" measure="1" displayFolder="" measureGroup="customers_table" count="0">
      <extLst>
        <ext xmlns:x15="http://schemas.microsoft.com/office/spreadsheetml/2010/11/main" uri="{B97F6D7D-B522-45F9-BDA1-12C45D357490}">
          <x15:cacheHierarchy aggregatedColumn="4"/>
        </ext>
      </extLst>
    </cacheHierarchy>
    <cacheHierarchy uniqueName="[Measures].[Average of Age]" caption="Average of Age" measure="1" displayFolder="" measureGroup="customers_table" count="0">
      <extLst>
        <ext xmlns:x15="http://schemas.microsoft.com/office/spreadsheetml/2010/11/main" uri="{B97F6D7D-B522-45F9-BDA1-12C45D357490}">
          <x15:cacheHierarchy aggregatedColumn="4"/>
        </ext>
      </extLst>
    </cacheHierarchy>
    <cacheHierarchy uniqueName="[Measures].[Sum of Day of Week]" caption="Sum of Day of Week" measure="1" displayFolder="" measureGroup="Date" count="0">
      <extLst>
        <ext xmlns:x15="http://schemas.microsoft.com/office/spreadsheetml/2010/11/main" uri="{B97F6D7D-B522-45F9-BDA1-12C45D357490}">
          <x15:cacheHierarchy aggregatedColumn="12"/>
        </ext>
      </extLst>
    </cacheHierarchy>
    <cacheHierarchy uniqueName="[Measures].[Totalrevenue]" caption="Totalrevenue" measure="1" displayFolder="" measureGroup="Query1" count="0"/>
    <cacheHierarchy uniqueName="[Measures].[COGS]" caption="COGS" measure="1" displayFolder="" measureGroup="Query1" count="0"/>
    <cacheHierarchy uniqueName="[Measures].[PROFIT]" caption="PROFIT" measure="1" displayFolder="" measureGroup="Query1" count="0" oneField="1">
      <fieldsUsage count="1">
        <fieldUsage x="1"/>
      </fieldsUsage>
    </cacheHierarchy>
    <cacheHierarchy uniqueName="[Measures].[%profit margin]" caption="%profit margin" measure="1" displayFolder="" measureGroup="Query1" count="0"/>
    <cacheHierarchy uniqueName="[Measures].[Transcations]" caption="Transcations" measure="1" displayFolder="" measureGroup="Query1" count="0"/>
    <cacheHierarchy uniqueName="[Measures].[totalrefund]" caption="totalrefund" measure="1" displayFolder="" measureGroup="Query1" count="0"/>
    <cacheHierarchy uniqueName="[Measures].[refund%]" caption="refund%" measure="1" displayFolder="" measureGroup="Query1" count="0"/>
    <cacheHierarchy uniqueName="[Measures].[total products]" caption="total products" measure="1" displayFolder="" measureGroup="Query1" count="0"/>
    <cacheHierarchy uniqueName="[Measures].[totaltarget]" caption="totaltarget" measure="1" displayFolder="" measureGroup="Query1" count="0"/>
    <cacheHierarchy uniqueName="[Measures].[#CUSTOMERS]" caption="#CUSTOMERS" measure="1" displayFolder="" measureGroup="Query1" count="0"/>
    <cacheHierarchy uniqueName="[Measures].[3LOCATIONS]" caption="3LOCATIONS" measure="1" displayFolder="" measureGroup="Query1" count="0"/>
    <cacheHierarchy uniqueName="[Measures].[avg age]" caption="avg age" measure="1" displayFolder="" measureGroup="Query1" count="0"/>
    <cacheHierarchy uniqueName="[Measures].[Return rate]" caption="Return rate" measure="1" displayFolder="" measureGroup="Query1" count="0"/>
    <cacheHierarchy uniqueName="[Measures].[__XL_Count customers_table]" caption="__XL_Count customers_table" measure="1" displayFolder="" measureGroup="customers_table"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sales_persons_table]" caption="__XL_Count sales_persons_table" measure="1" displayFolder="" measureGroup="sales_persons_table" count="0" hidden="1"/>
    <cacheHierarchy uniqueName="[Measures].[__XL_Count Date]" caption="__XL_Count Date" measure="1" displayFolder="" measureGroup="Date" count="0" hidden="1"/>
    <cacheHierarchy uniqueName="[Measures].[__XL_Count Query1]" caption="__XL_Count Query1" measure="1" displayFolder="" measureGroup="Query1" count="0" hidden="1"/>
    <cacheHierarchy uniqueName="[Measures].[__No measures defined]" caption="__No measures defined" measure="1" displayFolder="" count="0" hidden="1"/>
  </cacheHierarchies>
  <kpis count="0"/>
  <dimensions count="8">
    <dimension name="customers_table" uniqueName="[customers_table]" caption="customers_table"/>
    <dimension name="Date" uniqueName="[Date]" caption="Date"/>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 name="Query1" uniqueName="[Query1]" caption="Query1"/>
    <dimension name="sales_persons_table" uniqueName="[sales_persons_table]" caption="sales_persons_table"/>
  </dimensions>
  <measureGroups count="7">
    <measureGroup name="customers_table" caption="customers_table"/>
    <measureGroup name="Date" caption="Date"/>
    <measureGroup name="fact_table" caption="fact_table"/>
    <measureGroup name="monthly_store_targets" caption="monthly_store_targets"/>
    <measureGroup name="products_table" caption="products_table"/>
    <measureGroup name="Query1" caption="Query1"/>
    <measureGroup name="sales_persons_table" caption="sales_persons_table"/>
  </measureGroups>
  <maps count="13">
    <map measureGroup="0" dimension="0"/>
    <map measureGroup="1" dimension="1"/>
    <map measureGroup="2" dimension="0"/>
    <map measureGroup="2" dimension="1"/>
    <map measureGroup="2" dimension="2"/>
    <map measureGroup="2" dimension="5"/>
    <map measureGroup="2" dimension="7"/>
    <map measureGroup="3" dimension="1"/>
    <map measureGroup="3" dimension="4"/>
    <map measureGroup="3" dimension="7"/>
    <map measureGroup="4" dimension="5"/>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riya priya" refreshedDate="45791.805556712963" createdVersion="5" refreshedVersion="8" minRefreshableVersion="3" recordCount="0" supportSubquery="1" supportAdvancedDrill="1" xr:uid="{3536A886-0A2F-46C4-A19A-3AC6E624B15F}">
  <cacheSource type="external" connectionId="8"/>
  <cacheFields count="6">
    <cacheField name="[sales_persons_table].[Store Name].[Store Name]" caption="Store Name" numFmtId="0" hierarchy="32" level="1">
      <sharedItems containsSemiMixedTypes="0" containsNonDate="0" containsString="0"/>
    </cacheField>
    <cacheField name="[customers_table].[Fullname].[Fullname]" caption="Fullname" numFmtId="0" hierarchy="3" level="1">
      <sharedItems count="5">
        <s v="John Brown"/>
        <s v="Judith Simmons"/>
        <s v="Kristine Barrett"/>
        <s v="Laura Gross"/>
        <s v="Paul Noble"/>
      </sharedItems>
    </cacheField>
    <cacheField name="[customers_table].[Location].[Location]" caption="Location" numFmtId="0" hierarchy="2" level="1">
      <sharedItems count="5">
        <s v="Florida"/>
        <s v="Indiana"/>
        <s v="Maryland"/>
        <s v="New York"/>
        <s v="Wisconsin"/>
      </sharedItems>
    </cacheField>
    <cacheField name="[customers_table].[age bucket].[age bucket]" caption="age bucket" numFmtId="0" hierarchy="5" level="1">
      <sharedItems count="5">
        <s v="0-20"/>
        <s v="21-30"/>
        <s v="31-40"/>
        <s v="41-50"/>
        <s v="51 +"/>
      </sharedItems>
    </cacheField>
    <cacheField name="[Date].[Month Name].[Month Name]" caption="Month Name" numFmtId="0" hierarchy="8" level="1">
      <sharedItems count="12">
        <s v="Jan"/>
        <s v="Feb"/>
        <s v="Mar"/>
        <s v="Apr"/>
        <s v="May"/>
        <s v="Jun"/>
        <s v="Jul"/>
        <s v="Aug"/>
        <s v="Sep"/>
        <s v="Oct"/>
        <s v="Nov"/>
        <s v="Dec"/>
      </sharedItems>
    </cacheField>
    <cacheField name="[Measures].[PROFIT]" caption="PROFIT" numFmtId="0" hierarchy="45" level="32767"/>
  </cacheFields>
  <cacheHierarchies count="64">
    <cacheHierarchy uniqueName="[customers_table].[Customer ID]" caption="Customer ID" attribute="1" defaultMemberUniqueName="[customers_table].[Customer ID].[All]" allUniqueName="[customers_table].[Customer ID].[All]" dimensionUniqueName="[customers_table]" displayFolder="" count="0" memberValueDatatype="20" unbalanced="0"/>
    <cacheHierarchy uniqueName="[customers_table].[Gender]" caption="Gender" attribute="1" defaultMemberUniqueName="[customers_table].[Gender].[All]" allUniqueName="[customers_table].[Gender].[All]" dimensionUniqueName="[customers_table]" displayFolder="" count="0" memberValueDatatype="130" unbalanced="0"/>
    <cacheHierarchy uniqueName="[customers_table].[Location]" caption="Location" attribute="1" defaultMemberUniqueName="[customers_table].[Location].[All]" allUniqueName="[customers_table].[Location].[All]" dimensionUniqueName="[customers_table]" displayFolder="" count="2" memberValueDatatype="130" unbalanced="0">
      <fieldsUsage count="2">
        <fieldUsage x="-1"/>
        <fieldUsage x="2"/>
      </fieldsUsage>
    </cacheHierarchy>
    <cacheHierarchy uniqueName="[customers_table].[Fullname]" caption="Fullname" attribute="1" defaultMemberUniqueName="[customers_table].[Fullname].[All]" allUniqueName="[customers_table].[Fullname].[All]" dimensionUniqueName="[customers_table]" displayFolder="" count="2" memberValueDatatype="130" unbalanced="0">
      <fieldsUsage count="2">
        <fieldUsage x="-1"/>
        <fieldUsage x="1"/>
      </fieldsUsage>
    </cacheHierarchy>
    <cacheHierarchy uniqueName="[customers_table].[Age]" caption="Age" attribute="1" defaultMemberUniqueName="[customers_table].[Age].[All]" allUniqueName="[customers_table].[Age].[All]" dimensionUniqueName="[customers_table]" displayFolder="" count="0" memberValueDatatype="20" unbalanced="0"/>
    <cacheHierarchy uniqueName="[customers_table].[age bucket]" caption="age bucket" attribute="1" defaultMemberUniqueName="[customers_table].[age bucket].[All]" allUniqueName="[customers_table].[age bucket].[All]" dimensionUniqueName="[customers_table]" displayFolder="" count="2" memberValueDatatype="130" unbalanced="0">
      <fieldsUsage count="2">
        <fieldUsage x="-1"/>
        <fieldUsage x="3"/>
      </fieldsUsage>
    </cacheHierarchy>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Name]" caption="Month Name" attribute="1" defaultMemberUniqueName="[Date].[Month Name].[All]" allUniqueName="[Date].[Month Name].[All]" dimensionUniqueName="[Date]" displayFolder="" count="2" memberValueDatatype="130" unbalanced="0">
      <fieldsUsage count="2">
        <fieldUsage x="-1"/>
        <fieldUsage x="4"/>
      </fieldsUsage>
    </cacheHierarchy>
    <cacheHierarchy uniqueName="[Date].[Month]" caption="Month" attribute="1" defaultMemberUniqueName="[Date].[Month].[All]" allUniqueName="[Date].[Month].[All]" dimensionUniqueName="[Date]" displayFolder="" count="0" memberValueDatatype="20" unbalanced="0"/>
    <cacheHierarchy uniqueName="[Date].[Quarter]" caption="Quarter" attribute="1" defaultMemberUniqueName="[Date].[Quarter].[All]" allUniqueName="[Date].[Quarter].[All]" dimensionUniqueName="[Date]" displayFolder="" count="0" memberValueDatatype="130" unbalanced="0"/>
    <cacheHierarchy uniqueName="[Date].[Day Name]" caption="Day Name" attribute="1" defaultMemberUniqueName="[Date].[Day Name].[All]" allUniqueName="[Date].[Day Name].[All]" dimensionUniqueName="[Date]" displayFolder="" count="0" memberValueDatatype="130" unbalanced="0"/>
    <cacheHierarchy uniqueName="[Date].[Day of Week]" caption="Day of Week" attribute="1" defaultMemberUniqueName="[Date].[Day of Week].[All]" allUniqueName="[Date].[Day of Week].[All]" dimensionUniqueName="[Date]" displayFolder="" count="0" memberValueDatatype="20" unbalanced="0"/>
    <cacheHierarchy uniqueName="[Date].[Week of Year]" caption="Week of Year" attribute="1" defaultMemberUniqueName="[Date].[Week of Year].[All]" allUniqueName="[Date].[Week of Year].[All]" dimensionUniqueName="[Date]" displayFolder="" count="0" memberValueDatatype="20" unbalanced="0"/>
    <cacheHierarchy uniqueName="[Date].[day type]" caption="day type" attribute="1" defaultMemberUniqueName="[Date].[day type].[All]" allUniqueName="[Date].[day type].[All]" dimensionUniqueName="[Date]" displayFolder="" count="0" memberValueDatatype="13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130" unbalanced="0"/>
    <cacheHierarchy uniqueName="[monthly_store_targets].[Month]" caption="Month" attribute="1" time="1" defaultMemberUniqueName="[monthly_store_targets].[Month].[All]" allUniqueName="[monthly_store_targets].[Month].[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0"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Query1].[Measures]" caption="Measures" attribute="1" defaultMemberUniqueName="[Query1].[Measures].[All]" allUniqueName="[Query1].[Measures].[All]" dimensionUniqueName="[Query1]" displayFolder="" count="0" memberValueDatatype="20"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Store Name]" caption="Store Name" attribute="1" defaultMemberUniqueName="[sales_persons_table].[Store Name].[All]" allUniqueName="[sales_persons_table].[Store Name].[All]" dimensionUniqueName="[sales_persons_table]" displayFolder="" count="2" memberValueDatatype="130" unbalanced="0">
      <fieldsUsage count="2">
        <fieldUsage x="-1"/>
        <fieldUsage x="0"/>
      </fieldsUsage>
    </cacheHierarchy>
    <cacheHierarchy uniqueName="[sales_persons_table].[Date of Birth]" caption="Date of Birth" attribute="1" time="1" defaultMemberUniqueName="[sales_persons_table].[Date of Birth].[All]" allUniqueName="[sales_persons_table].[Date of Birth].[All]" dimensionUniqueName="[sales_persons_table]" displayFolder="" count="0" memberValueDatatype="7" unbalanced="0"/>
    <cacheHierarchy uniqueName="[sales_persons_table].[Fullname]" caption="Fullname" attribute="1" defaultMemberUniqueName="[sales_persons_table].[Fullname].[All]" allUniqueName="[sales_persons_table].[Fullname].[All]" dimensionUniqueName="[sales_persons_table]" displayFolder="" count="0" memberValueDatatype="130" unbalanced="0"/>
    <cacheHierarchy uniqueName="[sales_persons_table].[Custom]" caption="Custom" attribute="1" defaultMemberUniqueName="[sales_persons_table].[Custom].[All]" allUniqueName="[sales_persons_table].[Custom].[All]" dimensionUniqueName="[sales_persons_table]" displayFolder="" count="0" memberValueDatatype="20" unbalanced="0"/>
    <cacheHierarchy uniqueName="[Measures].[Sum of Quantity Returned]" caption="Sum of Quantity Returned" measure="1" displayFolder="" measureGroup="fact_table" count="0">
      <extLst>
        <ext xmlns:x15="http://schemas.microsoft.com/office/spreadsheetml/2010/11/main" uri="{B97F6D7D-B522-45F9-BDA1-12C45D357490}">
          <x15:cacheHierarchy aggregatedColumn="20"/>
        </ext>
      </extLst>
    </cacheHierarchy>
    <cacheHierarchy uniqueName="[Measures].[Sum of Quantity Sold]" caption="Sum of Quantity Sold" measure="1" displayFolder="" measureGroup="fact_table" count="0">
      <extLst>
        <ext xmlns:x15="http://schemas.microsoft.com/office/spreadsheetml/2010/11/main" uri="{B97F6D7D-B522-45F9-BDA1-12C45D357490}">
          <x15:cacheHierarchy aggregatedColumn="18"/>
        </ext>
      </extLst>
    </cacheHierarchy>
    <cacheHierarchy uniqueName="[Measures].[Sum of Month]" caption="Sum of Month" measure="1" displayFolder="" measureGroup="Date" count="0">
      <extLst>
        <ext xmlns:x15="http://schemas.microsoft.com/office/spreadsheetml/2010/11/main" uri="{B97F6D7D-B522-45F9-BDA1-12C45D357490}">
          <x15:cacheHierarchy aggregatedColumn="9"/>
        </ext>
      </extLst>
    </cacheHierarchy>
    <cacheHierarchy uniqueName="[Measures].[Count of age bucket]" caption="Count of age bucket" measure="1" displayFolder="" measureGroup="customers_table" count="0">
      <extLst>
        <ext xmlns:x15="http://schemas.microsoft.com/office/spreadsheetml/2010/11/main" uri="{B97F6D7D-B522-45F9-BDA1-12C45D357490}">
          <x15:cacheHierarchy aggregatedColumn="5"/>
        </ext>
      </extLst>
    </cacheHierarchy>
    <cacheHierarchy uniqueName="[Measures].[Sum of Age]" caption="Sum of Age" measure="1" displayFolder="" measureGroup="customers_table" count="0">
      <extLst>
        <ext xmlns:x15="http://schemas.microsoft.com/office/spreadsheetml/2010/11/main" uri="{B97F6D7D-B522-45F9-BDA1-12C45D357490}">
          <x15:cacheHierarchy aggregatedColumn="4"/>
        </ext>
      </extLst>
    </cacheHierarchy>
    <cacheHierarchy uniqueName="[Measures].[Average of Age]" caption="Average of Age" measure="1" displayFolder="" measureGroup="customers_table" count="0">
      <extLst>
        <ext xmlns:x15="http://schemas.microsoft.com/office/spreadsheetml/2010/11/main" uri="{B97F6D7D-B522-45F9-BDA1-12C45D357490}">
          <x15:cacheHierarchy aggregatedColumn="4"/>
        </ext>
      </extLst>
    </cacheHierarchy>
    <cacheHierarchy uniqueName="[Measures].[Sum of Day of Week]" caption="Sum of Day of Week" measure="1" displayFolder="" measureGroup="Date" count="0">
      <extLst>
        <ext xmlns:x15="http://schemas.microsoft.com/office/spreadsheetml/2010/11/main" uri="{B97F6D7D-B522-45F9-BDA1-12C45D357490}">
          <x15:cacheHierarchy aggregatedColumn="12"/>
        </ext>
      </extLst>
    </cacheHierarchy>
    <cacheHierarchy uniqueName="[Measures].[Totalrevenue]" caption="Totalrevenue" measure="1" displayFolder="" measureGroup="Query1" count="0"/>
    <cacheHierarchy uniqueName="[Measures].[COGS]" caption="COGS" measure="1" displayFolder="" measureGroup="Query1" count="0"/>
    <cacheHierarchy uniqueName="[Measures].[PROFIT]" caption="PROFIT" measure="1" displayFolder="" measureGroup="Query1" count="0" oneField="1">
      <fieldsUsage count="1">
        <fieldUsage x="5"/>
      </fieldsUsage>
    </cacheHierarchy>
    <cacheHierarchy uniqueName="[Measures].[%profit margin]" caption="%profit margin" measure="1" displayFolder="" measureGroup="Query1" count="0"/>
    <cacheHierarchy uniqueName="[Measures].[Transcations]" caption="Transcations" measure="1" displayFolder="" measureGroup="Query1" count="0"/>
    <cacheHierarchy uniqueName="[Measures].[totalrefund]" caption="totalrefund" measure="1" displayFolder="" measureGroup="Query1" count="0"/>
    <cacheHierarchy uniqueName="[Measures].[refund%]" caption="refund%" measure="1" displayFolder="" measureGroup="Query1" count="0"/>
    <cacheHierarchy uniqueName="[Measures].[total products]" caption="total products" measure="1" displayFolder="" measureGroup="Query1" count="0"/>
    <cacheHierarchy uniqueName="[Measures].[totaltarget]" caption="totaltarget" measure="1" displayFolder="" measureGroup="Query1" count="0"/>
    <cacheHierarchy uniqueName="[Measures].[#CUSTOMERS]" caption="#CUSTOMERS" measure="1" displayFolder="" measureGroup="Query1" count="0"/>
    <cacheHierarchy uniqueName="[Measures].[3LOCATIONS]" caption="3LOCATIONS" measure="1" displayFolder="" measureGroup="Query1" count="0"/>
    <cacheHierarchy uniqueName="[Measures].[avg age]" caption="avg age" measure="1" displayFolder="" measureGroup="Query1" count="0"/>
    <cacheHierarchy uniqueName="[Measures].[Return rate]" caption="Return rate" measure="1" displayFolder="" measureGroup="Query1" count="0"/>
    <cacheHierarchy uniqueName="[Measures].[__XL_Count customers_table]" caption="__XL_Count customers_table" measure="1" displayFolder="" measureGroup="customers_table"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sales_persons_table]" caption="__XL_Count sales_persons_table" measure="1" displayFolder="" measureGroup="sales_persons_table" count="0" hidden="1"/>
    <cacheHierarchy uniqueName="[Measures].[__XL_Count Date]" caption="__XL_Count Date" measure="1" displayFolder="" measureGroup="Date" count="0" hidden="1"/>
    <cacheHierarchy uniqueName="[Measures].[__XL_Count Query1]" caption="__XL_Count Query1" measure="1" displayFolder="" measureGroup="Query1" count="0" hidden="1"/>
    <cacheHierarchy uniqueName="[Measures].[__No measures defined]" caption="__No measures defined" measure="1" displayFolder="" count="0" hidden="1"/>
  </cacheHierarchies>
  <kpis count="0"/>
  <dimensions count="8">
    <dimension name="customers_table" uniqueName="[customers_table]" caption="customers_table"/>
    <dimension name="Date" uniqueName="[Date]" caption="Date"/>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 name="Query1" uniqueName="[Query1]" caption="Query1"/>
    <dimension name="sales_persons_table" uniqueName="[sales_persons_table]" caption="sales_persons_table"/>
  </dimensions>
  <measureGroups count="7">
    <measureGroup name="customers_table" caption="customers_table"/>
    <measureGroup name="Date" caption="Date"/>
    <measureGroup name="fact_table" caption="fact_table"/>
    <measureGroup name="monthly_store_targets" caption="monthly_store_targets"/>
    <measureGroup name="products_table" caption="products_table"/>
    <measureGroup name="Query1" caption="Query1"/>
    <measureGroup name="sales_persons_table" caption="sales_persons_table"/>
  </measureGroups>
  <maps count="13">
    <map measureGroup="0" dimension="0"/>
    <map measureGroup="1" dimension="1"/>
    <map measureGroup="2" dimension="0"/>
    <map measureGroup="2" dimension="1"/>
    <map measureGroup="2" dimension="2"/>
    <map measureGroup="2" dimension="5"/>
    <map measureGroup="2" dimension="7"/>
    <map measureGroup="3" dimension="1"/>
    <map measureGroup="3" dimension="4"/>
    <map measureGroup="3" dimension="7"/>
    <map measureGroup="4" dimension="5"/>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riya priya" refreshedDate="45791.805559722219" createdVersion="5" refreshedVersion="8" minRefreshableVersion="3" recordCount="0" supportSubquery="1" supportAdvancedDrill="1" xr:uid="{EB3E18BF-19FA-40D9-B4D9-02DCF2612AFD}">
  <cacheSource type="external" connectionId="8"/>
  <cacheFields count="6">
    <cacheField name="[sales_persons_table].[Store Name].[Store Name]" caption="Store Name" numFmtId="0" hierarchy="32" level="1">
      <sharedItems containsSemiMixedTypes="0" containsNonDate="0" containsString="0"/>
    </cacheField>
    <cacheField name="[customers_table].[Fullname].[Fullname]" caption="Fullname" numFmtId="0" hierarchy="3" level="1">
      <sharedItems count="5">
        <s v="John Brown"/>
        <s v="Judith Simmons"/>
        <s v="Kristine Barrett"/>
        <s v="Laura Gross"/>
        <s v="Paul Noble"/>
      </sharedItems>
    </cacheField>
    <cacheField name="[customers_table].[Location].[Location]" caption="Location" numFmtId="0" hierarchy="2" level="1">
      <sharedItems count="5">
        <s v="Florida"/>
        <s v="Indiana"/>
        <s v="Maryland"/>
        <s v="New York"/>
        <s v="Wisconsin"/>
      </sharedItems>
    </cacheField>
    <cacheField name="[customers_table].[age bucket].[age bucket]" caption="age bucket" numFmtId="0" hierarchy="5" level="1">
      <sharedItems count="5">
        <s v="0-20"/>
        <s v="21-30"/>
        <s v="31-40"/>
        <s v="41-50"/>
        <s v="51 +"/>
      </sharedItems>
    </cacheField>
    <cacheField name="[Date].[Month Name].[Month Name]" caption="Month Name" numFmtId="0" hierarchy="8" level="1">
      <sharedItems count="12">
        <s v="Jan"/>
        <s v="Feb"/>
        <s v="Mar"/>
        <s v="Apr"/>
        <s v="May"/>
        <s v="Jun"/>
        <s v="Jul"/>
        <s v="Aug"/>
        <s v="Sep"/>
        <s v="Oct"/>
        <s v="Nov"/>
        <s v="Dec"/>
      </sharedItems>
    </cacheField>
    <cacheField name="[Measures].[PROFIT]" caption="PROFIT" numFmtId="0" hierarchy="45" level="32767"/>
  </cacheFields>
  <cacheHierarchies count="64">
    <cacheHierarchy uniqueName="[customers_table].[Customer ID]" caption="Customer ID" attribute="1" defaultMemberUniqueName="[customers_table].[Customer ID].[All]" allUniqueName="[customers_table].[Customer ID].[All]" dimensionUniqueName="[customers_table]" displayFolder="" count="0" memberValueDatatype="20" unbalanced="0"/>
    <cacheHierarchy uniqueName="[customers_table].[Gender]" caption="Gender" attribute="1" defaultMemberUniqueName="[customers_table].[Gender].[All]" allUniqueName="[customers_table].[Gender].[All]" dimensionUniqueName="[customers_table]" displayFolder="" count="0" memberValueDatatype="130" unbalanced="0"/>
    <cacheHierarchy uniqueName="[customers_table].[Location]" caption="Location" attribute="1" defaultMemberUniqueName="[customers_table].[Location].[All]" allUniqueName="[customers_table].[Location].[All]" dimensionUniqueName="[customers_table]" displayFolder="" count="2" memberValueDatatype="130" unbalanced="0">
      <fieldsUsage count="2">
        <fieldUsage x="-1"/>
        <fieldUsage x="2"/>
      </fieldsUsage>
    </cacheHierarchy>
    <cacheHierarchy uniqueName="[customers_table].[Fullname]" caption="Fullname" attribute="1" defaultMemberUniqueName="[customers_table].[Fullname].[All]" allUniqueName="[customers_table].[Fullname].[All]" dimensionUniqueName="[customers_table]" displayFolder="" count="2" memberValueDatatype="130" unbalanced="0">
      <fieldsUsage count="2">
        <fieldUsage x="-1"/>
        <fieldUsage x="1"/>
      </fieldsUsage>
    </cacheHierarchy>
    <cacheHierarchy uniqueName="[customers_table].[Age]" caption="Age" attribute="1" defaultMemberUniqueName="[customers_table].[Age].[All]" allUniqueName="[customers_table].[Age].[All]" dimensionUniqueName="[customers_table]" displayFolder="" count="0" memberValueDatatype="20" unbalanced="0"/>
    <cacheHierarchy uniqueName="[customers_table].[age bucket]" caption="age bucket" attribute="1" defaultMemberUniqueName="[customers_table].[age bucket].[All]" allUniqueName="[customers_table].[age bucket].[All]" dimensionUniqueName="[customers_table]" displayFolder="" count="2" memberValueDatatype="130" unbalanced="0">
      <fieldsUsage count="2">
        <fieldUsage x="-1"/>
        <fieldUsage x="3"/>
      </fieldsUsage>
    </cacheHierarchy>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Name]" caption="Month Name" attribute="1" defaultMemberUniqueName="[Date].[Month Name].[All]" allUniqueName="[Date].[Month Name].[All]" dimensionUniqueName="[Date]" displayFolder="" count="2" memberValueDatatype="130" unbalanced="0">
      <fieldsUsage count="2">
        <fieldUsage x="-1"/>
        <fieldUsage x="4"/>
      </fieldsUsage>
    </cacheHierarchy>
    <cacheHierarchy uniqueName="[Date].[Month]" caption="Month" attribute="1" defaultMemberUniqueName="[Date].[Month].[All]" allUniqueName="[Date].[Month].[All]" dimensionUniqueName="[Date]" displayFolder="" count="0" memberValueDatatype="20" unbalanced="0"/>
    <cacheHierarchy uniqueName="[Date].[Quarter]" caption="Quarter" attribute="1" defaultMemberUniqueName="[Date].[Quarter].[All]" allUniqueName="[Date].[Quarter].[All]" dimensionUniqueName="[Date]" displayFolder="" count="0" memberValueDatatype="130" unbalanced="0"/>
    <cacheHierarchy uniqueName="[Date].[Day Name]" caption="Day Name" attribute="1" defaultMemberUniqueName="[Date].[Day Name].[All]" allUniqueName="[Date].[Day Name].[All]" dimensionUniqueName="[Date]" displayFolder="" count="0" memberValueDatatype="130" unbalanced="0"/>
    <cacheHierarchy uniqueName="[Date].[Day of Week]" caption="Day of Week" attribute="1" defaultMemberUniqueName="[Date].[Day of Week].[All]" allUniqueName="[Date].[Day of Week].[All]" dimensionUniqueName="[Date]" displayFolder="" count="0" memberValueDatatype="20" unbalanced="0"/>
    <cacheHierarchy uniqueName="[Date].[Week of Year]" caption="Week of Year" attribute="1" defaultMemberUniqueName="[Date].[Week of Year].[All]" allUniqueName="[Date].[Week of Year].[All]" dimensionUniqueName="[Date]" displayFolder="" count="0" memberValueDatatype="20" unbalanced="0"/>
    <cacheHierarchy uniqueName="[Date].[day type]" caption="day type" attribute="1" defaultMemberUniqueName="[Date].[day type].[All]" allUniqueName="[Date].[day type].[All]" dimensionUniqueName="[Date]" displayFolder="" count="0" memberValueDatatype="13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130" unbalanced="0"/>
    <cacheHierarchy uniqueName="[monthly_store_targets].[Month]" caption="Month" attribute="1" time="1" defaultMemberUniqueName="[monthly_store_targets].[Month].[All]" allUniqueName="[monthly_store_targets].[Month].[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0"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Query1].[Measures]" caption="Measures" attribute="1" defaultMemberUniqueName="[Query1].[Measures].[All]" allUniqueName="[Query1].[Measures].[All]" dimensionUniqueName="[Query1]" displayFolder="" count="0" memberValueDatatype="20"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Store Name]" caption="Store Name" attribute="1" defaultMemberUniqueName="[sales_persons_table].[Store Name].[All]" allUniqueName="[sales_persons_table].[Store Name].[All]" dimensionUniqueName="[sales_persons_table]" displayFolder="" count="2" memberValueDatatype="130" unbalanced="0">
      <fieldsUsage count="2">
        <fieldUsage x="-1"/>
        <fieldUsage x="0"/>
      </fieldsUsage>
    </cacheHierarchy>
    <cacheHierarchy uniqueName="[sales_persons_table].[Date of Birth]" caption="Date of Birth" attribute="1" time="1" defaultMemberUniqueName="[sales_persons_table].[Date of Birth].[All]" allUniqueName="[sales_persons_table].[Date of Birth].[All]" dimensionUniqueName="[sales_persons_table]" displayFolder="" count="0" memberValueDatatype="7" unbalanced="0"/>
    <cacheHierarchy uniqueName="[sales_persons_table].[Fullname]" caption="Fullname" attribute="1" defaultMemberUniqueName="[sales_persons_table].[Fullname].[All]" allUniqueName="[sales_persons_table].[Fullname].[All]" dimensionUniqueName="[sales_persons_table]" displayFolder="" count="0" memberValueDatatype="130" unbalanced="0"/>
    <cacheHierarchy uniqueName="[sales_persons_table].[Custom]" caption="Custom" attribute="1" defaultMemberUniqueName="[sales_persons_table].[Custom].[All]" allUniqueName="[sales_persons_table].[Custom].[All]" dimensionUniqueName="[sales_persons_table]" displayFolder="" count="0" memberValueDatatype="20" unbalanced="0"/>
    <cacheHierarchy uniqueName="[Measures].[Sum of Quantity Returned]" caption="Sum of Quantity Returned" measure="1" displayFolder="" measureGroup="fact_table" count="0">
      <extLst>
        <ext xmlns:x15="http://schemas.microsoft.com/office/spreadsheetml/2010/11/main" uri="{B97F6D7D-B522-45F9-BDA1-12C45D357490}">
          <x15:cacheHierarchy aggregatedColumn="20"/>
        </ext>
      </extLst>
    </cacheHierarchy>
    <cacheHierarchy uniqueName="[Measures].[Sum of Quantity Sold]" caption="Sum of Quantity Sold" measure="1" displayFolder="" measureGroup="fact_table" count="0">
      <extLst>
        <ext xmlns:x15="http://schemas.microsoft.com/office/spreadsheetml/2010/11/main" uri="{B97F6D7D-B522-45F9-BDA1-12C45D357490}">
          <x15:cacheHierarchy aggregatedColumn="18"/>
        </ext>
      </extLst>
    </cacheHierarchy>
    <cacheHierarchy uniqueName="[Measures].[Sum of Month]" caption="Sum of Month" measure="1" displayFolder="" measureGroup="Date" count="0">
      <extLst>
        <ext xmlns:x15="http://schemas.microsoft.com/office/spreadsheetml/2010/11/main" uri="{B97F6D7D-B522-45F9-BDA1-12C45D357490}">
          <x15:cacheHierarchy aggregatedColumn="9"/>
        </ext>
      </extLst>
    </cacheHierarchy>
    <cacheHierarchy uniqueName="[Measures].[Count of age bucket]" caption="Count of age bucket" measure="1" displayFolder="" measureGroup="customers_table" count="0">
      <extLst>
        <ext xmlns:x15="http://schemas.microsoft.com/office/spreadsheetml/2010/11/main" uri="{B97F6D7D-B522-45F9-BDA1-12C45D357490}">
          <x15:cacheHierarchy aggregatedColumn="5"/>
        </ext>
      </extLst>
    </cacheHierarchy>
    <cacheHierarchy uniqueName="[Measures].[Sum of Age]" caption="Sum of Age" measure="1" displayFolder="" measureGroup="customers_table" count="0">
      <extLst>
        <ext xmlns:x15="http://schemas.microsoft.com/office/spreadsheetml/2010/11/main" uri="{B97F6D7D-B522-45F9-BDA1-12C45D357490}">
          <x15:cacheHierarchy aggregatedColumn="4"/>
        </ext>
      </extLst>
    </cacheHierarchy>
    <cacheHierarchy uniqueName="[Measures].[Average of Age]" caption="Average of Age" measure="1" displayFolder="" measureGroup="customers_table" count="0">
      <extLst>
        <ext xmlns:x15="http://schemas.microsoft.com/office/spreadsheetml/2010/11/main" uri="{B97F6D7D-B522-45F9-BDA1-12C45D357490}">
          <x15:cacheHierarchy aggregatedColumn="4"/>
        </ext>
      </extLst>
    </cacheHierarchy>
    <cacheHierarchy uniqueName="[Measures].[Sum of Day of Week]" caption="Sum of Day of Week" measure="1" displayFolder="" measureGroup="Date" count="0">
      <extLst>
        <ext xmlns:x15="http://schemas.microsoft.com/office/spreadsheetml/2010/11/main" uri="{B97F6D7D-B522-45F9-BDA1-12C45D357490}">
          <x15:cacheHierarchy aggregatedColumn="12"/>
        </ext>
      </extLst>
    </cacheHierarchy>
    <cacheHierarchy uniqueName="[Measures].[Totalrevenue]" caption="Totalrevenue" measure="1" displayFolder="" measureGroup="Query1" count="0"/>
    <cacheHierarchy uniqueName="[Measures].[COGS]" caption="COGS" measure="1" displayFolder="" measureGroup="Query1" count="0"/>
    <cacheHierarchy uniqueName="[Measures].[PROFIT]" caption="PROFIT" measure="1" displayFolder="" measureGroup="Query1" count="0" oneField="1">
      <fieldsUsage count="1">
        <fieldUsage x="5"/>
      </fieldsUsage>
    </cacheHierarchy>
    <cacheHierarchy uniqueName="[Measures].[%profit margin]" caption="%profit margin" measure="1" displayFolder="" measureGroup="Query1" count="0"/>
    <cacheHierarchy uniqueName="[Measures].[Transcations]" caption="Transcations" measure="1" displayFolder="" measureGroup="Query1" count="0"/>
    <cacheHierarchy uniqueName="[Measures].[totalrefund]" caption="totalrefund" measure="1" displayFolder="" measureGroup="Query1" count="0"/>
    <cacheHierarchy uniqueName="[Measures].[refund%]" caption="refund%" measure="1" displayFolder="" measureGroup="Query1" count="0"/>
    <cacheHierarchy uniqueName="[Measures].[total products]" caption="total products" measure="1" displayFolder="" measureGroup="Query1" count="0"/>
    <cacheHierarchy uniqueName="[Measures].[totaltarget]" caption="totaltarget" measure="1" displayFolder="" measureGroup="Query1" count="0"/>
    <cacheHierarchy uniqueName="[Measures].[#CUSTOMERS]" caption="#CUSTOMERS" measure="1" displayFolder="" measureGroup="Query1" count="0"/>
    <cacheHierarchy uniqueName="[Measures].[3LOCATIONS]" caption="3LOCATIONS" measure="1" displayFolder="" measureGroup="Query1" count="0"/>
    <cacheHierarchy uniqueName="[Measures].[avg age]" caption="avg age" measure="1" displayFolder="" measureGroup="Query1" count="0"/>
    <cacheHierarchy uniqueName="[Measures].[Return rate]" caption="Return rate" measure="1" displayFolder="" measureGroup="Query1" count="0"/>
    <cacheHierarchy uniqueName="[Measures].[__XL_Count customers_table]" caption="__XL_Count customers_table" measure="1" displayFolder="" measureGroup="customers_table"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sales_persons_table]" caption="__XL_Count sales_persons_table" measure="1" displayFolder="" measureGroup="sales_persons_table" count="0" hidden="1"/>
    <cacheHierarchy uniqueName="[Measures].[__XL_Count Date]" caption="__XL_Count Date" measure="1" displayFolder="" measureGroup="Date" count="0" hidden="1"/>
    <cacheHierarchy uniqueName="[Measures].[__XL_Count Query1]" caption="__XL_Count Query1" measure="1" displayFolder="" measureGroup="Query1" count="0" hidden="1"/>
    <cacheHierarchy uniqueName="[Measures].[__No measures defined]" caption="__No measures defined" measure="1" displayFolder="" count="0" hidden="1"/>
  </cacheHierarchies>
  <kpis count="0"/>
  <dimensions count="8">
    <dimension name="customers_table" uniqueName="[customers_table]" caption="customers_table"/>
    <dimension name="Date" uniqueName="[Date]" caption="Date"/>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 name="Query1" uniqueName="[Query1]" caption="Query1"/>
    <dimension name="sales_persons_table" uniqueName="[sales_persons_table]" caption="sales_persons_table"/>
  </dimensions>
  <measureGroups count="7">
    <measureGroup name="customers_table" caption="customers_table"/>
    <measureGroup name="Date" caption="Date"/>
    <measureGroup name="fact_table" caption="fact_table"/>
    <measureGroup name="monthly_store_targets" caption="monthly_store_targets"/>
    <measureGroup name="products_table" caption="products_table"/>
    <measureGroup name="Query1" caption="Query1"/>
    <measureGroup name="sales_persons_table" caption="sales_persons_table"/>
  </measureGroups>
  <maps count="13">
    <map measureGroup="0" dimension="0"/>
    <map measureGroup="1" dimension="1"/>
    <map measureGroup="2" dimension="0"/>
    <map measureGroup="2" dimension="1"/>
    <map measureGroup="2" dimension="2"/>
    <map measureGroup="2" dimension="5"/>
    <map measureGroup="2" dimension="7"/>
    <map measureGroup="3" dimension="1"/>
    <map measureGroup="3" dimension="4"/>
    <map measureGroup="3" dimension="7"/>
    <map measureGroup="4" dimension="5"/>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riya priya" refreshedDate="45791.805562615744" createdVersion="5" refreshedVersion="8" minRefreshableVersion="3" recordCount="0" supportSubquery="1" supportAdvancedDrill="1" xr:uid="{0D363275-82A8-467D-A9E0-5895E52183F0}">
  <cacheSource type="external" connectionId="8"/>
  <cacheFields count="6">
    <cacheField name="[sales_persons_table].[Store Name].[Store Name]" caption="Store Name" numFmtId="0" hierarchy="32" level="1">
      <sharedItems containsSemiMixedTypes="0" containsNonDate="0" containsString="0"/>
    </cacheField>
    <cacheField name="[customers_table].[Fullname].[Fullname]" caption="Fullname" numFmtId="0" hierarchy="3" level="1">
      <sharedItems count="5">
        <s v="John Brown"/>
        <s v="Judith Simmons"/>
        <s v="Kristine Barrett"/>
        <s v="Laura Gross"/>
        <s v="Paul Noble"/>
      </sharedItems>
    </cacheField>
    <cacheField name="[customers_table].[Location].[Location]" caption="Location" numFmtId="0" hierarchy="2" level="1">
      <sharedItems count="5">
        <s v="Florida"/>
        <s v="Indiana"/>
        <s v="Maryland"/>
        <s v="New York"/>
        <s v="Wisconsin"/>
      </sharedItems>
    </cacheField>
    <cacheField name="[customers_table].[age bucket].[age bucket]" caption="age bucket" numFmtId="0" hierarchy="5" level="1">
      <sharedItems count="5">
        <s v="0-20"/>
        <s v="21-30"/>
        <s v="31-40"/>
        <s v="41-50"/>
        <s v="51 +"/>
      </sharedItems>
    </cacheField>
    <cacheField name="[Measures].[PROFIT]" caption="PROFIT" numFmtId="0" hierarchy="45" level="32767"/>
    <cacheField name="[customers_table].[Gender].[Gender]" caption="Gender" numFmtId="0" hierarchy="1" level="1">
      <sharedItems count="2">
        <s v="Female"/>
        <s v="Male"/>
      </sharedItems>
    </cacheField>
  </cacheFields>
  <cacheHierarchies count="64">
    <cacheHierarchy uniqueName="[customers_table].[Customer ID]" caption="Customer ID" attribute="1" defaultMemberUniqueName="[customers_table].[Customer ID].[All]" allUniqueName="[customers_table].[Customer ID].[All]" dimensionUniqueName="[customers_table]" displayFolder="" count="0" memberValueDatatype="20" unbalanced="0"/>
    <cacheHierarchy uniqueName="[customers_table].[Gender]" caption="Gender" attribute="1" defaultMemberUniqueName="[customers_table].[Gender].[All]" allUniqueName="[customers_table].[Gender].[All]" dimensionUniqueName="[customers_table]" displayFolder="" count="2" memberValueDatatype="130" unbalanced="0">
      <fieldsUsage count="2">
        <fieldUsage x="-1"/>
        <fieldUsage x="5"/>
      </fieldsUsage>
    </cacheHierarchy>
    <cacheHierarchy uniqueName="[customers_table].[Location]" caption="Location" attribute="1" defaultMemberUniqueName="[customers_table].[Location].[All]" allUniqueName="[customers_table].[Location].[All]" dimensionUniqueName="[customers_table]" displayFolder="" count="2" memberValueDatatype="130" unbalanced="0">
      <fieldsUsage count="2">
        <fieldUsage x="-1"/>
        <fieldUsage x="2"/>
      </fieldsUsage>
    </cacheHierarchy>
    <cacheHierarchy uniqueName="[customers_table].[Fullname]" caption="Fullname" attribute="1" defaultMemberUniqueName="[customers_table].[Fullname].[All]" allUniqueName="[customers_table].[Fullname].[All]" dimensionUniqueName="[customers_table]" displayFolder="" count="2" memberValueDatatype="130" unbalanced="0">
      <fieldsUsage count="2">
        <fieldUsage x="-1"/>
        <fieldUsage x="1"/>
      </fieldsUsage>
    </cacheHierarchy>
    <cacheHierarchy uniqueName="[customers_table].[Age]" caption="Age" attribute="1" defaultMemberUniqueName="[customers_table].[Age].[All]" allUniqueName="[customers_table].[Age].[All]" dimensionUniqueName="[customers_table]" displayFolder="" count="0" memberValueDatatype="20" unbalanced="0"/>
    <cacheHierarchy uniqueName="[customers_table].[age bucket]" caption="age bucket" attribute="1" defaultMemberUniqueName="[customers_table].[age bucket].[All]" allUniqueName="[customers_table].[age bucket].[All]" dimensionUniqueName="[customers_table]" displayFolder="" count="2" memberValueDatatype="130" unbalanced="0">
      <fieldsUsage count="2">
        <fieldUsage x="-1"/>
        <fieldUsage x="3"/>
      </fieldsUsage>
    </cacheHierarchy>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Name]" caption="Month Name" attribute="1" defaultMemberUniqueName="[Date].[Month Name].[All]" allUniqueName="[Date].[Month Name].[All]" dimensionUniqueName="[Date]" displayFolder="" count="0" memberValueDatatype="130" unbalanced="0"/>
    <cacheHierarchy uniqueName="[Date].[Month]" caption="Month" attribute="1" defaultMemberUniqueName="[Date].[Month].[All]" allUniqueName="[Date].[Month].[All]" dimensionUniqueName="[Date]" displayFolder="" count="0" memberValueDatatype="20" unbalanced="0"/>
    <cacheHierarchy uniqueName="[Date].[Quarter]" caption="Quarter" attribute="1" defaultMemberUniqueName="[Date].[Quarter].[All]" allUniqueName="[Date].[Quarter].[All]" dimensionUniqueName="[Date]" displayFolder="" count="0" memberValueDatatype="130" unbalanced="0"/>
    <cacheHierarchy uniqueName="[Date].[Day Name]" caption="Day Name" attribute="1" defaultMemberUniqueName="[Date].[Day Name].[All]" allUniqueName="[Date].[Day Name].[All]" dimensionUniqueName="[Date]" displayFolder="" count="0" memberValueDatatype="130" unbalanced="0"/>
    <cacheHierarchy uniqueName="[Date].[Day of Week]" caption="Day of Week" attribute="1" defaultMemberUniqueName="[Date].[Day of Week].[All]" allUniqueName="[Date].[Day of Week].[All]" dimensionUniqueName="[Date]" displayFolder="" count="0" memberValueDatatype="20" unbalanced="0"/>
    <cacheHierarchy uniqueName="[Date].[Week of Year]" caption="Week of Year" attribute="1" defaultMemberUniqueName="[Date].[Week of Year].[All]" allUniqueName="[Date].[Week of Year].[All]" dimensionUniqueName="[Date]" displayFolder="" count="0" memberValueDatatype="20" unbalanced="0"/>
    <cacheHierarchy uniqueName="[Date].[day type]" caption="day type" attribute="1" defaultMemberUniqueName="[Date].[day type].[All]" allUniqueName="[Date].[day type].[All]" dimensionUniqueName="[Date]" displayFolder="" count="0" memberValueDatatype="13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130" unbalanced="0"/>
    <cacheHierarchy uniqueName="[monthly_store_targets].[Month]" caption="Month" attribute="1" time="1" defaultMemberUniqueName="[monthly_store_targets].[Month].[All]" allUniqueName="[monthly_store_targets].[Month].[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0"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Query1].[Measures]" caption="Measures" attribute="1" defaultMemberUniqueName="[Query1].[Measures].[All]" allUniqueName="[Query1].[Measures].[All]" dimensionUniqueName="[Query1]" displayFolder="" count="0" memberValueDatatype="20"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Store Name]" caption="Store Name" attribute="1" defaultMemberUniqueName="[sales_persons_table].[Store Name].[All]" allUniqueName="[sales_persons_table].[Store Name].[All]" dimensionUniqueName="[sales_persons_table]" displayFolder="" count="2" memberValueDatatype="130" unbalanced="0">
      <fieldsUsage count="2">
        <fieldUsage x="-1"/>
        <fieldUsage x="0"/>
      </fieldsUsage>
    </cacheHierarchy>
    <cacheHierarchy uniqueName="[sales_persons_table].[Date of Birth]" caption="Date of Birth" attribute="1" time="1" defaultMemberUniqueName="[sales_persons_table].[Date of Birth].[All]" allUniqueName="[sales_persons_table].[Date of Birth].[All]" dimensionUniqueName="[sales_persons_table]" displayFolder="" count="0" memberValueDatatype="7" unbalanced="0"/>
    <cacheHierarchy uniqueName="[sales_persons_table].[Fullname]" caption="Fullname" attribute="1" defaultMemberUniqueName="[sales_persons_table].[Fullname].[All]" allUniqueName="[sales_persons_table].[Fullname].[All]" dimensionUniqueName="[sales_persons_table]" displayFolder="" count="0" memberValueDatatype="130" unbalanced="0"/>
    <cacheHierarchy uniqueName="[sales_persons_table].[Custom]" caption="Custom" attribute="1" defaultMemberUniqueName="[sales_persons_table].[Custom].[All]" allUniqueName="[sales_persons_table].[Custom].[All]" dimensionUniqueName="[sales_persons_table]" displayFolder="" count="0" memberValueDatatype="20" unbalanced="0"/>
    <cacheHierarchy uniqueName="[Measures].[Sum of Quantity Returned]" caption="Sum of Quantity Returned" measure="1" displayFolder="" measureGroup="fact_table" count="0">
      <extLst>
        <ext xmlns:x15="http://schemas.microsoft.com/office/spreadsheetml/2010/11/main" uri="{B97F6D7D-B522-45F9-BDA1-12C45D357490}">
          <x15:cacheHierarchy aggregatedColumn="20"/>
        </ext>
      </extLst>
    </cacheHierarchy>
    <cacheHierarchy uniqueName="[Measures].[Sum of Quantity Sold]" caption="Sum of Quantity Sold" measure="1" displayFolder="" measureGroup="fact_table" count="0">
      <extLst>
        <ext xmlns:x15="http://schemas.microsoft.com/office/spreadsheetml/2010/11/main" uri="{B97F6D7D-B522-45F9-BDA1-12C45D357490}">
          <x15:cacheHierarchy aggregatedColumn="18"/>
        </ext>
      </extLst>
    </cacheHierarchy>
    <cacheHierarchy uniqueName="[Measures].[Sum of Month]" caption="Sum of Month" measure="1" displayFolder="" measureGroup="Date" count="0">
      <extLst>
        <ext xmlns:x15="http://schemas.microsoft.com/office/spreadsheetml/2010/11/main" uri="{B97F6D7D-B522-45F9-BDA1-12C45D357490}">
          <x15:cacheHierarchy aggregatedColumn="9"/>
        </ext>
      </extLst>
    </cacheHierarchy>
    <cacheHierarchy uniqueName="[Measures].[Count of age bucket]" caption="Count of age bucket" measure="1" displayFolder="" measureGroup="customers_table" count="0">
      <extLst>
        <ext xmlns:x15="http://schemas.microsoft.com/office/spreadsheetml/2010/11/main" uri="{B97F6D7D-B522-45F9-BDA1-12C45D357490}">
          <x15:cacheHierarchy aggregatedColumn="5"/>
        </ext>
      </extLst>
    </cacheHierarchy>
    <cacheHierarchy uniqueName="[Measures].[Sum of Age]" caption="Sum of Age" measure="1" displayFolder="" measureGroup="customers_table" count="0">
      <extLst>
        <ext xmlns:x15="http://schemas.microsoft.com/office/spreadsheetml/2010/11/main" uri="{B97F6D7D-B522-45F9-BDA1-12C45D357490}">
          <x15:cacheHierarchy aggregatedColumn="4"/>
        </ext>
      </extLst>
    </cacheHierarchy>
    <cacheHierarchy uniqueName="[Measures].[Average of Age]" caption="Average of Age" measure="1" displayFolder="" measureGroup="customers_table" count="0">
      <extLst>
        <ext xmlns:x15="http://schemas.microsoft.com/office/spreadsheetml/2010/11/main" uri="{B97F6D7D-B522-45F9-BDA1-12C45D357490}">
          <x15:cacheHierarchy aggregatedColumn="4"/>
        </ext>
      </extLst>
    </cacheHierarchy>
    <cacheHierarchy uniqueName="[Measures].[Sum of Day of Week]" caption="Sum of Day of Week" measure="1" displayFolder="" measureGroup="Date" count="0">
      <extLst>
        <ext xmlns:x15="http://schemas.microsoft.com/office/spreadsheetml/2010/11/main" uri="{B97F6D7D-B522-45F9-BDA1-12C45D357490}">
          <x15:cacheHierarchy aggregatedColumn="12"/>
        </ext>
      </extLst>
    </cacheHierarchy>
    <cacheHierarchy uniqueName="[Measures].[Totalrevenue]" caption="Totalrevenue" measure="1" displayFolder="" measureGroup="Query1" count="0"/>
    <cacheHierarchy uniqueName="[Measures].[COGS]" caption="COGS" measure="1" displayFolder="" measureGroup="Query1" count="0"/>
    <cacheHierarchy uniqueName="[Measures].[PROFIT]" caption="PROFIT" measure="1" displayFolder="" measureGroup="Query1" count="0" oneField="1">
      <fieldsUsage count="1">
        <fieldUsage x="4"/>
      </fieldsUsage>
    </cacheHierarchy>
    <cacheHierarchy uniqueName="[Measures].[%profit margin]" caption="%profit margin" measure="1" displayFolder="" measureGroup="Query1" count="0"/>
    <cacheHierarchy uniqueName="[Measures].[Transcations]" caption="Transcations" measure="1" displayFolder="" measureGroup="Query1" count="0"/>
    <cacheHierarchy uniqueName="[Measures].[totalrefund]" caption="totalrefund" measure="1" displayFolder="" measureGroup="Query1" count="0"/>
    <cacheHierarchy uniqueName="[Measures].[refund%]" caption="refund%" measure="1" displayFolder="" measureGroup="Query1" count="0"/>
    <cacheHierarchy uniqueName="[Measures].[total products]" caption="total products" measure="1" displayFolder="" measureGroup="Query1" count="0"/>
    <cacheHierarchy uniqueName="[Measures].[totaltarget]" caption="totaltarget" measure="1" displayFolder="" measureGroup="Query1" count="0"/>
    <cacheHierarchy uniqueName="[Measures].[#CUSTOMERS]" caption="#CUSTOMERS" measure="1" displayFolder="" measureGroup="Query1" count="0"/>
    <cacheHierarchy uniqueName="[Measures].[3LOCATIONS]" caption="3LOCATIONS" measure="1" displayFolder="" measureGroup="Query1" count="0"/>
    <cacheHierarchy uniqueName="[Measures].[avg age]" caption="avg age" measure="1" displayFolder="" measureGroup="Query1" count="0"/>
    <cacheHierarchy uniqueName="[Measures].[Return rate]" caption="Return rate" measure="1" displayFolder="" measureGroup="Query1" count="0"/>
    <cacheHierarchy uniqueName="[Measures].[__XL_Count customers_table]" caption="__XL_Count customers_table" measure="1" displayFolder="" measureGroup="customers_table"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sales_persons_table]" caption="__XL_Count sales_persons_table" measure="1" displayFolder="" measureGroup="sales_persons_table" count="0" hidden="1"/>
    <cacheHierarchy uniqueName="[Measures].[__XL_Count Date]" caption="__XL_Count Date" measure="1" displayFolder="" measureGroup="Date" count="0" hidden="1"/>
    <cacheHierarchy uniqueName="[Measures].[__XL_Count Query1]" caption="__XL_Count Query1" measure="1" displayFolder="" measureGroup="Query1" count="0" hidden="1"/>
    <cacheHierarchy uniqueName="[Measures].[__No measures defined]" caption="__No measures defined" measure="1" displayFolder="" count="0" hidden="1"/>
  </cacheHierarchies>
  <kpis count="0"/>
  <dimensions count="8">
    <dimension name="customers_table" uniqueName="[customers_table]" caption="customers_table"/>
    <dimension name="Date" uniqueName="[Date]" caption="Date"/>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 name="Query1" uniqueName="[Query1]" caption="Query1"/>
    <dimension name="sales_persons_table" uniqueName="[sales_persons_table]" caption="sales_persons_table"/>
  </dimensions>
  <measureGroups count="7">
    <measureGroup name="customers_table" caption="customers_table"/>
    <measureGroup name="Date" caption="Date"/>
    <measureGroup name="fact_table" caption="fact_table"/>
    <measureGroup name="monthly_store_targets" caption="monthly_store_targets"/>
    <measureGroup name="products_table" caption="products_table"/>
    <measureGroup name="Query1" caption="Query1"/>
    <measureGroup name="sales_persons_table" caption="sales_persons_table"/>
  </measureGroups>
  <maps count="13">
    <map measureGroup="0" dimension="0"/>
    <map measureGroup="1" dimension="1"/>
    <map measureGroup="2" dimension="0"/>
    <map measureGroup="2" dimension="1"/>
    <map measureGroup="2" dimension="2"/>
    <map measureGroup="2" dimension="5"/>
    <map measureGroup="2" dimension="7"/>
    <map measureGroup="3" dimension="1"/>
    <map measureGroup="3" dimension="4"/>
    <map measureGroup="3" dimension="7"/>
    <map measureGroup="4" dimension="5"/>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riya priya" refreshedDate="45791.806431018522" createdVersion="5" refreshedVersion="8" minRefreshableVersion="3" recordCount="0" supportSubquery="1" supportAdvancedDrill="1" xr:uid="{0E8B7815-137D-4F9F-B58B-7BBA1981FFC4}">
  <cacheSource type="external" connectionId="8"/>
  <cacheFields count="7">
    <cacheField name="[sales_persons_table].[Store Name].[Store Name]" caption="Store Name" numFmtId="0" hierarchy="32" level="1">
      <sharedItems containsSemiMixedTypes="0" containsNonDate="0" containsString="0"/>
    </cacheField>
    <cacheField name="[customers_table].[Fullname].[Fullname]" caption="Fullname" numFmtId="0" hierarchy="3" level="1">
      <sharedItems count="5">
        <s v="John Brown"/>
        <s v="Judith Simmons"/>
        <s v="Kristine Barrett"/>
        <s v="Laura Gross"/>
        <s v="Paul Noble"/>
      </sharedItems>
    </cacheField>
    <cacheField name="[customers_table].[Location].[Location]" caption="Location" numFmtId="0" hierarchy="2" level="1">
      <sharedItems count="5">
        <s v="Florida"/>
        <s v="Indiana"/>
        <s v="Maryland"/>
        <s v="New York"/>
        <s v="Wisconsin"/>
      </sharedItems>
    </cacheField>
    <cacheField name="[customers_table].[age bucket].[age bucket]" caption="age bucket" numFmtId="0" hierarchy="5" level="1">
      <sharedItems count="5">
        <s v="0-20"/>
        <s v="21-30"/>
        <s v="31-40"/>
        <s v="41-50"/>
        <s v="51 +"/>
      </sharedItems>
    </cacheField>
    <cacheField name="[Measures].[total products]" caption="total products" numFmtId="0" hierarchy="50" level="32767"/>
    <cacheField name="[Measures].[Return rate]" caption="Return rate" numFmtId="0" hierarchy="55" level="32767"/>
    <cacheField name="[Measures].[refund%]" caption="refund%" numFmtId="0" hierarchy="49" level="32767"/>
  </cacheFields>
  <cacheHierarchies count="64">
    <cacheHierarchy uniqueName="[customers_table].[Customer ID]" caption="Customer ID" attribute="1" defaultMemberUniqueName="[customers_table].[Customer ID].[All]" allUniqueName="[customers_table].[Customer ID].[All]" dimensionUniqueName="[customers_table]" displayFolder="" count="0" memberValueDatatype="20" unbalanced="0"/>
    <cacheHierarchy uniqueName="[customers_table].[Gender]" caption="Gender" attribute="1" defaultMemberUniqueName="[customers_table].[Gender].[All]" allUniqueName="[customers_table].[Gender].[All]" dimensionUniqueName="[customers_table]" displayFolder="" count="0" memberValueDatatype="130" unbalanced="0"/>
    <cacheHierarchy uniqueName="[customers_table].[Location]" caption="Location" attribute="1" defaultMemberUniqueName="[customers_table].[Location].[All]" allUniqueName="[customers_table].[Location].[All]" dimensionUniqueName="[customers_table]" displayFolder="" count="2" memberValueDatatype="130" unbalanced="0">
      <fieldsUsage count="2">
        <fieldUsage x="-1"/>
        <fieldUsage x="2"/>
      </fieldsUsage>
    </cacheHierarchy>
    <cacheHierarchy uniqueName="[customers_table].[Fullname]" caption="Fullname" attribute="1" defaultMemberUniqueName="[customers_table].[Fullname].[All]" allUniqueName="[customers_table].[Fullname].[All]" dimensionUniqueName="[customers_table]" displayFolder="" count="2" memberValueDatatype="130" unbalanced="0">
      <fieldsUsage count="2">
        <fieldUsage x="-1"/>
        <fieldUsage x="1"/>
      </fieldsUsage>
    </cacheHierarchy>
    <cacheHierarchy uniqueName="[customers_table].[Age]" caption="Age" attribute="1" defaultMemberUniqueName="[customers_table].[Age].[All]" allUniqueName="[customers_table].[Age].[All]" dimensionUniqueName="[customers_table]" displayFolder="" count="0" memberValueDatatype="20" unbalanced="0"/>
    <cacheHierarchy uniqueName="[customers_table].[age bucket]" caption="age bucket" attribute="1" defaultMemberUniqueName="[customers_table].[age bucket].[All]" allUniqueName="[customers_table].[age bucket].[All]" dimensionUniqueName="[customers_table]" displayFolder="" count="2" memberValueDatatype="130" unbalanced="0">
      <fieldsUsage count="2">
        <fieldUsage x="-1"/>
        <fieldUsage x="3"/>
      </fieldsUsage>
    </cacheHierarchy>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Name]" caption="Month Name" attribute="1" defaultMemberUniqueName="[Date].[Month Name].[All]" allUniqueName="[Date].[Month Name].[All]" dimensionUniqueName="[Date]" displayFolder="" count="0" memberValueDatatype="130" unbalanced="0"/>
    <cacheHierarchy uniqueName="[Date].[Month]" caption="Month" attribute="1" defaultMemberUniqueName="[Date].[Month].[All]" allUniqueName="[Date].[Month].[All]" dimensionUniqueName="[Date]" displayFolder="" count="0" memberValueDatatype="20" unbalanced="0"/>
    <cacheHierarchy uniqueName="[Date].[Quarter]" caption="Quarter" attribute="1" defaultMemberUniqueName="[Date].[Quarter].[All]" allUniqueName="[Date].[Quarter].[All]" dimensionUniqueName="[Date]" displayFolder="" count="0" memberValueDatatype="130" unbalanced="0"/>
    <cacheHierarchy uniqueName="[Date].[Day Name]" caption="Day Name" attribute="1" defaultMemberUniqueName="[Date].[Day Name].[All]" allUniqueName="[Date].[Day Name].[All]" dimensionUniqueName="[Date]" displayFolder="" count="2" memberValueDatatype="130" unbalanced="0"/>
    <cacheHierarchy uniqueName="[Date].[Day of Week]" caption="Day of Week" attribute="1" defaultMemberUniqueName="[Date].[Day of Week].[All]" allUniqueName="[Date].[Day of Week].[All]" dimensionUniqueName="[Date]" displayFolder="" count="0" memberValueDatatype="20" unbalanced="0"/>
    <cacheHierarchy uniqueName="[Date].[Week of Year]" caption="Week of Year" attribute="1" defaultMemberUniqueName="[Date].[Week of Year].[All]" allUniqueName="[Date].[Week of Year].[All]" dimensionUniqueName="[Date]" displayFolder="" count="0" memberValueDatatype="20" unbalanced="0"/>
    <cacheHierarchy uniqueName="[Date].[day type]" caption="day type" attribute="1" defaultMemberUniqueName="[Date].[day type].[All]" allUniqueName="[Date].[day type].[All]" dimensionUniqueName="[Date]" displayFolder="" count="0" memberValueDatatype="13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130" unbalanced="0"/>
    <cacheHierarchy uniqueName="[monthly_store_targets].[Month]" caption="Month" attribute="1" time="1" defaultMemberUniqueName="[monthly_store_targets].[Month].[All]" allUniqueName="[monthly_store_targets].[Month].[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0"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Query1].[Measures]" caption="Measures" attribute="1" defaultMemberUniqueName="[Query1].[Measures].[All]" allUniqueName="[Query1].[Measures].[All]" dimensionUniqueName="[Query1]" displayFolder="" count="0" memberValueDatatype="20"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Store Name]" caption="Store Name" attribute="1" defaultMemberUniqueName="[sales_persons_table].[Store Name].[All]" allUniqueName="[sales_persons_table].[Store Name].[All]" dimensionUniqueName="[sales_persons_table]" displayFolder="" count="2" memberValueDatatype="130" unbalanced="0">
      <fieldsUsage count="2">
        <fieldUsage x="-1"/>
        <fieldUsage x="0"/>
      </fieldsUsage>
    </cacheHierarchy>
    <cacheHierarchy uniqueName="[sales_persons_table].[Date of Birth]" caption="Date of Birth" attribute="1" time="1" defaultMemberUniqueName="[sales_persons_table].[Date of Birth].[All]" allUniqueName="[sales_persons_table].[Date of Birth].[All]" dimensionUniqueName="[sales_persons_table]" displayFolder="" count="0" memberValueDatatype="7" unbalanced="0"/>
    <cacheHierarchy uniqueName="[sales_persons_table].[Fullname]" caption="Fullname" attribute="1" defaultMemberUniqueName="[sales_persons_table].[Fullname].[All]" allUniqueName="[sales_persons_table].[Fullname].[All]" dimensionUniqueName="[sales_persons_table]" displayFolder="" count="0" memberValueDatatype="130" unbalanced="0"/>
    <cacheHierarchy uniqueName="[sales_persons_table].[Custom]" caption="Custom" attribute="1" defaultMemberUniqueName="[sales_persons_table].[Custom].[All]" allUniqueName="[sales_persons_table].[Custom].[All]" dimensionUniqueName="[sales_persons_table]" displayFolder="" count="0" memberValueDatatype="20" unbalanced="0"/>
    <cacheHierarchy uniqueName="[Measures].[Sum of Quantity Returned]" caption="Sum of Quantity Returned" measure="1" displayFolder="" measureGroup="fact_table" count="0">
      <extLst>
        <ext xmlns:x15="http://schemas.microsoft.com/office/spreadsheetml/2010/11/main" uri="{B97F6D7D-B522-45F9-BDA1-12C45D357490}">
          <x15:cacheHierarchy aggregatedColumn="20"/>
        </ext>
      </extLst>
    </cacheHierarchy>
    <cacheHierarchy uniqueName="[Measures].[Sum of Quantity Sold]" caption="Sum of Quantity Sold" measure="1" displayFolder="" measureGroup="fact_table" count="0">
      <extLst>
        <ext xmlns:x15="http://schemas.microsoft.com/office/spreadsheetml/2010/11/main" uri="{B97F6D7D-B522-45F9-BDA1-12C45D357490}">
          <x15:cacheHierarchy aggregatedColumn="18"/>
        </ext>
      </extLst>
    </cacheHierarchy>
    <cacheHierarchy uniqueName="[Measures].[Sum of Month]" caption="Sum of Month" measure="1" displayFolder="" measureGroup="Date" count="0">
      <extLst>
        <ext xmlns:x15="http://schemas.microsoft.com/office/spreadsheetml/2010/11/main" uri="{B97F6D7D-B522-45F9-BDA1-12C45D357490}">
          <x15:cacheHierarchy aggregatedColumn="9"/>
        </ext>
      </extLst>
    </cacheHierarchy>
    <cacheHierarchy uniqueName="[Measures].[Count of age bucket]" caption="Count of age bucket" measure="1" displayFolder="" measureGroup="customers_table" count="0">
      <extLst>
        <ext xmlns:x15="http://schemas.microsoft.com/office/spreadsheetml/2010/11/main" uri="{B97F6D7D-B522-45F9-BDA1-12C45D357490}">
          <x15:cacheHierarchy aggregatedColumn="5"/>
        </ext>
      </extLst>
    </cacheHierarchy>
    <cacheHierarchy uniqueName="[Measures].[Sum of Age]" caption="Sum of Age" measure="1" displayFolder="" measureGroup="customers_table" count="0">
      <extLst>
        <ext xmlns:x15="http://schemas.microsoft.com/office/spreadsheetml/2010/11/main" uri="{B97F6D7D-B522-45F9-BDA1-12C45D357490}">
          <x15:cacheHierarchy aggregatedColumn="4"/>
        </ext>
      </extLst>
    </cacheHierarchy>
    <cacheHierarchy uniqueName="[Measures].[Average of Age]" caption="Average of Age" measure="1" displayFolder="" measureGroup="customers_table" count="0">
      <extLst>
        <ext xmlns:x15="http://schemas.microsoft.com/office/spreadsheetml/2010/11/main" uri="{B97F6D7D-B522-45F9-BDA1-12C45D357490}">
          <x15:cacheHierarchy aggregatedColumn="4"/>
        </ext>
      </extLst>
    </cacheHierarchy>
    <cacheHierarchy uniqueName="[Measures].[Sum of Day of Week]" caption="Sum of Day of Week" measure="1" displayFolder="" measureGroup="Date" count="0">
      <extLst>
        <ext xmlns:x15="http://schemas.microsoft.com/office/spreadsheetml/2010/11/main" uri="{B97F6D7D-B522-45F9-BDA1-12C45D357490}">
          <x15:cacheHierarchy aggregatedColumn="12"/>
        </ext>
      </extLst>
    </cacheHierarchy>
    <cacheHierarchy uniqueName="[Measures].[Totalrevenue]" caption="Totalrevenue" measure="1" displayFolder="" measureGroup="Query1" count="0"/>
    <cacheHierarchy uniqueName="[Measures].[COGS]" caption="COGS" measure="1" displayFolder="" measureGroup="Query1" count="0"/>
    <cacheHierarchy uniqueName="[Measures].[PROFIT]" caption="PROFIT" measure="1" displayFolder="" measureGroup="Query1" count="0"/>
    <cacheHierarchy uniqueName="[Measures].[%profit margin]" caption="%profit margin" measure="1" displayFolder="" measureGroup="Query1" count="0"/>
    <cacheHierarchy uniqueName="[Measures].[Transcations]" caption="Transcations" measure="1" displayFolder="" measureGroup="Query1" count="0"/>
    <cacheHierarchy uniqueName="[Measures].[totalrefund]" caption="totalrefund" measure="1" displayFolder="" measureGroup="Query1" count="0"/>
    <cacheHierarchy uniqueName="[Measures].[refund%]" caption="refund%" measure="1" displayFolder="" measureGroup="Query1" count="0" oneField="1">
      <fieldsUsage count="1">
        <fieldUsage x="6"/>
      </fieldsUsage>
    </cacheHierarchy>
    <cacheHierarchy uniqueName="[Measures].[total products]" caption="total products" measure="1" displayFolder="" measureGroup="Query1" count="0" oneField="1">
      <fieldsUsage count="1">
        <fieldUsage x="4"/>
      </fieldsUsage>
    </cacheHierarchy>
    <cacheHierarchy uniqueName="[Measures].[totaltarget]" caption="totaltarget" measure="1" displayFolder="" measureGroup="Query1" count="0"/>
    <cacheHierarchy uniqueName="[Measures].[#CUSTOMERS]" caption="#CUSTOMERS" measure="1" displayFolder="" measureGroup="Query1" count="0"/>
    <cacheHierarchy uniqueName="[Measures].[3LOCATIONS]" caption="3LOCATIONS" measure="1" displayFolder="" measureGroup="Query1" count="0"/>
    <cacheHierarchy uniqueName="[Measures].[avg age]" caption="avg age" measure="1" displayFolder="" measureGroup="Query1" count="0"/>
    <cacheHierarchy uniqueName="[Measures].[Return rate]" caption="Return rate" measure="1" displayFolder="" measureGroup="Query1" count="0" oneField="1">
      <fieldsUsage count="1">
        <fieldUsage x="5"/>
      </fieldsUsage>
    </cacheHierarchy>
    <cacheHierarchy uniqueName="[Measures].[__XL_Count customers_table]" caption="__XL_Count customers_table" measure="1" displayFolder="" measureGroup="customers_table"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sales_persons_table]" caption="__XL_Count sales_persons_table" measure="1" displayFolder="" measureGroup="sales_persons_table" count="0" hidden="1"/>
    <cacheHierarchy uniqueName="[Measures].[__XL_Count Date]" caption="__XL_Count Date" measure="1" displayFolder="" measureGroup="Date" count="0" hidden="1"/>
    <cacheHierarchy uniqueName="[Measures].[__XL_Count Query1]" caption="__XL_Count Query1" measure="1" displayFolder="" measureGroup="Query1" count="0" hidden="1"/>
    <cacheHierarchy uniqueName="[Measures].[__No measures defined]" caption="__No measures defined" measure="1" displayFolder="" count="0" hidden="1"/>
  </cacheHierarchies>
  <kpis count="0"/>
  <dimensions count="8">
    <dimension name="customers_table" uniqueName="[customers_table]" caption="customers_table"/>
    <dimension name="Date" uniqueName="[Date]" caption="Date"/>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 name="Query1" uniqueName="[Query1]" caption="Query1"/>
    <dimension name="sales_persons_table" uniqueName="[sales_persons_table]" caption="sales_persons_table"/>
  </dimensions>
  <measureGroups count="7">
    <measureGroup name="customers_table" caption="customers_table"/>
    <measureGroup name="Date" caption="Date"/>
    <measureGroup name="fact_table" caption="fact_table"/>
    <measureGroup name="monthly_store_targets" caption="monthly_store_targets"/>
    <measureGroup name="products_table" caption="products_table"/>
    <measureGroup name="Query1" caption="Query1"/>
    <measureGroup name="sales_persons_table" caption="sales_persons_table"/>
  </measureGroups>
  <maps count="13">
    <map measureGroup="0" dimension="0"/>
    <map measureGroup="1" dimension="1"/>
    <map measureGroup="2" dimension="0"/>
    <map measureGroup="2" dimension="1"/>
    <map measureGroup="2" dimension="2"/>
    <map measureGroup="2" dimension="5"/>
    <map measureGroup="2" dimension="7"/>
    <map measureGroup="3" dimension="1"/>
    <map measureGroup="3" dimension="4"/>
    <map measureGroup="3" dimension="7"/>
    <map measureGroup="4" dimension="5"/>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riya priya" refreshedDate="45791.835435763889" createdVersion="5" refreshedVersion="8" minRefreshableVersion="3" recordCount="0" supportSubquery="1" supportAdvancedDrill="1" xr:uid="{E3337DB8-8827-42FC-B670-8CD30CB5889D}">
  <cacheSource type="external" connectionId="8"/>
  <cacheFields count="6">
    <cacheField name="[sales_persons_table].[Store Name].[Store Name]" caption="Store Name" numFmtId="0" hierarchy="32" level="1">
      <sharedItems containsSemiMixedTypes="0" containsNonDate="0" containsString="0"/>
    </cacheField>
    <cacheField name="[customers_table].[Fullname].[Fullname]" caption="Fullname" numFmtId="0" hierarchy="3" level="1">
      <sharedItems count="5">
        <s v="John Brown"/>
        <s v="Judith Simmons"/>
        <s v="Kristine Barrett"/>
        <s v="Laura Gross"/>
        <s v="Paul Noble"/>
      </sharedItems>
    </cacheField>
    <cacheField name="[customers_table].[Location].[Location]" caption="Location" numFmtId="0" hierarchy="2" level="1">
      <sharedItems count="5">
        <s v="Florida"/>
        <s v="Indiana"/>
        <s v="Maryland"/>
        <s v="New York"/>
        <s v="Wisconsin"/>
      </sharedItems>
    </cacheField>
    <cacheField name="[customers_table].[age bucket].[age bucket]" caption="age bucket" numFmtId="0" hierarchy="5" level="1">
      <sharedItems count="5">
        <s v="0-20"/>
        <s v="21-30"/>
        <s v="31-40"/>
        <s v="41-50"/>
        <s v="51 +"/>
      </sharedItems>
    </cacheField>
    <cacheField name="[Measures].[PROFIT]" caption="PROFIT" numFmtId="0" hierarchy="45" level="32767"/>
    <cacheField name="[products_table].[Product Name].[Product Name]" caption="Product Name" numFmtId="0" hierarchy="26" level="1">
      <sharedItems count="5">
        <s v="Center Mist"/>
        <s v="Its Dew"/>
        <s v="Somebody Fusion"/>
        <s v="Sometimes Dew"/>
        <s v="Threat Mist"/>
      </sharedItems>
    </cacheField>
  </cacheFields>
  <cacheHierarchies count="64">
    <cacheHierarchy uniqueName="[customers_table].[Customer ID]" caption="Customer ID" attribute="1" defaultMemberUniqueName="[customers_table].[Customer ID].[All]" allUniqueName="[customers_table].[Customer ID].[All]" dimensionUniqueName="[customers_table]" displayFolder="" count="0" memberValueDatatype="20" unbalanced="0"/>
    <cacheHierarchy uniqueName="[customers_table].[Gender]" caption="Gender" attribute="1" defaultMemberUniqueName="[customers_table].[Gender].[All]" allUniqueName="[customers_table].[Gender].[All]" dimensionUniqueName="[customers_table]" displayFolder="" count="0" memberValueDatatype="130" unbalanced="0"/>
    <cacheHierarchy uniqueName="[customers_table].[Location]" caption="Location" attribute="1" defaultMemberUniqueName="[customers_table].[Location].[All]" allUniqueName="[customers_table].[Location].[All]" dimensionUniqueName="[customers_table]" displayFolder="" count="2" memberValueDatatype="130" unbalanced="0">
      <fieldsUsage count="2">
        <fieldUsage x="-1"/>
        <fieldUsage x="2"/>
      </fieldsUsage>
    </cacheHierarchy>
    <cacheHierarchy uniqueName="[customers_table].[Fullname]" caption="Fullname" attribute="1" defaultMemberUniqueName="[customers_table].[Fullname].[All]" allUniqueName="[customers_table].[Fullname].[All]" dimensionUniqueName="[customers_table]" displayFolder="" count="2" memberValueDatatype="130" unbalanced="0">
      <fieldsUsage count="2">
        <fieldUsage x="-1"/>
        <fieldUsage x="1"/>
      </fieldsUsage>
    </cacheHierarchy>
    <cacheHierarchy uniqueName="[customers_table].[Age]" caption="Age" attribute="1" defaultMemberUniqueName="[customers_table].[Age].[All]" allUniqueName="[customers_table].[Age].[All]" dimensionUniqueName="[customers_table]" displayFolder="" count="0" memberValueDatatype="20" unbalanced="0"/>
    <cacheHierarchy uniqueName="[customers_table].[age bucket]" caption="age bucket" attribute="1" defaultMemberUniqueName="[customers_table].[age bucket].[All]" allUniqueName="[customers_table].[age bucket].[All]" dimensionUniqueName="[customers_table]" displayFolder="" count="2" memberValueDatatype="130" unbalanced="0">
      <fieldsUsage count="2">
        <fieldUsage x="-1"/>
        <fieldUsage x="3"/>
      </fieldsUsage>
    </cacheHierarchy>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Name]" caption="Month Name" attribute="1" defaultMemberUniqueName="[Date].[Month Name].[All]" allUniqueName="[Date].[Month Name].[All]" dimensionUniqueName="[Date]" displayFolder="" count="0" memberValueDatatype="130" unbalanced="0"/>
    <cacheHierarchy uniqueName="[Date].[Month]" caption="Month" attribute="1" defaultMemberUniqueName="[Date].[Month].[All]" allUniqueName="[Date].[Month].[All]" dimensionUniqueName="[Date]" displayFolder="" count="0" memberValueDatatype="20" unbalanced="0"/>
    <cacheHierarchy uniqueName="[Date].[Quarter]" caption="Quarter" attribute="1" defaultMemberUniqueName="[Date].[Quarter].[All]" allUniqueName="[Date].[Quarter].[All]" dimensionUniqueName="[Date]" displayFolder="" count="0" memberValueDatatype="130" unbalanced="0"/>
    <cacheHierarchy uniqueName="[Date].[Day Name]" caption="Day Name" attribute="1" defaultMemberUniqueName="[Date].[Day Name].[All]" allUniqueName="[Date].[Day Name].[All]" dimensionUniqueName="[Date]" displayFolder="" count="2" memberValueDatatype="130" unbalanced="0"/>
    <cacheHierarchy uniqueName="[Date].[Day of Week]" caption="Day of Week" attribute="1" defaultMemberUniqueName="[Date].[Day of Week].[All]" allUniqueName="[Date].[Day of Week].[All]" dimensionUniqueName="[Date]" displayFolder="" count="0" memberValueDatatype="20" unbalanced="0"/>
    <cacheHierarchy uniqueName="[Date].[Week of Year]" caption="Week of Year" attribute="1" defaultMemberUniqueName="[Date].[Week of Year].[All]" allUniqueName="[Date].[Week of Year].[All]" dimensionUniqueName="[Date]" displayFolder="" count="0" memberValueDatatype="20" unbalanced="0"/>
    <cacheHierarchy uniqueName="[Date].[day type]" caption="day type" attribute="1" defaultMemberUniqueName="[Date].[day type].[All]" allUniqueName="[Date].[day type].[All]" dimensionUniqueName="[Date]" displayFolder="" count="0" memberValueDatatype="13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130" unbalanced="0"/>
    <cacheHierarchy uniqueName="[monthly_store_targets].[Month]" caption="Month" attribute="1" time="1" defaultMemberUniqueName="[monthly_store_targets].[Month].[All]" allUniqueName="[monthly_store_targets].[Month].[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2" memberValueDatatype="130" unbalanced="0">
      <fieldsUsage count="2">
        <fieldUsage x="-1"/>
        <fieldUsage x="5"/>
      </fieldsUsage>
    </cacheHierarchy>
    <cacheHierarchy uniqueName="[products_table].[Category]" caption="Category" attribute="1" defaultMemberUniqueName="[products_table].[Category].[All]" allUniqueName="[products_table].[Category].[All]" dimensionUniqueName="[products_table]" displayFolder="" count="0"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Query1].[Measures]" caption="Measures" attribute="1" defaultMemberUniqueName="[Query1].[Measures].[All]" allUniqueName="[Query1].[Measures].[All]" dimensionUniqueName="[Query1]" displayFolder="" count="0" memberValueDatatype="20"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Store Name]" caption="Store Name" attribute="1" defaultMemberUniqueName="[sales_persons_table].[Store Name].[All]" allUniqueName="[sales_persons_table].[Store Name].[All]" dimensionUniqueName="[sales_persons_table]" displayFolder="" count="2" memberValueDatatype="130" unbalanced="0">
      <fieldsUsage count="2">
        <fieldUsage x="-1"/>
        <fieldUsage x="0"/>
      </fieldsUsage>
    </cacheHierarchy>
    <cacheHierarchy uniqueName="[sales_persons_table].[Date of Birth]" caption="Date of Birth" attribute="1" time="1" defaultMemberUniqueName="[sales_persons_table].[Date of Birth].[All]" allUniqueName="[sales_persons_table].[Date of Birth].[All]" dimensionUniqueName="[sales_persons_table]" displayFolder="" count="0" memberValueDatatype="7" unbalanced="0"/>
    <cacheHierarchy uniqueName="[sales_persons_table].[Fullname]" caption="Fullname" attribute="1" defaultMemberUniqueName="[sales_persons_table].[Fullname].[All]" allUniqueName="[sales_persons_table].[Fullname].[All]" dimensionUniqueName="[sales_persons_table]" displayFolder="" count="0" memberValueDatatype="130" unbalanced="0"/>
    <cacheHierarchy uniqueName="[sales_persons_table].[Custom]" caption="Custom" attribute="1" defaultMemberUniqueName="[sales_persons_table].[Custom].[All]" allUniqueName="[sales_persons_table].[Custom].[All]" dimensionUniqueName="[sales_persons_table]" displayFolder="" count="0" memberValueDatatype="20" unbalanced="0"/>
    <cacheHierarchy uniqueName="[Measures].[Sum of Quantity Returned]" caption="Sum of Quantity Returned" measure="1" displayFolder="" measureGroup="fact_table" count="0">
      <extLst>
        <ext xmlns:x15="http://schemas.microsoft.com/office/spreadsheetml/2010/11/main" uri="{B97F6D7D-B522-45F9-BDA1-12C45D357490}">
          <x15:cacheHierarchy aggregatedColumn="20"/>
        </ext>
      </extLst>
    </cacheHierarchy>
    <cacheHierarchy uniqueName="[Measures].[Sum of Quantity Sold]" caption="Sum of Quantity Sold" measure="1" displayFolder="" measureGroup="fact_table" count="0">
      <extLst>
        <ext xmlns:x15="http://schemas.microsoft.com/office/spreadsheetml/2010/11/main" uri="{B97F6D7D-B522-45F9-BDA1-12C45D357490}">
          <x15:cacheHierarchy aggregatedColumn="18"/>
        </ext>
      </extLst>
    </cacheHierarchy>
    <cacheHierarchy uniqueName="[Measures].[Sum of Month]" caption="Sum of Month" measure="1" displayFolder="" measureGroup="Date" count="0">
      <extLst>
        <ext xmlns:x15="http://schemas.microsoft.com/office/spreadsheetml/2010/11/main" uri="{B97F6D7D-B522-45F9-BDA1-12C45D357490}">
          <x15:cacheHierarchy aggregatedColumn="9"/>
        </ext>
      </extLst>
    </cacheHierarchy>
    <cacheHierarchy uniqueName="[Measures].[Count of age bucket]" caption="Count of age bucket" measure="1" displayFolder="" measureGroup="customers_table" count="0">
      <extLst>
        <ext xmlns:x15="http://schemas.microsoft.com/office/spreadsheetml/2010/11/main" uri="{B97F6D7D-B522-45F9-BDA1-12C45D357490}">
          <x15:cacheHierarchy aggregatedColumn="5"/>
        </ext>
      </extLst>
    </cacheHierarchy>
    <cacheHierarchy uniqueName="[Measures].[Sum of Age]" caption="Sum of Age" measure="1" displayFolder="" measureGroup="customers_table" count="0">
      <extLst>
        <ext xmlns:x15="http://schemas.microsoft.com/office/spreadsheetml/2010/11/main" uri="{B97F6D7D-B522-45F9-BDA1-12C45D357490}">
          <x15:cacheHierarchy aggregatedColumn="4"/>
        </ext>
      </extLst>
    </cacheHierarchy>
    <cacheHierarchy uniqueName="[Measures].[Average of Age]" caption="Average of Age" measure="1" displayFolder="" measureGroup="customers_table" count="0">
      <extLst>
        <ext xmlns:x15="http://schemas.microsoft.com/office/spreadsheetml/2010/11/main" uri="{B97F6D7D-B522-45F9-BDA1-12C45D357490}">
          <x15:cacheHierarchy aggregatedColumn="4"/>
        </ext>
      </extLst>
    </cacheHierarchy>
    <cacheHierarchy uniqueName="[Measures].[Sum of Day of Week]" caption="Sum of Day of Week" measure="1" displayFolder="" measureGroup="Date" count="0">
      <extLst>
        <ext xmlns:x15="http://schemas.microsoft.com/office/spreadsheetml/2010/11/main" uri="{B97F6D7D-B522-45F9-BDA1-12C45D357490}">
          <x15:cacheHierarchy aggregatedColumn="12"/>
        </ext>
      </extLst>
    </cacheHierarchy>
    <cacheHierarchy uniqueName="[Measures].[Totalrevenue]" caption="Totalrevenue" measure="1" displayFolder="" measureGroup="Query1" count="0"/>
    <cacheHierarchy uniqueName="[Measures].[COGS]" caption="COGS" measure="1" displayFolder="" measureGroup="Query1" count="0"/>
    <cacheHierarchy uniqueName="[Measures].[PROFIT]" caption="PROFIT" measure="1" displayFolder="" measureGroup="Query1" count="0" oneField="1">
      <fieldsUsage count="1">
        <fieldUsage x="4"/>
      </fieldsUsage>
    </cacheHierarchy>
    <cacheHierarchy uniqueName="[Measures].[%profit margin]" caption="%profit margin" measure="1" displayFolder="" measureGroup="Query1" count="0"/>
    <cacheHierarchy uniqueName="[Measures].[Transcations]" caption="Transcations" measure="1" displayFolder="" measureGroup="Query1" count="0"/>
    <cacheHierarchy uniqueName="[Measures].[totalrefund]" caption="totalrefund" measure="1" displayFolder="" measureGroup="Query1" count="0"/>
    <cacheHierarchy uniqueName="[Measures].[refund%]" caption="refund%" measure="1" displayFolder="" measureGroup="Query1" count="0"/>
    <cacheHierarchy uniqueName="[Measures].[total products]" caption="total products" measure="1" displayFolder="" measureGroup="Query1" count="0"/>
    <cacheHierarchy uniqueName="[Measures].[totaltarget]" caption="totaltarget" measure="1" displayFolder="" measureGroup="Query1" count="0"/>
    <cacheHierarchy uniqueName="[Measures].[#CUSTOMERS]" caption="#CUSTOMERS" measure="1" displayFolder="" measureGroup="Query1" count="0"/>
    <cacheHierarchy uniqueName="[Measures].[3LOCATIONS]" caption="3LOCATIONS" measure="1" displayFolder="" measureGroup="Query1" count="0"/>
    <cacheHierarchy uniqueName="[Measures].[avg age]" caption="avg age" measure="1" displayFolder="" measureGroup="Query1" count="0"/>
    <cacheHierarchy uniqueName="[Measures].[Return rate]" caption="Return rate" measure="1" displayFolder="" measureGroup="Query1" count="0"/>
    <cacheHierarchy uniqueName="[Measures].[__XL_Count customers_table]" caption="__XL_Count customers_table" measure="1" displayFolder="" measureGroup="customers_table"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sales_persons_table]" caption="__XL_Count sales_persons_table" measure="1" displayFolder="" measureGroup="sales_persons_table" count="0" hidden="1"/>
    <cacheHierarchy uniqueName="[Measures].[__XL_Count Date]" caption="__XL_Count Date" measure="1" displayFolder="" measureGroup="Date" count="0" hidden="1"/>
    <cacheHierarchy uniqueName="[Measures].[__XL_Count Query1]" caption="__XL_Count Query1" measure="1" displayFolder="" measureGroup="Query1" count="0" hidden="1"/>
    <cacheHierarchy uniqueName="[Measures].[__No measures defined]" caption="__No measures defined" measure="1" displayFolder="" count="0" hidden="1"/>
  </cacheHierarchies>
  <kpis count="0"/>
  <dimensions count="8">
    <dimension name="customers_table" uniqueName="[customers_table]" caption="customers_table"/>
    <dimension name="Date" uniqueName="[Date]" caption="Date"/>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 name="Query1" uniqueName="[Query1]" caption="Query1"/>
    <dimension name="sales_persons_table" uniqueName="[sales_persons_table]" caption="sales_persons_table"/>
  </dimensions>
  <measureGroups count="7">
    <measureGroup name="customers_table" caption="customers_table"/>
    <measureGroup name="Date" caption="Date"/>
    <measureGroup name="fact_table" caption="fact_table"/>
    <measureGroup name="monthly_store_targets" caption="monthly_store_targets"/>
    <measureGroup name="products_table" caption="products_table"/>
    <measureGroup name="Query1" caption="Query1"/>
    <measureGroup name="sales_persons_table" caption="sales_persons_table"/>
  </measureGroups>
  <maps count="13">
    <map measureGroup="0" dimension="0"/>
    <map measureGroup="1" dimension="1"/>
    <map measureGroup="2" dimension="0"/>
    <map measureGroup="2" dimension="1"/>
    <map measureGroup="2" dimension="2"/>
    <map measureGroup="2" dimension="5"/>
    <map measureGroup="2" dimension="7"/>
    <map measureGroup="3" dimension="1"/>
    <map measureGroup="3" dimension="4"/>
    <map measureGroup="3" dimension="7"/>
    <map measureGroup="4" dimension="5"/>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riya priya" refreshedDate="45791.836784375002" createdVersion="5" refreshedVersion="8" minRefreshableVersion="3" recordCount="0" supportSubquery="1" supportAdvancedDrill="1" xr:uid="{B5A8A695-28AB-4D7A-B169-0CCEA4999AD0}">
  <cacheSource type="external" connectionId="8"/>
  <cacheFields count="7">
    <cacheField name="[sales_persons_table].[Store Name].[Store Name]" caption="Store Name" numFmtId="0" hierarchy="32" level="1">
      <sharedItems containsSemiMixedTypes="0" containsNonDate="0" containsString="0"/>
    </cacheField>
    <cacheField name="[customers_table].[Fullname].[Fullname]" caption="Fullname" numFmtId="0" hierarchy="3" level="1">
      <sharedItems count="5">
        <s v="John Brown"/>
        <s v="Judith Simmons"/>
        <s v="Kristine Barrett"/>
        <s v="Laura Gross"/>
        <s v="Paul Noble"/>
      </sharedItems>
    </cacheField>
    <cacheField name="[customers_table].[Location].[Location]" caption="Location" numFmtId="0" hierarchy="2" level="1">
      <sharedItems count="5">
        <s v="Florida"/>
        <s v="Indiana"/>
        <s v="Maryland"/>
        <s v="New York"/>
        <s v="Wisconsin"/>
      </sharedItems>
    </cacheField>
    <cacheField name="[customers_table].[age bucket].[age bucket]" caption="age bucket" numFmtId="0" hierarchy="5" level="1">
      <sharedItems count="5">
        <s v="0-20"/>
        <s v="21-30"/>
        <s v="31-40"/>
        <s v="41-50"/>
        <s v="51 +"/>
      </sharedItems>
    </cacheField>
    <cacheField name="[products_table].[Product Name].[Product Name]" caption="Product Name" numFmtId="0" hierarchy="26" level="1">
      <sharedItems count="100">
        <s v="A Splash"/>
        <s v="Above Brew"/>
        <s v="Administration Fusion"/>
        <s v="Against Rush"/>
        <s v="Alone Splash"/>
        <s v="Animal Breeze"/>
        <s v="Any Brew"/>
        <s v="Assume Mist"/>
        <s v="Attorney Mist"/>
        <s v="Audience Fusion"/>
        <s v="Bar Drop"/>
        <s v="Begin Brew"/>
        <s v="Boy Splash"/>
        <s v="Build Brew"/>
        <s v="Center Mist"/>
        <s v="Century Dew"/>
        <s v="Choice Mist"/>
        <s v="Clearly Brew"/>
        <s v="Common Splash"/>
        <s v="Dark Brew"/>
        <s v="Debate Rush"/>
        <s v="Democrat Dew"/>
        <s v="Despite Rush"/>
        <s v="Develop Breeze"/>
        <s v="Different Dew"/>
        <s v="Discussion Fusion"/>
        <s v="Door Brew"/>
        <s v="Eight Brew"/>
        <s v="Few Dew"/>
        <s v="For Splash"/>
        <s v="Friend Splash"/>
        <s v="Ground Rush"/>
        <s v="Heavy Rush"/>
        <s v="Hold Brew"/>
        <s v="Hotel Splash"/>
        <s v="Husband Rush"/>
        <s v="Include Breeze"/>
        <s v="Indeed Splash"/>
        <s v="Into Mist"/>
        <s v="Its Dew"/>
        <s v="Itself Breeze"/>
        <s v="Large Fusion"/>
        <s v="Left Breeze"/>
        <s v="Leg Rush"/>
        <s v="Let Dew"/>
        <s v="Level Splash"/>
        <s v="Majority Rush"/>
        <s v="Management Drop"/>
        <s v="Method Mist"/>
        <s v="Might Mist"/>
        <s v="Mind Dew"/>
        <s v="Minute Rush"/>
        <s v="Name Rush"/>
        <s v="Nice Mist"/>
        <s v="Note Splash"/>
        <s v="Now Mist"/>
        <s v="Of Rush"/>
        <s v="Only Dew"/>
        <s v="Onto Dew"/>
        <s v="Over Splash"/>
        <s v="Own Drop"/>
        <s v="Pay Mist"/>
        <s v="Piece Dew"/>
        <s v="Pm Fusion"/>
        <s v="Point Splash"/>
        <s v="Poor Breeze"/>
        <s v="Property Mist"/>
        <s v="Protect Rush"/>
        <s v="Question Breeze"/>
        <s v="Race Rush"/>
        <s v="Recent Splash"/>
        <s v="Record Fusion"/>
        <s v="Relate Mist"/>
        <s v="Represent Drop"/>
        <s v="Result Splash"/>
        <s v="Return Mist"/>
        <s v="Reveal Rush"/>
        <s v="Sea Drop"/>
        <s v="Second Splash"/>
        <s v="Series Mist"/>
        <s v="Side Brew"/>
        <s v="Society Rush"/>
        <s v="Soldier Splash"/>
        <s v="Somebody Fusion"/>
        <s v="Sometimes Dew"/>
        <s v="Street Breeze"/>
        <s v="Threat Mist"/>
        <s v="Throughout Fusion"/>
        <s v="Too Splash"/>
        <s v="Training Mist"/>
        <s v="Tv Breeze"/>
        <s v="Two Breeze"/>
        <s v="Value Fusion"/>
        <s v="Wait Drop"/>
        <s v="Way Splash"/>
        <s v="West Rush"/>
        <s v="What Rush"/>
        <s v="Window Dew"/>
        <s v="Woman Dew"/>
        <s v="Would Rush"/>
      </sharedItems>
    </cacheField>
    <cacheField name="[Measures].[PROFIT]" caption="PROFIT" numFmtId="0" hierarchy="45" level="32767"/>
    <cacheField name="[Measures].[Sum of Quantity Sold]" caption="Sum of Quantity Sold" numFmtId="0" hierarchy="37" level="32767"/>
  </cacheFields>
  <cacheHierarchies count="64">
    <cacheHierarchy uniqueName="[customers_table].[Customer ID]" caption="Customer ID" attribute="1" defaultMemberUniqueName="[customers_table].[Customer ID].[All]" allUniqueName="[customers_table].[Customer ID].[All]" dimensionUniqueName="[customers_table]" displayFolder="" count="0" memberValueDatatype="20" unbalanced="0"/>
    <cacheHierarchy uniqueName="[customers_table].[Gender]" caption="Gender" attribute="1" defaultMemberUniqueName="[customers_table].[Gender].[All]" allUniqueName="[customers_table].[Gender].[All]" dimensionUniqueName="[customers_table]" displayFolder="" count="0" memberValueDatatype="130" unbalanced="0"/>
    <cacheHierarchy uniqueName="[customers_table].[Location]" caption="Location" attribute="1" defaultMemberUniqueName="[customers_table].[Location].[All]" allUniqueName="[customers_table].[Location].[All]" dimensionUniqueName="[customers_table]" displayFolder="" count="2" memberValueDatatype="130" unbalanced="0">
      <fieldsUsage count="2">
        <fieldUsage x="-1"/>
        <fieldUsage x="2"/>
      </fieldsUsage>
    </cacheHierarchy>
    <cacheHierarchy uniqueName="[customers_table].[Fullname]" caption="Fullname" attribute="1" defaultMemberUniqueName="[customers_table].[Fullname].[All]" allUniqueName="[customers_table].[Fullname].[All]" dimensionUniqueName="[customers_table]" displayFolder="" count="2" memberValueDatatype="130" unbalanced="0">
      <fieldsUsage count="2">
        <fieldUsage x="-1"/>
        <fieldUsage x="1"/>
      </fieldsUsage>
    </cacheHierarchy>
    <cacheHierarchy uniqueName="[customers_table].[Age]" caption="Age" attribute="1" defaultMemberUniqueName="[customers_table].[Age].[All]" allUniqueName="[customers_table].[Age].[All]" dimensionUniqueName="[customers_table]" displayFolder="" count="0" memberValueDatatype="20" unbalanced="0"/>
    <cacheHierarchy uniqueName="[customers_table].[age bucket]" caption="age bucket" attribute="1" defaultMemberUniqueName="[customers_table].[age bucket].[All]" allUniqueName="[customers_table].[age bucket].[All]" dimensionUniqueName="[customers_table]" displayFolder="" count="2" memberValueDatatype="130" unbalanced="0">
      <fieldsUsage count="2">
        <fieldUsage x="-1"/>
        <fieldUsage x="3"/>
      </fieldsUsage>
    </cacheHierarchy>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Name]" caption="Month Name" attribute="1" defaultMemberUniqueName="[Date].[Month Name].[All]" allUniqueName="[Date].[Month Name].[All]" dimensionUniqueName="[Date]" displayFolder="" count="0" memberValueDatatype="130" unbalanced="0"/>
    <cacheHierarchy uniqueName="[Date].[Month]" caption="Month" attribute="1" defaultMemberUniqueName="[Date].[Month].[All]" allUniqueName="[Date].[Month].[All]" dimensionUniqueName="[Date]" displayFolder="" count="0" memberValueDatatype="20" unbalanced="0"/>
    <cacheHierarchy uniqueName="[Date].[Quarter]" caption="Quarter" attribute="1" defaultMemberUniqueName="[Date].[Quarter].[All]" allUniqueName="[Date].[Quarter].[All]" dimensionUniqueName="[Date]" displayFolder="" count="0" memberValueDatatype="130" unbalanced="0"/>
    <cacheHierarchy uniqueName="[Date].[Day Name]" caption="Day Name" attribute="1" defaultMemberUniqueName="[Date].[Day Name].[All]" allUniqueName="[Date].[Day Name].[All]" dimensionUniqueName="[Date]" displayFolder="" count="2" memberValueDatatype="130" unbalanced="0"/>
    <cacheHierarchy uniqueName="[Date].[Day of Week]" caption="Day of Week" attribute="1" defaultMemberUniqueName="[Date].[Day of Week].[All]" allUniqueName="[Date].[Day of Week].[All]" dimensionUniqueName="[Date]" displayFolder="" count="0" memberValueDatatype="20" unbalanced="0"/>
    <cacheHierarchy uniqueName="[Date].[Week of Year]" caption="Week of Year" attribute="1" defaultMemberUniqueName="[Date].[Week of Year].[All]" allUniqueName="[Date].[Week of Year].[All]" dimensionUniqueName="[Date]" displayFolder="" count="0" memberValueDatatype="20" unbalanced="0"/>
    <cacheHierarchy uniqueName="[Date].[day type]" caption="day type" attribute="1" defaultMemberUniqueName="[Date].[day type].[All]" allUniqueName="[Date].[day type].[All]" dimensionUniqueName="[Date]" displayFolder="" count="0" memberValueDatatype="13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130" unbalanced="0"/>
    <cacheHierarchy uniqueName="[monthly_store_targets].[Month]" caption="Month" attribute="1" time="1" defaultMemberUniqueName="[monthly_store_targets].[Month].[All]" allUniqueName="[monthly_store_targets].[Month].[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2" memberValueDatatype="130" unbalanced="0">
      <fieldsUsage count="2">
        <fieldUsage x="-1"/>
        <fieldUsage x="4"/>
      </fieldsUsage>
    </cacheHierarchy>
    <cacheHierarchy uniqueName="[products_table].[Category]" caption="Category" attribute="1" defaultMemberUniqueName="[products_table].[Category].[All]" allUniqueName="[products_table].[Category].[All]" dimensionUniqueName="[products_table]" displayFolder="" count="0"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Query1].[Measures]" caption="Measures" attribute="1" defaultMemberUniqueName="[Query1].[Measures].[All]" allUniqueName="[Query1].[Measures].[All]" dimensionUniqueName="[Query1]" displayFolder="" count="0" memberValueDatatype="20"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Store Name]" caption="Store Name" attribute="1" defaultMemberUniqueName="[sales_persons_table].[Store Name].[All]" allUniqueName="[sales_persons_table].[Store Name].[All]" dimensionUniqueName="[sales_persons_table]" displayFolder="" count="2" memberValueDatatype="130" unbalanced="0">
      <fieldsUsage count="2">
        <fieldUsage x="-1"/>
        <fieldUsage x="0"/>
      </fieldsUsage>
    </cacheHierarchy>
    <cacheHierarchy uniqueName="[sales_persons_table].[Date of Birth]" caption="Date of Birth" attribute="1" time="1" defaultMemberUniqueName="[sales_persons_table].[Date of Birth].[All]" allUniqueName="[sales_persons_table].[Date of Birth].[All]" dimensionUniqueName="[sales_persons_table]" displayFolder="" count="0" memberValueDatatype="7" unbalanced="0"/>
    <cacheHierarchy uniqueName="[sales_persons_table].[Fullname]" caption="Fullname" attribute="1" defaultMemberUniqueName="[sales_persons_table].[Fullname].[All]" allUniqueName="[sales_persons_table].[Fullname].[All]" dimensionUniqueName="[sales_persons_table]" displayFolder="" count="0" memberValueDatatype="130" unbalanced="0"/>
    <cacheHierarchy uniqueName="[sales_persons_table].[Custom]" caption="Custom" attribute="1" defaultMemberUniqueName="[sales_persons_table].[Custom].[All]" allUniqueName="[sales_persons_table].[Custom].[All]" dimensionUniqueName="[sales_persons_table]" displayFolder="" count="0" memberValueDatatype="20" unbalanced="0"/>
    <cacheHierarchy uniqueName="[Measures].[Sum of Quantity Returned]" caption="Sum of Quantity Returned" measure="1" displayFolder="" measureGroup="fact_table" count="0">
      <extLst>
        <ext xmlns:x15="http://schemas.microsoft.com/office/spreadsheetml/2010/11/main" uri="{B97F6D7D-B522-45F9-BDA1-12C45D357490}">
          <x15:cacheHierarchy aggregatedColumn="20"/>
        </ext>
      </extLst>
    </cacheHierarchy>
    <cacheHierarchy uniqueName="[Measures].[Sum of Quantity Sold]" caption="Sum of Quantity Sold" measure="1" displayFolder="" measureGroup="fact_table" count="0" oneField="1">
      <fieldsUsage count="1">
        <fieldUsage x="6"/>
      </fieldsUsage>
      <extLst>
        <ext xmlns:x15="http://schemas.microsoft.com/office/spreadsheetml/2010/11/main" uri="{B97F6D7D-B522-45F9-BDA1-12C45D357490}">
          <x15:cacheHierarchy aggregatedColumn="18"/>
        </ext>
      </extLst>
    </cacheHierarchy>
    <cacheHierarchy uniqueName="[Measures].[Sum of Month]" caption="Sum of Month" measure="1" displayFolder="" measureGroup="Date" count="0">
      <extLst>
        <ext xmlns:x15="http://schemas.microsoft.com/office/spreadsheetml/2010/11/main" uri="{B97F6D7D-B522-45F9-BDA1-12C45D357490}">
          <x15:cacheHierarchy aggregatedColumn="9"/>
        </ext>
      </extLst>
    </cacheHierarchy>
    <cacheHierarchy uniqueName="[Measures].[Count of age bucket]" caption="Count of age bucket" measure="1" displayFolder="" measureGroup="customers_table" count="0">
      <extLst>
        <ext xmlns:x15="http://schemas.microsoft.com/office/spreadsheetml/2010/11/main" uri="{B97F6D7D-B522-45F9-BDA1-12C45D357490}">
          <x15:cacheHierarchy aggregatedColumn="5"/>
        </ext>
      </extLst>
    </cacheHierarchy>
    <cacheHierarchy uniqueName="[Measures].[Sum of Age]" caption="Sum of Age" measure="1" displayFolder="" measureGroup="customers_table" count="0">
      <extLst>
        <ext xmlns:x15="http://schemas.microsoft.com/office/spreadsheetml/2010/11/main" uri="{B97F6D7D-B522-45F9-BDA1-12C45D357490}">
          <x15:cacheHierarchy aggregatedColumn="4"/>
        </ext>
      </extLst>
    </cacheHierarchy>
    <cacheHierarchy uniqueName="[Measures].[Average of Age]" caption="Average of Age" measure="1" displayFolder="" measureGroup="customers_table" count="0">
      <extLst>
        <ext xmlns:x15="http://schemas.microsoft.com/office/spreadsheetml/2010/11/main" uri="{B97F6D7D-B522-45F9-BDA1-12C45D357490}">
          <x15:cacheHierarchy aggregatedColumn="4"/>
        </ext>
      </extLst>
    </cacheHierarchy>
    <cacheHierarchy uniqueName="[Measures].[Sum of Day of Week]" caption="Sum of Day of Week" measure="1" displayFolder="" measureGroup="Date" count="0">
      <extLst>
        <ext xmlns:x15="http://schemas.microsoft.com/office/spreadsheetml/2010/11/main" uri="{B97F6D7D-B522-45F9-BDA1-12C45D357490}">
          <x15:cacheHierarchy aggregatedColumn="12"/>
        </ext>
      </extLst>
    </cacheHierarchy>
    <cacheHierarchy uniqueName="[Measures].[Totalrevenue]" caption="Totalrevenue" measure="1" displayFolder="" measureGroup="Query1" count="0"/>
    <cacheHierarchy uniqueName="[Measures].[COGS]" caption="COGS" measure="1" displayFolder="" measureGroup="Query1" count="0"/>
    <cacheHierarchy uniqueName="[Measures].[PROFIT]" caption="PROFIT" measure="1" displayFolder="" measureGroup="Query1" count="0" oneField="1">
      <fieldsUsage count="1">
        <fieldUsage x="5"/>
      </fieldsUsage>
    </cacheHierarchy>
    <cacheHierarchy uniqueName="[Measures].[%profit margin]" caption="%profit margin" measure="1" displayFolder="" measureGroup="Query1" count="0"/>
    <cacheHierarchy uniqueName="[Measures].[Transcations]" caption="Transcations" measure="1" displayFolder="" measureGroup="Query1" count="0"/>
    <cacheHierarchy uniqueName="[Measures].[totalrefund]" caption="totalrefund" measure="1" displayFolder="" measureGroup="Query1" count="0"/>
    <cacheHierarchy uniqueName="[Measures].[refund%]" caption="refund%" measure="1" displayFolder="" measureGroup="Query1" count="0"/>
    <cacheHierarchy uniqueName="[Measures].[total products]" caption="total products" measure="1" displayFolder="" measureGroup="Query1" count="0"/>
    <cacheHierarchy uniqueName="[Measures].[totaltarget]" caption="totaltarget" measure="1" displayFolder="" measureGroup="Query1" count="0"/>
    <cacheHierarchy uniqueName="[Measures].[#CUSTOMERS]" caption="#CUSTOMERS" measure="1" displayFolder="" measureGroup="Query1" count="0"/>
    <cacheHierarchy uniqueName="[Measures].[3LOCATIONS]" caption="3LOCATIONS" measure="1" displayFolder="" measureGroup="Query1" count="0"/>
    <cacheHierarchy uniqueName="[Measures].[avg age]" caption="avg age" measure="1" displayFolder="" measureGroup="Query1" count="0"/>
    <cacheHierarchy uniqueName="[Measures].[Return rate]" caption="Return rate" measure="1" displayFolder="" measureGroup="Query1" count="0"/>
    <cacheHierarchy uniqueName="[Measures].[__XL_Count customers_table]" caption="__XL_Count customers_table" measure="1" displayFolder="" measureGroup="customers_table"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sales_persons_table]" caption="__XL_Count sales_persons_table" measure="1" displayFolder="" measureGroup="sales_persons_table" count="0" hidden="1"/>
    <cacheHierarchy uniqueName="[Measures].[__XL_Count Date]" caption="__XL_Count Date" measure="1" displayFolder="" measureGroup="Date" count="0" hidden="1"/>
    <cacheHierarchy uniqueName="[Measures].[__XL_Count Query1]" caption="__XL_Count Query1" measure="1" displayFolder="" measureGroup="Query1" count="0" hidden="1"/>
    <cacheHierarchy uniqueName="[Measures].[__No measures defined]" caption="__No measures defined" measure="1" displayFolder="" count="0" hidden="1"/>
  </cacheHierarchies>
  <kpis count="0"/>
  <dimensions count="8">
    <dimension name="customers_table" uniqueName="[customers_table]" caption="customers_table"/>
    <dimension name="Date" uniqueName="[Date]" caption="Date"/>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 name="Query1" uniqueName="[Query1]" caption="Query1"/>
    <dimension name="sales_persons_table" uniqueName="[sales_persons_table]" caption="sales_persons_table"/>
  </dimensions>
  <measureGroups count="7">
    <measureGroup name="customers_table" caption="customers_table"/>
    <measureGroup name="Date" caption="Date"/>
    <measureGroup name="fact_table" caption="fact_table"/>
    <measureGroup name="monthly_store_targets" caption="monthly_store_targets"/>
    <measureGroup name="products_table" caption="products_table"/>
    <measureGroup name="Query1" caption="Query1"/>
    <measureGroup name="sales_persons_table" caption="sales_persons_table"/>
  </measureGroups>
  <maps count="13">
    <map measureGroup="0" dimension="0"/>
    <map measureGroup="1" dimension="1"/>
    <map measureGroup="2" dimension="0"/>
    <map measureGroup="2" dimension="1"/>
    <map measureGroup="2" dimension="2"/>
    <map measureGroup="2" dimension="5"/>
    <map measureGroup="2" dimension="7"/>
    <map measureGroup="3" dimension="1"/>
    <map measureGroup="3" dimension="4"/>
    <map measureGroup="3" dimension="7"/>
    <map measureGroup="4" dimension="5"/>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riya priya" refreshedDate="45791.837519907407" createdVersion="5" refreshedVersion="8" minRefreshableVersion="3" recordCount="0" supportSubquery="1" supportAdvancedDrill="1" xr:uid="{22774AC0-A93F-457A-BFA8-405AB07D0710}">
  <cacheSource type="external" connectionId="8"/>
  <cacheFields count="6">
    <cacheField name="[sales_persons_table].[Store Name].[Store Name]" caption="Store Name" numFmtId="0" hierarchy="32" level="1">
      <sharedItems containsSemiMixedTypes="0" containsNonDate="0" containsString="0"/>
    </cacheField>
    <cacheField name="[customers_table].[Fullname].[Fullname]" caption="Fullname" numFmtId="0" hierarchy="3" level="1">
      <sharedItems count="5">
        <s v="John Brown"/>
        <s v="Judith Simmons"/>
        <s v="Kristine Barrett"/>
        <s v="Laura Gross"/>
        <s v="Paul Noble"/>
      </sharedItems>
    </cacheField>
    <cacheField name="[customers_table].[Location].[Location]" caption="Location" numFmtId="0" hierarchy="2" level="1">
      <sharedItems count="5">
        <s v="Florida"/>
        <s v="Indiana"/>
        <s v="Maryland"/>
        <s v="New York"/>
        <s v="Wisconsin"/>
      </sharedItems>
    </cacheField>
    <cacheField name="[customers_table].[age bucket].[age bucket]" caption="age bucket" numFmtId="0" hierarchy="5" level="1">
      <sharedItems count="5">
        <s v="0-20"/>
        <s v="21-30"/>
        <s v="31-40"/>
        <s v="41-50"/>
        <s v="51 +"/>
      </sharedItems>
    </cacheField>
    <cacheField name="[Measures].[PROFIT]" caption="PROFIT" numFmtId="0" hierarchy="45" level="32767"/>
    <cacheField name="[products_table].[Product Name].[Product Name]" caption="Product Name" numFmtId="0" hierarchy="26" level="1">
      <sharedItems count="5">
        <s v="Attorney Mist"/>
        <s v="Begin Brew"/>
        <s v="Common Splash"/>
        <s v="Eight Brew"/>
        <s v="Onto Dew"/>
      </sharedItems>
    </cacheField>
  </cacheFields>
  <cacheHierarchies count="64">
    <cacheHierarchy uniqueName="[customers_table].[Customer ID]" caption="Customer ID" attribute="1" defaultMemberUniqueName="[customers_table].[Customer ID].[All]" allUniqueName="[customers_table].[Customer ID].[All]" dimensionUniqueName="[customers_table]" displayFolder="" count="0" memberValueDatatype="20" unbalanced="0"/>
    <cacheHierarchy uniqueName="[customers_table].[Gender]" caption="Gender" attribute="1" defaultMemberUniqueName="[customers_table].[Gender].[All]" allUniqueName="[customers_table].[Gender].[All]" dimensionUniqueName="[customers_table]" displayFolder="" count="0" memberValueDatatype="130" unbalanced="0"/>
    <cacheHierarchy uniqueName="[customers_table].[Location]" caption="Location" attribute="1" defaultMemberUniqueName="[customers_table].[Location].[All]" allUniqueName="[customers_table].[Location].[All]" dimensionUniqueName="[customers_table]" displayFolder="" count="2" memberValueDatatype="130" unbalanced="0">
      <fieldsUsage count="2">
        <fieldUsage x="-1"/>
        <fieldUsage x="2"/>
      </fieldsUsage>
    </cacheHierarchy>
    <cacheHierarchy uniqueName="[customers_table].[Fullname]" caption="Fullname" attribute="1" defaultMemberUniqueName="[customers_table].[Fullname].[All]" allUniqueName="[customers_table].[Fullname].[All]" dimensionUniqueName="[customers_table]" displayFolder="" count="2" memberValueDatatype="130" unbalanced="0">
      <fieldsUsage count="2">
        <fieldUsage x="-1"/>
        <fieldUsage x="1"/>
      </fieldsUsage>
    </cacheHierarchy>
    <cacheHierarchy uniqueName="[customers_table].[Age]" caption="Age" attribute="1" defaultMemberUniqueName="[customers_table].[Age].[All]" allUniqueName="[customers_table].[Age].[All]" dimensionUniqueName="[customers_table]" displayFolder="" count="0" memberValueDatatype="20" unbalanced="0"/>
    <cacheHierarchy uniqueName="[customers_table].[age bucket]" caption="age bucket" attribute="1" defaultMemberUniqueName="[customers_table].[age bucket].[All]" allUniqueName="[customers_table].[age bucket].[All]" dimensionUniqueName="[customers_table]" displayFolder="" count="2" memberValueDatatype="130" unbalanced="0">
      <fieldsUsage count="2">
        <fieldUsage x="-1"/>
        <fieldUsage x="3"/>
      </fieldsUsage>
    </cacheHierarchy>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Name]" caption="Month Name" attribute="1" defaultMemberUniqueName="[Date].[Month Name].[All]" allUniqueName="[Date].[Month Name].[All]" dimensionUniqueName="[Date]" displayFolder="" count="0" memberValueDatatype="130" unbalanced="0"/>
    <cacheHierarchy uniqueName="[Date].[Month]" caption="Month" attribute="1" defaultMemberUniqueName="[Date].[Month].[All]" allUniqueName="[Date].[Month].[All]" dimensionUniqueName="[Date]" displayFolder="" count="0" memberValueDatatype="20" unbalanced="0"/>
    <cacheHierarchy uniqueName="[Date].[Quarter]" caption="Quarter" attribute="1" defaultMemberUniqueName="[Date].[Quarter].[All]" allUniqueName="[Date].[Quarter].[All]" dimensionUniqueName="[Date]" displayFolder="" count="0" memberValueDatatype="130" unbalanced="0"/>
    <cacheHierarchy uniqueName="[Date].[Day Name]" caption="Day Name" attribute="1" defaultMemberUniqueName="[Date].[Day Name].[All]" allUniqueName="[Date].[Day Name].[All]" dimensionUniqueName="[Date]" displayFolder="" count="2" memberValueDatatype="130" unbalanced="0"/>
    <cacheHierarchy uniqueName="[Date].[Day of Week]" caption="Day of Week" attribute="1" defaultMemberUniqueName="[Date].[Day of Week].[All]" allUniqueName="[Date].[Day of Week].[All]" dimensionUniqueName="[Date]" displayFolder="" count="0" memberValueDatatype="20" unbalanced="0"/>
    <cacheHierarchy uniqueName="[Date].[Week of Year]" caption="Week of Year" attribute="1" defaultMemberUniqueName="[Date].[Week of Year].[All]" allUniqueName="[Date].[Week of Year].[All]" dimensionUniqueName="[Date]" displayFolder="" count="0" memberValueDatatype="20" unbalanced="0"/>
    <cacheHierarchy uniqueName="[Date].[day type]" caption="day type" attribute="1" defaultMemberUniqueName="[Date].[day type].[All]" allUniqueName="[Date].[day type].[All]" dimensionUniqueName="[Date]" displayFolder="" count="0" memberValueDatatype="13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130" unbalanced="0"/>
    <cacheHierarchy uniqueName="[monthly_store_targets].[Month]" caption="Month" attribute="1" time="1" defaultMemberUniqueName="[monthly_store_targets].[Month].[All]" allUniqueName="[monthly_store_targets].[Month].[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2" memberValueDatatype="130" unbalanced="0">
      <fieldsUsage count="2">
        <fieldUsage x="-1"/>
        <fieldUsage x="5"/>
      </fieldsUsage>
    </cacheHierarchy>
    <cacheHierarchy uniqueName="[products_table].[Category]" caption="Category" attribute="1" defaultMemberUniqueName="[products_table].[Category].[All]" allUniqueName="[products_table].[Category].[All]" dimensionUniqueName="[products_table]" displayFolder="" count="0"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Query1].[Measures]" caption="Measures" attribute="1" defaultMemberUniqueName="[Query1].[Measures].[All]" allUniqueName="[Query1].[Measures].[All]" dimensionUniqueName="[Query1]" displayFolder="" count="0" memberValueDatatype="20"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Store Name]" caption="Store Name" attribute="1" defaultMemberUniqueName="[sales_persons_table].[Store Name].[All]" allUniqueName="[sales_persons_table].[Store Name].[All]" dimensionUniqueName="[sales_persons_table]" displayFolder="" count="2" memberValueDatatype="130" unbalanced="0">
      <fieldsUsage count="2">
        <fieldUsage x="-1"/>
        <fieldUsage x="0"/>
      </fieldsUsage>
    </cacheHierarchy>
    <cacheHierarchy uniqueName="[sales_persons_table].[Date of Birth]" caption="Date of Birth" attribute="1" time="1" defaultMemberUniqueName="[sales_persons_table].[Date of Birth].[All]" allUniqueName="[sales_persons_table].[Date of Birth].[All]" dimensionUniqueName="[sales_persons_table]" displayFolder="" count="0" memberValueDatatype="7" unbalanced="0"/>
    <cacheHierarchy uniqueName="[sales_persons_table].[Fullname]" caption="Fullname" attribute="1" defaultMemberUniqueName="[sales_persons_table].[Fullname].[All]" allUniqueName="[sales_persons_table].[Fullname].[All]" dimensionUniqueName="[sales_persons_table]" displayFolder="" count="0" memberValueDatatype="130" unbalanced="0"/>
    <cacheHierarchy uniqueName="[sales_persons_table].[Custom]" caption="Custom" attribute="1" defaultMemberUniqueName="[sales_persons_table].[Custom].[All]" allUniqueName="[sales_persons_table].[Custom].[All]" dimensionUniqueName="[sales_persons_table]" displayFolder="" count="0" memberValueDatatype="20" unbalanced="0"/>
    <cacheHierarchy uniqueName="[Measures].[Sum of Quantity Returned]" caption="Sum of Quantity Returned" measure="1" displayFolder="" measureGroup="fact_table" count="0">
      <extLst>
        <ext xmlns:x15="http://schemas.microsoft.com/office/spreadsheetml/2010/11/main" uri="{B97F6D7D-B522-45F9-BDA1-12C45D357490}">
          <x15:cacheHierarchy aggregatedColumn="20"/>
        </ext>
      </extLst>
    </cacheHierarchy>
    <cacheHierarchy uniqueName="[Measures].[Sum of Quantity Sold]" caption="Sum of Quantity Sold" measure="1" displayFolder="" measureGroup="fact_table" count="0">
      <extLst>
        <ext xmlns:x15="http://schemas.microsoft.com/office/spreadsheetml/2010/11/main" uri="{B97F6D7D-B522-45F9-BDA1-12C45D357490}">
          <x15:cacheHierarchy aggregatedColumn="18"/>
        </ext>
      </extLst>
    </cacheHierarchy>
    <cacheHierarchy uniqueName="[Measures].[Sum of Month]" caption="Sum of Month" measure="1" displayFolder="" measureGroup="Date" count="0">
      <extLst>
        <ext xmlns:x15="http://schemas.microsoft.com/office/spreadsheetml/2010/11/main" uri="{B97F6D7D-B522-45F9-BDA1-12C45D357490}">
          <x15:cacheHierarchy aggregatedColumn="9"/>
        </ext>
      </extLst>
    </cacheHierarchy>
    <cacheHierarchy uniqueName="[Measures].[Count of age bucket]" caption="Count of age bucket" measure="1" displayFolder="" measureGroup="customers_table" count="0">
      <extLst>
        <ext xmlns:x15="http://schemas.microsoft.com/office/spreadsheetml/2010/11/main" uri="{B97F6D7D-B522-45F9-BDA1-12C45D357490}">
          <x15:cacheHierarchy aggregatedColumn="5"/>
        </ext>
      </extLst>
    </cacheHierarchy>
    <cacheHierarchy uniqueName="[Measures].[Sum of Age]" caption="Sum of Age" measure="1" displayFolder="" measureGroup="customers_table" count="0">
      <extLst>
        <ext xmlns:x15="http://schemas.microsoft.com/office/spreadsheetml/2010/11/main" uri="{B97F6D7D-B522-45F9-BDA1-12C45D357490}">
          <x15:cacheHierarchy aggregatedColumn="4"/>
        </ext>
      </extLst>
    </cacheHierarchy>
    <cacheHierarchy uniqueName="[Measures].[Average of Age]" caption="Average of Age" measure="1" displayFolder="" measureGroup="customers_table" count="0">
      <extLst>
        <ext xmlns:x15="http://schemas.microsoft.com/office/spreadsheetml/2010/11/main" uri="{B97F6D7D-B522-45F9-BDA1-12C45D357490}">
          <x15:cacheHierarchy aggregatedColumn="4"/>
        </ext>
      </extLst>
    </cacheHierarchy>
    <cacheHierarchy uniqueName="[Measures].[Sum of Day of Week]" caption="Sum of Day of Week" measure="1" displayFolder="" measureGroup="Date" count="0">
      <extLst>
        <ext xmlns:x15="http://schemas.microsoft.com/office/spreadsheetml/2010/11/main" uri="{B97F6D7D-B522-45F9-BDA1-12C45D357490}">
          <x15:cacheHierarchy aggregatedColumn="12"/>
        </ext>
      </extLst>
    </cacheHierarchy>
    <cacheHierarchy uniqueName="[Measures].[Totalrevenue]" caption="Totalrevenue" measure="1" displayFolder="" measureGroup="Query1" count="0"/>
    <cacheHierarchy uniqueName="[Measures].[COGS]" caption="COGS" measure="1" displayFolder="" measureGroup="Query1" count="0"/>
    <cacheHierarchy uniqueName="[Measures].[PROFIT]" caption="PROFIT" measure="1" displayFolder="" measureGroup="Query1" count="0" oneField="1">
      <fieldsUsage count="1">
        <fieldUsage x="4"/>
      </fieldsUsage>
    </cacheHierarchy>
    <cacheHierarchy uniqueName="[Measures].[%profit margin]" caption="%profit margin" measure="1" displayFolder="" measureGroup="Query1" count="0"/>
    <cacheHierarchy uniqueName="[Measures].[Transcations]" caption="Transcations" measure="1" displayFolder="" measureGroup="Query1" count="0"/>
    <cacheHierarchy uniqueName="[Measures].[totalrefund]" caption="totalrefund" measure="1" displayFolder="" measureGroup="Query1" count="0"/>
    <cacheHierarchy uniqueName="[Measures].[refund%]" caption="refund%" measure="1" displayFolder="" measureGroup="Query1" count="0"/>
    <cacheHierarchy uniqueName="[Measures].[total products]" caption="total products" measure="1" displayFolder="" measureGroup="Query1" count="0"/>
    <cacheHierarchy uniqueName="[Measures].[totaltarget]" caption="totaltarget" measure="1" displayFolder="" measureGroup="Query1" count="0"/>
    <cacheHierarchy uniqueName="[Measures].[#CUSTOMERS]" caption="#CUSTOMERS" measure="1" displayFolder="" measureGroup="Query1" count="0"/>
    <cacheHierarchy uniqueName="[Measures].[3LOCATIONS]" caption="3LOCATIONS" measure="1" displayFolder="" measureGroup="Query1" count="0"/>
    <cacheHierarchy uniqueName="[Measures].[avg age]" caption="avg age" measure="1" displayFolder="" measureGroup="Query1" count="0"/>
    <cacheHierarchy uniqueName="[Measures].[Return rate]" caption="Return rate" measure="1" displayFolder="" measureGroup="Query1" count="0"/>
    <cacheHierarchy uniqueName="[Measures].[__XL_Count customers_table]" caption="__XL_Count customers_table" measure="1" displayFolder="" measureGroup="customers_table"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sales_persons_table]" caption="__XL_Count sales_persons_table" measure="1" displayFolder="" measureGroup="sales_persons_table" count="0" hidden="1"/>
    <cacheHierarchy uniqueName="[Measures].[__XL_Count Date]" caption="__XL_Count Date" measure="1" displayFolder="" measureGroup="Date" count="0" hidden="1"/>
    <cacheHierarchy uniqueName="[Measures].[__XL_Count Query1]" caption="__XL_Count Query1" measure="1" displayFolder="" measureGroup="Query1" count="0" hidden="1"/>
    <cacheHierarchy uniqueName="[Measures].[__No measures defined]" caption="__No measures defined" measure="1" displayFolder="" count="0" hidden="1"/>
  </cacheHierarchies>
  <kpis count="0"/>
  <dimensions count="8">
    <dimension name="customers_table" uniqueName="[customers_table]" caption="customers_table"/>
    <dimension name="Date" uniqueName="[Date]" caption="Date"/>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 name="Query1" uniqueName="[Query1]" caption="Query1"/>
    <dimension name="sales_persons_table" uniqueName="[sales_persons_table]" caption="sales_persons_table"/>
  </dimensions>
  <measureGroups count="7">
    <measureGroup name="customers_table" caption="customers_table"/>
    <measureGroup name="Date" caption="Date"/>
    <measureGroup name="fact_table" caption="fact_table"/>
    <measureGroup name="monthly_store_targets" caption="monthly_store_targets"/>
    <measureGroup name="products_table" caption="products_table"/>
    <measureGroup name="Query1" caption="Query1"/>
    <measureGroup name="sales_persons_table" caption="sales_persons_table"/>
  </measureGroups>
  <maps count="13">
    <map measureGroup="0" dimension="0"/>
    <map measureGroup="1" dimension="1"/>
    <map measureGroup="2" dimension="0"/>
    <map measureGroup="2" dimension="1"/>
    <map measureGroup="2" dimension="2"/>
    <map measureGroup="2" dimension="5"/>
    <map measureGroup="2" dimension="7"/>
    <map measureGroup="3" dimension="1"/>
    <map measureGroup="3" dimension="4"/>
    <map measureGroup="3" dimension="7"/>
    <map measureGroup="4" dimension="5"/>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riya priya" refreshedDate="45791.861345833335" createdVersion="5" refreshedVersion="8" minRefreshableVersion="3" recordCount="0" supportSubquery="1" supportAdvancedDrill="1" xr:uid="{1EBC1EDA-29BD-4468-BBD5-9E23AE6753D9}">
  <cacheSource type="external" connectionId="8"/>
  <cacheFields count="6">
    <cacheField name="[sales_persons_table].[Store Name].[Store Name]" caption="Store Name" numFmtId="0" hierarchy="32" level="1">
      <sharedItems containsSemiMixedTypes="0" containsNonDate="0" containsString="0"/>
    </cacheField>
    <cacheField name="[customers_table].[Fullname].[Fullname]" caption="Fullname" numFmtId="0" hierarchy="3" level="1">
      <sharedItems count="5">
        <s v="John Brown"/>
        <s v="Judith Simmons"/>
        <s v="Kristine Barrett"/>
        <s v="Laura Gross"/>
        <s v="Paul Noble"/>
      </sharedItems>
    </cacheField>
    <cacheField name="[customers_table].[Location].[Location]" caption="Location" numFmtId="0" hierarchy="2" level="1">
      <sharedItems count="5">
        <s v="Florida"/>
        <s v="Indiana"/>
        <s v="Maryland"/>
        <s v="New York"/>
        <s v="Wisconsin"/>
      </sharedItems>
    </cacheField>
    <cacheField name="[customers_table].[age bucket].[age bucket]" caption="age bucket" numFmtId="0" hierarchy="5" level="1">
      <sharedItems count="5">
        <s v="0-20"/>
        <s v="21-30"/>
        <s v="31-40"/>
        <s v="41-50"/>
        <s v="51 +"/>
      </sharedItems>
    </cacheField>
    <cacheField name="[Measures].[PROFIT]" caption="PROFIT" numFmtId="0" hierarchy="45" level="32767"/>
    <cacheField name="[products_table].[Category].[Category]" caption="Category" numFmtId="0" hierarchy="27" level="1">
      <sharedItems count="8">
        <s v="Alcoholic Beverage"/>
        <s v="Coffee"/>
        <s v="Energy Drink"/>
        <s v="Juice"/>
        <s v="Soft Drink"/>
        <s v="Sports Drink"/>
        <s v="Tea"/>
        <s v="Water"/>
      </sharedItems>
    </cacheField>
  </cacheFields>
  <cacheHierarchies count="64">
    <cacheHierarchy uniqueName="[customers_table].[Customer ID]" caption="Customer ID" attribute="1" defaultMemberUniqueName="[customers_table].[Customer ID].[All]" allUniqueName="[customers_table].[Customer ID].[All]" dimensionUniqueName="[customers_table]" displayFolder="" count="0" memberValueDatatype="20" unbalanced="0"/>
    <cacheHierarchy uniqueName="[customers_table].[Gender]" caption="Gender" attribute="1" defaultMemberUniqueName="[customers_table].[Gender].[All]" allUniqueName="[customers_table].[Gender].[All]" dimensionUniqueName="[customers_table]" displayFolder="" count="0" memberValueDatatype="130" unbalanced="0"/>
    <cacheHierarchy uniqueName="[customers_table].[Location]" caption="Location" attribute="1" defaultMemberUniqueName="[customers_table].[Location].[All]" allUniqueName="[customers_table].[Location].[All]" dimensionUniqueName="[customers_table]" displayFolder="" count="2" memberValueDatatype="130" unbalanced="0">
      <fieldsUsage count="2">
        <fieldUsage x="-1"/>
        <fieldUsage x="2"/>
      </fieldsUsage>
    </cacheHierarchy>
    <cacheHierarchy uniqueName="[customers_table].[Fullname]" caption="Fullname" attribute="1" defaultMemberUniqueName="[customers_table].[Fullname].[All]" allUniqueName="[customers_table].[Fullname].[All]" dimensionUniqueName="[customers_table]" displayFolder="" count="2" memberValueDatatype="130" unbalanced="0">
      <fieldsUsage count="2">
        <fieldUsage x="-1"/>
        <fieldUsage x="1"/>
      </fieldsUsage>
    </cacheHierarchy>
    <cacheHierarchy uniqueName="[customers_table].[Age]" caption="Age" attribute="1" defaultMemberUniqueName="[customers_table].[Age].[All]" allUniqueName="[customers_table].[Age].[All]" dimensionUniqueName="[customers_table]" displayFolder="" count="0" memberValueDatatype="20" unbalanced="0"/>
    <cacheHierarchy uniqueName="[customers_table].[age bucket]" caption="age bucket" attribute="1" defaultMemberUniqueName="[customers_table].[age bucket].[All]" allUniqueName="[customers_table].[age bucket].[All]" dimensionUniqueName="[customers_table]" displayFolder="" count="2" memberValueDatatype="130" unbalanced="0">
      <fieldsUsage count="2">
        <fieldUsage x="-1"/>
        <fieldUsage x="3"/>
      </fieldsUsage>
    </cacheHierarchy>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Name]" caption="Month Name" attribute="1" defaultMemberUniqueName="[Date].[Month Name].[All]" allUniqueName="[Date].[Month Name].[All]" dimensionUniqueName="[Date]" displayFolder="" count="0" memberValueDatatype="130" unbalanced="0"/>
    <cacheHierarchy uniqueName="[Date].[Month]" caption="Month" attribute="1" defaultMemberUniqueName="[Date].[Month].[All]" allUniqueName="[Date].[Month].[All]" dimensionUniqueName="[Date]" displayFolder="" count="0" memberValueDatatype="20" unbalanced="0"/>
    <cacheHierarchy uniqueName="[Date].[Quarter]" caption="Quarter" attribute="1" defaultMemberUniqueName="[Date].[Quarter].[All]" allUniqueName="[Date].[Quarter].[All]" dimensionUniqueName="[Date]" displayFolder="" count="0" memberValueDatatype="130" unbalanced="0"/>
    <cacheHierarchy uniqueName="[Date].[Day Name]" caption="Day Name" attribute="1" defaultMemberUniqueName="[Date].[Day Name].[All]" allUniqueName="[Date].[Day Name].[All]" dimensionUniqueName="[Date]" displayFolder="" count="2" memberValueDatatype="130" unbalanced="0"/>
    <cacheHierarchy uniqueName="[Date].[Day of Week]" caption="Day of Week" attribute="1" defaultMemberUniqueName="[Date].[Day of Week].[All]" allUniqueName="[Date].[Day of Week].[All]" dimensionUniqueName="[Date]" displayFolder="" count="0" memberValueDatatype="20" unbalanced="0"/>
    <cacheHierarchy uniqueName="[Date].[Week of Year]" caption="Week of Year" attribute="1" defaultMemberUniqueName="[Date].[Week of Year].[All]" allUniqueName="[Date].[Week of Year].[All]" dimensionUniqueName="[Date]" displayFolder="" count="0" memberValueDatatype="20" unbalanced="0"/>
    <cacheHierarchy uniqueName="[Date].[day type]" caption="day type" attribute="1" defaultMemberUniqueName="[Date].[day type].[All]" allUniqueName="[Date].[day type].[All]" dimensionUniqueName="[Date]" displayFolder="" count="0" memberValueDatatype="13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130" unbalanced="0"/>
    <cacheHierarchy uniqueName="[monthly_store_targets].[Month]" caption="Month" attribute="1" time="1" defaultMemberUniqueName="[monthly_store_targets].[Month].[All]" allUniqueName="[monthly_store_targets].[Month].[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2" memberValueDatatype="130" unbalanced="0"/>
    <cacheHierarchy uniqueName="[products_table].[Category]" caption="Category" attribute="1" defaultMemberUniqueName="[products_table].[Category].[All]" allUniqueName="[products_table].[Category].[All]" dimensionUniqueName="[products_table]" displayFolder="" count="2" memberValueDatatype="130" unbalanced="0">
      <fieldsUsage count="2">
        <fieldUsage x="-1"/>
        <fieldUsage x="5"/>
      </fieldsUsage>
    </cacheHierarchy>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Query1].[Measures]" caption="Measures" attribute="1" defaultMemberUniqueName="[Query1].[Measures].[All]" allUniqueName="[Query1].[Measures].[All]" dimensionUniqueName="[Query1]" displayFolder="" count="0" memberValueDatatype="20"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Store Name]" caption="Store Name" attribute="1" defaultMemberUniqueName="[sales_persons_table].[Store Name].[All]" allUniqueName="[sales_persons_table].[Store Name].[All]" dimensionUniqueName="[sales_persons_table]" displayFolder="" count="2" memberValueDatatype="130" unbalanced="0">
      <fieldsUsage count="2">
        <fieldUsage x="-1"/>
        <fieldUsage x="0"/>
      </fieldsUsage>
    </cacheHierarchy>
    <cacheHierarchy uniqueName="[sales_persons_table].[Date of Birth]" caption="Date of Birth" attribute="1" time="1" defaultMemberUniqueName="[sales_persons_table].[Date of Birth].[All]" allUniqueName="[sales_persons_table].[Date of Birth].[All]" dimensionUniqueName="[sales_persons_table]" displayFolder="" count="0" memberValueDatatype="7" unbalanced="0"/>
    <cacheHierarchy uniqueName="[sales_persons_table].[Fullname]" caption="Fullname" attribute="1" defaultMemberUniqueName="[sales_persons_table].[Fullname].[All]" allUniqueName="[sales_persons_table].[Fullname].[All]" dimensionUniqueName="[sales_persons_table]" displayFolder="" count="0" memberValueDatatype="130" unbalanced="0"/>
    <cacheHierarchy uniqueName="[sales_persons_table].[Custom]" caption="Custom" attribute="1" defaultMemberUniqueName="[sales_persons_table].[Custom].[All]" allUniqueName="[sales_persons_table].[Custom].[All]" dimensionUniqueName="[sales_persons_table]" displayFolder="" count="0" memberValueDatatype="20" unbalanced="0"/>
    <cacheHierarchy uniqueName="[Measures].[Sum of Quantity Returned]" caption="Sum of Quantity Returned" measure="1" displayFolder="" measureGroup="fact_table" count="0">
      <extLst>
        <ext xmlns:x15="http://schemas.microsoft.com/office/spreadsheetml/2010/11/main" uri="{B97F6D7D-B522-45F9-BDA1-12C45D357490}">
          <x15:cacheHierarchy aggregatedColumn="20"/>
        </ext>
      </extLst>
    </cacheHierarchy>
    <cacheHierarchy uniqueName="[Measures].[Sum of Quantity Sold]" caption="Sum of Quantity Sold" measure="1" displayFolder="" measureGroup="fact_table" count="0">
      <extLst>
        <ext xmlns:x15="http://schemas.microsoft.com/office/spreadsheetml/2010/11/main" uri="{B97F6D7D-B522-45F9-BDA1-12C45D357490}">
          <x15:cacheHierarchy aggregatedColumn="18"/>
        </ext>
      </extLst>
    </cacheHierarchy>
    <cacheHierarchy uniqueName="[Measures].[Sum of Month]" caption="Sum of Month" measure="1" displayFolder="" measureGroup="Date" count="0">
      <extLst>
        <ext xmlns:x15="http://schemas.microsoft.com/office/spreadsheetml/2010/11/main" uri="{B97F6D7D-B522-45F9-BDA1-12C45D357490}">
          <x15:cacheHierarchy aggregatedColumn="9"/>
        </ext>
      </extLst>
    </cacheHierarchy>
    <cacheHierarchy uniqueName="[Measures].[Count of age bucket]" caption="Count of age bucket" measure="1" displayFolder="" measureGroup="customers_table" count="0">
      <extLst>
        <ext xmlns:x15="http://schemas.microsoft.com/office/spreadsheetml/2010/11/main" uri="{B97F6D7D-B522-45F9-BDA1-12C45D357490}">
          <x15:cacheHierarchy aggregatedColumn="5"/>
        </ext>
      </extLst>
    </cacheHierarchy>
    <cacheHierarchy uniqueName="[Measures].[Sum of Age]" caption="Sum of Age" measure="1" displayFolder="" measureGroup="customers_table" count="0">
      <extLst>
        <ext xmlns:x15="http://schemas.microsoft.com/office/spreadsheetml/2010/11/main" uri="{B97F6D7D-B522-45F9-BDA1-12C45D357490}">
          <x15:cacheHierarchy aggregatedColumn="4"/>
        </ext>
      </extLst>
    </cacheHierarchy>
    <cacheHierarchy uniqueName="[Measures].[Average of Age]" caption="Average of Age" measure="1" displayFolder="" measureGroup="customers_table" count="0">
      <extLst>
        <ext xmlns:x15="http://schemas.microsoft.com/office/spreadsheetml/2010/11/main" uri="{B97F6D7D-B522-45F9-BDA1-12C45D357490}">
          <x15:cacheHierarchy aggregatedColumn="4"/>
        </ext>
      </extLst>
    </cacheHierarchy>
    <cacheHierarchy uniqueName="[Measures].[Sum of Day of Week]" caption="Sum of Day of Week" measure="1" displayFolder="" measureGroup="Date" count="0">
      <extLst>
        <ext xmlns:x15="http://schemas.microsoft.com/office/spreadsheetml/2010/11/main" uri="{B97F6D7D-B522-45F9-BDA1-12C45D357490}">
          <x15:cacheHierarchy aggregatedColumn="12"/>
        </ext>
      </extLst>
    </cacheHierarchy>
    <cacheHierarchy uniqueName="[Measures].[Totalrevenue]" caption="Totalrevenue" measure="1" displayFolder="" measureGroup="Query1" count="0"/>
    <cacheHierarchy uniqueName="[Measures].[COGS]" caption="COGS" measure="1" displayFolder="" measureGroup="Query1" count="0"/>
    <cacheHierarchy uniqueName="[Measures].[PROFIT]" caption="PROFIT" measure="1" displayFolder="" measureGroup="Query1" count="0" oneField="1">
      <fieldsUsage count="1">
        <fieldUsage x="4"/>
      </fieldsUsage>
    </cacheHierarchy>
    <cacheHierarchy uniqueName="[Measures].[%profit margin]" caption="%profit margin" measure="1" displayFolder="" measureGroup="Query1" count="0"/>
    <cacheHierarchy uniqueName="[Measures].[Transcations]" caption="Transcations" measure="1" displayFolder="" measureGroup="Query1" count="0"/>
    <cacheHierarchy uniqueName="[Measures].[totalrefund]" caption="totalrefund" measure="1" displayFolder="" measureGroup="Query1" count="0"/>
    <cacheHierarchy uniqueName="[Measures].[refund%]" caption="refund%" measure="1" displayFolder="" measureGroup="Query1" count="0"/>
    <cacheHierarchy uniqueName="[Measures].[total products]" caption="total products" measure="1" displayFolder="" measureGroup="Query1" count="0"/>
    <cacheHierarchy uniqueName="[Measures].[totaltarget]" caption="totaltarget" measure="1" displayFolder="" measureGroup="Query1" count="0"/>
    <cacheHierarchy uniqueName="[Measures].[#CUSTOMERS]" caption="#CUSTOMERS" measure="1" displayFolder="" measureGroup="Query1" count="0"/>
    <cacheHierarchy uniqueName="[Measures].[3LOCATIONS]" caption="3LOCATIONS" measure="1" displayFolder="" measureGroup="Query1" count="0"/>
    <cacheHierarchy uniqueName="[Measures].[avg age]" caption="avg age" measure="1" displayFolder="" measureGroup="Query1" count="0"/>
    <cacheHierarchy uniqueName="[Measures].[Return rate]" caption="Return rate" measure="1" displayFolder="" measureGroup="Query1" count="0"/>
    <cacheHierarchy uniqueName="[Measures].[__XL_Count customers_table]" caption="__XL_Count customers_table" measure="1" displayFolder="" measureGroup="customers_table"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sales_persons_table]" caption="__XL_Count sales_persons_table" measure="1" displayFolder="" measureGroup="sales_persons_table" count="0" hidden="1"/>
    <cacheHierarchy uniqueName="[Measures].[__XL_Count Date]" caption="__XL_Count Date" measure="1" displayFolder="" measureGroup="Date" count="0" hidden="1"/>
    <cacheHierarchy uniqueName="[Measures].[__XL_Count Query1]" caption="__XL_Count Query1" measure="1" displayFolder="" measureGroup="Query1" count="0" hidden="1"/>
    <cacheHierarchy uniqueName="[Measures].[__No measures defined]" caption="__No measures defined" measure="1" displayFolder="" count="0" hidden="1"/>
  </cacheHierarchies>
  <kpis count="0"/>
  <dimensions count="8">
    <dimension name="customers_table" uniqueName="[customers_table]" caption="customers_table"/>
    <dimension name="Date" uniqueName="[Date]" caption="Date"/>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 name="Query1" uniqueName="[Query1]" caption="Query1"/>
    <dimension name="sales_persons_table" uniqueName="[sales_persons_table]" caption="sales_persons_table"/>
  </dimensions>
  <measureGroups count="7">
    <measureGroup name="customers_table" caption="customers_table"/>
    <measureGroup name="Date" caption="Date"/>
    <measureGroup name="fact_table" caption="fact_table"/>
    <measureGroup name="monthly_store_targets" caption="monthly_store_targets"/>
    <measureGroup name="products_table" caption="products_table"/>
    <measureGroup name="Query1" caption="Query1"/>
    <measureGroup name="sales_persons_table" caption="sales_persons_table"/>
  </measureGroups>
  <maps count="13">
    <map measureGroup="0" dimension="0"/>
    <map measureGroup="1" dimension="1"/>
    <map measureGroup="2" dimension="0"/>
    <map measureGroup="2" dimension="1"/>
    <map measureGroup="2" dimension="2"/>
    <map measureGroup="2" dimension="5"/>
    <map measureGroup="2" dimension="7"/>
    <map measureGroup="3" dimension="1"/>
    <map measureGroup="3" dimension="4"/>
    <map measureGroup="3" dimension="7"/>
    <map measureGroup="4" dimension="5"/>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riya priya" refreshedDate="45791.914983680559" createdVersion="8" refreshedVersion="8" minRefreshableVersion="3" recordCount="0" supportSubquery="1" supportAdvancedDrill="1" xr:uid="{8B8D8291-3D6C-4DC1-BE35-14E263633A29}">
  <cacheSource type="external" connectionId="8"/>
  <cacheFields count="3">
    <cacheField name="[Measures].[Totalrevenue]" caption="Totalrevenue" numFmtId="0" hierarchy="43" level="32767"/>
    <cacheField name="[Date].[day type].[day type]" caption="day type" numFmtId="0" hierarchy="14" level="1">
      <sharedItems count="2">
        <s v="Weekday"/>
        <s v="Weekend"/>
      </sharedItems>
    </cacheField>
    <cacheField name="Dummy0" numFmtId="0" hierarchy="64" level="32767">
      <extLst>
        <ext xmlns:x14="http://schemas.microsoft.com/office/spreadsheetml/2009/9/main" uri="{63CAB8AC-B538-458d-9737-405883B0398D}">
          <x14:cacheField ignore="1"/>
        </ext>
      </extLst>
    </cacheField>
  </cacheFields>
  <cacheHierarchies count="65">
    <cacheHierarchy uniqueName="[customers_table].[Customer ID]" caption="Customer ID" attribute="1" defaultMemberUniqueName="[customers_table].[Customer ID].[All]" allUniqueName="[customers_table].[Customer ID].[All]" dimensionUniqueName="[customers_table]" displayFolder="" count="0" memberValueDatatype="20" unbalanced="0"/>
    <cacheHierarchy uniqueName="[customers_table].[Gender]" caption="Gender" attribute="1" defaultMemberUniqueName="[customers_table].[Gender].[All]" allUniqueName="[customers_table].[Gender].[All]" dimensionUniqueName="[customers_table]" displayFolder="" count="0" memberValueDatatype="130" unbalanced="0"/>
    <cacheHierarchy uniqueName="[customers_table].[Location]" caption="Location" attribute="1" defaultMemberUniqueName="[customers_table].[Location].[All]" allUniqueName="[customers_table].[Location].[All]" dimensionUniqueName="[customers_table]" displayFolder="" count="0" memberValueDatatype="130" unbalanced="0"/>
    <cacheHierarchy uniqueName="[customers_table].[Fullname]" caption="Fullname" attribute="1" defaultMemberUniqueName="[customers_table].[Fullname].[All]" allUniqueName="[customers_table].[Fullname].[All]" dimensionUniqueName="[customers_table]" displayFolder="" count="0" memberValueDatatype="130" unbalanced="0"/>
    <cacheHierarchy uniqueName="[customers_table].[Age]" caption="Age" attribute="1" defaultMemberUniqueName="[customers_table].[Age].[All]" allUniqueName="[customers_table].[Age].[All]" dimensionUniqueName="[customers_table]" displayFolder="" count="0" memberValueDatatype="20" unbalanced="0"/>
    <cacheHierarchy uniqueName="[customers_table].[age bucket]" caption="age bucket" attribute="1" defaultMemberUniqueName="[customers_table].[age bucket].[All]" allUniqueName="[customers_table].[age bucket].[All]" dimensionUniqueName="[customers_table]"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Name]" caption="Month Name" attribute="1" defaultMemberUniqueName="[Date].[Month Name].[All]" allUniqueName="[Date].[Month Name].[All]" dimensionUniqueName="[Date]" displayFolder="" count="0" memberValueDatatype="130" unbalanced="0"/>
    <cacheHierarchy uniqueName="[Date].[Month]" caption="Month" attribute="1" defaultMemberUniqueName="[Date].[Month].[All]" allUniqueName="[Date].[Month].[All]" dimensionUniqueName="[Date]" displayFolder="" count="0" memberValueDatatype="20" unbalanced="0"/>
    <cacheHierarchy uniqueName="[Date].[Quarter]" caption="Quarter" attribute="1" defaultMemberUniqueName="[Date].[Quarter].[All]" allUniqueName="[Date].[Quarter].[All]" dimensionUniqueName="[Date]" displayFolder="" count="0" memberValueDatatype="130" unbalanced="0"/>
    <cacheHierarchy uniqueName="[Date].[Day Name]" caption="Day Name" attribute="1" defaultMemberUniqueName="[Date].[Day Name].[All]" allUniqueName="[Date].[Day Name].[All]" dimensionUniqueName="[Date]" displayFolder="" count="0" memberValueDatatype="130" unbalanced="0"/>
    <cacheHierarchy uniqueName="[Date].[Day of Week]" caption="Day of Week" attribute="1" defaultMemberUniqueName="[Date].[Day of Week].[All]" allUniqueName="[Date].[Day of Week].[All]" dimensionUniqueName="[Date]" displayFolder="" count="0" memberValueDatatype="20" unbalanced="0"/>
    <cacheHierarchy uniqueName="[Date].[Week of Year]" caption="Week of Year" attribute="1" defaultMemberUniqueName="[Date].[Week of Year].[All]" allUniqueName="[Date].[Week of Year].[All]" dimensionUniqueName="[Date]" displayFolder="" count="0" memberValueDatatype="20" unbalanced="0"/>
    <cacheHierarchy uniqueName="[Date].[day type]" caption="day type" attribute="1" defaultMemberUniqueName="[Date].[day type].[All]" allUniqueName="[Date].[day type].[All]" dimensionUniqueName="[Date]" displayFolder="" count="2" memberValueDatatype="130" unbalanced="0">
      <fieldsUsage count="2">
        <fieldUsage x="-1"/>
        <fieldUsage x="1"/>
      </fieldsUsage>
    </cacheHierarchy>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130" unbalanced="0"/>
    <cacheHierarchy uniqueName="[monthly_store_targets].[Month]" caption="Month" attribute="1" time="1" defaultMemberUniqueName="[monthly_store_targets].[Month].[All]" allUniqueName="[monthly_store_targets].[Month].[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0"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Query1].[Measures]" caption="Measures" attribute="1" defaultMemberUniqueName="[Query1].[Measures].[All]" allUniqueName="[Query1].[Measures].[All]" dimensionUniqueName="[Query1]" displayFolder="" count="0" memberValueDatatype="20"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Store Name]" caption="Store Name" attribute="1" defaultMemberUniqueName="[sales_persons_table].[Store Name].[All]" allUniqueName="[sales_persons_table].[Store Name].[All]" dimensionUniqueName="[sales_persons_table]" displayFolder="" count="2" memberValueDatatype="130" unbalanced="0"/>
    <cacheHierarchy uniqueName="[sales_persons_table].[Date of Birth]" caption="Date of Birth" attribute="1" time="1" defaultMemberUniqueName="[sales_persons_table].[Date of Birth].[All]" allUniqueName="[sales_persons_table].[Date of Birth].[All]" dimensionUniqueName="[sales_persons_table]" displayFolder="" count="0" memberValueDatatype="7" unbalanced="0"/>
    <cacheHierarchy uniqueName="[sales_persons_table].[Fullname]" caption="Fullname" attribute="1" defaultMemberUniqueName="[sales_persons_table].[Fullname].[All]" allUniqueName="[sales_persons_table].[Fullname].[All]" dimensionUniqueName="[sales_persons_table]" displayFolder="" count="0" memberValueDatatype="130" unbalanced="0"/>
    <cacheHierarchy uniqueName="[sales_persons_table].[Custom]" caption="Custom" attribute="1" defaultMemberUniqueName="[sales_persons_table].[Custom].[All]" allUniqueName="[sales_persons_table].[Custom].[All]" dimensionUniqueName="[sales_persons_table]" displayFolder="" count="0" memberValueDatatype="20" unbalanced="0"/>
    <cacheHierarchy uniqueName="[Measures].[Sum of Quantity Returned]" caption="Sum of Quantity Returned" measure="1" displayFolder="" measureGroup="fact_table" count="0">
      <extLst>
        <ext xmlns:x15="http://schemas.microsoft.com/office/spreadsheetml/2010/11/main" uri="{B97F6D7D-B522-45F9-BDA1-12C45D357490}">
          <x15:cacheHierarchy aggregatedColumn="20"/>
        </ext>
      </extLst>
    </cacheHierarchy>
    <cacheHierarchy uniqueName="[Measures].[Sum of Quantity Sold]" caption="Sum of Quantity Sold" measure="1" displayFolder="" measureGroup="fact_table" count="0">
      <extLst>
        <ext xmlns:x15="http://schemas.microsoft.com/office/spreadsheetml/2010/11/main" uri="{B97F6D7D-B522-45F9-BDA1-12C45D357490}">
          <x15:cacheHierarchy aggregatedColumn="18"/>
        </ext>
      </extLst>
    </cacheHierarchy>
    <cacheHierarchy uniqueName="[Measures].[Sum of Month]" caption="Sum of Month" measure="1" displayFolder="" measureGroup="Date" count="0">
      <extLst>
        <ext xmlns:x15="http://schemas.microsoft.com/office/spreadsheetml/2010/11/main" uri="{B97F6D7D-B522-45F9-BDA1-12C45D357490}">
          <x15:cacheHierarchy aggregatedColumn="9"/>
        </ext>
      </extLst>
    </cacheHierarchy>
    <cacheHierarchy uniqueName="[Measures].[Count of age bucket]" caption="Count of age bucket" measure="1" displayFolder="" measureGroup="customers_table" count="0">
      <extLst>
        <ext xmlns:x15="http://schemas.microsoft.com/office/spreadsheetml/2010/11/main" uri="{B97F6D7D-B522-45F9-BDA1-12C45D357490}">
          <x15:cacheHierarchy aggregatedColumn="5"/>
        </ext>
      </extLst>
    </cacheHierarchy>
    <cacheHierarchy uniqueName="[Measures].[Sum of Age]" caption="Sum of Age" measure="1" displayFolder="" measureGroup="customers_table" count="0">
      <extLst>
        <ext xmlns:x15="http://schemas.microsoft.com/office/spreadsheetml/2010/11/main" uri="{B97F6D7D-B522-45F9-BDA1-12C45D357490}">
          <x15:cacheHierarchy aggregatedColumn="4"/>
        </ext>
      </extLst>
    </cacheHierarchy>
    <cacheHierarchy uniqueName="[Measures].[Average of Age]" caption="Average of Age" measure="1" displayFolder="" measureGroup="customers_table" count="0">
      <extLst>
        <ext xmlns:x15="http://schemas.microsoft.com/office/spreadsheetml/2010/11/main" uri="{B97F6D7D-B522-45F9-BDA1-12C45D357490}">
          <x15:cacheHierarchy aggregatedColumn="4"/>
        </ext>
      </extLst>
    </cacheHierarchy>
    <cacheHierarchy uniqueName="[Measures].[Sum of Day of Week]" caption="Sum of Day of Week" measure="1" displayFolder="" measureGroup="Date" count="0">
      <extLst>
        <ext xmlns:x15="http://schemas.microsoft.com/office/spreadsheetml/2010/11/main" uri="{B97F6D7D-B522-45F9-BDA1-12C45D357490}">
          <x15:cacheHierarchy aggregatedColumn="12"/>
        </ext>
      </extLst>
    </cacheHierarchy>
    <cacheHierarchy uniqueName="[Measures].[Totalrevenue]" caption="Totalrevenue" measure="1" displayFolder="" measureGroup="Query1" count="0" oneField="1">
      <fieldsUsage count="1">
        <fieldUsage x="0"/>
      </fieldsUsage>
    </cacheHierarchy>
    <cacheHierarchy uniqueName="[Measures].[COGS]" caption="COGS" measure="1" displayFolder="" measureGroup="Query1" count="0"/>
    <cacheHierarchy uniqueName="[Measures].[PROFIT]" caption="PROFIT" measure="1" displayFolder="" measureGroup="Query1" count="0"/>
    <cacheHierarchy uniqueName="[Measures].[%profit margin]" caption="%profit margin" measure="1" displayFolder="" measureGroup="Query1" count="0"/>
    <cacheHierarchy uniqueName="[Measures].[Transcations]" caption="Transcations" measure="1" displayFolder="" measureGroup="Query1" count="0"/>
    <cacheHierarchy uniqueName="[Measures].[totalrefund]" caption="totalrefund" measure="1" displayFolder="" measureGroup="Query1" count="0"/>
    <cacheHierarchy uniqueName="[Measures].[refund%]" caption="refund%" measure="1" displayFolder="" measureGroup="Query1" count="0"/>
    <cacheHierarchy uniqueName="[Measures].[total products]" caption="total products" measure="1" displayFolder="" measureGroup="Query1" count="0"/>
    <cacheHierarchy uniqueName="[Measures].[totaltarget]" caption="totaltarget" measure="1" displayFolder="" measureGroup="Query1" count="0"/>
    <cacheHierarchy uniqueName="[Measures].[#CUSTOMERS]" caption="#CUSTOMERS" measure="1" displayFolder="" measureGroup="Query1" count="0"/>
    <cacheHierarchy uniqueName="[Measures].[3LOCATIONS]" caption="3LOCATIONS" measure="1" displayFolder="" measureGroup="Query1" count="0"/>
    <cacheHierarchy uniqueName="[Measures].[avg age]" caption="avg age" measure="1" displayFolder="" measureGroup="Query1" count="0"/>
    <cacheHierarchy uniqueName="[Measures].[Return rate]" caption="Return rate" measure="1" displayFolder="" measureGroup="Query1" count="0"/>
    <cacheHierarchy uniqueName="[Measures].[__XL_Count customers_table]" caption="__XL_Count customers_table" measure="1" displayFolder="" measureGroup="customers_table"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sales_persons_table]" caption="__XL_Count sales_persons_table" measure="1" displayFolder="" measureGroup="sales_persons_table" count="0" hidden="1"/>
    <cacheHierarchy uniqueName="[Measures].[__XL_Count Date]" caption="__XL_Count Date" measure="1" displayFolder="" measureGroup="Date" count="0" hidden="1"/>
    <cacheHierarchy uniqueName="[Measures].[__XL_Count Query1]" caption="__XL_Count Query1" measure="1" displayFolder="" measureGroup="Query1" count="0" hidden="1"/>
    <cacheHierarchy uniqueName="[Measures].[__No measures defined]" caption="__No measures defined" measure="1" displayFolder="" count="0" hidden="1"/>
    <cacheHierarchy uniqueName="Dummy0" caption="Customer ID" measure="1" count="0">
      <extLst>
        <ext xmlns:x14="http://schemas.microsoft.com/office/spreadsheetml/2009/9/main" uri="{8CF416AD-EC4C-4aba-99F5-12A058AE0983}">
          <x14:cacheHierarchy ignore="1"/>
        </ext>
      </extLst>
    </cacheHierarchy>
  </cacheHierarchies>
  <kpis count="0"/>
  <dimensions count="8">
    <dimension name="customers_table" uniqueName="[customers_table]" caption="customers_table"/>
    <dimension name="Date" uniqueName="[Date]" caption="Date"/>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 name="Query1" uniqueName="[Query1]" caption="Query1"/>
    <dimension name="sales_persons_table" uniqueName="[sales_persons_table]" caption="sales_persons_table"/>
  </dimensions>
  <measureGroups count="7">
    <measureGroup name="customers_table" caption="customers_table"/>
    <measureGroup name="Date" caption="Date"/>
    <measureGroup name="fact_table" caption="fact_table"/>
    <measureGroup name="monthly_store_targets" caption="monthly_store_targets"/>
    <measureGroup name="products_table" caption="products_table"/>
    <measureGroup name="Query1" caption="Query1"/>
    <measureGroup name="sales_persons_table" caption="sales_persons_table"/>
  </measureGroups>
  <maps count="13">
    <map measureGroup="0" dimension="0"/>
    <map measureGroup="1" dimension="1"/>
    <map measureGroup="2" dimension="0"/>
    <map measureGroup="2" dimension="1"/>
    <map measureGroup="2" dimension="2"/>
    <map measureGroup="2" dimension="5"/>
    <map measureGroup="2" dimension="7"/>
    <map measureGroup="3" dimension="1"/>
    <map measureGroup="3" dimension="4"/>
    <map measureGroup="3" dimension="7"/>
    <map measureGroup="4" dimension="5"/>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riya priya" refreshedDate="45791.914986342592" createdVersion="8" refreshedVersion="8" minRefreshableVersion="3" recordCount="0" supportSubquery="1" supportAdvancedDrill="1" xr:uid="{16336ADB-4C91-4D31-9AD9-381AE5684AF6}">
  <cacheSource type="external" connectionId="8"/>
  <cacheFields count="2">
    <cacheField name="[Measures].[Totalrevenue]" caption="Totalrevenue" numFmtId="0" hierarchy="43" level="32767"/>
    <cacheField name="[Measures].[totaltarget]" caption="totaltarget" numFmtId="0" hierarchy="51" level="32767"/>
  </cacheFields>
  <cacheHierarchies count="64">
    <cacheHierarchy uniqueName="[customers_table].[Customer ID]" caption="Customer ID" attribute="1" defaultMemberUniqueName="[customers_table].[Customer ID].[All]" allUniqueName="[customers_table].[Customer ID].[All]" dimensionUniqueName="[customers_table]" displayFolder="" count="0" memberValueDatatype="20" unbalanced="0"/>
    <cacheHierarchy uniqueName="[customers_table].[Gender]" caption="Gender" attribute="1" defaultMemberUniqueName="[customers_table].[Gender].[All]" allUniqueName="[customers_table].[Gender].[All]" dimensionUniqueName="[customers_table]" displayFolder="" count="0" memberValueDatatype="130" unbalanced="0"/>
    <cacheHierarchy uniqueName="[customers_table].[Location]" caption="Location" attribute="1" defaultMemberUniqueName="[customers_table].[Location].[All]" allUniqueName="[customers_table].[Location].[All]" dimensionUniqueName="[customers_table]" displayFolder="" count="0" memberValueDatatype="130" unbalanced="0"/>
    <cacheHierarchy uniqueName="[customers_table].[Fullname]" caption="Fullname" attribute="1" defaultMemberUniqueName="[customers_table].[Fullname].[All]" allUniqueName="[customers_table].[Fullname].[All]" dimensionUniqueName="[customers_table]" displayFolder="" count="0" memberValueDatatype="130" unbalanced="0"/>
    <cacheHierarchy uniqueName="[customers_table].[Age]" caption="Age" attribute="1" defaultMemberUniqueName="[customers_table].[Age].[All]" allUniqueName="[customers_table].[Age].[All]" dimensionUniqueName="[customers_table]" displayFolder="" count="0" memberValueDatatype="20" unbalanced="0"/>
    <cacheHierarchy uniqueName="[customers_table].[age bucket]" caption="age bucket" attribute="1" defaultMemberUniqueName="[customers_table].[age bucket].[All]" allUniqueName="[customers_table].[age bucket].[All]" dimensionUniqueName="[customers_table]"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Name]" caption="Month Name" attribute="1" defaultMemberUniqueName="[Date].[Month Name].[All]" allUniqueName="[Date].[Month Name].[All]" dimensionUniqueName="[Date]" displayFolder="" count="0" memberValueDatatype="130" unbalanced="0"/>
    <cacheHierarchy uniqueName="[Date].[Month]" caption="Month" attribute="1" defaultMemberUniqueName="[Date].[Month].[All]" allUniqueName="[Date].[Month].[All]" dimensionUniqueName="[Date]" displayFolder="" count="0" memberValueDatatype="20" unbalanced="0"/>
    <cacheHierarchy uniqueName="[Date].[Quarter]" caption="Quarter" attribute="1" defaultMemberUniqueName="[Date].[Quarter].[All]" allUniqueName="[Date].[Quarter].[All]" dimensionUniqueName="[Date]" displayFolder="" count="0" memberValueDatatype="130" unbalanced="0"/>
    <cacheHierarchy uniqueName="[Date].[Day Name]" caption="Day Name" attribute="1" defaultMemberUniqueName="[Date].[Day Name].[All]" allUniqueName="[Date].[Day Name].[All]" dimensionUniqueName="[Date]" displayFolder="" count="0" memberValueDatatype="130" unbalanced="0"/>
    <cacheHierarchy uniqueName="[Date].[Day of Week]" caption="Day of Week" attribute="1" defaultMemberUniqueName="[Date].[Day of Week].[All]" allUniqueName="[Date].[Day of Week].[All]" dimensionUniqueName="[Date]" displayFolder="" count="0" memberValueDatatype="20" unbalanced="0"/>
    <cacheHierarchy uniqueName="[Date].[Week of Year]" caption="Week of Year" attribute="1" defaultMemberUniqueName="[Date].[Week of Year].[All]" allUniqueName="[Date].[Week of Year].[All]" dimensionUniqueName="[Date]" displayFolder="" count="0" memberValueDatatype="20" unbalanced="0"/>
    <cacheHierarchy uniqueName="[Date].[day type]" caption="day type" attribute="1" defaultMemberUniqueName="[Date].[day type].[All]" allUniqueName="[Date].[day type].[All]" dimensionUniqueName="[Date]" displayFolder="" count="0" memberValueDatatype="13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130" unbalanced="0"/>
    <cacheHierarchy uniqueName="[monthly_store_targets].[Month]" caption="Month" attribute="1" time="1" defaultMemberUniqueName="[monthly_store_targets].[Month].[All]" allUniqueName="[monthly_store_targets].[Month].[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0"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Query1].[Measures]" caption="Measures" attribute="1" defaultMemberUniqueName="[Query1].[Measures].[All]" allUniqueName="[Query1].[Measures].[All]" dimensionUniqueName="[Query1]" displayFolder="" count="0" memberValueDatatype="20"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Store Name]" caption="Store Name" attribute="1" defaultMemberUniqueName="[sales_persons_table].[Store Name].[All]" allUniqueName="[sales_persons_table].[Store Name].[All]" dimensionUniqueName="[sales_persons_table]" displayFolder="" count="2" memberValueDatatype="130" unbalanced="0"/>
    <cacheHierarchy uniqueName="[sales_persons_table].[Date of Birth]" caption="Date of Birth" attribute="1" time="1" defaultMemberUniqueName="[sales_persons_table].[Date of Birth].[All]" allUniqueName="[sales_persons_table].[Date of Birth].[All]" dimensionUniqueName="[sales_persons_table]" displayFolder="" count="0" memberValueDatatype="7" unbalanced="0"/>
    <cacheHierarchy uniqueName="[sales_persons_table].[Fullname]" caption="Fullname" attribute="1" defaultMemberUniqueName="[sales_persons_table].[Fullname].[All]" allUniqueName="[sales_persons_table].[Fullname].[All]" dimensionUniqueName="[sales_persons_table]" displayFolder="" count="0" memberValueDatatype="130" unbalanced="0"/>
    <cacheHierarchy uniqueName="[sales_persons_table].[Custom]" caption="Custom" attribute="1" defaultMemberUniqueName="[sales_persons_table].[Custom].[All]" allUniqueName="[sales_persons_table].[Custom].[All]" dimensionUniqueName="[sales_persons_table]" displayFolder="" count="0" memberValueDatatype="20" unbalanced="0"/>
    <cacheHierarchy uniqueName="[Measures].[Sum of Quantity Returned]" caption="Sum of Quantity Returned" measure="1" displayFolder="" measureGroup="fact_table" count="0">
      <extLst>
        <ext xmlns:x15="http://schemas.microsoft.com/office/spreadsheetml/2010/11/main" uri="{B97F6D7D-B522-45F9-BDA1-12C45D357490}">
          <x15:cacheHierarchy aggregatedColumn="20"/>
        </ext>
      </extLst>
    </cacheHierarchy>
    <cacheHierarchy uniqueName="[Measures].[Sum of Quantity Sold]" caption="Sum of Quantity Sold" measure="1" displayFolder="" measureGroup="fact_table" count="0">
      <extLst>
        <ext xmlns:x15="http://schemas.microsoft.com/office/spreadsheetml/2010/11/main" uri="{B97F6D7D-B522-45F9-BDA1-12C45D357490}">
          <x15:cacheHierarchy aggregatedColumn="18"/>
        </ext>
      </extLst>
    </cacheHierarchy>
    <cacheHierarchy uniqueName="[Measures].[Sum of Month]" caption="Sum of Month" measure="1" displayFolder="" measureGroup="Date" count="0">
      <extLst>
        <ext xmlns:x15="http://schemas.microsoft.com/office/spreadsheetml/2010/11/main" uri="{B97F6D7D-B522-45F9-BDA1-12C45D357490}">
          <x15:cacheHierarchy aggregatedColumn="9"/>
        </ext>
      </extLst>
    </cacheHierarchy>
    <cacheHierarchy uniqueName="[Measures].[Count of age bucket]" caption="Count of age bucket" measure="1" displayFolder="" measureGroup="customers_table" count="0">
      <extLst>
        <ext xmlns:x15="http://schemas.microsoft.com/office/spreadsheetml/2010/11/main" uri="{B97F6D7D-B522-45F9-BDA1-12C45D357490}">
          <x15:cacheHierarchy aggregatedColumn="5"/>
        </ext>
      </extLst>
    </cacheHierarchy>
    <cacheHierarchy uniqueName="[Measures].[Sum of Age]" caption="Sum of Age" measure="1" displayFolder="" measureGroup="customers_table" count="0">
      <extLst>
        <ext xmlns:x15="http://schemas.microsoft.com/office/spreadsheetml/2010/11/main" uri="{B97F6D7D-B522-45F9-BDA1-12C45D357490}">
          <x15:cacheHierarchy aggregatedColumn="4"/>
        </ext>
      </extLst>
    </cacheHierarchy>
    <cacheHierarchy uniqueName="[Measures].[Average of Age]" caption="Average of Age" measure="1" displayFolder="" measureGroup="customers_table" count="0">
      <extLst>
        <ext xmlns:x15="http://schemas.microsoft.com/office/spreadsheetml/2010/11/main" uri="{B97F6D7D-B522-45F9-BDA1-12C45D357490}">
          <x15:cacheHierarchy aggregatedColumn="4"/>
        </ext>
      </extLst>
    </cacheHierarchy>
    <cacheHierarchy uniqueName="[Measures].[Sum of Day of Week]" caption="Sum of Day of Week" measure="1" displayFolder="" measureGroup="Date" count="0">
      <extLst>
        <ext xmlns:x15="http://schemas.microsoft.com/office/spreadsheetml/2010/11/main" uri="{B97F6D7D-B522-45F9-BDA1-12C45D357490}">
          <x15:cacheHierarchy aggregatedColumn="12"/>
        </ext>
      </extLst>
    </cacheHierarchy>
    <cacheHierarchy uniqueName="[Measures].[Totalrevenue]" caption="Totalrevenue" measure="1" displayFolder="" measureGroup="Query1" count="0" oneField="1">
      <fieldsUsage count="1">
        <fieldUsage x="0"/>
      </fieldsUsage>
    </cacheHierarchy>
    <cacheHierarchy uniqueName="[Measures].[COGS]" caption="COGS" measure="1" displayFolder="" measureGroup="Query1" count="0"/>
    <cacheHierarchy uniqueName="[Measures].[PROFIT]" caption="PROFIT" measure="1" displayFolder="" measureGroup="Query1" count="0"/>
    <cacheHierarchy uniqueName="[Measures].[%profit margin]" caption="%profit margin" measure="1" displayFolder="" measureGroup="Query1" count="0"/>
    <cacheHierarchy uniqueName="[Measures].[Transcations]" caption="Transcations" measure="1" displayFolder="" measureGroup="Query1" count="0"/>
    <cacheHierarchy uniqueName="[Measures].[totalrefund]" caption="totalrefund" measure="1" displayFolder="" measureGroup="Query1" count="0"/>
    <cacheHierarchy uniqueName="[Measures].[refund%]" caption="refund%" measure="1" displayFolder="" measureGroup="Query1" count="0"/>
    <cacheHierarchy uniqueName="[Measures].[total products]" caption="total products" measure="1" displayFolder="" measureGroup="Query1" count="0"/>
    <cacheHierarchy uniqueName="[Measures].[totaltarget]" caption="totaltarget" measure="1" displayFolder="" measureGroup="Query1" count="0" oneField="1">
      <fieldsUsage count="1">
        <fieldUsage x="1"/>
      </fieldsUsage>
    </cacheHierarchy>
    <cacheHierarchy uniqueName="[Measures].[#CUSTOMERS]" caption="#CUSTOMERS" measure="1" displayFolder="" measureGroup="Query1" count="0"/>
    <cacheHierarchy uniqueName="[Measures].[3LOCATIONS]" caption="3LOCATIONS" measure="1" displayFolder="" measureGroup="Query1" count="0"/>
    <cacheHierarchy uniqueName="[Measures].[avg age]" caption="avg age" measure="1" displayFolder="" measureGroup="Query1" count="0"/>
    <cacheHierarchy uniqueName="[Measures].[Return rate]" caption="Return rate" measure="1" displayFolder="" measureGroup="Query1" count="0"/>
    <cacheHierarchy uniqueName="[Measures].[__XL_Count customers_table]" caption="__XL_Count customers_table" measure="1" displayFolder="" measureGroup="customers_table"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sales_persons_table]" caption="__XL_Count sales_persons_table" measure="1" displayFolder="" measureGroup="sales_persons_table" count="0" hidden="1"/>
    <cacheHierarchy uniqueName="[Measures].[__XL_Count Date]" caption="__XL_Count Date" measure="1" displayFolder="" measureGroup="Date" count="0" hidden="1"/>
    <cacheHierarchy uniqueName="[Measures].[__XL_Count Query1]" caption="__XL_Count Query1" measure="1" displayFolder="" measureGroup="Query1" count="0" hidden="1"/>
    <cacheHierarchy uniqueName="[Measures].[__No measures defined]" caption="__No measures defined" measure="1" displayFolder="" count="0" hidden="1"/>
  </cacheHierarchies>
  <kpis count="0"/>
  <dimensions count="8">
    <dimension name="customers_table" uniqueName="[customers_table]" caption="customers_table"/>
    <dimension name="Date" uniqueName="[Date]" caption="Date"/>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 name="Query1" uniqueName="[Query1]" caption="Query1"/>
    <dimension name="sales_persons_table" uniqueName="[sales_persons_table]" caption="sales_persons_table"/>
  </dimensions>
  <measureGroups count="7">
    <measureGroup name="customers_table" caption="customers_table"/>
    <measureGroup name="Date" caption="Date"/>
    <measureGroup name="fact_table" caption="fact_table"/>
    <measureGroup name="monthly_store_targets" caption="monthly_store_targets"/>
    <measureGroup name="products_table" caption="products_table"/>
    <measureGroup name="Query1" caption="Query1"/>
    <measureGroup name="sales_persons_table" caption="sales_persons_table"/>
  </measureGroups>
  <maps count="13">
    <map measureGroup="0" dimension="0"/>
    <map measureGroup="1" dimension="1"/>
    <map measureGroup="2" dimension="0"/>
    <map measureGroup="2" dimension="1"/>
    <map measureGroup="2" dimension="2"/>
    <map measureGroup="2" dimension="5"/>
    <map measureGroup="2" dimension="7"/>
    <map measureGroup="3" dimension="1"/>
    <map measureGroup="3" dimension="4"/>
    <map measureGroup="3" dimension="7"/>
    <map measureGroup="4" dimension="5"/>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riya priya" refreshedDate="45791.914988888886" createdVersion="8" refreshedVersion="8" minRefreshableVersion="3" recordCount="0" supportSubquery="1" supportAdvancedDrill="1" xr:uid="{86504CF7-0079-45A9-B5A2-5FF49D13BB22}">
  <cacheSource type="external" connectionId="8"/>
  <cacheFields count="3">
    <cacheField name="[Date].[Month Name].[Month Name]" caption="Month Name" numFmtId="0" hierarchy="8" level="1">
      <sharedItems count="12">
        <s v="Jan"/>
        <s v="Feb"/>
        <s v="Mar"/>
        <s v="Apr"/>
        <s v="May"/>
        <s v="Jun"/>
        <s v="Jul"/>
        <s v="Aug"/>
        <s v="Sep"/>
        <s v="Oct"/>
        <s v="Nov"/>
        <s v="Dec"/>
      </sharedItems>
    </cacheField>
    <cacheField name="[Measures].[Totalrevenue]" caption="Totalrevenue" numFmtId="0" hierarchy="43" level="32767"/>
    <cacheField name="[Measures].[totaltarget]" caption="totaltarget" numFmtId="0" hierarchy="51" level="32767"/>
  </cacheFields>
  <cacheHierarchies count="64">
    <cacheHierarchy uniqueName="[customers_table].[Customer ID]" caption="Customer ID" attribute="1" defaultMemberUniqueName="[customers_table].[Customer ID].[All]" allUniqueName="[customers_table].[Customer ID].[All]" dimensionUniqueName="[customers_table]" displayFolder="" count="0" memberValueDatatype="20" unbalanced="0"/>
    <cacheHierarchy uniqueName="[customers_table].[Gender]" caption="Gender" attribute="1" defaultMemberUniqueName="[customers_table].[Gender].[All]" allUniqueName="[customers_table].[Gender].[All]" dimensionUniqueName="[customers_table]" displayFolder="" count="0" memberValueDatatype="130" unbalanced="0"/>
    <cacheHierarchy uniqueName="[customers_table].[Location]" caption="Location" attribute="1" defaultMemberUniqueName="[customers_table].[Location].[All]" allUniqueName="[customers_table].[Location].[All]" dimensionUniqueName="[customers_table]" displayFolder="" count="0" memberValueDatatype="130" unbalanced="0"/>
    <cacheHierarchy uniqueName="[customers_table].[Fullname]" caption="Fullname" attribute="1" defaultMemberUniqueName="[customers_table].[Fullname].[All]" allUniqueName="[customers_table].[Fullname].[All]" dimensionUniqueName="[customers_table]" displayFolder="" count="0" memberValueDatatype="130" unbalanced="0"/>
    <cacheHierarchy uniqueName="[customers_table].[Age]" caption="Age" attribute="1" defaultMemberUniqueName="[customers_table].[Age].[All]" allUniqueName="[customers_table].[Age].[All]" dimensionUniqueName="[customers_table]" displayFolder="" count="0" memberValueDatatype="20" unbalanced="0"/>
    <cacheHierarchy uniqueName="[customers_table].[age bucket]" caption="age bucket" attribute="1" defaultMemberUniqueName="[customers_table].[age bucket].[All]" allUniqueName="[customers_table].[age bucket].[All]" dimensionUniqueName="[customers_table]"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Name]" caption="Month Name" attribute="1" defaultMemberUniqueName="[Date].[Month Name].[All]" allUniqueName="[Date].[Month Name].[All]" dimensionUniqueName="[Date]" displayFolder="" count="2" memberValueDatatype="130" unbalanced="0">
      <fieldsUsage count="2">
        <fieldUsage x="-1"/>
        <fieldUsage x="0"/>
      </fieldsUsage>
    </cacheHierarchy>
    <cacheHierarchy uniqueName="[Date].[Month]" caption="Month" attribute="1" defaultMemberUniqueName="[Date].[Month].[All]" allUniqueName="[Date].[Month].[All]" dimensionUniqueName="[Date]" displayFolder="" count="0" memberValueDatatype="20" unbalanced="0"/>
    <cacheHierarchy uniqueName="[Date].[Quarter]" caption="Quarter" attribute="1" defaultMemberUniqueName="[Date].[Quarter].[All]" allUniqueName="[Date].[Quarter].[All]" dimensionUniqueName="[Date]" displayFolder="" count="0" memberValueDatatype="130" unbalanced="0"/>
    <cacheHierarchy uniqueName="[Date].[Day Name]" caption="Day Name" attribute="1" defaultMemberUniqueName="[Date].[Day Name].[All]" allUniqueName="[Date].[Day Name].[All]" dimensionUniqueName="[Date]" displayFolder="" count="0" memberValueDatatype="130" unbalanced="0"/>
    <cacheHierarchy uniqueName="[Date].[Day of Week]" caption="Day of Week" attribute="1" defaultMemberUniqueName="[Date].[Day of Week].[All]" allUniqueName="[Date].[Day of Week].[All]" dimensionUniqueName="[Date]" displayFolder="" count="0" memberValueDatatype="20" unbalanced="0"/>
    <cacheHierarchy uniqueName="[Date].[Week of Year]" caption="Week of Year" attribute="1" defaultMemberUniqueName="[Date].[Week of Year].[All]" allUniqueName="[Date].[Week of Year].[All]" dimensionUniqueName="[Date]" displayFolder="" count="0" memberValueDatatype="20" unbalanced="0"/>
    <cacheHierarchy uniqueName="[Date].[day type]" caption="day type" attribute="1" defaultMemberUniqueName="[Date].[day type].[All]" allUniqueName="[Date].[day type].[All]" dimensionUniqueName="[Date]" displayFolder="" count="0" memberValueDatatype="13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130" unbalanced="0"/>
    <cacheHierarchy uniqueName="[monthly_store_targets].[Month]" caption="Month" attribute="1" time="1" defaultMemberUniqueName="[monthly_store_targets].[Month].[All]" allUniqueName="[monthly_store_targets].[Month].[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0"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Query1].[Measures]" caption="Measures" attribute="1" defaultMemberUniqueName="[Query1].[Measures].[All]" allUniqueName="[Query1].[Measures].[All]" dimensionUniqueName="[Query1]" displayFolder="" count="0" memberValueDatatype="20"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Store Name]" caption="Store Name" attribute="1" defaultMemberUniqueName="[sales_persons_table].[Store Name].[All]" allUniqueName="[sales_persons_table].[Store Name].[All]" dimensionUniqueName="[sales_persons_table]" displayFolder="" count="2" memberValueDatatype="130" unbalanced="0"/>
    <cacheHierarchy uniqueName="[sales_persons_table].[Date of Birth]" caption="Date of Birth" attribute="1" time="1" defaultMemberUniqueName="[sales_persons_table].[Date of Birth].[All]" allUniqueName="[sales_persons_table].[Date of Birth].[All]" dimensionUniqueName="[sales_persons_table]" displayFolder="" count="0" memberValueDatatype="7" unbalanced="0"/>
    <cacheHierarchy uniqueName="[sales_persons_table].[Fullname]" caption="Fullname" attribute="1" defaultMemberUniqueName="[sales_persons_table].[Fullname].[All]" allUniqueName="[sales_persons_table].[Fullname].[All]" dimensionUniqueName="[sales_persons_table]" displayFolder="" count="0" memberValueDatatype="130" unbalanced="0"/>
    <cacheHierarchy uniqueName="[sales_persons_table].[Custom]" caption="Custom" attribute="1" defaultMemberUniqueName="[sales_persons_table].[Custom].[All]" allUniqueName="[sales_persons_table].[Custom].[All]" dimensionUniqueName="[sales_persons_table]" displayFolder="" count="0" memberValueDatatype="20" unbalanced="0"/>
    <cacheHierarchy uniqueName="[Measures].[Sum of Quantity Returned]" caption="Sum of Quantity Returned" measure="1" displayFolder="" measureGroup="fact_table" count="0">
      <extLst>
        <ext xmlns:x15="http://schemas.microsoft.com/office/spreadsheetml/2010/11/main" uri="{B97F6D7D-B522-45F9-BDA1-12C45D357490}">
          <x15:cacheHierarchy aggregatedColumn="20"/>
        </ext>
      </extLst>
    </cacheHierarchy>
    <cacheHierarchy uniqueName="[Measures].[Sum of Quantity Sold]" caption="Sum of Quantity Sold" measure="1" displayFolder="" measureGroup="fact_table" count="0">
      <extLst>
        <ext xmlns:x15="http://schemas.microsoft.com/office/spreadsheetml/2010/11/main" uri="{B97F6D7D-B522-45F9-BDA1-12C45D357490}">
          <x15:cacheHierarchy aggregatedColumn="18"/>
        </ext>
      </extLst>
    </cacheHierarchy>
    <cacheHierarchy uniqueName="[Measures].[Sum of Month]" caption="Sum of Month" measure="1" displayFolder="" measureGroup="Date" count="0">
      <extLst>
        <ext xmlns:x15="http://schemas.microsoft.com/office/spreadsheetml/2010/11/main" uri="{B97F6D7D-B522-45F9-BDA1-12C45D357490}">
          <x15:cacheHierarchy aggregatedColumn="9"/>
        </ext>
      </extLst>
    </cacheHierarchy>
    <cacheHierarchy uniqueName="[Measures].[Count of age bucket]" caption="Count of age bucket" measure="1" displayFolder="" measureGroup="customers_table" count="0">
      <extLst>
        <ext xmlns:x15="http://schemas.microsoft.com/office/spreadsheetml/2010/11/main" uri="{B97F6D7D-B522-45F9-BDA1-12C45D357490}">
          <x15:cacheHierarchy aggregatedColumn="5"/>
        </ext>
      </extLst>
    </cacheHierarchy>
    <cacheHierarchy uniqueName="[Measures].[Sum of Age]" caption="Sum of Age" measure="1" displayFolder="" measureGroup="customers_table" count="0">
      <extLst>
        <ext xmlns:x15="http://schemas.microsoft.com/office/spreadsheetml/2010/11/main" uri="{B97F6D7D-B522-45F9-BDA1-12C45D357490}">
          <x15:cacheHierarchy aggregatedColumn="4"/>
        </ext>
      </extLst>
    </cacheHierarchy>
    <cacheHierarchy uniqueName="[Measures].[Average of Age]" caption="Average of Age" measure="1" displayFolder="" measureGroup="customers_table" count="0">
      <extLst>
        <ext xmlns:x15="http://schemas.microsoft.com/office/spreadsheetml/2010/11/main" uri="{B97F6D7D-B522-45F9-BDA1-12C45D357490}">
          <x15:cacheHierarchy aggregatedColumn="4"/>
        </ext>
      </extLst>
    </cacheHierarchy>
    <cacheHierarchy uniqueName="[Measures].[Sum of Day of Week]" caption="Sum of Day of Week" measure="1" displayFolder="" measureGroup="Date" count="0">
      <extLst>
        <ext xmlns:x15="http://schemas.microsoft.com/office/spreadsheetml/2010/11/main" uri="{B97F6D7D-B522-45F9-BDA1-12C45D357490}">
          <x15:cacheHierarchy aggregatedColumn="12"/>
        </ext>
      </extLst>
    </cacheHierarchy>
    <cacheHierarchy uniqueName="[Measures].[Totalrevenue]" caption="Totalrevenue" measure="1" displayFolder="" measureGroup="Query1" count="0" oneField="1">
      <fieldsUsage count="1">
        <fieldUsage x="1"/>
      </fieldsUsage>
    </cacheHierarchy>
    <cacheHierarchy uniqueName="[Measures].[COGS]" caption="COGS" measure="1" displayFolder="" measureGroup="Query1" count="0"/>
    <cacheHierarchy uniqueName="[Measures].[PROFIT]" caption="PROFIT" measure="1" displayFolder="" measureGroup="Query1" count="0"/>
    <cacheHierarchy uniqueName="[Measures].[%profit margin]" caption="%profit margin" measure="1" displayFolder="" measureGroup="Query1" count="0"/>
    <cacheHierarchy uniqueName="[Measures].[Transcations]" caption="Transcations" measure="1" displayFolder="" measureGroup="Query1" count="0"/>
    <cacheHierarchy uniqueName="[Measures].[totalrefund]" caption="totalrefund" measure="1" displayFolder="" measureGroup="Query1" count="0"/>
    <cacheHierarchy uniqueName="[Measures].[refund%]" caption="refund%" measure="1" displayFolder="" measureGroup="Query1" count="0"/>
    <cacheHierarchy uniqueName="[Measures].[total products]" caption="total products" measure="1" displayFolder="" measureGroup="Query1" count="0"/>
    <cacheHierarchy uniqueName="[Measures].[totaltarget]" caption="totaltarget" measure="1" displayFolder="" measureGroup="Query1" count="0" oneField="1">
      <fieldsUsage count="1">
        <fieldUsage x="2"/>
      </fieldsUsage>
    </cacheHierarchy>
    <cacheHierarchy uniqueName="[Measures].[#CUSTOMERS]" caption="#CUSTOMERS" measure="1" displayFolder="" measureGroup="Query1" count="0"/>
    <cacheHierarchy uniqueName="[Measures].[3LOCATIONS]" caption="3LOCATIONS" measure="1" displayFolder="" measureGroup="Query1" count="0"/>
    <cacheHierarchy uniqueName="[Measures].[avg age]" caption="avg age" measure="1" displayFolder="" measureGroup="Query1" count="0"/>
    <cacheHierarchy uniqueName="[Measures].[Return rate]" caption="Return rate" measure="1" displayFolder="" measureGroup="Query1" count="0"/>
    <cacheHierarchy uniqueName="[Measures].[__XL_Count customers_table]" caption="__XL_Count customers_table" measure="1" displayFolder="" measureGroup="customers_table"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sales_persons_table]" caption="__XL_Count sales_persons_table" measure="1" displayFolder="" measureGroup="sales_persons_table" count="0" hidden="1"/>
    <cacheHierarchy uniqueName="[Measures].[__XL_Count Date]" caption="__XL_Count Date" measure="1" displayFolder="" measureGroup="Date" count="0" hidden="1"/>
    <cacheHierarchy uniqueName="[Measures].[__XL_Count Query1]" caption="__XL_Count Query1" measure="1" displayFolder="" measureGroup="Query1" count="0" hidden="1"/>
    <cacheHierarchy uniqueName="[Measures].[__No measures defined]" caption="__No measures defined" measure="1" displayFolder="" count="0" hidden="1"/>
  </cacheHierarchies>
  <kpis count="0"/>
  <dimensions count="8">
    <dimension name="customers_table" uniqueName="[customers_table]" caption="customers_table"/>
    <dimension name="Date" uniqueName="[Date]" caption="Date"/>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 name="Query1" uniqueName="[Query1]" caption="Query1"/>
    <dimension name="sales_persons_table" uniqueName="[sales_persons_table]" caption="sales_persons_table"/>
  </dimensions>
  <measureGroups count="7">
    <measureGroup name="customers_table" caption="customers_table"/>
    <measureGroup name="Date" caption="Date"/>
    <measureGroup name="fact_table" caption="fact_table"/>
    <measureGroup name="monthly_store_targets" caption="monthly_store_targets"/>
    <measureGroup name="products_table" caption="products_table"/>
    <measureGroup name="Query1" caption="Query1"/>
    <measureGroup name="sales_persons_table" caption="sales_persons_table"/>
  </measureGroups>
  <maps count="13">
    <map measureGroup="0" dimension="0"/>
    <map measureGroup="1" dimension="1"/>
    <map measureGroup="2" dimension="0"/>
    <map measureGroup="2" dimension="1"/>
    <map measureGroup="2" dimension="2"/>
    <map measureGroup="2" dimension="5"/>
    <map measureGroup="2" dimension="7"/>
    <map measureGroup="3" dimension="1"/>
    <map measureGroup="3" dimension="4"/>
    <map measureGroup="3" dimension="7"/>
    <map measureGroup="4" dimension="5"/>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riya priya" refreshedDate="45791.914991666665" createdVersion="5" refreshedVersion="8" minRefreshableVersion="3" recordCount="0" supportSubquery="1" supportAdvancedDrill="1" xr:uid="{1101ACDE-1C98-47D6-860C-6D34C74CB2B6}">
  <cacheSource type="external" connectionId="8"/>
  <cacheFields count="3">
    <cacheField name="[Measures].[Totalrevenue]" caption="Totalrevenue" numFmtId="0" hierarchy="43" level="32767"/>
    <cacheField name="[Date].[Day Name].[Day Name]" caption="Day Name" numFmtId="0" hierarchy="11" level="1">
      <sharedItems count="7">
        <s v="Sun"/>
        <s v="Mon"/>
        <s v="Tue"/>
        <s v="Wed"/>
        <s v="Thu"/>
        <s v="Fri"/>
        <s v="Sat"/>
      </sharedItems>
    </cacheField>
    <cacheField name="Dummy0" numFmtId="0" hierarchy="64" level="32767">
      <extLst>
        <ext xmlns:x14="http://schemas.microsoft.com/office/spreadsheetml/2009/9/main" uri="{63CAB8AC-B538-458d-9737-405883B0398D}">
          <x14:cacheField ignore="1"/>
        </ext>
      </extLst>
    </cacheField>
  </cacheFields>
  <cacheHierarchies count="65">
    <cacheHierarchy uniqueName="[customers_table].[Customer ID]" caption="Customer ID" attribute="1" defaultMemberUniqueName="[customers_table].[Customer ID].[All]" allUniqueName="[customers_table].[Customer ID].[All]" dimensionUniqueName="[customers_table]" displayFolder="" count="0" memberValueDatatype="20" unbalanced="0"/>
    <cacheHierarchy uniqueName="[customers_table].[Gender]" caption="Gender" attribute="1" defaultMemberUniqueName="[customers_table].[Gender].[All]" allUniqueName="[customers_table].[Gender].[All]" dimensionUniqueName="[customers_table]" displayFolder="" count="0" memberValueDatatype="130" unbalanced="0"/>
    <cacheHierarchy uniqueName="[customers_table].[Location]" caption="Location" attribute="1" defaultMemberUniqueName="[customers_table].[Location].[All]" allUniqueName="[customers_table].[Location].[All]" dimensionUniqueName="[customers_table]" displayFolder="" count="0" memberValueDatatype="130" unbalanced="0"/>
    <cacheHierarchy uniqueName="[customers_table].[Fullname]" caption="Fullname" attribute="1" defaultMemberUniqueName="[customers_table].[Fullname].[All]" allUniqueName="[customers_table].[Fullname].[All]" dimensionUniqueName="[customers_table]" displayFolder="" count="0" memberValueDatatype="130" unbalanced="0"/>
    <cacheHierarchy uniqueName="[customers_table].[Age]" caption="Age" attribute="1" defaultMemberUniqueName="[customers_table].[Age].[All]" allUniqueName="[customers_table].[Age].[All]" dimensionUniqueName="[customers_table]" displayFolder="" count="0" memberValueDatatype="20" unbalanced="0"/>
    <cacheHierarchy uniqueName="[customers_table].[age bucket]" caption="age bucket" attribute="1" defaultMemberUniqueName="[customers_table].[age bucket].[All]" allUniqueName="[customers_table].[age bucket].[All]" dimensionUniqueName="[customers_table]"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Name]" caption="Month Name" attribute="1" defaultMemberUniqueName="[Date].[Month Name].[All]" allUniqueName="[Date].[Month Name].[All]" dimensionUniqueName="[Date]" displayFolder="" count="0" memberValueDatatype="130" unbalanced="0"/>
    <cacheHierarchy uniqueName="[Date].[Month]" caption="Month" attribute="1" defaultMemberUniqueName="[Date].[Month].[All]" allUniqueName="[Date].[Month].[All]" dimensionUniqueName="[Date]" displayFolder="" count="0" memberValueDatatype="20" unbalanced="0"/>
    <cacheHierarchy uniqueName="[Date].[Quarter]" caption="Quarter" attribute="1" defaultMemberUniqueName="[Date].[Quarter].[All]" allUniqueName="[Date].[Quarter].[All]" dimensionUniqueName="[Date]" displayFolder="" count="0" memberValueDatatype="130" unbalanced="0"/>
    <cacheHierarchy uniqueName="[Date].[Day Name]" caption="Day Name" attribute="1" defaultMemberUniqueName="[Date].[Day Name].[All]" allUniqueName="[Date].[Day Name].[All]" dimensionUniqueName="[Date]" displayFolder="" count="2" memberValueDatatype="130" unbalanced="0">
      <fieldsUsage count="2">
        <fieldUsage x="-1"/>
        <fieldUsage x="1"/>
      </fieldsUsage>
    </cacheHierarchy>
    <cacheHierarchy uniqueName="[Date].[Day of Week]" caption="Day of Week" attribute="1" defaultMemberUniqueName="[Date].[Day of Week].[All]" allUniqueName="[Date].[Day of Week].[All]" dimensionUniqueName="[Date]" displayFolder="" count="0" memberValueDatatype="20" unbalanced="0"/>
    <cacheHierarchy uniqueName="[Date].[Week of Year]" caption="Week of Year" attribute="1" defaultMemberUniqueName="[Date].[Week of Year].[All]" allUniqueName="[Date].[Week of Year].[All]" dimensionUniqueName="[Date]" displayFolder="" count="0" memberValueDatatype="20" unbalanced="0"/>
    <cacheHierarchy uniqueName="[Date].[day type]" caption="day type" attribute="1" defaultMemberUniqueName="[Date].[day type].[All]" allUniqueName="[Date].[day type].[All]" dimensionUniqueName="[Date]" displayFolder="" count="0" memberValueDatatype="13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130" unbalanced="0"/>
    <cacheHierarchy uniqueName="[monthly_store_targets].[Month]" caption="Month" attribute="1" time="1" defaultMemberUniqueName="[monthly_store_targets].[Month].[All]" allUniqueName="[monthly_store_targets].[Month].[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0"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Query1].[Measures]" caption="Measures" attribute="1" defaultMemberUniqueName="[Query1].[Measures].[All]" allUniqueName="[Query1].[Measures].[All]" dimensionUniqueName="[Query1]" displayFolder="" count="0" memberValueDatatype="20"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Store Name]" caption="Store Name" attribute="1" defaultMemberUniqueName="[sales_persons_table].[Store Name].[All]" allUniqueName="[sales_persons_table].[Store Name].[All]" dimensionUniqueName="[sales_persons_table]" displayFolder="" count="2" memberValueDatatype="130" unbalanced="0"/>
    <cacheHierarchy uniqueName="[sales_persons_table].[Date of Birth]" caption="Date of Birth" attribute="1" time="1" defaultMemberUniqueName="[sales_persons_table].[Date of Birth].[All]" allUniqueName="[sales_persons_table].[Date of Birth].[All]" dimensionUniqueName="[sales_persons_table]" displayFolder="" count="0" memberValueDatatype="7" unbalanced="0"/>
    <cacheHierarchy uniqueName="[sales_persons_table].[Fullname]" caption="Fullname" attribute="1" defaultMemberUniqueName="[sales_persons_table].[Fullname].[All]" allUniqueName="[sales_persons_table].[Fullname].[All]" dimensionUniqueName="[sales_persons_table]" displayFolder="" count="0" memberValueDatatype="130" unbalanced="0"/>
    <cacheHierarchy uniqueName="[sales_persons_table].[Custom]" caption="Custom" attribute="1" defaultMemberUniqueName="[sales_persons_table].[Custom].[All]" allUniqueName="[sales_persons_table].[Custom].[All]" dimensionUniqueName="[sales_persons_table]" displayFolder="" count="0" memberValueDatatype="20" unbalanced="0"/>
    <cacheHierarchy uniqueName="[Measures].[Sum of Quantity Returned]" caption="Sum of Quantity Returned" measure="1" displayFolder="" measureGroup="fact_table" count="0">
      <extLst>
        <ext xmlns:x15="http://schemas.microsoft.com/office/spreadsheetml/2010/11/main" uri="{B97F6D7D-B522-45F9-BDA1-12C45D357490}">
          <x15:cacheHierarchy aggregatedColumn="20"/>
        </ext>
      </extLst>
    </cacheHierarchy>
    <cacheHierarchy uniqueName="[Measures].[Sum of Quantity Sold]" caption="Sum of Quantity Sold" measure="1" displayFolder="" measureGroup="fact_table" count="0">
      <extLst>
        <ext xmlns:x15="http://schemas.microsoft.com/office/spreadsheetml/2010/11/main" uri="{B97F6D7D-B522-45F9-BDA1-12C45D357490}">
          <x15:cacheHierarchy aggregatedColumn="18"/>
        </ext>
      </extLst>
    </cacheHierarchy>
    <cacheHierarchy uniqueName="[Measures].[Sum of Month]" caption="Sum of Month" measure="1" displayFolder="" measureGroup="Date" count="0">
      <extLst>
        <ext xmlns:x15="http://schemas.microsoft.com/office/spreadsheetml/2010/11/main" uri="{B97F6D7D-B522-45F9-BDA1-12C45D357490}">
          <x15:cacheHierarchy aggregatedColumn="9"/>
        </ext>
      </extLst>
    </cacheHierarchy>
    <cacheHierarchy uniqueName="[Measures].[Count of age bucket]" caption="Count of age bucket" measure="1" displayFolder="" measureGroup="customers_table" count="0">
      <extLst>
        <ext xmlns:x15="http://schemas.microsoft.com/office/spreadsheetml/2010/11/main" uri="{B97F6D7D-B522-45F9-BDA1-12C45D357490}">
          <x15:cacheHierarchy aggregatedColumn="5"/>
        </ext>
      </extLst>
    </cacheHierarchy>
    <cacheHierarchy uniqueName="[Measures].[Sum of Age]" caption="Sum of Age" measure="1" displayFolder="" measureGroup="customers_table" count="0">
      <extLst>
        <ext xmlns:x15="http://schemas.microsoft.com/office/spreadsheetml/2010/11/main" uri="{B97F6D7D-B522-45F9-BDA1-12C45D357490}">
          <x15:cacheHierarchy aggregatedColumn="4"/>
        </ext>
      </extLst>
    </cacheHierarchy>
    <cacheHierarchy uniqueName="[Measures].[Average of Age]" caption="Average of Age" measure="1" displayFolder="" measureGroup="customers_table" count="0">
      <extLst>
        <ext xmlns:x15="http://schemas.microsoft.com/office/spreadsheetml/2010/11/main" uri="{B97F6D7D-B522-45F9-BDA1-12C45D357490}">
          <x15:cacheHierarchy aggregatedColumn="4"/>
        </ext>
      </extLst>
    </cacheHierarchy>
    <cacheHierarchy uniqueName="[Measures].[Sum of Day of Week]" caption="Sum of Day of Week" measure="1" displayFolder="" measureGroup="Date" count="0">
      <extLst>
        <ext xmlns:x15="http://schemas.microsoft.com/office/spreadsheetml/2010/11/main" uri="{B97F6D7D-B522-45F9-BDA1-12C45D357490}">
          <x15:cacheHierarchy aggregatedColumn="12"/>
        </ext>
      </extLst>
    </cacheHierarchy>
    <cacheHierarchy uniqueName="[Measures].[Totalrevenue]" caption="Totalrevenue" measure="1" displayFolder="" measureGroup="Query1" count="0" oneField="1">
      <fieldsUsage count="1">
        <fieldUsage x="0"/>
      </fieldsUsage>
    </cacheHierarchy>
    <cacheHierarchy uniqueName="[Measures].[COGS]" caption="COGS" measure="1" displayFolder="" measureGroup="Query1" count="0"/>
    <cacheHierarchy uniqueName="[Measures].[PROFIT]" caption="PROFIT" measure="1" displayFolder="" measureGroup="Query1" count="0"/>
    <cacheHierarchy uniqueName="[Measures].[%profit margin]" caption="%profit margin" measure="1" displayFolder="" measureGroup="Query1" count="0"/>
    <cacheHierarchy uniqueName="[Measures].[Transcations]" caption="Transcations" measure="1" displayFolder="" measureGroup="Query1" count="0"/>
    <cacheHierarchy uniqueName="[Measures].[totalrefund]" caption="totalrefund" measure="1" displayFolder="" measureGroup="Query1" count="0"/>
    <cacheHierarchy uniqueName="[Measures].[refund%]" caption="refund%" measure="1" displayFolder="" measureGroup="Query1" count="0"/>
    <cacheHierarchy uniqueName="[Measures].[total products]" caption="total products" measure="1" displayFolder="" measureGroup="Query1" count="0"/>
    <cacheHierarchy uniqueName="[Measures].[totaltarget]" caption="totaltarget" measure="1" displayFolder="" measureGroup="Query1" count="0"/>
    <cacheHierarchy uniqueName="[Measures].[#CUSTOMERS]" caption="#CUSTOMERS" measure="1" displayFolder="" measureGroup="Query1" count="0"/>
    <cacheHierarchy uniqueName="[Measures].[3LOCATIONS]" caption="3LOCATIONS" measure="1" displayFolder="" measureGroup="Query1" count="0"/>
    <cacheHierarchy uniqueName="[Measures].[avg age]" caption="avg age" measure="1" displayFolder="" measureGroup="Query1" count="0"/>
    <cacheHierarchy uniqueName="[Measures].[Return rate]" caption="Return rate" measure="1" displayFolder="" measureGroup="Query1" count="0"/>
    <cacheHierarchy uniqueName="[Measures].[__XL_Count customers_table]" caption="__XL_Count customers_table" measure="1" displayFolder="" measureGroup="customers_table"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sales_persons_table]" caption="__XL_Count sales_persons_table" measure="1" displayFolder="" measureGroup="sales_persons_table" count="0" hidden="1"/>
    <cacheHierarchy uniqueName="[Measures].[__XL_Count Date]" caption="__XL_Count Date" measure="1" displayFolder="" measureGroup="Date" count="0" hidden="1"/>
    <cacheHierarchy uniqueName="[Measures].[__XL_Count Query1]" caption="__XL_Count Query1" measure="1" displayFolder="" measureGroup="Query1" count="0" hidden="1"/>
    <cacheHierarchy uniqueName="[Measures].[__No measures defined]" caption="__No measures defined" measure="1" displayFolder="" count="0" hidden="1"/>
    <cacheHierarchy uniqueName="Dummy0" caption="Customer ID" measure="1" count="0">
      <extLst>
        <ext xmlns:x14="http://schemas.microsoft.com/office/spreadsheetml/2009/9/main" uri="{8CF416AD-EC4C-4aba-99F5-12A058AE0983}">
          <x14:cacheHierarchy ignore="1"/>
        </ext>
      </extLst>
    </cacheHierarchy>
  </cacheHierarchies>
  <kpis count="0"/>
  <dimensions count="8">
    <dimension name="customers_table" uniqueName="[customers_table]" caption="customers_table"/>
    <dimension name="Date" uniqueName="[Date]" caption="Date"/>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 name="Query1" uniqueName="[Query1]" caption="Query1"/>
    <dimension name="sales_persons_table" uniqueName="[sales_persons_table]" caption="sales_persons_table"/>
  </dimensions>
  <measureGroups count="7">
    <measureGroup name="customers_table" caption="customers_table"/>
    <measureGroup name="Date" caption="Date"/>
    <measureGroup name="fact_table" caption="fact_table"/>
    <measureGroup name="monthly_store_targets" caption="monthly_store_targets"/>
    <measureGroup name="products_table" caption="products_table"/>
    <measureGroup name="Query1" caption="Query1"/>
    <measureGroup name="sales_persons_table" caption="sales_persons_table"/>
  </measureGroups>
  <maps count="13">
    <map measureGroup="0" dimension="0"/>
    <map measureGroup="1" dimension="1"/>
    <map measureGroup="2" dimension="0"/>
    <map measureGroup="2" dimension="1"/>
    <map measureGroup="2" dimension="2"/>
    <map measureGroup="2" dimension="5"/>
    <map measureGroup="2" dimension="7"/>
    <map measureGroup="3" dimension="1"/>
    <map measureGroup="3" dimension="4"/>
    <map measureGroup="3" dimension="7"/>
    <map measureGroup="4" dimension="5"/>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riya priya" refreshedDate="45791.914994212966" createdVersion="5" refreshedVersion="8" minRefreshableVersion="3" recordCount="0" supportSubquery="1" supportAdvancedDrill="1" xr:uid="{43F61835-8038-4958-A855-AC2FEAA965AD}">
  <cacheSource type="external" connectionId="8"/>
  <cacheFields count="3">
    <cacheField name="[Date].[Quarter].[Quarter]" caption="Quarter" numFmtId="0" hierarchy="10" level="1">
      <sharedItems count="4">
        <s v="Q-1"/>
        <s v="Q-2"/>
        <s v="Q-3"/>
        <s v="Q-4"/>
      </sharedItems>
    </cacheField>
    <cacheField name="[Measures].[Totalrevenue]" caption="Totalrevenue" numFmtId="0" hierarchy="43" level="32767"/>
    <cacheField name="Dummy0" numFmtId="0" hierarchy="64" level="32767">
      <extLst>
        <ext xmlns:x14="http://schemas.microsoft.com/office/spreadsheetml/2009/9/main" uri="{63CAB8AC-B538-458d-9737-405883B0398D}">
          <x14:cacheField ignore="1"/>
        </ext>
      </extLst>
    </cacheField>
  </cacheFields>
  <cacheHierarchies count="65">
    <cacheHierarchy uniqueName="[customers_table].[Customer ID]" caption="Customer ID" attribute="1" defaultMemberUniqueName="[customers_table].[Customer ID].[All]" allUniqueName="[customers_table].[Customer ID].[All]" dimensionUniqueName="[customers_table]" displayFolder="" count="0" memberValueDatatype="20" unbalanced="0"/>
    <cacheHierarchy uniqueName="[customers_table].[Gender]" caption="Gender" attribute="1" defaultMemberUniqueName="[customers_table].[Gender].[All]" allUniqueName="[customers_table].[Gender].[All]" dimensionUniqueName="[customers_table]" displayFolder="" count="0" memberValueDatatype="130" unbalanced="0"/>
    <cacheHierarchy uniqueName="[customers_table].[Location]" caption="Location" attribute="1" defaultMemberUniqueName="[customers_table].[Location].[All]" allUniqueName="[customers_table].[Location].[All]" dimensionUniqueName="[customers_table]" displayFolder="" count="0" memberValueDatatype="130" unbalanced="0"/>
    <cacheHierarchy uniqueName="[customers_table].[Fullname]" caption="Fullname" attribute="1" defaultMemberUniqueName="[customers_table].[Fullname].[All]" allUniqueName="[customers_table].[Fullname].[All]" dimensionUniqueName="[customers_table]" displayFolder="" count="0" memberValueDatatype="130" unbalanced="0"/>
    <cacheHierarchy uniqueName="[customers_table].[Age]" caption="Age" attribute="1" defaultMemberUniqueName="[customers_table].[Age].[All]" allUniqueName="[customers_table].[Age].[All]" dimensionUniqueName="[customers_table]" displayFolder="" count="0" memberValueDatatype="20" unbalanced="0"/>
    <cacheHierarchy uniqueName="[customers_table].[age bucket]" caption="age bucket" attribute="1" defaultMemberUniqueName="[customers_table].[age bucket].[All]" allUniqueName="[customers_table].[age bucket].[All]" dimensionUniqueName="[customers_table]"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Name]" caption="Month Name" attribute="1" defaultMemberUniqueName="[Date].[Month Name].[All]" allUniqueName="[Date].[Month Name].[All]" dimensionUniqueName="[Date]" displayFolder="" count="0" memberValueDatatype="130" unbalanced="0"/>
    <cacheHierarchy uniqueName="[Date].[Month]" caption="Month" attribute="1" defaultMemberUniqueName="[Date].[Month].[All]" allUniqueName="[Date].[Month].[All]" dimensionUniqueName="[Date]" displayFolder="" count="0" memberValueDatatype="20" unbalanced="0"/>
    <cacheHierarchy uniqueName="[Date].[Quarter]" caption="Quarter" attribute="1" defaultMemberUniqueName="[Date].[Quarter].[All]" allUniqueName="[Date].[Quarter].[All]" dimensionUniqueName="[Date]" displayFolder="" count="2" memberValueDatatype="130" unbalanced="0">
      <fieldsUsage count="2">
        <fieldUsage x="-1"/>
        <fieldUsage x="0"/>
      </fieldsUsage>
    </cacheHierarchy>
    <cacheHierarchy uniqueName="[Date].[Day Name]" caption="Day Name" attribute="1" defaultMemberUniqueName="[Date].[Day Name].[All]" allUniqueName="[Date].[Day Name].[All]" dimensionUniqueName="[Date]" displayFolder="" count="0" memberValueDatatype="130" unbalanced="0"/>
    <cacheHierarchy uniqueName="[Date].[Day of Week]" caption="Day of Week" attribute="1" defaultMemberUniqueName="[Date].[Day of Week].[All]" allUniqueName="[Date].[Day of Week].[All]" dimensionUniqueName="[Date]" displayFolder="" count="0" memberValueDatatype="20" unbalanced="0"/>
    <cacheHierarchy uniqueName="[Date].[Week of Year]" caption="Week of Year" attribute="1" defaultMemberUniqueName="[Date].[Week of Year].[All]" allUniqueName="[Date].[Week of Year].[All]" dimensionUniqueName="[Date]" displayFolder="" count="0" memberValueDatatype="20" unbalanced="0"/>
    <cacheHierarchy uniqueName="[Date].[day type]" caption="day type" attribute="1" defaultMemberUniqueName="[Date].[day type].[All]" allUniqueName="[Date].[day type].[All]" dimensionUniqueName="[Date]" displayFolder="" count="0" memberValueDatatype="13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130" unbalanced="0"/>
    <cacheHierarchy uniqueName="[monthly_store_targets].[Month]" caption="Month" attribute="1" time="1" defaultMemberUniqueName="[monthly_store_targets].[Month].[All]" allUniqueName="[monthly_store_targets].[Month].[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0"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Query1].[Measures]" caption="Measures" attribute="1" defaultMemberUniqueName="[Query1].[Measures].[All]" allUniqueName="[Query1].[Measures].[All]" dimensionUniqueName="[Query1]" displayFolder="" count="0" memberValueDatatype="20"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Store Name]" caption="Store Name" attribute="1" defaultMemberUniqueName="[sales_persons_table].[Store Name].[All]" allUniqueName="[sales_persons_table].[Store Name].[All]" dimensionUniqueName="[sales_persons_table]" displayFolder="" count="2" memberValueDatatype="130" unbalanced="0"/>
    <cacheHierarchy uniqueName="[sales_persons_table].[Date of Birth]" caption="Date of Birth" attribute="1" time="1" defaultMemberUniqueName="[sales_persons_table].[Date of Birth].[All]" allUniqueName="[sales_persons_table].[Date of Birth].[All]" dimensionUniqueName="[sales_persons_table]" displayFolder="" count="0" memberValueDatatype="7" unbalanced="0"/>
    <cacheHierarchy uniqueName="[sales_persons_table].[Fullname]" caption="Fullname" attribute="1" defaultMemberUniqueName="[sales_persons_table].[Fullname].[All]" allUniqueName="[sales_persons_table].[Fullname].[All]" dimensionUniqueName="[sales_persons_table]" displayFolder="" count="0" memberValueDatatype="130" unbalanced="0"/>
    <cacheHierarchy uniqueName="[sales_persons_table].[Custom]" caption="Custom" attribute="1" defaultMemberUniqueName="[sales_persons_table].[Custom].[All]" allUniqueName="[sales_persons_table].[Custom].[All]" dimensionUniqueName="[sales_persons_table]" displayFolder="" count="0" memberValueDatatype="20" unbalanced="0"/>
    <cacheHierarchy uniqueName="[Measures].[Sum of Quantity Returned]" caption="Sum of Quantity Returned" measure="1" displayFolder="" measureGroup="fact_table" count="0">
      <extLst>
        <ext xmlns:x15="http://schemas.microsoft.com/office/spreadsheetml/2010/11/main" uri="{B97F6D7D-B522-45F9-BDA1-12C45D357490}">
          <x15:cacheHierarchy aggregatedColumn="20"/>
        </ext>
      </extLst>
    </cacheHierarchy>
    <cacheHierarchy uniqueName="[Measures].[Sum of Quantity Sold]" caption="Sum of Quantity Sold" measure="1" displayFolder="" measureGroup="fact_table" count="0">
      <extLst>
        <ext xmlns:x15="http://schemas.microsoft.com/office/spreadsheetml/2010/11/main" uri="{B97F6D7D-B522-45F9-BDA1-12C45D357490}">
          <x15:cacheHierarchy aggregatedColumn="18"/>
        </ext>
      </extLst>
    </cacheHierarchy>
    <cacheHierarchy uniqueName="[Measures].[Sum of Month]" caption="Sum of Month" measure="1" displayFolder="" measureGroup="Date" count="0">
      <extLst>
        <ext xmlns:x15="http://schemas.microsoft.com/office/spreadsheetml/2010/11/main" uri="{B97F6D7D-B522-45F9-BDA1-12C45D357490}">
          <x15:cacheHierarchy aggregatedColumn="9"/>
        </ext>
      </extLst>
    </cacheHierarchy>
    <cacheHierarchy uniqueName="[Measures].[Count of age bucket]" caption="Count of age bucket" measure="1" displayFolder="" measureGroup="customers_table" count="0">
      <extLst>
        <ext xmlns:x15="http://schemas.microsoft.com/office/spreadsheetml/2010/11/main" uri="{B97F6D7D-B522-45F9-BDA1-12C45D357490}">
          <x15:cacheHierarchy aggregatedColumn="5"/>
        </ext>
      </extLst>
    </cacheHierarchy>
    <cacheHierarchy uniqueName="[Measures].[Sum of Age]" caption="Sum of Age" measure="1" displayFolder="" measureGroup="customers_table" count="0">
      <extLst>
        <ext xmlns:x15="http://schemas.microsoft.com/office/spreadsheetml/2010/11/main" uri="{B97F6D7D-B522-45F9-BDA1-12C45D357490}">
          <x15:cacheHierarchy aggregatedColumn="4"/>
        </ext>
      </extLst>
    </cacheHierarchy>
    <cacheHierarchy uniqueName="[Measures].[Average of Age]" caption="Average of Age" measure="1" displayFolder="" measureGroup="customers_table" count="0">
      <extLst>
        <ext xmlns:x15="http://schemas.microsoft.com/office/spreadsheetml/2010/11/main" uri="{B97F6D7D-B522-45F9-BDA1-12C45D357490}">
          <x15:cacheHierarchy aggregatedColumn="4"/>
        </ext>
      </extLst>
    </cacheHierarchy>
    <cacheHierarchy uniqueName="[Measures].[Sum of Day of Week]" caption="Sum of Day of Week" measure="1" displayFolder="" measureGroup="Date" count="0">
      <extLst>
        <ext xmlns:x15="http://schemas.microsoft.com/office/spreadsheetml/2010/11/main" uri="{B97F6D7D-B522-45F9-BDA1-12C45D357490}">
          <x15:cacheHierarchy aggregatedColumn="12"/>
        </ext>
      </extLst>
    </cacheHierarchy>
    <cacheHierarchy uniqueName="[Measures].[Totalrevenue]" caption="Totalrevenue" measure="1" displayFolder="" measureGroup="Query1" count="0" oneField="1">
      <fieldsUsage count="1">
        <fieldUsage x="1"/>
      </fieldsUsage>
    </cacheHierarchy>
    <cacheHierarchy uniqueName="[Measures].[COGS]" caption="COGS" measure="1" displayFolder="" measureGroup="Query1" count="0"/>
    <cacheHierarchy uniqueName="[Measures].[PROFIT]" caption="PROFIT" measure="1" displayFolder="" measureGroup="Query1" count="0"/>
    <cacheHierarchy uniqueName="[Measures].[%profit margin]" caption="%profit margin" measure="1" displayFolder="" measureGroup="Query1" count="0"/>
    <cacheHierarchy uniqueName="[Measures].[Transcations]" caption="Transcations" measure="1" displayFolder="" measureGroup="Query1" count="0"/>
    <cacheHierarchy uniqueName="[Measures].[totalrefund]" caption="totalrefund" measure="1" displayFolder="" measureGroup="Query1" count="0"/>
    <cacheHierarchy uniqueName="[Measures].[refund%]" caption="refund%" measure="1" displayFolder="" measureGroup="Query1" count="0"/>
    <cacheHierarchy uniqueName="[Measures].[total products]" caption="total products" measure="1" displayFolder="" measureGroup="Query1" count="0"/>
    <cacheHierarchy uniqueName="[Measures].[totaltarget]" caption="totaltarget" measure="1" displayFolder="" measureGroup="Query1" count="0"/>
    <cacheHierarchy uniqueName="[Measures].[#CUSTOMERS]" caption="#CUSTOMERS" measure="1" displayFolder="" measureGroup="Query1" count="0"/>
    <cacheHierarchy uniqueName="[Measures].[3LOCATIONS]" caption="3LOCATIONS" measure="1" displayFolder="" measureGroup="Query1" count="0"/>
    <cacheHierarchy uniqueName="[Measures].[avg age]" caption="avg age" measure="1" displayFolder="" measureGroup="Query1" count="0"/>
    <cacheHierarchy uniqueName="[Measures].[Return rate]" caption="Return rate" measure="1" displayFolder="" measureGroup="Query1" count="0"/>
    <cacheHierarchy uniqueName="[Measures].[__XL_Count customers_table]" caption="__XL_Count customers_table" measure="1" displayFolder="" measureGroup="customers_table"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sales_persons_table]" caption="__XL_Count sales_persons_table" measure="1" displayFolder="" measureGroup="sales_persons_table" count="0" hidden="1"/>
    <cacheHierarchy uniqueName="[Measures].[__XL_Count Date]" caption="__XL_Count Date" measure="1" displayFolder="" measureGroup="Date" count="0" hidden="1"/>
    <cacheHierarchy uniqueName="[Measures].[__XL_Count Query1]" caption="__XL_Count Query1" measure="1" displayFolder="" measureGroup="Query1" count="0" hidden="1"/>
    <cacheHierarchy uniqueName="[Measures].[__No measures defined]" caption="__No measures defined" measure="1" displayFolder="" count="0" hidden="1"/>
    <cacheHierarchy uniqueName="Dummy0" caption="Customer ID" measure="1" count="0">
      <extLst>
        <ext xmlns:x14="http://schemas.microsoft.com/office/spreadsheetml/2009/9/main" uri="{8CF416AD-EC4C-4aba-99F5-12A058AE0983}">
          <x14:cacheHierarchy ignore="1"/>
        </ext>
      </extLst>
    </cacheHierarchy>
  </cacheHierarchies>
  <kpis count="0"/>
  <dimensions count="8">
    <dimension name="customers_table" uniqueName="[customers_table]" caption="customers_table"/>
    <dimension name="Date" uniqueName="[Date]" caption="Date"/>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 name="Query1" uniqueName="[Query1]" caption="Query1"/>
    <dimension name="sales_persons_table" uniqueName="[sales_persons_table]" caption="sales_persons_table"/>
  </dimensions>
  <measureGroups count="7">
    <measureGroup name="customers_table" caption="customers_table"/>
    <measureGroup name="Date" caption="Date"/>
    <measureGroup name="fact_table" caption="fact_table"/>
    <measureGroup name="monthly_store_targets" caption="monthly_store_targets"/>
    <measureGroup name="products_table" caption="products_table"/>
    <measureGroup name="Query1" caption="Query1"/>
    <measureGroup name="sales_persons_table" caption="sales_persons_table"/>
  </measureGroups>
  <maps count="13">
    <map measureGroup="0" dimension="0"/>
    <map measureGroup="1" dimension="1"/>
    <map measureGroup="2" dimension="0"/>
    <map measureGroup="2" dimension="1"/>
    <map measureGroup="2" dimension="2"/>
    <map measureGroup="2" dimension="5"/>
    <map measureGroup="2" dimension="7"/>
    <map measureGroup="3" dimension="1"/>
    <map measureGroup="3" dimension="4"/>
    <map measureGroup="3" dimension="7"/>
    <map measureGroup="4" dimension="5"/>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riya priya" refreshedDate="45791.914996527776" createdVersion="5" refreshedVersion="8" minRefreshableVersion="3" recordCount="0" supportSubquery="1" supportAdvancedDrill="1" xr:uid="{432D675D-9343-4499-8A04-0216B154D2B3}">
  <cacheSource type="external" connectionId="8"/>
  <cacheFields count="2">
    <cacheField name="[Date].[Quarter].[Quarter]" caption="Quarter" numFmtId="0" hierarchy="10" level="1">
      <sharedItems count="4">
        <s v="Q-1"/>
        <s v="Q-2"/>
        <s v="Q-3"/>
        <s v="Q-4"/>
      </sharedItems>
    </cacheField>
    <cacheField name="[Measures].[Totalrevenue]" caption="Totalrevenue" numFmtId="0" hierarchy="43" level="32767"/>
  </cacheFields>
  <cacheHierarchies count="64">
    <cacheHierarchy uniqueName="[customers_table].[Customer ID]" caption="Customer ID" attribute="1" defaultMemberUniqueName="[customers_table].[Customer ID].[All]" allUniqueName="[customers_table].[Customer ID].[All]" dimensionUniqueName="[customers_table]" displayFolder="" count="0" memberValueDatatype="20" unbalanced="0"/>
    <cacheHierarchy uniqueName="[customers_table].[Gender]" caption="Gender" attribute="1" defaultMemberUniqueName="[customers_table].[Gender].[All]" allUniqueName="[customers_table].[Gender].[All]" dimensionUniqueName="[customers_table]" displayFolder="" count="0" memberValueDatatype="130" unbalanced="0"/>
    <cacheHierarchy uniqueName="[customers_table].[Location]" caption="Location" attribute="1" defaultMemberUniqueName="[customers_table].[Location].[All]" allUniqueName="[customers_table].[Location].[All]" dimensionUniqueName="[customers_table]" displayFolder="" count="0" memberValueDatatype="130" unbalanced="0"/>
    <cacheHierarchy uniqueName="[customers_table].[Fullname]" caption="Fullname" attribute="1" defaultMemberUniqueName="[customers_table].[Fullname].[All]" allUniqueName="[customers_table].[Fullname].[All]" dimensionUniqueName="[customers_table]" displayFolder="" count="0" memberValueDatatype="130" unbalanced="0"/>
    <cacheHierarchy uniqueName="[customers_table].[Age]" caption="Age" attribute="1" defaultMemberUniqueName="[customers_table].[Age].[All]" allUniqueName="[customers_table].[Age].[All]" dimensionUniqueName="[customers_table]" displayFolder="" count="0" memberValueDatatype="20" unbalanced="0"/>
    <cacheHierarchy uniqueName="[customers_table].[age bucket]" caption="age bucket" attribute="1" defaultMemberUniqueName="[customers_table].[age bucket].[All]" allUniqueName="[customers_table].[age bucket].[All]" dimensionUniqueName="[customers_table]"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Name]" caption="Month Name" attribute="1" defaultMemberUniqueName="[Date].[Month Name].[All]" allUniqueName="[Date].[Month Name].[All]" dimensionUniqueName="[Date]" displayFolder="" count="0" memberValueDatatype="130" unbalanced="0"/>
    <cacheHierarchy uniqueName="[Date].[Month]" caption="Month" attribute="1" defaultMemberUniqueName="[Date].[Month].[All]" allUniqueName="[Date].[Month].[All]" dimensionUniqueName="[Date]" displayFolder="" count="0" memberValueDatatype="20" unbalanced="0"/>
    <cacheHierarchy uniqueName="[Date].[Quarter]" caption="Quarter" attribute="1" defaultMemberUniqueName="[Date].[Quarter].[All]" allUniqueName="[Date].[Quarter].[All]" dimensionUniqueName="[Date]" displayFolder="" count="2" memberValueDatatype="130" unbalanced="0">
      <fieldsUsage count="2">
        <fieldUsage x="-1"/>
        <fieldUsage x="0"/>
      </fieldsUsage>
    </cacheHierarchy>
    <cacheHierarchy uniqueName="[Date].[Day Name]" caption="Day Name" attribute="1" defaultMemberUniqueName="[Date].[Day Name].[All]" allUniqueName="[Date].[Day Name].[All]" dimensionUniqueName="[Date]" displayFolder="" count="0" memberValueDatatype="130" unbalanced="0"/>
    <cacheHierarchy uniqueName="[Date].[Day of Week]" caption="Day of Week" attribute="1" defaultMemberUniqueName="[Date].[Day of Week].[All]" allUniqueName="[Date].[Day of Week].[All]" dimensionUniqueName="[Date]" displayFolder="" count="0" memberValueDatatype="20" unbalanced="0"/>
    <cacheHierarchy uniqueName="[Date].[Week of Year]" caption="Week of Year" attribute="1" defaultMemberUniqueName="[Date].[Week of Year].[All]" allUniqueName="[Date].[Week of Year].[All]" dimensionUniqueName="[Date]" displayFolder="" count="0" memberValueDatatype="20" unbalanced="0"/>
    <cacheHierarchy uniqueName="[Date].[day type]" caption="day type" attribute="1" defaultMemberUniqueName="[Date].[day type].[All]" allUniqueName="[Date].[day type].[All]" dimensionUniqueName="[Date]" displayFolder="" count="0" memberValueDatatype="13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130" unbalanced="0"/>
    <cacheHierarchy uniqueName="[monthly_store_targets].[Month]" caption="Month" attribute="1" time="1" defaultMemberUniqueName="[monthly_store_targets].[Month].[All]" allUniqueName="[monthly_store_targets].[Month].[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0"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Query1].[Measures]" caption="Measures" attribute="1" defaultMemberUniqueName="[Query1].[Measures].[All]" allUniqueName="[Query1].[Measures].[All]" dimensionUniqueName="[Query1]" displayFolder="" count="0" memberValueDatatype="20"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Store Name]" caption="Store Name" attribute="1" defaultMemberUniqueName="[sales_persons_table].[Store Name].[All]" allUniqueName="[sales_persons_table].[Store Name].[All]" dimensionUniqueName="[sales_persons_table]" displayFolder="" count="2" memberValueDatatype="130" unbalanced="0"/>
    <cacheHierarchy uniqueName="[sales_persons_table].[Date of Birth]" caption="Date of Birth" attribute="1" time="1" defaultMemberUniqueName="[sales_persons_table].[Date of Birth].[All]" allUniqueName="[sales_persons_table].[Date of Birth].[All]" dimensionUniqueName="[sales_persons_table]" displayFolder="" count="0" memberValueDatatype="7" unbalanced="0"/>
    <cacheHierarchy uniqueName="[sales_persons_table].[Fullname]" caption="Fullname" attribute="1" defaultMemberUniqueName="[sales_persons_table].[Fullname].[All]" allUniqueName="[sales_persons_table].[Fullname].[All]" dimensionUniqueName="[sales_persons_table]" displayFolder="" count="0" memberValueDatatype="130" unbalanced="0"/>
    <cacheHierarchy uniqueName="[sales_persons_table].[Custom]" caption="Custom" attribute="1" defaultMemberUniqueName="[sales_persons_table].[Custom].[All]" allUniqueName="[sales_persons_table].[Custom].[All]" dimensionUniqueName="[sales_persons_table]" displayFolder="" count="0" memberValueDatatype="20" unbalanced="0"/>
    <cacheHierarchy uniqueName="[Measures].[Sum of Quantity Returned]" caption="Sum of Quantity Returned" measure="1" displayFolder="" measureGroup="fact_table" count="0">
      <extLst>
        <ext xmlns:x15="http://schemas.microsoft.com/office/spreadsheetml/2010/11/main" uri="{B97F6D7D-B522-45F9-BDA1-12C45D357490}">
          <x15:cacheHierarchy aggregatedColumn="20"/>
        </ext>
      </extLst>
    </cacheHierarchy>
    <cacheHierarchy uniqueName="[Measures].[Sum of Quantity Sold]" caption="Sum of Quantity Sold" measure="1" displayFolder="" measureGroup="fact_table" count="0">
      <extLst>
        <ext xmlns:x15="http://schemas.microsoft.com/office/spreadsheetml/2010/11/main" uri="{B97F6D7D-B522-45F9-BDA1-12C45D357490}">
          <x15:cacheHierarchy aggregatedColumn="18"/>
        </ext>
      </extLst>
    </cacheHierarchy>
    <cacheHierarchy uniqueName="[Measures].[Sum of Month]" caption="Sum of Month" measure="1" displayFolder="" measureGroup="Date" count="0">
      <extLst>
        <ext xmlns:x15="http://schemas.microsoft.com/office/spreadsheetml/2010/11/main" uri="{B97F6D7D-B522-45F9-BDA1-12C45D357490}">
          <x15:cacheHierarchy aggregatedColumn="9"/>
        </ext>
      </extLst>
    </cacheHierarchy>
    <cacheHierarchy uniqueName="[Measures].[Count of age bucket]" caption="Count of age bucket" measure="1" displayFolder="" measureGroup="customers_table" count="0">
      <extLst>
        <ext xmlns:x15="http://schemas.microsoft.com/office/spreadsheetml/2010/11/main" uri="{B97F6D7D-B522-45F9-BDA1-12C45D357490}">
          <x15:cacheHierarchy aggregatedColumn="5"/>
        </ext>
      </extLst>
    </cacheHierarchy>
    <cacheHierarchy uniqueName="[Measures].[Sum of Age]" caption="Sum of Age" measure="1" displayFolder="" measureGroup="customers_table" count="0">
      <extLst>
        <ext xmlns:x15="http://schemas.microsoft.com/office/spreadsheetml/2010/11/main" uri="{B97F6D7D-B522-45F9-BDA1-12C45D357490}">
          <x15:cacheHierarchy aggregatedColumn="4"/>
        </ext>
      </extLst>
    </cacheHierarchy>
    <cacheHierarchy uniqueName="[Measures].[Average of Age]" caption="Average of Age" measure="1" displayFolder="" measureGroup="customers_table" count="0">
      <extLst>
        <ext xmlns:x15="http://schemas.microsoft.com/office/spreadsheetml/2010/11/main" uri="{B97F6D7D-B522-45F9-BDA1-12C45D357490}">
          <x15:cacheHierarchy aggregatedColumn="4"/>
        </ext>
      </extLst>
    </cacheHierarchy>
    <cacheHierarchy uniqueName="[Measures].[Sum of Day of Week]" caption="Sum of Day of Week" measure="1" displayFolder="" measureGroup="Date" count="0">
      <extLst>
        <ext xmlns:x15="http://schemas.microsoft.com/office/spreadsheetml/2010/11/main" uri="{B97F6D7D-B522-45F9-BDA1-12C45D357490}">
          <x15:cacheHierarchy aggregatedColumn="12"/>
        </ext>
      </extLst>
    </cacheHierarchy>
    <cacheHierarchy uniqueName="[Measures].[Totalrevenue]" caption="Totalrevenue" measure="1" displayFolder="" measureGroup="Query1" count="0" oneField="1">
      <fieldsUsage count="1">
        <fieldUsage x="1"/>
      </fieldsUsage>
    </cacheHierarchy>
    <cacheHierarchy uniqueName="[Measures].[COGS]" caption="COGS" measure="1" displayFolder="" measureGroup="Query1" count="0"/>
    <cacheHierarchy uniqueName="[Measures].[PROFIT]" caption="PROFIT" measure="1" displayFolder="" measureGroup="Query1" count="0"/>
    <cacheHierarchy uniqueName="[Measures].[%profit margin]" caption="%profit margin" measure="1" displayFolder="" measureGroup="Query1" count="0"/>
    <cacheHierarchy uniqueName="[Measures].[Transcations]" caption="Transcations" measure="1" displayFolder="" measureGroup="Query1" count="0"/>
    <cacheHierarchy uniqueName="[Measures].[totalrefund]" caption="totalrefund" measure="1" displayFolder="" measureGroup="Query1" count="0"/>
    <cacheHierarchy uniqueName="[Measures].[refund%]" caption="refund%" measure="1" displayFolder="" measureGroup="Query1" count="0"/>
    <cacheHierarchy uniqueName="[Measures].[total products]" caption="total products" measure="1" displayFolder="" measureGroup="Query1" count="0"/>
    <cacheHierarchy uniqueName="[Measures].[totaltarget]" caption="totaltarget" measure="1" displayFolder="" measureGroup="Query1" count="0"/>
    <cacheHierarchy uniqueName="[Measures].[#CUSTOMERS]" caption="#CUSTOMERS" measure="1" displayFolder="" measureGroup="Query1" count="0"/>
    <cacheHierarchy uniqueName="[Measures].[3LOCATIONS]" caption="3LOCATIONS" measure="1" displayFolder="" measureGroup="Query1" count="0"/>
    <cacheHierarchy uniqueName="[Measures].[avg age]" caption="avg age" measure="1" displayFolder="" measureGroup="Query1" count="0"/>
    <cacheHierarchy uniqueName="[Measures].[Return rate]" caption="Return rate" measure="1" displayFolder="" measureGroup="Query1" count="0"/>
    <cacheHierarchy uniqueName="[Measures].[__XL_Count customers_table]" caption="__XL_Count customers_table" measure="1" displayFolder="" measureGroup="customers_table"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sales_persons_table]" caption="__XL_Count sales_persons_table" measure="1" displayFolder="" measureGroup="sales_persons_table" count="0" hidden="1"/>
    <cacheHierarchy uniqueName="[Measures].[__XL_Count Date]" caption="__XL_Count Date" measure="1" displayFolder="" measureGroup="Date" count="0" hidden="1"/>
    <cacheHierarchy uniqueName="[Measures].[__XL_Count Query1]" caption="__XL_Count Query1" measure="1" displayFolder="" measureGroup="Query1" count="0" hidden="1"/>
    <cacheHierarchy uniqueName="[Measures].[__No measures defined]" caption="__No measures defined" measure="1" displayFolder="" count="0" hidden="1"/>
  </cacheHierarchies>
  <kpis count="0"/>
  <dimensions count="8">
    <dimension name="customers_table" uniqueName="[customers_table]" caption="customers_table"/>
    <dimension name="Date" uniqueName="[Date]" caption="Date"/>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 name="Query1" uniqueName="[Query1]" caption="Query1"/>
    <dimension name="sales_persons_table" uniqueName="[sales_persons_table]" caption="sales_persons_table"/>
  </dimensions>
  <measureGroups count="7">
    <measureGroup name="customers_table" caption="customers_table"/>
    <measureGroup name="Date" caption="Date"/>
    <measureGroup name="fact_table" caption="fact_table"/>
    <measureGroup name="monthly_store_targets" caption="monthly_store_targets"/>
    <measureGroup name="products_table" caption="products_table"/>
    <measureGroup name="Query1" caption="Query1"/>
    <measureGroup name="sales_persons_table" caption="sales_persons_table"/>
  </measureGroups>
  <maps count="13">
    <map measureGroup="0" dimension="0"/>
    <map measureGroup="1" dimension="1"/>
    <map measureGroup="2" dimension="0"/>
    <map measureGroup="2" dimension="1"/>
    <map measureGroup="2" dimension="2"/>
    <map measureGroup="2" dimension="5"/>
    <map measureGroup="2" dimension="7"/>
    <map measureGroup="3" dimension="1"/>
    <map measureGroup="3" dimension="4"/>
    <map measureGroup="3" dimension="7"/>
    <map measureGroup="4" dimension="5"/>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riya priya" refreshedDate="45792.519259375003" createdVersion="5" refreshedVersion="8" minRefreshableVersion="3" recordCount="0" supportSubquery="1" supportAdvancedDrill="1" xr:uid="{2A9262E5-967C-4067-A335-F15A77D96401}">
  <cacheSource type="external" connectionId="8"/>
  <cacheFields count="2">
    <cacheField name="[Date].[Month Name].[Month Name]" caption="Month Name" numFmtId="0" hierarchy="8" level="1">
      <sharedItems count="12">
        <s v="Jan"/>
        <s v="Feb"/>
        <s v="Mar"/>
        <s v="Apr"/>
        <s v="May"/>
        <s v="Jun"/>
        <s v="Jul"/>
        <s v="Aug"/>
        <s v="Sep"/>
        <s v="Oct"/>
        <s v="Nov"/>
        <s v="Dec"/>
      </sharedItems>
    </cacheField>
    <cacheField name="[Measures].[totaltarget]" caption="totaltarget" numFmtId="0" hierarchy="51" level="32767"/>
  </cacheFields>
  <cacheHierarchies count="64">
    <cacheHierarchy uniqueName="[customers_table].[Customer ID]" caption="Customer ID" attribute="1" defaultMemberUniqueName="[customers_table].[Customer ID].[All]" allUniqueName="[customers_table].[Customer ID].[All]" dimensionUniqueName="[customers_table]" displayFolder="" count="0" memberValueDatatype="20" unbalanced="0"/>
    <cacheHierarchy uniqueName="[customers_table].[Gender]" caption="Gender" attribute="1" defaultMemberUniqueName="[customers_table].[Gender].[All]" allUniqueName="[customers_table].[Gender].[All]" dimensionUniqueName="[customers_table]" displayFolder="" count="0" memberValueDatatype="130" unbalanced="0"/>
    <cacheHierarchy uniqueName="[customers_table].[Location]" caption="Location" attribute="1" defaultMemberUniqueName="[customers_table].[Location].[All]" allUniqueName="[customers_table].[Location].[All]" dimensionUniqueName="[customers_table]" displayFolder="" count="0" memberValueDatatype="130" unbalanced="0"/>
    <cacheHierarchy uniqueName="[customers_table].[Fullname]" caption="Fullname" attribute="1" defaultMemberUniqueName="[customers_table].[Fullname].[All]" allUniqueName="[customers_table].[Fullname].[All]" dimensionUniqueName="[customers_table]" displayFolder="" count="0" memberValueDatatype="130" unbalanced="0"/>
    <cacheHierarchy uniqueName="[customers_table].[Age]" caption="Age" attribute="1" defaultMemberUniqueName="[customers_table].[Age].[All]" allUniqueName="[customers_table].[Age].[All]" dimensionUniqueName="[customers_table]" displayFolder="" count="0" memberValueDatatype="20" unbalanced="0"/>
    <cacheHierarchy uniqueName="[customers_table].[age bucket]" caption="age bucket" attribute="1" defaultMemberUniqueName="[customers_table].[age bucket].[All]" allUniqueName="[customers_table].[age bucket].[All]" dimensionUniqueName="[customers_table]"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Name]" caption="Month Name" attribute="1" defaultMemberUniqueName="[Date].[Month Name].[All]" allUniqueName="[Date].[Month Name].[All]" dimensionUniqueName="[Date]" displayFolder="" count="2" memberValueDatatype="130" unbalanced="0">
      <fieldsUsage count="2">
        <fieldUsage x="-1"/>
        <fieldUsage x="0"/>
      </fieldsUsage>
    </cacheHierarchy>
    <cacheHierarchy uniqueName="[Date].[Month]" caption="Month" attribute="1" defaultMemberUniqueName="[Date].[Month].[All]" allUniqueName="[Date].[Month].[All]" dimensionUniqueName="[Date]" displayFolder="" count="0" memberValueDatatype="20" unbalanced="0"/>
    <cacheHierarchy uniqueName="[Date].[Quarter]" caption="Quarter" attribute="1" defaultMemberUniqueName="[Date].[Quarter].[All]" allUniqueName="[Date].[Quarter].[All]" dimensionUniqueName="[Date]" displayFolder="" count="0" memberValueDatatype="130" unbalanced="0"/>
    <cacheHierarchy uniqueName="[Date].[Day Name]" caption="Day Name" attribute="1" defaultMemberUniqueName="[Date].[Day Name].[All]" allUniqueName="[Date].[Day Name].[All]" dimensionUniqueName="[Date]" displayFolder="" count="0" memberValueDatatype="130" unbalanced="0"/>
    <cacheHierarchy uniqueName="[Date].[Day of Week]" caption="Day of Week" attribute="1" defaultMemberUniqueName="[Date].[Day of Week].[All]" allUniqueName="[Date].[Day of Week].[All]" dimensionUniqueName="[Date]" displayFolder="" count="0" memberValueDatatype="20" unbalanced="0"/>
    <cacheHierarchy uniqueName="[Date].[Week of Year]" caption="Week of Year" attribute="1" defaultMemberUniqueName="[Date].[Week of Year].[All]" allUniqueName="[Date].[Week of Year].[All]" dimensionUniqueName="[Date]" displayFolder="" count="0" memberValueDatatype="20" unbalanced="0"/>
    <cacheHierarchy uniqueName="[Date].[day type]" caption="day type" attribute="1" defaultMemberUniqueName="[Date].[day type].[All]" allUniqueName="[Date].[day type].[All]" dimensionUniqueName="[Date]" displayFolder="" count="0" memberValueDatatype="13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130" unbalanced="0"/>
    <cacheHierarchy uniqueName="[monthly_store_targets].[Month]" caption="Month" attribute="1" time="1" defaultMemberUniqueName="[monthly_store_targets].[Month].[All]" allUniqueName="[monthly_store_targets].[Month].[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0"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Query1].[Measures]" caption="Measures" attribute="1" defaultMemberUniqueName="[Query1].[Measures].[All]" allUniqueName="[Query1].[Measures].[All]" dimensionUniqueName="[Query1]" displayFolder="" count="0" memberValueDatatype="20"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Store Name]" caption="Store Name" attribute="1" defaultMemberUniqueName="[sales_persons_table].[Store Name].[All]" allUniqueName="[sales_persons_table].[Store Name].[All]" dimensionUniqueName="[sales_persons_table]" displayFolder="" count="0" memberValueDatatype="130" unbalanced="0"/>
    <cacheHierarchy uniqueName="[sales_persons_table].[Date of Birth]" caption="Date of Birth" attribute="1" time="1" defaultMemberUniqueName="[sales_persons_table].[Date of Birth].[All]" allUniqueName="[sales_persons_table].[Date of Birth].[All]" dimensionUniqueName="[sales_persons_table]" displayFolder="" count="0" memberValueDatatype="7" unbalanced="0"/>
    <cacheHierarchy uniqueName="[sales_persons_table].[Fullname]" caption="Fullname" attribute="1" defaultMemberUniqueName="[sales_persons_table].[Fullname].[All]" allUniqueName="[sales_persons_table].[Fullname].[All]" dimensionUniqueName="[sales_persons_table]" displayFolder="" count="0" memberValueDatatype="130" unbalanced="0"/>
    <cacheHierarchy uniqueName="[sales_persons_table].[Custom]" caption="Custom" attribute="1" defaultMemberUniqueName="[sales_persons_table].[Custom].[All]" allUniqueName="[sales_persons_table].[Custom].[All]" dimensionUniqueName="[sales_persons_table]" displayFolder="" count="0" memberValueDatatype="20" unbalanced="0"/>
    <cacheHierarchy uniqueName="[Measures].[Sum of Quantity Returned]" caption="Sum of Quantity Returned" measure="1" displayFolder="" measureGroup="fact_table" count="0">
      <extLst>
        <ext xmlns:x15="http://schemas.microsoft.com/office/spreadsheetml/2010/11/main" uri="{B97F6D7D-B522-45F9-BDA1-12C45D357490}">
          <x15:cacheHierarchy aggregatedColumn="20"/>
        </ext>
      </extLst>
    </cacheHierarchy>
    <cacheHierarchy uniqueName="[Measures].[Sum of Quantity Sold]" caption="Sum of Quantity Sold" measure="1" displayFolder="" measureGroup="fact_table" count="0">
      <extLst>
        <ext xmlns:x15="http://schemas.microsoft.com/office/spreadsheetml/2010/11/main" uri="{B97F6D7D-B522-45F9-BDA1-12C45D357490}">
          <x15:cacheHierarchy aggregatedColumn="18"/>
        </ext>
      </extLst>
    </cacheHierarchy>
    <cacheHierarchy uniqueName="[Measures].[Sum of Month]" caption="Sum of Month" measure="1" displayFolder="" measureGroup="Date" count="0">
      <extLst>
        <ext xmlns:x15="http://schemas.microsoft.com/office/spreadsheetml/2010/11/main" uri="{B97F6D7D-B522-45F9-BDA1-12C45D357490}">
          <x15:cacheHierarchy aggregatedColumn="9"/>
        </ext>
      </extLst>
    </cacheHierarchy>
    <cacheHierarchy uniqueName="[Measures].[Count of age bucket]" caption="Count of age bucket" measure="1" displayFolder="" measureGroup="customers_table" count="0">
      <extLst>
        <ext xmlns:x15="http://schemas.microsoft.com/office/spreadsheetml/2010/11/main" uri="{B97F6D7D-B522-45F9-BDA1-12C45D357490}">
          <x15:cacheHierarchy aggregatedColumn="5"/>
        </ext>
      </extLst>
    </cacheHierarchy>
    <cacheHierarchy uniqueName="[Measures].[Sum of Age]" caption="Sum of Age" measure="1" displayFolder="" measureGroup="customers_table" count="0">
      <extLst>
        <ext xmlns:x15="http://schemas.microsoft.com/office/spreadsheetml/2010/11/main" uri="{B97F6D7D-B522-45F9-BDA1-12C45D357490}">
          <x15:cacheHierarchy aggregatedColumn="4"/>
        </ext>
      </extLst>
    </cacheHierarchy>
    <cacheHierarchy uniqueName="[Measures].[Average of Age]" caption="Average of Age" measure="1" displayFolder="" measureGroup="customers_table" count="0">
      <extLst>
        <ext xmlns:x15="http://schemas.microsoft.com/office/spreadsheetml/2010/11/main" uri="{B97F6D7D-B522-45F9-BDA1-12C45D357490}">
          <x15:cacheHierarchy aggregatedColumn="4"/>
        </ext>
      </extLst>
    </cacheHierarchy>
    <cacheHierarchy uniqueName="[Measures].[Sum of Day of Week]" caption="Sum of Day of Week" measure="1" displayFolder="" measureGroup="Date" count="0">
      <extLst>
        <ext xmlns:x15="http://schemas.microsoft.com/office/spreadsheetml/2010/11/main" uri="{B97F6D7D-B522-45F9-BDA1-12C45D357490}">
          <x15:cacheHierarchy aggregatedColumn="12"/>
        </ext>
      </extLst>
    </cacheHierarchy>
    <cacheHierarchy uniqueName="[Measures].[Totalrevenue]" caption="Totalrevenue" measure="1" displayFolder="" measureGroup="Query1" count="0"/>
    <cacheHierarchy uniqueName="[Measures].[COGS]" caption="COGS" measure="1" displayFolder="" measureGroup="Query1" count="0"/>
    <cacheHierarchy uniqueName="[Measures].[PROFIT]" caption="PROFIT" measure="1" displayFolder="" measureGroup="Query1" count="0"/>
    <cacheHierarchy uniqueName="[Measures].[%profit margin]" caption="%profit margin" measure="1" displayFolder="" measureGroup="Query1" count="0"/>
    <cacheHierarchy uniqueName="[Measures].[Transcations]" caption="Transcations" measure="1" displayFolder="" measureGroup="Query1" count="0"/>
    <cacheHierarchy uniqueName="[Measures].[totalrefund]" caption="totalrefund" measure="1" displayFolder="" measureGroup="Query1" count="0"/>
    <cacheHierarchy uniqueName="[Measures].[refund%]" caption="refund%" measure="1" displayFolder="" measureGroup="Query1" count="0"/>
    <cacheHierarchy uniqueName="[Measures].[total products]" caption="total products" measure="1" displayFolder="" measureGroup="Query1" count="0"/>
    <cacheHierarchy uniqueName="[Measures].[totaltarget]" caption="totaltarget" measure="1" displayFolder="" measureGroup="Query1" count="0" oneField="1">
      <fieldsUsage count="1">
        <fieldUsage x="1"/>
      </fieldsUsage>
    </cacheHierarchy>
    <cacheHierarchy uniqueName="[Measures].[#CUSTOMERS]" caption="#CUSTOMERS" measure="1" displayFolder="" measureGroup="Query1" count="0"/>
    <cacheHierarchy uniqueName="[Measures].[3LOCATIONS]" caption="3LOCATIONS" measure="1" displayFolder="" measureGroup="Query1" count="0"/>
    <cacheHierarchy uniqueName="[Measures].[avg age]" caption="avg age" measure="1" displayFolder="" measureGroup="Query1" count="0"/>
    <cacheHierarchy uniqueName="[Measures].[Return rate]" caption="Return rate" measure="1" displayFolder="" measureGroup="Query1" count="0"/>
    <cacheHierarchy uniqueName="[Measures].[__XL_Count customers_table]" caption="__XL_Count customers_table" measure="1" displayFolder="" measureGroup="customers_table"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sales_persons_table]" caption="__XL_Count sales_persons_table" measure="1" displayFolder="" measureGroup="sales_persons_table" count="0" hidden="1"/>
    <cacheHierarchy uniqueName="[Measures].[__XL_Count Date]" caption="__XL_Count Date" measure="1" displayFolder="" measureGroup="Date" count="0" hidden="1"/>
    <cacheHierarchy uniqueName="[Measures].[__XL_Count Query1]" caption="__XL_Count Query1" measure="1" displayFolder="" measureGroup="Query1" count="0" hidden="1"/>
    <cacheHierarchy uniqueName="[Measures].[__No measures defined]" caption="__No measures defined" measure="1" displayFolder="" count="0" hidden="1"/>
  </cacheHierarchies>
  <kpis count="0"/>
  <dimensions count="8">
    <dimension name="customers_table" uniqueName="[customers_table]" caption="customers_table"/>
    <dimension name="Date" uniqueName="[Date]" caption="Date"/>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 name="Query1" uniqueName="[Query1]" caption="Query1"/>
    <dimension name="sales_persons_table" uniqueName="[sales_persons_table]" caption="sales_persons_table"/>
  </dimensions>
  <measureGroups count="7">
    <measureGroup name="customers_table" caption="customers_table"/>
    <measureGroup name="Date" caption="Date"/>
    <measureGroup name="fact_table" caption="fact_table"/>
    <measureGroup name="monthly_store_targets" caption="monthly_store_targets"/>
    <measureGroup name="products_table" caption="products_table"/>
    <measureGroup name="Query1" caption="Query1"/>
    <measureGroup name="sales_persons_table" caption="sales_persons_table"/>
  </measureGroups>
  <maps count="13">
    <map measureGroup="0" dimension="0"/>
    <map measureGroup="1" dimension="1"/>
    <map measureGroup="2" dimension="0"/>
    <map measureGroup="2" dimension="1"/>
    <map measureGroup="2" dimension="2"/>
    <map measureGroup="2" dimension="5"/>
    <map measureGroup="2" dimension="7"/>
    <map measureGroup="3" dimension="1"/>
    <map measureGroup="3" dimension="4"/>
    <map measureGroup="3" dimension="7"/>
    <map measureGroup="4" dimension="5"/>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riya priya" refreshedDate="45792.519260416666" createdVersion="5" refreshedVersion="8" minRefreshableVersion="3" recordCount="0" supportSubquery="1" supportAdvancedDrill="1" xr:uid="{567AF3E6-68D6-4FC5-BF4A-92E7FE8AE9F4}">
  <cacheSource type="external" connectionId="8"/>
  <cacheFields count="4">
    <cacheField name="[Measures].[Totalrevenue]" caption="Totalrevenue" numFmtId="0" hierarchy="43" level="32767"/>
    <cacheField name="[sales_persons_table].[Store Name].[Store Name]" caption="Store Name" numFmtId="0" hierarchy="32" level="1">
      <sharedItems count="10">
        <s v="Barron-Fleming"/>
        <s v="Berg-Trujillo"/>
        <s v="Lee-Myers"/>
        <s v="Lopez"/>
        <s v="Martinez"/>
        <s v="Miller"/>
        <s v="Myers-Lopez"/>
        <s v="Novak PLC"/>
        <s v="Thomas"/>
        <s v="Valdez"/>
      </sharedItems>
    </cacheField>
    <cacheField name="[Measures].[totaltarget]" caption="totaltarget" numFmtId="0" hierarchy="51" level="32767"/>
    <cacheField name="[Date].[Month Name].[Month Name]" caption="Month Name" numFmtId="0" hierarchy="8" level="1">
      <sharedItems containsSemiMixedTypes="0" containsNonDate="0" containsString="0"/>
    </cacheField>
  </cacheFields>
  <cacheHierarchies count="64">
    <cacheHierarchy uniqueName="[customers_table].[Customer ID]" caption="Customer ID" attribute="1" defaultMemberUniqueName="[customers_table].[Customer ID].[All]" allUniqueName="[customers_table].[Customer ID].[All]" dimensionUniqueName="[customers_table]" displayFolder="" count="2" memberValueDatatype="20" unbalanced="0"/>
    <cacheHierarchy uniqueName="[customers_table].[Gender]" caption="Gender" attribute="1" defaultMemberUniqueName="[customers_table].[Gender].[All]" allUniqueName="[customers_table].[Gender].[All]" dimensionUniqueName="[customers_table]" displayFolder="" count="2" memberValueDatatype="130" unbalanced="0"/>
    <cacheHierarchy uniqueName="[customers_table].[Location]" caption="Location" attribute="1" defaultMemberUniqueName="[customers_table].[Location].[All]" allUniqueName="[customers_table].[Location].[All]" dimensionUniqueName="[customers_table]" displayFolder="" count="2" memberValueDatatype="130" unbalanced="0"/>
    <cacheHierarchy uniqueName="[customers_table].[Fullname]" caption="Fullname" attribute="1" defaultMemberUniqueName="[customers_table].[Fullname].[All]" allUniqueName="[customers_table].[Fullname].[All]" dimensionUniqueName="[customers_table]" displayFolder="" count="2" memberValueDatatype="130" unbalanced="0"/>
    <cacheHierarchy uniqueName="[customers_table].[Age]" caption="Age" attribute="1" defaultMemberUniqueName="[customers_table].[Age].[All]" allUniqueName="[customers_table].[Age].[All]" dimensionUniqueName="[customers_table]" displayFolder="" count="2" memberValueDatatype="20" unbalanced="0"/>
    <cacheHierarchy uniqueName="[customers_table].[age bucket]" caption="age bucket" attribute="1" defaultMemberUniqueName="[customers_table].[age bucket].[All]" allUniqueName="[customers_table].[age bucket].[All]" dimensionUniqueName="[customers_table]" displayFolder="" count="2" memberValueDatatype="130" unbalanced="0"/>
    <cacheHierarchy uniqueName="[Date].[Order Date]" caption="Order Date" attribute="1" time="1" defaultMemberUniqueName="[Date].[Order Date].[All]" allUniqueName="[Date].[Order Date].[All]" dimensionUniqueName="[Date]" displayFolder="" count="2" memberValueDatatype="7" unbalanced="0"/>
    <cacheHierarchy uniqueName="[Date].[Year]" caption="Year" attribute="1" defaultMemberUniqueName="[Date].[Year].[All]" allUniqueName="[Date].[Year].[All]" dimensionUniqueName="[Date]" displayFolder="" count="2" memberValueDatatype="20" unbalanced="0"/>
    <cacheHierarchy uniqueName="[Date].[Month Name]" caption="Month Name" attribute="1" defaultMemberUniqueName="[Date].[Month Name].[All]" allUniqueName="[Date].[Month Name].[All]" dimensionUniqueName="[Date]" displayFolder="" count="2" memberValueDatatype="130" unbalanced="0">
      <fieldsUsage count="2">
        <fieldUsage x="-1"/>
        <fieldUsage x="3"/>
      </fieldsUsage>
    </cacheHierarchy>
    <cacheHierarchy uniqueName="[Date].[Month]" caption="Month" attribute="1" defaultMemberUniqueName="[Date].[Month].[All]" allUniqueName="[Date].[Month].[All]" dimensionUniqueName="[Date]" displayFolder="" count="2" memberValueDatatype="20" unbalanced="0"/>
    <cacheHierarchy uniqueName="[Date].[Quarter]" caption="Quarter" attribute="1" defaultMemberUniqueName="[Date].[Quarter].[All]" allUniqueName="[Date].[Quarter].[All]" dimensionUniqueName="[Date]" displayFolder="" count="2" memberValueDatatype="130" unbalanced="0"/>
    <cacheHierarchy uniqueName="[Date].[Day Name]" caption="Day Name" attribute="1" defaultMemberUniqueName="[Date].[Day Name].[All]" allUniqueName="[Date].[Day Name].[All]" dimensionUniqueName="[Date]" displayFolder="" count="2" memberValueDatatype="130" unbalanced="0"/>
    <cacheHierarchy uniqueName="[Date].[Day of Week]" caption="Day of Week" attribute="1" defaultMemberUniqueName="[Date].[Day of Week].[All]" allUniqueName="[Date].[Day of Week].[All]" dimensionUniqueName="[Date]" displayFolder="" count="2" memberValueDatatype="20" unbalanced="0"/>
    <cacheHierarchy uniqueName="[Date].[Week of Year]" caption="Week of Year" attribute="1" defaultMemberUniqueName="[Date].[Week of Year].[All]" allUniqueName="[Date].[Week of Year].[All]" dimensionUniqueName="[Date]" displayFolder="" count="2" memberValueDatatype="20" unbalanced="0"/>
    <cacheHierarchy uniqueName="[Date].[day type]" caption="day type" attribute="1" defaultMemberUniqueName="[Date].[day type].[All]" allUniqueName="[Date].[day type].[All]" dimensionUniqueName="[Date]" displayFolder="" count="2" memberValueDatatype="130" unbalanced="0"/>
    <cacheHierarchy uniqueName="[fact_table].[Product ID]" caption="Product ID" attribute="1" defaultMemberUniqueName="[fact_table].[Product ID].[All]" allUniqueName="[fact_table].[Product ID].[All]" dimensionUniqueName="[fact_table]" displayFolder="" count="2" memberValueDatatype="20" unbalanced="0"/>
    <cacheHierarchy uniqueName="[fact_table].[Customer ID]" caption="Customer ID" attribute="1" defaultMemberUniqueName="[fact_table].[Customer ID].[All]" allUniqueName="[fact_table].[Customer ID].[All]" dimensionUniqueName="[fact_table]" displayFolder="" count="2" memberValueDatatype="20" unbalanced="0"/>
    <cacheHierarchy uniqueName="[fact_table].[Sales Person ID]" caption="Sales Person ID" attribute="1" defaultMemberUniqueName="[fact_table].[Sales Person ID].[All]" allUniqueName="[fact_table].[Sales Person ID].[All]" dimensionUniqueName="[fact_table]" displayFolder="" count="2" memberValueDatatype="20" unbalanced="0"/>
    <cacheHierarchy uniqueName="[fact_table].[Quantity Sold]" caption="Quantity Sold" attribute="1" defaultMemberUniqueName="[fact_table].[Quantity Sold].[All]" allUniqueName="[fact_table].[Quantity Sold].[All]" dimensionUniqueName="[fact_table]" displayFolder="" count="2" memberValueDatatype="20" unbalanced="0"/>
    <cacheHierarchy uniqueName="[fact_table].[Payment Method]" caption="Payment Method" attribute="1" defaultMemberUniqueName="[fact_table].[Payment Method].[All]" allUniqueName="[fact_table].[Payment Method].[All]" dimensionUniqueName="[fact_table]" displayFolder="" count="2" memberValueDatatype="130" unbalanced="0"/>
    <cacheHierarchy uniqueName="[fact_table].[Quantity Returned]" caption="Quantity Returned" attribute="1" defaultMemberUniqueName="[fact_table].[Quantity Returned].[All]" allUniqueName="[fact_table].[Quantity Returned].[All]" dimensionUniqueName="[fact_table]" displayFolder="" count="2" memberValueDatatype="20" unbalanced="0"/>
    <cacheHierarchy uniqueName="[fact_table].[Order Date]" caption="Order Date" attribute="1" time="1" defaultMemberUniqueName="[fact_table].[Order Date].[All]" allUniqueName="[fact_table].[Order Date].[All]" dimensionUniqueName="[fact_table]" displayFolder="" count="2" memberValueDatatype="7" unbalanced="0"/>
    <cacheHierarchy uniqueName="[monthly_store_targets].[Store ID]" caption="Store ID" attribute="1" defaultMemberUniqueName="[monthly_store_targets].[Store ID].[All]" allUniqueName="[monthly_store_targets].[Store ID].[All]" dimensionUniqueName="[monthly_store_targets]" displayFolder="" count="2" memberValueDatatype="130" unbalanced="0"/>
    <cacheHierarchy uniqueName="[monthly_store_targets].[Month]" caption="Month" attribute="1" time="1" defaultMemberUniqueName="[monthly_store_targets].[Month].[All]" allUniqueName="[monthly_store_targets].[Month].[All]" dimensionUniqueName="[monthly_store_targets]" displayFolder="" count="2"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2" memberValueDatatype="20" unbalanced="0"/>
    <cacheHierarchy uniqueName="[products_table].[Product ID]" caption="Product ID" attribute="1" defaultMemberUniqueName="[products_table].[Product ID].[All]" allUniqueName="[products_table].[Product ID].[All]" dimensionUniqueName="[products_table]" displayFolder="" count="2" memberValueDatatype="20" unbalanced="0"/>
    <cacheHierarchy uniqueName="[products_table].[Product Name]" caption="Product Name" attribute="1" defaultMemberUniqueName="[products_table].[Product Name].[All]" allUniqueName="[products_table].[Product Name].[All]" dimensionUniqueName="[products_table]" displayFolder="" count="2" memberValueDatatype="130" unbalanced="0"/>
    <cacheHierarchy uniqueName="[products_table].[Category]" caption="Category" attribute="1" defaultMemberUniqueName="[products_table].[Category].[All]" allUniqueName="[products_table].[Category].[All]" dimensionUniqueName="[products_table]" displayFolder="" count="2" memberValueDatatype="130" unbalanced="0"/>
    <cacheHierarchy uniqueName="[products_table].[Sales Price]" caption="Sales Price" attribute="1" defaultMemberUniqueName="[products_table].[Sales Price].[All]" allUniqueName="[products_table].[Sales Price].[All]" dimensionUniqueName="[products_table]" displayFolder="" count="2" memberValueDatatype="5" unbalanced="0"/>
    <cacheHierarchy uniqueName="[products_table].[Cost Price]" caption="Cost Price" attribute="1" defaultMemberUniqueName="[products_table].[Cost Price].[All]" allUniqueName="[products_table].[Cost Price].[All]" dimensionUniqueName="[products_table]" displayFolder="" count="2" memberValueDatatype="5" unbalanced="0"/>
    <cacheHierarchy uniqueName="[Query1].[Measures]" caption="Measures" attribute="1" defaultMemberUniqueName="[Query1].[Measures].[All]" allUniqueName="[Query1].[Measures].[All]" dimensionUniqueName="[Query1]" displayFolder="" count="2" memberValueDatatype="20" unbalanced="0"/>
    <cacheHierarchy uniqueName="[sales_persons_table].[Sales Person ID]" caption="Sales Person ID" attribute="1" defaultMemberUniqueName="[sales_persons_table].[Sales Person ID].[All]" allUniqueName="[sales_persons_table].[Sales Person ID].[All]" dimensionUniqueName="[sales_persons_table]" displayFolder="" count="2" memberValueDatatype="20" unbalanced="0"/>
    <cacheHierarchy uniqueName="[sales_persons_table].[Store Name]" caption="Store Name" attribute="1" defaultMemberUniqueName="[sales_persons_table].[Store Name].[All]" allUniqueName="[sales_persons_table].[Store Name].[All]" dimensionUniqueName="[sales_persons_table]" displayFolder="" count="2" memberValueDatatype="130" unbalanced="0">
      <fieldsUsage count="2">
        <fieldUsage x="-1"/>
        <fieldUsage x="1"/>
      </fieldsUsage>
    </cacheHierarchy>
    <cacheHierarchy uniqueName="[sales_persons_table].[Date of Birth]" caption="Date of Birth" attribute="1" time="1" defaultMemberUniqueName="[sales_persons_table].[Date of Birth].[All]" allUniqueName="[sales_persons_table].[Date of Birth].[All]" dimensionUniqueName="[sales_persons_table]" displayFolder="" count="2" memberValueDatatype="7" unbalanced="0"/>
    <cacheHierarchy uniqueName="[sales_persons_table].[Fullname]" caption="Fullname" attribute="1" defaultMemberUniqueName="[sales_persons_table].[Fullname].[All]" allUniqueName="[sales_persons_table].[Fullname].[All]" dimensionUniqueName="[sales_persons_table]" displayFolder="" count="2" memberValueDatatype="130" unbalanced="0"/>
    <cacheHierarchy uniqueName="[sales_persons_table].[Custom]" caption="Custom" attribute="1" defaultMemberUniqueName="[sales_persons_table].[Custom].[All]" allUniqueName="[sales_persons_table].[Custom].[All]" dimensionUniqueName="[sales_persons_table]" displayFolder="" count="2" memberValueDatatype="20" unbalanced="0"/>
    <cacheHierarchy uniqueName="[Measures].[Sum of Quantity Returned]" caption="Sum of Quantity Returned" measure="1" displayFolder="" measureGroup="fact_table" count="0">
      <extLst>
        <ext xmlns:x15="http://schemas.microsoft.com/office/spreadsheetml/2010/11/main" uri="{B97F6D7D-B522-45F9-BDA1-12C45D357490}">
          <x15:cacheHierarchy aggregatedColumn="20"/>
        </ext>
      </extLst>
    </cacheHierarchy>
    <cacheHierarchy uniqueName="[Measures].[Sum of Quantity Sold]" caption="Sum of Quantity Sold" measure="1" displayFolder="" measureGroup="fact_table" count="0">
      <extLst>
        <ext xmlns:x15="http://schemas.microsoft.com/office/spreadsheetml/2010/11/main" uri="{B97F6D7D-B522-45F9-BDA1-12C45D357490}">
          <x15:cacheHierarchy aggregatedColumn="18"/>
        </ext>
      </extLst>
    </cacheHierarchy>
    <cacheHierarchy uniqueName="[Measures].[Sum of Month]" caption="Sum of Month" measure="1" displayFolder="" measureGroup="Date" count="0">
      <extLst>
        <ext xmlns:x15="http://schemas.microsoft.com/office/spreadsheetml/2010/11/main" uri="{B97F6D7D-B522-45F9-BDA1-12C45D357490}">
          <x15:cacheHierarchy aggregatedColumn="9"/>
        </ext>
      </extLst>
    </cacheHierarchy>
    <cacheHierarchy uniqueName="[Measures].[Count of age bucket]" caption="Count of age bucket" measure="1" displayFolder="" measureGroup="customers_table" count="0">
      <extLst>
        <ext xmlns:x15="http://schemas.microsoft.com/office/spreadsheetml/2010/11/main" uri="{B97F6D7D-B522-45F9-BDA1-12C45D357490}">
          <x15:cacheHierarchy aggregatedColumn="5"/>
        </ext>
      </extLst>
    </cacheHierarchy>
    <cacheHierarchy uniqueName="[Measures].[Sum of Age]" caption="Sum of Age" measure="1" displayFolder="" measureGroup="customers_table" count="0">
      <extLst>
        <ext xmlns:x15="http://schemas.microsoft.com/office/spreadsheetml/2010/11/main" uri="{B97F6D7D-B522-45F9-BDA1-12C45D357490}">
          <x15:cacheHierarchy aggregatedColumn="4"/>
        </ext>
      </extLst>
    </cacheHierarchy>
    <cacheHierarchy uniqueName="[Measures].[Average of Age]" caption="Average of Age" measure="1" displayFolder="" measureGroup="customers_table" count="0">
      <extLst>
        <ext xmlns:x15="http://schemas.microsoft.com/office/spreadsheetml/2010/11/main" uri="{B97F6D7D-B522-45F9-BDA1-12C45D357490}">
          <x15:cacheHierarchy aggregatedColumn="4"/>
        </ext>
      </extLst>
    </cacheHierarchy>
    <cacheHierarchy uniqueName="[Measures].[Sum of Day of Week]" caption="Sum of Day of Week" measure="1" displayFolder="" measureGroup="Date" count="0">
      <extLst>
        <ext xmlns:x15="http://schemas.microsoft.com/office/spreadsheetml/2010/11/main" uri="{B97F6D7D-B522-45F9-BDA1-12C45D357490}">
          <x15:cacheHierarchy aggregatedColumn="12"/>
        </ext>
      </extLst>
    </cacheHierarchy>
    <cacheHierarchy uniqueName="[Measures].[Totalrevenue]" caption="Totalrevenue" measure="1" displayFolder="" measureGroup="Query1" count="0" oneField="1">
      <fieldsUsage count="1">
        <fieldUsage x="0"/>
      </fieldsUsage>
    </cacheHierarchy>
    <cacheHierarchy uniqueName="[Measures].[COGS]" caption="COGS" measure="1" displayFolder="" measureGroup="Query1" count="0"/>
    <cacheHierarchy uniqueName="[Measures].[PROFIT]" caption="PROFIT" measure="1" displayFolder="" measureGroup="Query1" count="0"/>
    <cacheHierarchy uniqueName="[Measures].[%profit margin]" caption="%profit margin" measure="1" displayFolder="" measureGroup="Query1" count="0"/>
    <cacheHierarchy uniqueName="[Measures].[Transcations]" caption="Transcations" measure="1" displayFolder="" measureGroup="Query1" count="0"/>
    <cacheHierarchy uniqueName="[Measures].[totalrefund]" caption="totalrefund" measure="1" displayFolder="" measureGroup="Query1" count="0"/>
    <cacheHierarchy uniqueName="[Measures].[refund%]" caption="refund%" measure="1" displayFolder="" measureGroup="Query1" count="0"/>
    <cacheHierarchy uniqueName="[Measures].[total products]" caption="total products" measure="1" displayFolder="" measureGroup="Query1" count="0"/>
    <cacheHierarchy uniqueName="[Measures].[totaltarget]" caption="totaltarget" measure="1" displayFolder="" measureGroup="Query1" count="0" oneField="1">
      <fieldsUsage count="1">
        <fieldUsage x="2"/>
      </fieldsUsage>
    </cacheHierarchy>
    <cacheHierarchy uniqueName="[Measures].[#CUSTOMERS]" caption="#CUSTOMERS" measure="1" displayFolder="" measureGroup="Query1" count="0"/>
    <cacheHierarchy uniqueName="[Measures].[3LOCATIONS]" caption="3LOCATIONS" measure="1" displayFolder="" measureGroup="Query1" count="0"/>
    <cacheHierarchy uniqueName="[Measures].[avg age]" caption="avg age" measure="1" displayFolder="" measureGroup="Query1" count="0"/>
    <cacheHierarchy uniqueName="[Measures].[Return rate]" caption="Return rate" measure="1" displayFolder="" measureGroup="Query1" count="0"/>
    <cacheHierarchy uniqueName="[Measures].[__XL_Count customers_table]" caption="__XL_Count customers_table" measure="1" displayFolder="" measureGroup="customers_table"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sales_persons_table]" caption="__XL_Count sales_persons_table" measure="1" displayFolder="" measureGroup="sales_persons_table" count="0" hidden="1"/>
    <cacheHierarchy uniqueName="[Measures].[__XL_Count Date]" caption="__XL_Count Date" measure="1" displayFolder="" measureGroup="Date" count="0" hidden="1"/>
    <cacheHierarchy uniqueName="[Measures].[__XL_Count Query1]" caption="__XL_Count Query1" measure="1" displayFolder="" measureGroup="Query1" count="0" hidden="1"/>
    <cacheHierarchy uniqueName="[Measures].[__No measures defined]" caption="__No measures defined" measure="1" displayFolder="" count="0" hidden="1"/>
  </cacheHierarchies>
  <kpis count="0"/>
  <dimensions count="8">
    <dimension name="customers_table" uniqueName="[customers_table]" caption="customers_table"/>
    <dimension name="Date" uniqueName="[Date]" caption="Date"/>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 name="Query1" uniqueName="[Query1]" caption="Query1"/>
    <dimension name="sales_persons_table" uniqueName="[sales_persons_table]" caption="sales_persons_table"/>
  </dimensions>
  <measureGroups count="7">
    <measureGroup name="customers_table" caption="customers_table"/>
    <measureGroup name="Date" caption="Date"/>
    <measureGroup name="fact_table" caption="fact_table"/>
    <measureGroup name="monthly_store_targets" caption="monthly_store_targets"/>
    <measureGroup name="products_table" caption="products_table"/>
    <measureGroup name="Query1" caption="Query1"/>
    <measureGroup name="sales_persons_table" caption="sales_persons_table"/>
  </measureGroups>
  <maps count="13">
    <map measureGroup="0" dimension="0"/>
    <map measureGroup="1" dimension="1"/>
    <map measureGroup="2" dimension="0"/>
    <map measureGroup="2" dimension="1"/>
    <map measureGroup="2" dimension="2"/>
    <map measureGroup="2" dimension="5"/>
    <map measureGroup="2" dimension="7"/>
    <map measureGroup="3" dimension="1"/>
    <map measureGroup="3" dimension="4"/>
    <map measureGroup="3" dimension="7"/>
    <map measureGroup="4" dimension="5"/>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riya priya" refreshedDate="45792.519261574074" createdVersion="5" refreshedVersion="8" minRefreshableVersion="3" recordCount="0" supportSubquery="1" supportAdvancedDrill="1" xr:uid="{47ED40B7-C350-4D71-A869-C53FC3109192}">
  <cacheSource type="external" connectionId="8"/>
  <cacheFields count="11">
    <cacheField name="[Measures].[Totalrevenue]" caption="Totalrevenue" numFmtId="0" hierarchy="43" level="32767"/>
    <cacheField name="[Measures].[COGS]" caption="COGS" numFmtId="0" hierarchy="44" level="32767"/>
    <cacheField name="[Measures].[PROFIT]" caption="PROFIT" numFmtId="0" hierarchy="45" level="32767"/>
    <cacheField name="[Measures].[Transcations]" caption="Transcations" numFmtId="0" hierarchy="47" level="32767"/>
    <cacheField name="[Measures].[totalrefund]" caption="totalrefund" numFmtId="0" hierarchy="48" level="32767"/>
    <cacheField name="[Measures].[refund%]" caption="refund%" numFmtId="0" hierarchy="49" level="32767"/>
    <cacheField name="[Measures].[total products]" caption="total products" numFmtId="0" hierarchy="50" level="32767"/>
    <cacheField name="[Measures].[Sum of Quantity Returned]" caption="Sum of Quantity Returned" numFmtId="0" hierarchy="36" level="32767"/>
    <cacheField name="[Measures].[Sum of Quantity Sold]" caption="Sum of Quantity Sold" numFmtId="0" hierarchy="37" level="32767"/>
    <cacheField name="[Measures].[totaltarget]" caption="totaltarget" numFmtId="0" hierarchy="51" level="32767"/>
    <cacheField name="[Date].[Month Name].[Month Name]" caption="Month Name" numFmtId="0" hierarchy="8" level="1">
      <sharedItems containsSemiMixedTypes="0" containsNonDate="0" containsString="0"/>
    </cacheField>
  </cacheFields>
  <cacheHierarchies count="64">
    <cacheHierarchy uniqueName="[customers_table].[Customer ID]" caption="Customer ID" attribute="1" defaultMemberUniqueName="[customers_table].[Customer ID].[All]" allUniqueName="[customers_table].[Customer ID].[All]" dimensionUniqueName="[customers_table]" displayFolder="" count="0" memberValueDatatype="20" unbalanced="0"/>
    <cacheHierarchy uniqueName="[customers_table].[Gender]" caption="Gender" attribute="1" defaultMemberUniqueName="[customers_table].[Gender].[All]" allUniqueName="[customers_table].[Gender].[All]" dimensionUniqueName="[customers_table]" displayFolder="" count="0" memberValueDatatype="130" unbalanced="0"/>
    <cacheHierarchy uniqueName="[customers_table].[Location]" caption="Location" attribute="1" defaultMemberUniqueName="[customers_table].[Location].[All]" allUniqueName="[customers_table].[Location].[All]" dimensionUniqueName="[customers_table]" displayFolder="" count="0" memberValueDatatype="130" unbalanced="0"/>
    <cacheHierarchy uniqueName="[customers_table].[Fullname]" caption="Fullname" attribute="1" defaultMemberUniqueName="[customers_table].[Fullname].[All]" allUniqueName="[customers_table].[Fullname].[All]" dimensionUniqueName="[customers_table]" displayFolder="" count="0" memberValueDatatype="130" unbalanced="0"/>
    <cacheHierarchy uniqueName="[customers_table].[Age]" caption="Age" attribute="1" defaultMemberUniqueName="[customers_table].[Age].[All]" allUniqueName="[customers_table].[Age].[All]" dimensionUniqueName="[customers_table]" displayFolder="" count="0" memberValueDatatype="20" unbalanced="0"/>
    <cacheHierarchy uniqueName="[customers_table].[age bucket]" caption="age bucket" attribute="1" defaultMemberUniqueName="[customers_table].[age bucket].[All]" allUniqueName="[customers_table].[age bucket].[All]" dimensionUniqueName="[customers_table]"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Name]" caption="Month Name" attribute="1" defaultMemberUniqueName="[Date].[Month Name].[All]" allUniqueName="[Date].[Month Name].[All]" dimensionUniqueName="[Date]" displayFolder="" count="2" memberValueDatatype="130" unbalanced="0">
      <fieldsUsage count="2">
        <fieldUsage x="-1"/>
        <fieldUsage x="10"/>
      </fieldsUsage>
    </cacheHierarchy>
    <cacheHierarchy uniqueName="[Date].[Month]" caption="Month" attribute="1" defaultMemberUniqueName="[Date].[Month].[All]" allUniqueName="[Date].[Month].[All]" dimensionUniqueName="[Date]" displayFolder="" count="0" memberValueDatatype="20" unbalanced="0"/>
    <cacheHierarchy uniqueName="[Date].[Quarter]" caption="Quarter" attribute="1" defaultMemberUniqueName="[Date].[Quarter].[All]" allUniqueName="[Date].[Quarter].[All]" dimensionUniqueName="[Date]" displayFolder="" count="0" memberValueDatatype="130" unbalanced="0"/>
    <cacheHierarchy uniqueName="[Date].[Day Name]" caption="Day Name" attribute="1" defaultMemberUniqueName="[Date].[Day Name].[All]" allUniqueName="[Date].[Day Name].[All]" dimensionUniqueName="[Date]" displayFolder="" count="0" memberValueDatatype="130" unbalanced="0"/>
    <cacheHierarchy uniqueName="[Date].[Day of Week]" caption="Day of Week" attribute="1" defaultMemberUniqueName="[Date].[Day of Week].[All]" allUniqueName="[Date].[Day of Week].[All]" dimensionUniqueName="[Date]" displayFolder="" count="0" memberValueDatatype="20" unbalanced="0"/>
    <cacheHierarchy uniqueName="[Date].[Week of Year]" caption="Week of Year" attribute="1" defaultMemberUniqueName="[Date].[Week of Year].[All]" allUniqueName="[Date].[Week of Year].[All]" dimensionUniqueName="[Date]" displayFolder="" count="0" memberValueDatatype="20" unbalanced="0"/>
    <cacheHierarchy uniqueName="[Date].[day type]" caption="day type" attribute="1" defaultMemberUniqueName="[Date].[day type].[All]" allUniqueName="[Date].[day type].[All]" dimensionUniqueName="[Date]" displayFolder="" count="0" memberValueDatatype="13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130" unbalanced="0"/>
    <cacheHierarchy uniqueName="[monthly_store_targets].[Month]" caption="Month" attribute="1" time="1" defaultMemberUniqueName="[monthly_store_targets].[Month].[All]" allUniqueName="[monthly_store_targets].[Month].[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0"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Query1].[Measures]" caption="Measures" attribute="1" defaultMemberUniqueName="[Query1].[Measures].[All]" allUniqueName="[Query1].[Measures].[All]" dimensionUniqueName="[Query1]" displayFolder="" count="0" memberValueDatatype="20"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Store Name]" caption="Store Name" attribute="1" defaultMemberUniqueName="[sales_persons_table].[Store Name].[All]" allUniqueName="[sales_persons_table].[Store Name].[All]" dimensionUniqueName="[sales_persons_table]" displayFolder="" count="0" memberValueDatatype="130" unbalanced="0"/>
    <cacheHierarchy uniqueName="[sales_persons_table].[Date of Birth]" caption="Date of Birth" attribute="1" time="1" defaultMemberUniqueName="[sales_persons_table].[Date of Birth].[All]" allUniqueName="[sales_persons_table].[Date of Birth].[All]" dimensionUniqueName="[sales_persons_table]" displayFolder="" count="0" memberValueDatatype="7" unbalanced="0"/>
    <cacheHierarchy uniqueName="[sales_persons_table].[Fullname]" caption="Fullname" attribute="1" defaultMemberUniqueName="[sales_persons_table].[Fullname].[All]" allUniqueName="[sales_persons_table].[Fullname].[All]" dimensionUniqueName="[sales_persons_table]" displayFolder="" count="0" memberValueDatatype="130" unbalanced="0"/>
    <cacheHierarchy uniqueName="[sales_persons_table].[Custom]" caption="Custom" attribute="1" defaultMemberUniqueName="[sales_persons_table].[Custom].[All]" allUniqueName="[sales_persons_table].[Custom].[All]" dimensionUniqueName="[sales_persons_table]" displayFolder="" count="0" memberValueDatatype="20" unbalanced="0"/>
    <cacheHierarchy uniqueName="[Measures].[Sum of Quantity Returned]" caption="Sum of Quantity Returned" measure="1" displayFolder="" measureGroup="fact_table" count="0" oneField="1">
      <fieldsUsage count="1">
        <fieldUsage x="7"/>
      </fieldsUsage>
      <extLst>
        <ext xmlns:x15="http://schemas.microsoft.com/office/spreadsheetml/2010/11/main" uri="{B97F6D7D-B522-45F9-BDA1-12C45D357490}">
          <x15:cacheHierarchy aggregatedColumn="20"/>
        </ext>
      </extLst>
    </cacheHierarchy>
    <cacheHierarchy uniqueName="[Measures].[Sum of Quantity Sold]" caption="Sum of Quantity Sold" measure="1" displayFolder="" measureGroup="fact_table" count="0" oneField="1">
      <fieldsUsage count="1">
        <fieldUsage x="8"/>
      </fieldsUsage>
      <extLst>
        <ext xmlns:x15="http://schemas.microsoft.com/office/spreadsheetml/2010/11/main" uri="{B97F6D7D-B522-45F9-BDA1-12C45D357490}">
          <x15:cacheHierarchy aggregatedColumn="18"/>
        </ext>
      </extLst>
    </cacheHierarchy>
    <cacheHierarchy uniqueName="[Measures].[Sum of Month]" caption="Sum of Month" measure="1" displayFolder="" measureGroup="Date" count="0">
      <extLst>
        <ext xmlns:x15="http://schemas.microsoft.com/office/spreadsheetml/2010/11/main" uri="{B97F6D7D-B522-45F9-BDA1-12C45D357490}">
          <x15:cacheHierarchy aggregatedColumn="9"/>
        </ext>
      </extLst>
    </cacheHierarchy>
    <cacheHierarchy uniqueName="[Measures].[Count of age bucket]" caption="Count of age bucket" measure="1" displayFolder="" measureGroup="customers_table" count="0">
      <extLst>
        <ext xmlns:x15="http://schemas.microsoft.com/office/spreadsheetml/2010/11/main" uri="{B97F6D7D-B522-45F9-BDA1-12C45D357490}">
          <x15:cacheHierarchy aggregatedColumn="5"/>
        </ext>
      </extLst>
    </cacheHierarchy>
    <cacheHierarchy uniqueName="[Measures].[Sum of Age]" caption="Sum of Age" measure="1" displayFolder="" measureGroup="customers_table" count="0">
      <extLst>
        <ext xmlns:x15="http://schemas.microsoft.com/office/spreadsheetml/2010/11/main" uri="{B97F6D7D-B522-45F9-BDA1-12C45D357490}">
          <x15:cacheHierarchy aggregatedColumn="4"/>
        </ext>
      </extLst>
    </cacheHierarchy>
    <cacheHierarchy uniqueName="[Measures].[Average of Age]" caption="Average of Age" measure="1" displayFolder="" measureGroup="customers_table" count="0">
      <extLst>
        <ext xmlns:x15="http://schemas.microsoft.com/office/spreadsheetml/2010/11/main" uri="{B97F6D7D-B522-45F9-BDA1-12C45D357490}">
          <x15:cacheHierarchy aggregatedColumn="4"/>
        </ext>
      </extLst>
    </cacheHierarchy>
    <cacheHierarchy uniqueName="[Measures].[Sum of Day of Week]" caption="Sum of Day of Week" measure="1" displayFolder="" measureGroup="Date" count="0">
      <extLst>
        <ext xmlns:x15="http://schemas.microsoft.com/office/spreadsheetml/2010/11/main" uri="{B97F6D7D-B522-45F9-BDA1-12C45D357490}">
          <x15:cacheHierarchy aggregatedColumn="12"/>
        </ext>
      </extLst>
    </cacheHierarchy>
    <cacheHierarchy uniqueName="[Measures].[Totalrevenue]" caption="Totalrevenue" measure="1" displayFolder="" measureGroup="Query1" count="0" oneField="1">
      <fieldsUsage count="1">
        <fieldUsage x="0"/>
      </fieldsUsage>
    </cacheHierarchy>
    <cacheHierarchy uniqueName="[Measures].[COGS]" caption="COGS" measure="1" displayFolder="" measureGroup="Query1" count="0" oneField="1">
      <fieldsUsage count="1">
        <fieldUsage x="1"/>
      </fieldsUsage>
    </cacheHierarchy>
    <cacheHierarchy uniqueName="[Measures].[PROFIT]" caption="PROFIT" measure="1" displayFolder="" measureGroup="Query1" count="0" oneField="1">
      <fieldsUsage count="1">
        <fieldUsage x="2"/>
      </fieldsUsage>
    </cacheHierarchy>
    <cacheHierarchy uniqueName="[Measures].[%profit margin]" caption="%profit margin" measure="1" displayFolder="" measureGroup="Query1" count="0"/>
    <cacheHierarchy uniqueName="[Measures].[Transcations]" caption="Transcations" measure="1" displayFolder="" measureGroup="Query1" count="0" oneField="1">
      <fieldsUsage count="1">
        <fieldUsage x="3"/>
      </fieldsUsage>
    </cacheHierarchy>
    <cacheHierarchy uniqueName="[Measures].[totalrefund]" caption="totalrefund" measure="1" displayFolder="" measureGroup="Query1" count="0" oneField="1">
      <fieldsUsage count="1">
        <fieldUsage x="4"/>
      </fieldsUsage>
    </cacheHierarchy>
    <cacheHierarchy uniqueName="[Measures].[refund%]" caption="refund%" measure="1" displayFolder="" measureGroup="Query1" count="0" oneField="1">
      <fieldsUsage count="1">
        <fieldUsage x="5"/>
      </fieldsUsage>
    </cacheHierarchy>
    <cacheHierarchy uniqueName="[Measures].[total products]" caption="total products" measure="1" displayFolder="" measureGroup="Query1" count="0" oneField="1">
      <fieldsUsage count="1">
        <fieldUsage x="6"/>
      </fieldsUsage>
    </cacheHierarchy>
    <cacheHierarchy uniqueName="[Measures].[totaltarget]" caption="totaltarget" measure="1" displayFolder="" measureGroup="Query1" count="0" oneField="1">
      <fieldsUsage count="1">
        <fieldUsage x="9"/>
      </fieldsUsage>
    </cacheHierarchy>
    <cacheHierarchy uniqueName="[Measures].[#CUSTOMERS]" caption="#CUSTOMERS" measure="1" displayFolder="" measureGroup="Query1" count="0"/>
    <cacheHierarchy uniqueName="[Measures].[3LOCATIONS]" caption="3LOCATIONS" measure="1" displayFolder="" measureGroup="Query1" count="0"/>
    <cacheHierarchy uniqueName="[Measures].[avg age]" caption="avg age" measure="1" displayFolder="" measureGroup="Query1" count="0"/>
    <cacheHierarchy uniqueName="[Measures].[Return rate]" caption="Return rate" measure="1" displayFolder="" measureGroup="Query1" count="0"/>
    <cacheHierarchy uniqueName="[Measures].[__XL_Count customers_table]" caption="__XL_Count customers_table" measure="1" displayFolder="" measureGroup="customers_table"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sales_persons_table]" caption="__XL_Count sales_persons_table" measure="1" displayFolder="" measureGroup="sales_persons_table" count="0" hidden="1"/>
    <cacheHierarchy uniqueName="[Measures].[__XL_Count Date]" caption="__XL_Count Date" measure="1" displayFolder="" measureGroup="Date" count="0" hidden="1"/>
    <cacheHierarchy uniqueName="[Measures].[__XL_Count Query1]" caption="__XL_Count Query1" measure="1" displayFolder="" measureGroup="Query1" count="0" hidden="1"/>
    <cacheHierarchy uniqueName="[Measures].[__No measures defined]" caption="__No measures defined" measure="1" displayFolder="" count="0" hidden="1"/>
  </cacheHierarchies>
  <kpis count="0"/>
  <dimensions count="8">
    <dimension name="customers_table" uniqueName="[customers_table]" caption="customers_table"/>
    <dimension name="Date" uniqueName="[Date]" caption="Date"/>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 name="Query1" uniqueName="[Query1]" caption="Query1"/>
    <dimension name="sales_persons_table" uniqueName="[sales_persons_table]" caption="sales_persons_table"/>
  </dimensions>
  <measureGroups count="7">
    <measureGroup name="customers_table" caption="customers_table"/>
    <measureGroup name="Date" caption="Date"/>
    <measureGroup name="fact_table" caption="fact_table"/>
    <measureGroup name="monthly_store_targets" caption="monthly_store_targets"/>
    <measureGroup name="products_table" caption="products_table"/>
    <measureGroup name="Query1" caption="Query1"/>
    <measureGroup name="sales_persons_table" caption="sales_persons_table"/>
  </measureGroups>
  <maps count="13">
    <map measureGroup="0" dimension="0"/>
    <map measureGroup="1" dimension="1"/>
    <map measureGroup="2" dimension="0"/>
    <map measureGroup="2" dimension="1"/>
    <map measureGroup="2" dimension="2"/>
    <map measureGroup="2" dimension="5"/>
    <map measureGroup="2" dimension="7"/>
    <map measureGroup="3" dimension="1"/>
    <map measureGroup="3" dimension="4"/>
    <map measureGroup="3" dimension="7"/>
    <map measureGroup="4" dimension="5"/>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riya priya" refreshedDate="45791.805583912035" createdVersion="3" refreshedVersion="8" minRefreshableVersion="3" recordCount="0" supportSubquery="1" supportAdvancedDrill="1" xr:uid="{DCCC3A7A-61AA-4073-AF64-170917DA4806}">
  <cacheSource type="external" connectionId="8">
    <extLst>
      <ext xmlns:x14="http://schemas.microsoft.com/office/spreadsheetml/2009/9/main" uri="{F057638F-6D5F-4e77-A914-E7F072B9BCA8}">
        <x14:sourceConnection name="ThisWorkbookDataModel"/>
      </ext>
    </extLst>
  </cacheSource>
  <cacheFields count="0"/>
  <cacheHierarchies count="64">
    <cacheHierarchy uniqueName="[customers_table].[Customer ID]" caption="Customer ID" attribute="1" defaultMemberUniqueName="[customers_table].[Customer ID].[All]" allUniqueName="[customers_table].[Customer ID].[All]" dimensionUniqueName="[customers_table]" displayFolder="" count="0" memberValueDatatype="20" unbalanced="0"/>
    <cacheHierarchy uniqueName="[customers_table].[Gender]" caption="Gender" attribute="1" defaultMemberUniqueName="[customers_table].[Gender].[All]" allUniqueName="[customers_table].[Gender].[All]" dimensionUniqueName="[customers_table]" displayFolder="" count="0" memberValueDatatype="130" unbalanced="0"/>
    <cacheHierarchy uniqueName="[customers_table].[Location]" caption="Location" attribute="1" defaultMemberUniqueName="[customers_table].[Location].[All]" allUniqueName="[customers_table].[Location].[All]" dimensionUniqueName="[customers_table]" displayFolder="" count="0" memberValueDatatype="130" unbalanced="0"/>
    <cacheHierarchy uniqueName="[customers_table].[Fullname]" caption="Fullname" attribute="1" defaultMemberUniqueName="[customers_table].[Fullname].[All]" allUniqueName="[customers_table].[Fullname].[All]" dimensionUniqueName="[customers_table]" displayFolder="" count="0" memberValueDatatype="130" unbalanced="0"/>
    <cacheHierarchy uniqueName="[customers_table].[Age]" caption="Age" attribute="1" defaultMemberUniqueName="[customers_table].[Age].[All]" allUniqueName="[customers_table].[Age].[All]" dimensionUniqueName="[customers_table]" displayFolder="" count="0" memberValueDatatype="20" unbalanced="0"/>
    <cacheHierarchy uniqueName="[customers_table].[age bucket]" caption="age bucket" attribute="1" defaultMemberUniqueName="[customers_table].[age bucket].[All]" allUniqueName="[customers_table].[age bucket].[All]" dimensionUniqueName="[customers_table]"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Name]" caption="Month Name" attribute="1" defaultMemberUniqueName="[Date].[Month Name].[All]" allUniqueName="[Date].[Month Name].[All]" dimensionUniqueName="[Date]" displayFolder="" count="2" memberValueDatatype="130" unbalanced="0"/>
    <cacheHierarchy uniqueName="[Date].[Month]" caption="Month" attribute="1" defaultMemberUniqueName="[Date].[Month].[All]" allUniqueName="[Date].[Month].[All]" dimensionUniqueName="[Date]" displayFolder="" count="0" memberValueDatatype="20" unbalanced="0"/>
    <cacheHierarchy uniqueName="[Date].[Quarter]" caption="Quarter" attribute="1" defaultMemberUniqueName="[Date].[Quarter].[All]" allUniqueName="[Date].[Quarter].[All]" dimensionUniqueName="[Date]" displayFolder="" count="0" memberValueDatatype="130" unbalanced="0"/>
    <cacheHierarchy uniqueName="[Date].[Day Name]" caption="Day Name" attribute="1" defaultMemberUniqueName="[Date].[Day Name].[All]" allUniqueName="[Date].[Day Name].[All]" dimensionUniqueName="[Date]" displayFolder="" count="0" memberValueDatatype="130" unbalanced="0"/>
    <cacheHierarchy uniqueName="[Date].[Day of Week]" caption="Day of Week" attribute="1" defaultMemberUniqueName="[Date].[Day of Week].[All]" allUniqueName="[Date].[Day of Week].[All]" dimensionUniqueName="[Date]" displayFolder="" count="0" memberValueDatatype="20" unbalanced="0"/>
    <cacheHierarchy uniqueName="[Date].[Week of Year]" caption="Week of Year" attribute="1" defaultMemberUniqueName="[Date].[Week of Year].[All]" allUniqueName="[Date].[Week of Year].[All]" dimensionUniqueName="[Date]" displayFolder="" count="0" memberValueDatatype="20" unbalanced="0"/>
    <cacheHierarchy uniqueName="[Date].[day type]" caption="day type" attribute="1" defaultMemberUniqueName="[Date].[day type].[All]" allUniqueName="[Date].[day type].[All]" dimensionUniqueName="[Date]" displayFolder="" count="0" memberValueDatatype="13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130" unbalanced="0"/>
    <cacheHierarchy uniqueName="[monthly_store_targets].[Month]" caption="Month" attribute="1" time="1" defaultMemberUniqueName="[monthly_store_targets].[Month].[All]" allUniqueName="[monthly_store_targets].[Month].[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0"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Query1].[Measures]" caption="Measures" attribute="1" defaultMemberUniqueName="[Query1].[Measures].[All]" allUniqueName="[Query1].[Measures].[All]" dimensionUniqueName="[Query1]" displayFolder="" count="0" memberValueDatatype="20"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Store Name]" caption="Store Name" attribute="1" defaultMemberUniqueName="[sales_persons_table].[Store Name].[All]" allUniqueName="[sales_persons_table].[Store Name].[All]" dimensionUniqueName="[sales_persons_table]" displayFolder="" count="0" memberValueDatatype="130" unbalanced="0"/>
    <cacheHierarchy uniqueName="[sales_persons_table].[Date of Birth]" caption="Date of Birth" attribute="1" time="1" defaultMemberUniqueName="[sales_persons_table].[Date of Birth].[All]" allUniqueName="[sales_persons_table].[Date of Birth].[All]" dimensionUniqueName="[sales_persons_table]" displayFolder="" count="0" memberValueDatatype="7" unbalanced="0"/>
    <cacheHierarchy uniqueName="[sales_persons_table].[Fullname]" caption="Fullname" attribute="1" defaultMemberUniqueName="[sales_persons_table].[Fullname].[All]" allUniqueName="[sales_persons_table].[Fullname].[All]" dimensionUniqueName="[sales_persons_table]" displayFolder="" count="0" memberValueDatatype="130" unbalanced="0"/>
    <cacheHierarchy uniqueName="[sales_persons_table].[Custom]" caption="Custom" attribute="1" defaultMemberUniqueName="[sales_persons_table].[Custom].[All]" allUniqueName="[sales_persons_table].[Custom].[All]" dimensionUniqueName="[sales_persons_table]" displayFolder="" count="0" memberValueDatatype="20" unbalanced="0"/>
    <cacheHierarchy uniqueName="[Measures].[Sum of Quantity Returned]" caption="Sum of Quantity Returned" measure="1" displayFolder="" measureGroup="fact_table" count="0">
      <extLst>
        <ext xmlns:x15="http://schemas.microsoft.com/office/spreadsheetml/2010/11/main" uri="{B97F6D7D-B522-45F9-BDA1-12C45D357490}">
          <x15:cacheHierarchy aggregatedColumn="20"/>
        </ext>
      </extLst>
    </cacheHierarchy>
    <cacheHierarchy uniqueName="[Measures].[Sum of Quantity Sold]" caption="Sum of Quantity Sold" measure="1" displayFolder="" measureGroup="fact_table" count="0">
      <extLst>
        <ext xmlns:x15="http://schemas.microsoft.com/office/spreadsheetml/2010/11/main" uri="{B97F6D7D-B522-45F9-BDA1-12C45D357490}">
          <x15:cacheHierarchy aggregatedColumn="18"/>
        </ext>
      </extLst>
    </cacheHierarchy>
    <cacheHierarchy uniqueName="[Measures].[Sum of Month]" caption="Sum of Month" measure="1" displayFolder="" measureGroup="Date" count="0">
      <extLst>
        <ext xmlns:x15="http://schemas.microsoft.com/office/spreadsheetml/2010/11/main" uri="{B97F6D7D-B522-45F9-BDA1-12C45D357490}">
          <x15:cacheHierarchy aggregatedColumn="9"/>
        </ext>
      </extLst>
    </cacheHierarchy>
    <cacheHierarchy uniqueName="[Measures].[Count of age bucket]" caption="Count of age bucket" measure="1" displayFolder="" measureGroup="customers_table" count="0">
      <extLst>
        <ext xmlns:x15="http://schemas.microsoft.com/office/spreadsheetml/2010/11/main" uri="{B97F6D7D-B522-45F9-BDA1-12C45D357490}">
          <x15:cacheHierarchy aggregatedColumn="5"/>
        </ext>
      </extLst>
    </cacheHierarchy>
    <cacheHierarchy uniqueName="[Measures].[Sum of Age]" caption="Sum of Age" measure="1" displayFolder="" measureGroup="customers_table" count="0">
      <extLst>
        <ext xmlns:x15="http://schemas.microsoft.com/office/spreadsheetml/2010/11/main" uri="{B97F6D7D-B522-45F9-BDA1-12C45D357490}">
          <x15:cacheHierarchy aggregatedColumn="4"/>
        </ext>
      </extLst>
    </cacheHierarchy>
    <cacheHierarchy uniqueName="[Measures].[Average of Age]" caption="Average of Age" measure="1" displayFolder="" measureGroup="customers_table" count="0">
      <extLst>
        <ext xmlns:x15="http://schemas.microsoft.com/office/spreadsheetml/2010/11/main" uri="{B97F6D7D-B522-45F9-BDA1-12C45D357490}">
          <x15:cacheHierarchy aggregatedColumn="4"/>
        </ext>
      </extLst>
    </cacheHierarchy>
    <cacheHierarchy uniqueName="[Measures].[Sum of Day of Week]" caption="Sum of Day of Week" measure="1" displayFolder="" measureGroup="Date" count="0">
      <extLst>
        <ext xmlns:x15="http://schemas.microsoft.com/office/spreadsheetml/2010/11/main" uri="{B97F6D7D-B522-45F9-BDA1-12C45D357490}">
          <x15:cacheHierarchy aggregatedColumn="12"/>
        </ext>
      </extLst>
    </cacheHierarchy>
    <cacheHierarchy uniqueName="[Measures].[Totalrevenue]" caption="Totalrevenue" measure="1" displayFolder="" measureGroup="Query1" count="0"/>
    <cacheHierarchy uniqueName="[Measures].[COGS]" caption="COGS" measure="1" displayFolder="" measureGroup="Query1" count="0"/>
    <cacheHierarchy uniqueName="[Measures].[PROFIT]" caption="PROFIT" measure="1" displayFolder="" measureGroup="Query1" count="0"/>
    <cacheHierarchy uniqueName="[Measures].[%profit margin]" caption="%profit margin" measure="1" displayFolder="" measureGroup="Query1" count="0"/>
    <cacheHierarchy uniqueName="[Measures].[Transcations]" caption="Transcations" measure="1" displayFolder="" measureGroup="Query1" count="0"/>
    <cacheHierarchy uniqueName="[Measures].[totalrefund]" caption="totalrefund" measure="1" displayFolder="" measureGroup="Query1" count="0"/>
    <cacheHierarchy uniqueName="[Measures].[refund%]" caption="refund%" measure="1" displayFolder="" measureGroup="Query1" count="0"/>
    <cacheHierarchy uniqueName="[Measures].[total products]" caption="total products" measure="1" displayFolder="" measureGroup="Query1" count="0"/>
    <cacheHierarchy uniqueName="[Measures].[totaltarget]" caption="totaltarget" measure="1" displayFolder="" measureGroup="Query1" count="0"/>
    <cacheHierarchy uniqueName="[Measures].[#CUSTOMERS]" caption="#CUSTOMERS" measure="1" displayFolder="" measureGroup="Query1" count="0"/>
    <cacheHierarchy uniqueName="[Measures].[3LOCATIONS]" caption="3LOCATIONS" measure="1" displayFolder="" measureGroup="Query1" count="0"/>
    <cacheHierarchy uniqueName="[Measures].[avg age]" caption="avg age" measure="1" displayFolder="" measureGroup="Query1" count="0"/>
    <cacheHierarchy uniqueName="[Measures].[Return rate]" caption="Return rate" measure="1" displayFolder="" measureGroup="Query1" count="0"/>
    <cacheHierarchy uniqueName="[Measures].[__XL_Count customers_table]" caption="__XL_Count customers_table" measure="1" displayFolder="" measureGroup="customers_table"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sales_persons_table]" caption="__XL_Count sales_persons_table" measure="1" displayFolder="" measureGroup="sales_persons_table" count="0" hidden="1"/>
    <cacheHierarchy uniqueName="[Measures].[__XL_Count Date]" caption="__XL_Count Date" measure="1" displayFolder="" measureGroup="Date" count="0" hidden="1"/>
    <cacheHierarchy uniqueName="[Measures].[__XL_Count Query1]" caption="__XL_Count Query1" measure="1" displayFolder="" measureGroup="Query1"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1612275532" supportSubqueryNonVisual="1" supportSubqueryCalcMem="1" supportAddCalcMems="1"/>
    </ext>
  </extLst>
</pivotCacheDefinition>
</file>

<file path=xl/pivotCache/pivotCacheDefinition2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riya priya" refreshedDate="45791.874518287033" createdVersion="3" refreshedVersion="8" minRefreshableVersion="3" recordCount="0" supportSubquery="1" supportAdvancedDrill="1" xr:uid="{418F26D2-A452-405F-A314-4EAFE94B5E98}">
  <cacheSource type="external" connectionId="8">
    <extLst>
      <ext xmlns:x14="http://schemas.microsoft.com/office/spreadsheetml/2009/9/main" uri="{F057638F-6D5F-4e77-A914-E7F072B9BCA8}">
        <x14:sourceConnection name="ThisWorkbookDataModel"/>
      </ext>
    </extLst>
  </cacheSource>
  <cacheFields count="0"/>
  <cacheHierarchies count="64">
    <cacheHierarchy uniqueName="[customers_table].[Customer ID]" caption="Customer ID" attribute="1" defaultMemberUniqueName="[customers_table].[Customer ID].[All]" allUniqueName="[customers_table].[Customer ID].[All]" dimensionUniqueName="[customers_table]" displayFolder="" count="0" memberValueDatatype="20" unbalanced="0"/>
    <cacheHierarchy uniqueName="[customers_table].[Gender]" caption="Gender" attribute="1" defaultMemberUniqueName="[customers_table].[Gender].[All]" allUniqueName="[customers_table].[Gender].[All]" dimensionUniqueName="[customers_table]" displayFolder="" count="0" memberValueDatatype="130" unbalanced="0"/>
    <cacheHierarchy uniqueName="[customers_table].[Location]" caption="Location" attribute="1" defaultMemberUniqueName="[customers_table].[Location].[All]" allUniqueName="[customers_table].[Location].[All]" dimensionUniqueName="[customers_table]" displayFolder="" count="0" memberValueDatatype="130" unbalanced="0"/>
    <cacheHierarchy uniqueName="[customers_table].[Fullname]" caption="Fullname" attribute="1" defaultMemberUniqueName="[customers_table].[Fullname].[All]" allUniqueName="[customers_table].[Fullname].[All]" dimensionUniqueName="[customers_table]" displayFolder="" count="0" memberValueDatatype="130" unbalanced="0"/>
    <cacheHierarchy uniqueName="[customers_table].[Age]" caption="Age" attribute="1" defaultMemberUniqueName="[customers_table].[Age].[All]" allUniqueName="[customers_table].[Age].[All]" dimensionUniqueName="[customers_table]" displayFolder="" count="0" memberValueDatatype="20" unbalanced="0"/>
    <cacheHierarchy uniqueName="[customers_table].[age bucket]" caption="age bucket" attribute="1" defaultMemberUniqueName="[customers_table].[age bucket].[All]" allUniqueName="[customers_table].[age bucket].[All]" dimensionUniqueName="[customers_table]"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Name]" caption="Month Name" attribute="1" defaultMemberUniqueName="[Date].[Month Name].[All]" allUniqueName="[Date].[Month Name].[All]" dimensionUniqueName="[Date]" displayFolder="" count="0" memberValueDatatype="130" unbalanced="0"/>
    <cacheHierarchy uniqueName="[Date].[Month]" caption="Month" attribute="1" defaultMemberUniqueName="[Date].[Month].[All]" allUniqueName="[Date].[Month].[All]" dimensionUniqueName="[Date]" displayFolder="" count="0" memberValueDatatype="20" unbalanced="0"/>
    <cacheHierarchy uniqueName="[Date].[Quarter]" caption="Quarter" attribute="1" defaultMemberUniqueName="[Date].[Quarter].[All]" allUniqueName="[Date].[Quarter].[All]" dimensionUniqueName="[Date]" displayFolder="" count="0" memberValueDatatype="130" unbalanced="0"/>
    <cacheHierarchy uniqueName="[Date].[Day Name]" caption="Day Name" attribute="1" defaultMemberUniqueName="[Date].[Day Name].[All]" allUniqueName="[Date].[Day Name].[All]" dimensionUniqueName="[Date]" displayFolder="" count="0" memberValueDatatype="130" unbalanced="0"/>
    <cacheHierarchy uniqueName="[Date].[Day of Week]" caption="Day of Week" attribute="1" defaultMemberUniqueName="[Date].[Day of Week].[All]" allUniqueName="[Date].[Day of Week].[All]" dimensionUniqueName="[Date]" displayFolder="" count="0" memberValueDatatype="20" unbalanced="0"/>
    <cacheHierarchy uniqueName="[Date].[Week of Year]" caption="Week of Year" attribute="1" defaultMemberUniqueName="[Date].[Week of Year].[All]" allUniqueName="[Date].[Week of Year].[All]" dimensionUniqueName="[Date]" displayFolder="" count="0" memberValueDatatype="20" unbalanced="0"/>
    <cacheHierarchy uniqueName="[Date].[day type]" caption="day type" attribute="1" defaultMemberUniqueName="[Date].[day type].[All]" allUniqueName="[Date].[day type].[All]" dimensionUniqueName="[Date]" displayFolder="" count="0" memberValueDatatype="13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130" unbalanced="0"/>
    <cacheHierarchy uniqueName="[monthly_store_targets].[Month]" caption="Month" attribute="1" time="1" defaultMemberUniqueName="[monthly_store_targets].[Month].[All]" allUniqueName="[monthly_store_targets].[Month].[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2"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Query1].[Measures]" caption="Measures" attribute="1" defaultMemberUniqueName="[Query1].[Measures].[All]" allUniqueName="[Query1].[Measures].[All]" dimensionUniqueName="[Query1]" displayFolder="" count="0" memberValueDatatype="20"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Store Name]" caption="Store Name" attribute="1" defaultMemberUniqueName="[sales_persons_table].[Store Name].[All]" allUniqueName="[sales_persons_table].[Store Name].[All]" dimensionUniqueName="[sales_persons_table]" displayFolder="" count="0" memberValueDatatype="130" unbalanced="0"/>
    <cacheHierarchy uniqueName="[sales_persons_table].[Date of Birth]" caption="Date of Birth" attribute="1" time="1" defaultMemberUniqueName="[sales_persons_table].[Date of Birth].[All]" allUniqueName="[sales_persons_table].[Date of Birth].[All]" dimensionUniqueName="[sales_persons_table]" displayFolder="" count="0" memberValueDatatype="7" unbalanced="0"/>
    <cacheHierarchy uniqueName="[sales_persons_table].[Fullname]" caption="Fullname" attribute="1" defaultMemberUniqueName="[sales_persons_table].[Fullname].[All]" allUniqueName="[sales_persons_table].[Fullname].[All]" dimensionUniqueName="[sales_persons_table]" displayFolder="" count="0" memberValueDatatype="130" unbalanced="0"/>
    <cacheHierarchy uniqueName="[sales_persons_table].[Custom]" caption="Custom" attribute="1" defaultMemberUniqueName="[sales_persons_table].[Custom].[All]" allUniqueName="[sales_persons_table].[Custom].[All]" dimensionUniqueName="[sales_persons_table]" displayFolder="" count="0" memberValueDatatype="20" unbalanced="0"/>
    <cacheHierarchy uniqueName="[Measures].[Sum of Quantity Returned]" caption="Sum of Quantity Returned" measure="1" displayFolder="" measureGroup="fact_table" count="0">
      <extLst>
        <ext xmlns:x15="http://schemas.microsoft.com/office/spreadsheetml/2010/11/main" uri="{B97F6D7D-B522-45F9-BDA1-12C45D357490}">
          <x15:cacheHierarchy aggregatedColumn="20"/>
        </ext>
      </extLst>
    </cacheHierarchy>
    <cacheHierarchy uniqueName="[Measures].[Sum of Quantity Sold]" caption="Sum of Quantity Sold" measure="1" displayFolder="" measureGroup="fact_table" count="0">
      <extLst>
        <ext xmlns:x15="http://schemas.microsoft.com/office/spreadsheetml/2010/11/main" uri="{B97F6D7D-B522-45F9-BDA1-12C45D357490}">
          <x15:cacheHierarchy aggregatedColumn="18"/>
        </ext>
      </extLst>
    </cacheHierarchy>
    <cacheHierarchy uniqueName="[Measures].[Sum of Month]" caption="Sum of Month" measure="1" displayFolder="" measureGroup="Date" count="0">
      <extLst>
        <ext xmlns:x15="http://schemas.microsoft.com/office/spreadsheetml/2010/11/main" uri="{B97F6D7D-B522-45F9-BDA1-12C45D357490}">
          <x15:cacheHierarchy aggregatedColumn="9"/>
        </ext>
      </extLst>
    </cacheHierarchy>
    <cacheHierarchy uniqueName="[Measures].[Count of age bucket]" caption="Count of age bucket" measure="1" displayFolder="" measureGroup="customers_table" count="0">
      <extLst>
        <ext xmlns:x15="http://schemas.microsoft.com/office/spreadsheetml/2010/11/main" uri="{B97F6D7D-B522-45F9-BDA1-12C45D357490}">
          <x15:cacheHierarchy aggregatedColumn="5"/>
        </ext>
      </extLst>
    </cacheHierarchy>
    <cacheHierarchy uniqueName="[Measures].[Sum of Age]" caption="Sum of Age" measure="1" displayFolder="" measureGroup="customers_table" count="0">
      <extLst>
        <ext xmlns:x15="http://schemas.microsoft.com/office/spreadsheetml/2010/11/main" uri="{B97F6D7D-B522-45F9-BDA1-12C45D357490}">
          <x15:cacheHierarchy aggregatedColumn="4"/>
        </ext>
      </extLst>
    </cacheHierarchy>
    <cacheHierarchy uniqueName="[Measures].[Average of Age]" caption="Average of Age" measure="1" displayFolder="" measureGroup="customers_table" count="0">
      <extLst>
        <ext xmlns:x15="http://schemas.microsoft.com/office/spreadsheetml/2010/11/main" uri="{B97F6D7D-B522-45F9-BDA1-12C45D357490}">
          <x15:cacheHierarchy aggregatedColumn="4"/>
        </ext>
      </extLst>
    </cacheHierarchy>
    <cacheHierarchy uniqueName="[Measures].[Sum of Day of Week]" caption="Sum of Day of Week" measure="1" displayFolder="" measureGroup="Date" count="0">
      <extLst>
        <ext xmlns:x15="http://schemas.microsoft.com/office/spreadsheetml/2010/11/main" uri="{B97F6D7D-B522-45F9-BDA1-12C45D357490}">
          <x15:cacheHierarchy aggregatedColumn="12"/>
        </ext>
      </extLst>
    </cacheHierarchy>
    <cacheHierarchy uniqueName="[Measures].[Totalrevenue]" caption="Totalrevenue" measure="1" displayFolder="" measureGroup="Query1" count="0"/>
    <cacheHierarchy uniqueName="[Measures].[COGS]" caption="COGS" measure="1" displayFolder="" measureGroup="Query1" count="0"/>
    <cacheHierarchy uniqueName="[Measures].[PROFIT]" caption="PROFIT" measure="1" displayFolder="" measureGroup="Query1" count="0"/>
    <cacheHierarchy uniqueName="[Measures].[%profit margin]" caption="%profit margin" measure="1" displayFolder="" measureGroup="Query1" count="0"/>
    <cacheHierarchy uniqueName="[Measures].[Transcations]" caption="Transcations" measure="1" displayFolder="" measureGroup="Query1" count="0"/>
    <cacheHierarchy uniqueName="[Measures].[totalrefund]" caption="totalrefund" measure="1" displayFolder="" measureGroup="Query1" count="0"/>
    <cacheHierarchy uniqueName="[Measures].[refund%]" caption="refund%" measure="1" displayFolder="" measureGroup="Query1" count="0"/>
    <cacheHierarchy uniqueName="[Measures].[total products]" caption="total products" measure="1" displayFolder="" measureGroup="Query1" count="0"/>
    <cacheHierarchy uniqueName="[Measures].[totaltarget]" caption="totaltarget" measure="1" displayFolder="" measureGroup="Query1" count="0"/>
    <cacheHierarchy uniqueName="[Measures].[#CUSTOMERS]" caption="#CUSTOMERS" measure="1" displayFolder="" measureGroup="Query1" count="0"/>
    <cacheHierarchy uniqueName="[Measures].[3LOCATIONS]" caption="3LOCATIONS" measure="1" displayFolder="" measureGroup="Query1" count="0"/>
    <cacheHierarchy uniqueName="[Measures].[avg age]" caption="avg age" measure="1" displayFolder="" measureGroup="Query1" count="0"/>
    <cacheHierarchy uniqueName="[Measures].[Return rate]" caption="Return rate" measure="1" displayFolder="" measureGroup="Query1" count="0"/>
    <cacheHierarchy uniqueName="[Measures].[__XL_Count customers_table]" caption="__XL_Count customers_table" measure="1" displayFolder="" measureGroup="customers_table"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sales_persons_table]" caption="__XL_Count sales_persons_table" measure="1" displayFolder="" measureGroup="sales_persons_table" count="0" hidden="1"/>
    <cacheHierarchy uniqueName="[Measures].[__XL_Count Date]" caption="__XL_Count Date" measure="1" displayFolder="" measureGroup="Date" count="0" hidden="1"/>
    <cacheHierarchy uniqueName="[Measures].[__XL_Count Query1]" caption="__XL_Count Query1" measure="1" displayFolder="" measureGroup="Query1"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468144025"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7.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6.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0.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9.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3.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4.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2.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AD964F3-8A2B-46DA-B24F-8441A1079C5F}" name="PivotTable1" cacheId="26" applyNumberFormats="0" applyBorderFormats="0" applyFontFormats="0" applyPatternFormats="0" applyAlignmentFormats="0" applyWidthHeightFormats="1" dataCaption="Values" tag="61af843c-c462-4dc4-9b5a-a7ca5100c553" updatedVersion="8" minRefreshableVersion="3" useAutoFormatting="1" subtotalHiddenItems="1" itemPrintTitles="1" createdVersion="5" indent="0" outline="1" outlineData="1" multipleFieldFilters="0">
  <location ref="B3:K4" firstHeaderRow="0" firstDataRow="1" firstDataCol="0"/>
  <pivotFields count="11">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Items count="1">
    <i/>
  </rowItems>
  <colFields count="1">
    <field x="-2"/>
  </colFields>
  <colItems count="10">
    <i>
      <x/>
    </i>
    <i i="1">
      <x v="1"/>
    </i>
    <i i="2">
      <x v="2"/>
    </i>
    <i i="3">
      <x v="3"/>
    </i>
    <i i="4">
      <x v="4"/>
    </i>
    <i i="5">
      <x v="5"/>
    </i>
    <i i="6">
      <x v="6"/>
    </i>
    <i i="7">
      <x v="7"/>
    </i>
    <i i="8">
      <x v="8"/>
    </i>
    <i i="9">
      <x v="9"/>
    </i>
  </colItems>
  <dataFields count="10">
    <dataField fld="0" subtotal="count" baseField="0" baseItem="0" numFmtId="2"/>
    <dataField fld="1" subtotal="count" baseField="0" baseItem="0" numFmtId="166"/>
    <dataField fld="2" subtotal="count" baseField="0" baseItem="0" numFmtId="166"/>
    <dataField fld="3" subtotal="count" baseField="0" baseItem="0" numFmtId="164"/>
    <dataField fld="4" subtotal="count" baseField="0" baseItem="0" numFmtId="167"/>
    <dataField fld="5" subtotal="count" baseField="0" baseItem="0" numFmtId="10"/>
    <dataField fld="6" subtotal="count" baseField="0" baseItem="0" numFmtId="1"/>
    <dataField name="Sum of Quantity Returned" fld="7" baseField="0" baseItem="0" numFmtId="164"/>
    <dataField name="Sum of Quantity Sold" fld="8" baseField="0" baseItem="0" numFmtId="164"/>
    <dataField fld="9" subtotal="count" baseField="0" baseItem="0" numFmtId="2"/>
  </dataFields>
  <formats count="11">
    <format dxfId="112">
      <pivotArea outline="0" collapsedLevelsAreSubtotals="1" fieldPosition="0"/>
    </format>
    <format dxfId="111">
      <pivotArea outline="0" collapsedLevelsAreSubtotals="1" fieldPosition="0">
        <references count="1">
          <reference field="4294967294" count="1" selected="0">
            <x v="3"/>
          </reference>
        </references>
      </pivotArea>
    </format>
    <format dxfId="110">
      <pivotArea outline="0" collapsedLevelsAreSubtotals="1" fieldPosition="0">
        <references count="1">
          <reference field="4294967294" count="1" selected="0">
            <x v="5"/>
          </reference>
        </references>
      </pivotArea>
    </format>
    <format dxfId="109">
      <pivotArea outline="0" collapsedLevelsAreSubtotals="1" fieldPosition="0">
        <references count="1">
          <reference field="4294967294" count="1" selected="0">
            <x v="6"/>
          </reference>
        </references>
      </pivotArea>
    </format>
    <format dxfId="108">
      <pivotArea outline="0" collapsedLevelsAreSubtotals="1" fieldPosition="0">
        <references count="1">
          <reference field="4294967294" count="1" selected="0">
            <x v="7"/>
          </reference>
        </references>
      </pivotArea>
    </format>
    <format dxfId="107">
      <pivotArea outline="0" collapsedLevelsAreSubtotals="1" fieldPosition="0">
        <references count="1">
          <reference field="4294967294" count="1" selected="0">
            <x v="8"/>
          </reference>
        </references>
      </pivotArea>
    </format>
    <format dxfId="106">
      <pivotArea outline="0" collapsedLevelsAreSubtotals="1" fieldPosition="0">
        <references count="1">
          <reference field="4294967294" count="1" selected="0">
            <x v="1"/>
          </reference>
        </references>
      </pivotArea>
    </format>
    <format dxfId="105">
      <pivotArea outline="0" collapsedLevelsAreSubtotals="1" fieldPosition="0">
        <references count="1">
          <reference field="4294967294" count="1" selected="0">
            <x v="2"/>
          </reference>
        </references>
      </pivotArea>
    </format>
    <format dxfId="104">
      <pivotArea outline="0" collapsedLevelsAreSubtotals="1" fieldPosition="0">
        <references count="1">
          <reference field="4294967294" count="1" selected="0">
            <x v="4"/>
          </reference>
        </references>
      </pivotArea>
    </format>
    <format dxfId="103">
      <pivotArea outline="0" collapsedLevelsAreSubtotals="1" fieldPosition="0">
        <references count="1">
          <reference field="4294967294" count="1" selected="0">
            <x v="0"/>
          </reference>
        </references>
      </pivotArea>
    </format>
    <format dxfId="102">
      <pivotArea outline="0" collapsedLevelsAreSubtotals="1" fieldPosition="0">
        <references count="1">
          <reference field="4294967294" count="1" selected="0">
            <x v="9"/>
          </reference>
        </references>
      </pivotArea>
    </format>
  </formats>
  <pivotHierarchies count="64">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Query1]"/>
        <x15:activeTabTopLevelEntity name="[fact_table]"/>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AA727ECC-DD30-4615-B6DC-23B5FC06F7D4}" name="PivotTable3" cacheId="24" applyNumberFormats="0" applyBorderFormats="0" applyFontFormats="0" applyPatternFormats="0" applyAlignmentFormats="0" applyWidthHeightFormats="1" dataCaption="Values" tag="2a9e871c-df62-4aa9-aeea-379b8dcc93d7" updatedVersion="8" minRefreshableVersion="3" useAutoFormatting="1" subtotalHiddenItems="1" rowGrandTotals="0" colGrandTotals="0" itemPrintTitles="1" createdVersion="5" indent="0" compact="0" compactData="0" multipleFieldFilters="0" rowHeaderCaption="Store name">
  <location ref="B23:C35" firstHeaderRow="1" firstDataRow="1" firstDataCol="1"/>
  <pivotFields count="2">
    <pivotField axis="axisRow" compact="0" allDrilled="1" outline="0" subtotalTop="0" showAll="0" dataSourceSort="1" defaultSubtotal="0" defaultAttributeDrillState="1">
      <items count="12">
        <item x="0"/>
        <item x="1"/>
        <item x="2"/>
        <item x="3"/>
        <item x="4"/>
        <item x="5"/>
        <item x="6"/>
        <item x="7"/>
        <item x="8"/>
        <item x="9"/>
        <item x="10"/>
        <item x="11"/>
      </items>
    </pivotField>
    <pivotField dataField="1" compact="0" outline="0" subtotalTop="0" showAll="0" defaultSubtotal="0"/>
  </pivotFields>
  <rowFields count="1">
    <field x="0"/>
  </rowFields>
  <rowItems count="12">
    <i>
      <x/>
    </i>
    <i>
      <x v="1"/>
    </i>
    <i>
      <x v="2"/>
    </i>
    <i>
      <x v="3"/>
    </i>
    <i>
      <x v="4"/>
    </i>
    <i>
      <x v="5"/>
    </i>
    <i>
      <x v="6"/>
    </i>
    <i>
      <x v="7"/>
    </i>
    <i>
      <x v="8"/>
    </i>
    <i>
      <x v="9"/>
    </i>
    <i>
      <x v="10"/>
    </i>
    <i>
      <x v="11"/>
    </i>
  </rowItems>
  <colItems count="1">
    <i/>
  </colItems>
  <dataFields count="1">
    <dataField fld="1" subtotal="count" baseField="0" baseItem="0"/>
  </dataFields>
  <formats count="1">
    <format dxfId="113">
      <pivotArea outline="0" collapsedLevelsAreSubtotals="1" fieldPosition="0"/>
    </format>
  </formats>
  <pivotHierarchies count="64">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Query1]"/>
        <x15:activeTabTopLevelEntity name="[fact_table]"/>
        <x15:activeTabTopLevelEntity name="[sales_persons_table]"/>
        <x15:activeTabTopLevelEntity name="[Date]"/>
        <x15:activeTabTopLevelEntity name="[monthly_store_targe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61238A4-3F40-4FF7-AD11-DEE177205E50}" name="PivotTable2" cacheId="25" applyNumberFormats="0" applyBorderFormats="0" applyFontFormats="0" applyPatternFormats="0" applyAlignmentFormats="0" applyWidthHeightFormats="1" dataCaption="Values" tag="134cb007-59fd-4b2d-99d5-8febab348861" updatedVersion="8" minRefreshableVersion="3" useAutoFormatting="1" subtotalHiddenItems="1" rowGrandTotals="0" colGrandTotals="0" itemPrintTitles="1" createdVersion="5" indent="0" compact="0" compactData="0" multipleFieldFilters="0" rowHeaderCaption="Store name">
  <location ref="B9:D19" firstHeaderRow="0" firstDataRow="1" firstDataCol="1"/>
  <pivotFields count="4">
    <pivotField dataField="1" compact="0" outline="0" subtotalTop="0" showAll="0" defaultSubtotal="0"/>
    <pivotField axis="axisRow" compact="0" allDrilled="1" outline="0" subtotalTop="0" showAll="0" dataSourceSort="1" defaultSubtotal="0" defaultAttributeDrillState="1">
      <items count="10">
        <item x="0"/>
        <item x="1"/>
        <item x="2"/>
        <item x="3"/>
        <item x="4"/>
        <item x="5"/>
        <item x="6"/>
        <item x="7"/>
        <item x="8"/>
        <item x="9"/>
      </items>
    </pivotField>
    <pivotField dataField="1" compact="0" outline="0" subtotalTop="0" showAll="0" defaultSubtotal="0"/>
    <pivotField compact="0" allDrilled="1" outline="0" subtotalTop="0" showAll="0" dataSourceSort="1" defaultSubtotal="0" defaultAttributeDrillState="1"/>
  </pivotFields>
  <rowFields count="1">
    <field x="1"/>
  </rowFields>
  <rowItems count="10">
    <i>
      <x/>
    </i>
    <i>
      <x v="1"/>
    </i>
    <i>
      <x v="2"/>
    </i>
    <i>
      <x v="3"/>
    </i>
    <i>
      <x v="4"/>
    </i>
    <i>
      <x v="5"/>
    </i>
    <i>
      <x v="6"/>
    </i>
    <i>
      <x v="7"/>
    </i>
    <i>
      <x v="8"/>
    </i>
    <i>
      <x v="9"/>
    </i>
  </rowItems>
  <colFields count="1">
    <field x="-2"/>
  </colFields>
  <colItems count="2">
    <i>
      <x/>
    </i>
    <i i="1">
      <x v="1"/>
    </i>
  </colItems>
  <dataFields count="2">
    <dataField fld="0" subtotal="count" baseField="0" baseItem="0" numFmtId="165"/>
    <dataField fld="2" subtotal="count" baseField="0" baseItem="0"/>
  </dataFields>
  <formats count="2">
    <format dxfId="115">
      <pivotArea outline="0" collapsedLevelsAreSubtotals="1" fieldPosition="0"/>
    </format>
    <format dxfId="114">
      <pivotArea outline="0" fieldPosition="0">
        <references count="1">
          <reference field="4294967294" count="1" selected="0">
            <x v="0"/>
          </reference>
        </references>
      </pivotArea>
    </format>
  </formats>
  <pivotHierarchies count="64">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32"/>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Query1]"/>
        <x15:activeTabTopLevelEntity name="[fact_table]"/>
        <x15:activeTabTopLevelEntity name="[sales_persons_table]"/>
        <x15:activeTabTopLevelEntity name="[Date]"/>
        <x15:activeTabTopLevelEntity name="[monthly_store_targets]"/>
        <x15:activeTabTopLevelEntity name="[products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11A5AEC-EF66-4259-B62F-132A87FBDDBF}" name="PivotTable2" cacheId="19" applyNumberFormats="0" applyBorderFormats="0" applyFontFormats="0" applyPatternFormats="0" applyAlignmentFormats="0" applyWidthHeightFormats="1" dataCaption="Values" tag="c1013e8a-9401-402c-b2a8-4144c4bfeb11" updatedVersion="8" minRefreshableVersion="3" useAutoFormatting="1" rowGrandTotals="0" colGrandTotals="0" itemPrintTitles="1" createdVersion="8" indent="0" outline="1" outlineData="1" multipleFieldFilters="0" chartFormat="2" rowHeaderCaption="Month">
  <location ref="A20:B21" firstHeaderRow="0" firstDataRow="1" firstDataCol="0"/>
  <pivotFields count="2">
    <pivotField dataField="1" subtotalTop="0" showAll="0" defaultSubtotal="0"/>
    <pivotField dataField="1" subtotalTop="0" showAll="0" defaultSubtotal="0"/>
  </pivotFields>
  <rowItems count="1">
    <i/>
  </rowItems>
  <colFields count="1">
    <field x="-2"/>
  </colFields>
  <colItems count="2">
    <i>
      <x/>
    </i>
    <i i="1">
      <x v="1"/>
    </i>
  </colItems>
  <dataFields count="2">
    <dataField fld="0" subtotal="count" baseField="0" baseItem="0"/>
    <dataField fld="1" subtotal="count" baseField="0" baseItem="0"/>
  </dataFields>
  <formats count="1">
    <format dxfId="91">
      <pivotArea outline="0" collapsedLevelsAreSubtotals="1" fieldPosition="0"/>
    </format>
  </format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Hierarchies count="6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e]"/>
        <x15:activeTabTopLevelEntity name="[Query1]"/>
        <x15:activeTabTopLevelEntity name="[sales_persons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3AF9BF9E-04DF-4F23-9009-8E360320F314}" name="PivotTable1" cacheId="20" applyNumberFormats="0" applyBorderFormats="0" applyFontFormats="0" applyPatternFormats="0" applyAlignmentFormats="0" applyWidthHeightFormats="1" dataCaption="Values" tag="c1013e8a-9401-402c-b2a8-4144c4bfeb11" updatedVersion="8" minRefreshableVersion="3" useAutoFormatting="1" rowGrandTotals="0" colGrandTotals="0" itemPrintTitles="1" createdVersion="8" indent="0" outline="1" outlineData="1" multipleFieldFilters="0" chartFormat="2" rowHeaderCaption="Month">
  <location ref="A1:C13" firstHeaderRow="0" firstDataRow="1" firstDataCol="1"/>
  <pivotFields count="3">
    <pivotField axis="axisRow" allDrilled="1" subtotalTop="0" showAll="0" dataSourceSort="1" defaultSubtotal="0" defaultAttributeDrillState="1">
      <items count="12">
        <item x="0"/>
        <item x="1"/>
        <item x="2"/>
        <item x="3"/>
        <item x="4"/>
        <item x="5"/>
        <item x="6"/>
        <item x="7"/>
        <item x="8"/>
        <item x="9"/>
        <item x="10"/>
        <item x="11"/>
      </items>
    </pivotField>
    <pivotField dataField="1" subtotalTop="0" showAll="0" defaultSubtotal="0"/>
    <pivotField dataField="1" subtotalTop="0" showAll="0" defaultSubtotal="0"/>
  </pivotFields>
  <rowFields count="1">
    <field x="0"/>
  </rowFields>
  <rowItems count="12">
    <i>
      <x/>
    </i>
    <i>
      <x v="1"/>
    </i>
    <i>
      <x v="2"/>
    </i>
    <i>
      <x v="3"/>
    </i>
    <i>
      <x v="4"/>
    </i>
    <i>
      <x v="5"/>
    </i>
    <i>
      <x v="6"/>
    </i>
    <i>
      <x v="7"/>
    </i>
    <i>
      <x v="8"/>
    </i>
    <i>
      <x v="9"/>
    </i>
    <i>
      <x v="10"/>
    </i>
    <i>
      <x v="11"/>
    </i>
  </rowItems>
  <colFields count="1">
    <field x="-2"/>
  </colFields>
  <colItems count="2">
    <i>
      <x/>
    </i>
    <i i="1">
      <x v="1"/>
    </i>
  </colItems>
  <dataFields count="2">
    <dataField fld="1" subtotal="count" baseField="0" baseItem="0"/>
    <dataField fld="2" subtotal="count" baseField="0" baseItem="0"/>
  </dataFields>
  <formats count="1">
    <format dxfId="92">
      <pivotArea outline="0" collapsedLevelsAreSubtotals="1" fieldPosition="0"/>
    </format>
  </format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Hierarchies count="6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relNeededHidden="1">
        <x15:activeTabTopLevelEntity name="[Date]"/>
        <x15:activeTabTopLevelEntity name="[Query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12F7D639-69BD-4057-BBAA-88F572601687}" name="PivotTable3" cacheId="18" applyNumberFormats="0" applyBorderFormats="0" applyFontFormats="0" applyPatternFormats="0" applyAlignmentFormats="0" applyWidthHeightFormats="1" dataCaption="Values" tag="c1013e8a-9401-402c-b2a8-4144c4bfeb11" updatedVersion="8" minRefreshableVersion="3" useAutoFormatting="1" rowGrandTotals="0" colGrandTotals="0" itemPrintTitles="1" createdVersion="8" indent="0" outline="1" outlineData="1" multipleFieldFilters="0" chartFormat="2" rowHeaderCaption="Month">
  <location ref="A25:C27" firstHeaderRow="0" firstDataRow="1" firstDataCol="1"/>
  <pivotFields count="3">
    <pivotField dataField="1" subtotalTop="0" showAll="0" defaultSubtotal="0"/>
    <pivotField axis="axisRow" allDrilled="1" subtotalTop="0" showAll="0" dataSourceSort="1" defaultSubtotal="0" defaultAttributeDrillState="1">
      <items count="2">
        <item x="0"/>
        <item x="1"/>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1"/>
  </rowFields>
  <rowItems count="2">
    <i>
      <x/>
    </i>
    <i>
      <x v="1"/>
    </i>
  </rowItems>
  <colFields count="1">
    <field x="-2"/>
  </colFields>
  <colItems count="2">
    <i>
      <x/>
    </i>
    <i i="1">
      <x v="1"/>
    </i>
  </colItems>
  <dataFields count="2">
    <dataField fld="0" subtotal="count" baseField="0" baseItem="0" numFmtId="171"/>
    <dataField name="Totalrevenue2" fld="2" subtotal="count" showDataAs="percentOfTotal" baseField="0" baseItem="0" numFmtId="9">
      <extLst>
        <ext xmlns:x14="http://schemas.microsoft.com/office/spreadsheetml/2009/9/main" uri="{E15A36E0-9728-4e99-A89B-3F7291B0FE68}">
          <x14:dataField sourceField="0" uniqueName="[__Xl2].[Measures].[Totalrevenue]"/>
        </ext>
      </extLst>
    </dataField>
  </dataFields>
  <formats count="3">
    <format dxfId="95">
      <pivotArea outline="0" collapsedLevelsAreSubtotals="1" fieldPosition="0"/>
    </format>
    <format dxfId="94">
      <pivotArea outline="0" fieldPosition="0">
        <references count="1">
          <reference field="4294967294" count="1">
            <x v="1"/>
          </reference>
        </references>
      </pivotArea>
    </format>
    <format dxfId="93">
      <pivotArea outline="0" collapsedLevelsAreSubtotals="1" fieldPosition="0">
        <references count="1">
          <reference field="4294967294" count="1" selected="0">
            <x v="1"/>
          </reference>
        </references>
      </pivotArea>
    </format>
  </formats>
  <chartFormats count="1">
    <chartFormat chart="0" format="0" series="1">
      <pivotArea type="data" outline="0" fieldPosition="0">
        <references count="1">
          <reference field="4294967294" count="1" selected="0">
            <x v="0"/>
          </reference>
        </references>
      </pivotArea>
    </chartFormat>
  </chartFormats>
  <pivotHierarchies count="6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1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e]"/>
        <x15:activeTabTopLevelEntity name="[Query1]"/>
        <x15:activeTabTopLevelEntity name="[sales_persons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A4A855E4-981B-47AF-B2DE-495B256FB01E}" name="PivotTable2" cacheId="22" applyNumberFormats="0" applyBorderFormats="0" applyFontFormats="0" applyPatternFormats="0" applyAlignmentFormats="0" applyWidthHeightFormats="1" dataCaption="Values" tag="02a254dc-5d8b-4d58-a611-c2066e029025" updatedVersion="8" minRefreshableVersion="3" useAutoFormatting="1" subtotalHiddenItems="1" rowGrandTotals="0" colGrandTotals="0" itemPrintTitles="1" createdVersion="5" indent="0" compact="0" compactData="0" multipleFieldFilters="0" rowHeaderCaption="Store name">
  <location ref="A7:C11" firstHeaderRow="0" firstDataRow="1" firstDataCol="1"/>
  <pivotFields count="3">
    <pivotField axis="axisRow" compact="0" allDrilled="1" outline="0" subtotalTop="0" showAll="0" dataSourceSort="1" defaultSubtotal="0" defaultAttributeDrillState="1">
      <items count="4">
        <item x="0"/>
        <item x="1"/>
        <item x="2"/>
        <item x="3"/>
      </items>
    </pivotField>
    <pivotField dataField="1" compact="0" outline="0" subtotalTop="0" showAll="0" defaultSubtota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0"/>
  </rowFields>
  <rowItems count="4">
    <i>
      <x/>
    </i>
    <i>
      <x v="1"/>
    </i>
    <i>
      <x v="2"/>
    </i>
    <i>
      <x v="3"/>
    </i>
  </rowItems>
  <colFields count="1">
    <field x="-2"/>
  </colFields>
  <colItems count="2">
    <i>
      <x/>
    </i>
    <i i="1">
      <x v="1"/>
    </i>
  </colItems>
  <dataFields count="2">
    <dataField fld="1" subtotal="count" baseField="0" baseItem="0" numFmtId="173"/>
    <dataField name="Totalrevenue2" fld="2" subtotal="count" showDataAs="percentDiff" baseField="0" baseItem="1048828" numFmtId="10">
      <extLst>
        <ext xmlns:x14="http://schemas.microsoft.com/office/spreadsheetml/2009/9/main" uri="{E15A36E0-9728-4e99-A89B-3F7291B0FE68}">
          <x14:dataField sourceField="1" uniqueName="[__Xl2].[Measures].[Totalrevenue]"/>
        </ext>
      </extLst>
    </dataField>
  </dataFields>
  <formats count="2">
    <format dxfId="79">
      <pivotArea outline="0" collapsedLevelsAreSubtotals="1" fieldPosition="0"/>
    </format>
    <format dxfId="78">
      <pivotArea outline="0" fieldPosition="0">
        <references count="1">
          <reference field="4294967294" count="1">
            <x v="1"/>
          </reference>
        </references>
      </pivotArea>
    </format>
  </formats>
  <pivotHierarchies count="65">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1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Query1]"/>
        <x15:activeTabTopLevelEntity name="[fact_table]"/>
        <x15:activeTabTopLevelEntity name="[sales_persons_table]"/>
        <x15:activeTabTopLevelEntity name="[Date]"/>
        <x15:activeTabTopLevelEntity name="[monthly_store_targe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BAC5BEAE-0105-41E4-9892-C23901FB3D65}" name="PivotTable1" cacheId="23" applyNumberFormats="0" applyBorderFormats="0" applyFontFormats="0" applyPatternFormats="0" applyAlignmentFormats="0" applyWidthHeightFormats="1" dataCaption="Values" tag="02a254dc-5d8b-4d58-a611-c2066e029025" updatedVersion="8" minRefreshableVersion="3" useAutoFormatting="1" subtotalHiddenItems="1" rowGrandTotals="0" colGrandTotals="0" itemPrintTitles="1" createdVersion="5" indent="0" compact="0" compactData="0" multipleFieldFilters="0" rowHeaderCaption="Store name">
  <location ref="A1:B5" firstHeaderRow="1" firstDataRow="1" firstDataCol="1"/>
  <pivotFields count="2">
    <pivotField axis="axisRow" compact="0" allDrilled="1" outline="0" subtotalTop="0" showAll="0" dataSourceSort="1" defaultSubtotal="0" defaultAttributeDrillState="1">
      <items count="4">
        <item x="0"/>
        <item x="1"/>
        <item x="2"/>
        <item x="3"/>
      </items>
    </pivotField>
    <pivotField dataField="1" compact="0" outline="0" subtotalTop="0" showAll="0" defaultSubtotal="0"/>
  </pivotFields>
  <rowFields count="1">
    <field x="0"/>
  </rowFields>
  <rowItems count="4">
    <i>
      <x/>
    </i>
    <i>
      <x v="1"/>
    </i>
    <i>
      <x v="2"/>
    </i>
    <i>
      <x v="3"/>
    </i>
  </rowItems>
  <colItems count="1">
    <i/>
  </colItems>
  <dataFields count="1">
    <dataField fld="1" subtotal="count" baseField="0" baseItem="0" numFmtId="173"/>
  </dataFields>
  <formats count="1">
    <format dxfId="80">
      <pivotArea outline="0" collapsedLevelsAreSubtotals="1" fieldPosition="0"/>
    </format>
  </formats>
  <pivotHierarchies count="64">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Query1]"/>
        <x15:activeTabTopLevelEntity name="[fact_table]"/>
        <x15:activeTabTopLevelEntity name="[sales_persons_table]"/>
        <x15:activeTabTopLevelEntity name="[Date]"/>
        <x15:activeTabTopLevelEntity name="[monthly_store_targe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DD6FAD7E-C26F-4A80-9781-62626BEAA213}" name="PivotTable5" cacheId="21" applyNumberFormats="0" applyBorderFormats="0" applyFontFormats="0" applyPatternFormats="0" applyAlignmentFormats="0" applyWidthHeightFormats="1" dataCaption="Values" tag="02a254dc-5d8b-4d58-a611-c2066e029025" updatedVersion="8" minRefreshableVersion="3" useAutoFormatting="1" subtotalHiddenItems="1" rowGrandTotals="0" colGrandTotals="0" itemPrintTitles="1" createdVersion="5" indent="0" compact="0" compactData="0" multipleFieldFilters="0" rowHeaderCaption="Store name">
  <location ref="A15:C22" firstHeaderRow="0" firstDataRow="1" firstDataCol="1"/>
  <pivotFields count="3">
    <pivotField dataField="1" compact="0" outline="0" subtotalTop="0" showAll="0" defaultSubtotal="0"/>
    <pivotField axis="axisRow" compact="0" allDrilled="1" outline="0" subtotalTop="0" showAll="0" dataSourceSort="1" defaultSubtotal="0" defaultAttributeDrillState="1">
      <items count="7">
        <item x="0"/>
        <item x="1"/>
        <item x="2"/>
        <item x="3"/>
        <item x="4"/>
        <item x="5"/>
        <item x="6"/>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1"/>
  </rowFields>
  <rowItems count="7">
    <i>
      <x/>
    </i>
    <i>
      <x v="1"/>
    </i>
    <i>
      <x v="2"/>
    </i>
    <i>
      <x v="3"/>
    </i>
    <i>
      <x v="4"/>
    </i>
    <i>
      <x v="5"/>
    </i>
    <i>
      <x v="6"/>
    </i>
  </rowItems>
  <colFields count="1">
    <field x="-2"/>
  </colFields>
  <colItems count="2">
    <i>
      <x/>
    </i>
    <i i="1">
      <x v="1"/>
    </i>
  </colItems>
  <dataFields count="2">
    <dataField fld="0" subtotal="count" baseField="0" baseItem="0" numFmtId="173"/>
    <dataField name="Totalrevenue2" fld="2" subtotal="count" showDataAs="percentDiff" baseField="1" baseItem="1048828" numFmtId="10">
      <extLst>
        <ext xmlns:x14="http://schemas.microsoft.com/office/spreadsheetml/2009/9/main" uri="{E15A36E0-9728-4e99-A89B-3F7291B0FE68}">
          <x14:dataField sourceField="0" uniqueName="[__Xl2].[Measures].[Totalrevenue]"/>
        </ext>
      </extLst>
    </dataField>
  </dataFields>
  <formats count="2">
    <format dxfId="82">
      <pivotArea outline="0" collapsedLevelsAreSubtotals="1" fieldPosition="0"/>
    </format>
    <format dxfId="81">
      <pivotArea outline="0" fieldPosition="0">
        <references count="1">
          <reference field="4294967294" count="1">
            <x v="1"/>
          </reference>
        </references>
      </pivotArea>
    </format>
  </formats>
  <pivotHierarchies count="65">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1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Query1]"/>
        <x15:activeTabTopLevelEntity name="[fact_table]"/>
        <x15:activeTabTopLevelEntity name="[sales_persons_table]"/>
        <x15:activeTabTopLevelEntity name="[Date]"/>
        <x15:activeTabTopLevelEntity name="[monthly_store_targe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E0535DAD-9B8E-4558-B2D2-57BE7AA5A81D}" name="PivotTable5" cacheId="12" applyNumberFormats="0" applyBorderFormats="0" applyFontFormats="0" applyPatternFormats="0" applyAlignmentFormats="0" applyWidthHeightFormats="1" dataCaption="Values" tag="d3b4e994-8f68-498e-821c-a2b00543568a" updatedVersion="8" minRefreshableVersion="3" useAutoFormatting="1" subtotalHiddenItems="1" rowGrandTotals="0" colGrandTotals="0" itemPrintTitles="1" createdVersion="5" indent="0" compact="0" compactData="0" multipleFieldFilters="0" chartFormat="8" rowHeaderCaption="Store name">
  <location ref="A1:B3" firstHeaderRow="1" firstDataRow="1" firstDataCol="1"/>
  <pivotFields count="6">
    <pivotField compact="0" allDrilled="1" outline="0" subtotalTop="0" showAll="0" dataSourceSort="1" defaultSubtotal="0" defaultAttributeDrillState="1"/>
    <pivotField compact="0" allDrilled="1" outline="0" subtotalTop="0" showAll="0" measureFilter="1" dataSourceSort="1" defaultSubtotal="0" defaultAttributeDrillState="1">
      <items count="5">
        <item x="0"/>
        <item x="1"/>
        <item x="2"/>
        <item x="3"/>
        <item x="4"/>
      </items>
    </pivotField>
    <pivotField compact="0" allDrilled="1" outline="0" subtotalTop="0" showAll="0" measureFilter="1" defaultSubtotal="0" defaultAttributeDrillState="1">
      <items count="5">
        <item x="0"/>
        <item x="1"/>
        <item x="2"/>
        <item x="3"/>
        <item x="4"/>
      </items>
    </pivotField>
    <pivotField compact="0" allDrilled="1" outline="0" subtotalTop="0" showAll="0" sortType="descending" defaultSubtotal="0" defaultAttributeDrillState="1">
      <items count="5">
        <item x="4"/>
        <item x="3"/>
        <item x="2"/>
        <item x="1"/>
        <item x="0"/>
      </items>
    </pivotField>
    <pivotField dataField="1" compact="0" outline="0" subtotalTop="0" showAll="0" defaultSubtotal="0"/>
    <pivotField axis="axisRow" compact="0" allDrilled="1" outline="0" subtotalTop="0" showAll="0" defaultSubtotal="0" defaultAttributeDrillState="1">
      <items count="2">
        <item x="0"/>
        <item x="1"/>
      </items>
    </pivotField>
  </pivotFields>
  <rowFields count="1">
    <field x="5"/>
  </rowFields>
  <rowItems count="2">
    <i>
      <x/>
    </i>
    <i>
      <x v="1"/>
    </i>
  </rowItems>
  <colItems count="1">
    <i/>
  </colItems>
  <dataFields count="1">
    <dataField fld="4" subtotal="count" showDataAs="percentOfTotal" baseField="0" baseItem="0" numFmtId="10"/>
  </dataFields>
  <formats count="2">
    <format dxfId="69">
      <pivotArea outline="0" collapsedLevelsAreSubtotals="1" fieldPosition="0"/>
    </format>
    <format dxfId="68">
      <pivotArea outline="0" fieldPosition="0">
        <references count="1">
          <reference field="4294967294" count="1">
            <x v="0"/>
          </reference>
        </references>
      </pivotArea>
    </format>
  </formats>
  <chartFormats count="2">
    <chartFormat chart="1" format="1" series="1">
      <pivotArea type="data" outline="0" fieldPosition="0">
        <references count="1">
          <reference field="4294967294" count="1" selected="0">
            <x v="0"/>
          </reference>
        </references>
      </pivotArea>
    </chartFormat>
    <chartFormat chart="6" format="3" series="1">
      <pivotArea type="data" outline="0" fieldPosition="0">
        <references count="1">
          <reference field="4294967294" count="1" selected="0">
            <x v="0"/>
          </reference>
        </references>
      </pivotArea>
    </chartFormat>
  </chartFormats>
  <pivotHierarchies count="64">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sales_persons_table].[Store Name].&amp;[Lopez]"/>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1" type="count" id="1" iMeasureHier="45">
      <autoFilter ref="A1">
        <filterColumn colId="0">
          <top10 val="5" filterVal="5"/>
        </filterColumn>
      </autoFilter>
    </filter>
    <filter fld="2" type="count" id="3" iMeasureHier="45">
      <autoFilter ref="A1">
        <filterColumn colId="0">
          <top10 top="0" val="5" filterVal="5"/>
        </filterColumn>
      </autoFilter>
    </filter>
  </filters>
  <rowHierarchiesUsage count="1">
    <rowHierarchyUsage hierarchyUsage="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Query1]"/>
        <x15:activeTabTopLevelEntity name="[fact_table]"/>
        <x15:activeTabTopLevelEntity name="[sales_persons_table]"/>
        <x15:activeTabTopLevelEntity name="[Date]"/>
        <x15:activeTabTopLevelEntity name="[monthly_store_targets]"/>
        <x15:activeTabTopLevelEntity name="[products_table]"/>
        <x15:activeTabTopLevelEntity name="[customers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9E38FCA4-99AF-49F2-83B2-1FB599B979EA}" name="PivotTable8" cacheId="15" applyNumberFormats="0" applyBorderFormats="0" applyFontFormats="0" applyPatternFormats="0" applyAlignmentFormats="0" applyWidthHeightFormats="1" dataCaption="Values" tag="5e8907d0-a3a3-415a-a8f1-6da40dd8a139" updatedVersion="8" minRefreshableVersion="3" useAutoFormatting="1" subtotalHiddenItems="1" rowGrandTotals="0" colGrandTotals="0" itemPrintTitles="1" createdVersion="5" indent="0" compact="0" compactData="0" multipleFieldFilters="0" chartFormat="13" rowHeaderCaption="Store name">
  <location ref="A38:C138" firstHeaderRow="0" firstDataRow="1" firstDataCol="1"/>
  <pivotFields count="7">
    <pivotField compact="0" allDrilled="1" outline="0" subtotalTop="0" showAll="0" dataSourceSort="1" defaultSubtotal="0" defaultAttributeDrillState="1"/>
    <pivotField compact="0" allDrilled="1" outline="0" subtotalTop="0" showAll="0" measureFilter="1" dataSourceSort="1" defaultSubtotal="0" defaultAttributeDrillState="1">
      <items count="5">
        <item x="0"/>
        <item x="1"/>
        <item x="2"/>
        <item x="3"/>
        <item x="4"/>
      </items>
    </pivotField>
    <pivotField compact="0" allDrilled="1" outline="0" subtotalTop="0" showAll="0" measureFilter="1" defaultSubtotal="0" defaultAttributeDrillState="1">
      <items count="5">
        <item x="0"/>
        <item x="1"/>
        <item x="2"/>
        <item x="3"/>
        <item x="4"/>
      </items>
    </pivotField>
    <pivotField compact="0" allDrilled="1" outline="0" subtotalTop="0" showAll="0" sortType="descending" defaultSubtotal="0" defaultAttributeDrillState="1">
      <items count="5">
        <item x="4"/>
        <item x="3"/>
        <item x="2"/>
        <item x="1"/>
        <item x="0"/>
      </items>
    </pivotField>
    <pivotField axis="axisRow" compact="0" allDrilled="1" outline="0" subtotalTop="0" showAll="0" dataSourceSort="1" defaultSubtotal="0" defaultAttributeDrillState="1">
      <items count="1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s>
    </pivotField>
    <pivotField dataField="1" compact="0" outline="0" subtotalTop="0" showAll="0" defaultSubtotal="0"/>
    <pivotField dataField="1" compact="0" outline="0" subtotalTop="0" showAll="0" defaultSubtotal="0"/>
  </pivotFields>
  <rowFields count="1">
    <field x="4"/>
  </rowFields>
  <rowItems count="10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rowItems>
  <colFields count="1">
    <field x="-2"/>
  </colFields>
  <colItems count="2">
    <i>
      <x/>
    </i>
    <i i="1">
      <x v="1"/>
    </i>
  </colItems>
  <dataFields count="2">
    <dataField fld="5" subtotal="count" baseField="0" baseItem="0"/>
    <dataField name="total qty" fld="6" baseField="4" baseItem="0"/>
  </dataFields>
  <formats count="1">
    <format dxfId="39">
      <pivotArea outline="0" collapsedLevelsAreSubtotals="1" fieldPosition="0"/>
    </format>
  </formats>
  <pivotHierarchies count="64">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sales_persons_table].[Store Name].&amp;[Lopez]"/>
      </members>
    </pivotHierarchy>
    <pivotHierarchy dragToData="1"/>
    <pivotHierarchy dragToData="1"/>
    <pivotHierarchy dragToData="1"/>
    <pivotHierarchy dragToData="1"/>
    <pivotHierarchy dragToData="1" caption="total qty"/>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1" type="count" id="1" iMeasureHier="45">
      <autoFilter ref="A1">
        <filterColumn colId="0">
          <top10 val="5" filterVal="5"/>
        </filterColumn>
      </autoFilter>
    </filter>
    <filter fld="2" type="count" id="3" iMeasureHier="45">
      <autoFilter ref="A1">
        <filterColumn colId="0">
          <top10 top="0" val="5" filterVal="5"/>
        </filterColumn>
      </autoFilter>
    </filter>
  </filters>
  <rowHierarchiesUsage count="1">
    <rowHierarchyUsage hierarchyUsage="26"/>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Query1]"/>
        <x15:activeTabTopLevelEntity name="[fact_table]"/>
        <x15:activeTabTopLevelEntity name="[sales_persons_table]"/>
        <x15:activeTabTopLevelEntity name="[Date]"/>
        <x15:activeTabTopLevelEntity name="[monthly_store_targets]"/>
        <x15:activeTabTopLevelEntity name="[products_table]"/>
        <x15:activeTabTopLevelEntity name="[customers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41BB3C54-683A-4105-9DB3-A43053126724}" name="PivotTable2" cacheId="10" applyNumberFormats="0" applyBorderFormats="0" applyFontFormats="0" applyPatternFormats="0" applyAlignmentFormats="0" applyWidthHeightFormats="1" dataCaption="Values" tag="7920726c-2bb3-4feb-a98d-4be074547a84" updatedVersion="8" minRefreshableVersion="3" useAutoFormatting="1" subtotalHiddenItems="1" rowGrandTotals="0" colGrandTotals="0" itemPrintTitles="1" createdVersion="5" indent="0" compact="0" compactData="0" multipleFieldFilters="0" chartFormat="8" rowHeaderCaption="Store name">
  <location ref="A1:B13" firstHeaderRow="1" firstDataRow="1" firstDataCol="1"/>
  <pivotFields count="6">
    <pivotField compact="0" allDrilled="1" outline="0" subtotalTop="0" showAll="0" dataSourceSort="1" defaultSubtotal="0" defaultAttributeDrillState="1"/>
    <pivotField compact="0" allDrilled="1" outline="0" subtotalTop="0" showAll="0" measureFilter="1" dataSourceSort="1" defaultSubtotal="0" defaultAttributeDrillState="1">
      <items count="5">
        <item x="0"/>
        <item x="1"/>
        <item x="2"/>
        <item x="3"/>
        <item x="4"/>
      </items>
    </pivotField>
    <pivotField compact="0" allDrilled="1" outline="0" subtotalTop="0" showAll="0" measureFilter="1" defaultSubtotal="0" defaultAttributeDrillState="1">
      <items count="5">
        <item x="0"/>
        <item x="1"/>
        <item x="2"/>
        <item x="3"/>
        <item x="4"/>
      </items>
    </pivotField>
    <pivotField compact="0" allDrilled="1" outline="0" subtotalTop="0" showAll="0" sortType="descending" defaultSubtotal="0" defaultAttributeDrillState="1">
      <items count="5">
        <item x="4"/>
        <item x="3"/>
        <item x="2"/>
        <item x="1"/>
        <item x="0"/>
      </items>
    </pivotField>
    <pivotField axis="axisRow" compact="0" allDrilled="1" outline="0" subtotalTop="0" showAll="0" dataSourceSort="1" defaultSubtotal="0" defaultAttributeDrillState="1">
      <items count="12">
        <item x="0"/>
        <item x="1"/>
        <item x="2"/>
        <item x="3"/>
        <item x="4"/>
        <item x="5"/>
        <item x="6"/>
        <item x="7"/>
        <item x="8"/>
        <item x="9"/>
        <item x="10"/>
        <item x="11"/>
      </items>
    </pivotField>
    <pivotField dataField="1" compact="0" outline="0" subtotalTop="0" showAll="0" defaultSubtotal="0"/>
  </pivotFields>
  <rowFields count="1">
    <field x="4"/>
  </rowFields>
  <rowItems count="12">
    <i>
      <x/>
    </i>
    <i>
      <x v="1"/>
    </i>
    <i>
      <x v="2"/>
    </i>
    <i>
      <x v="3"/>
    </i>
    <i>
      <x v="4"/>
    </i>
    <i>
      <x v="5"/>
    </i>
    <i>
      <x v="6"/>
    </i>
    <i>
      <x v="7"/>
    </i>
    <i>
      <x v="8"/>
    </i>
    <i>
      <x v="9"/>
    </i>
    <i>
      <x v="10"/>
    </i>
    <i>
      <x v="11"/>
    </i>
  </rowItems>
  <colItems count="1">
    <i/>
  </colItems>
  <dataFields count="1">
    <dataField fld="5" subtotal="count" showDataAs="percentDiff" baseField="4" baseItem="1048828" numFmtId="170"/>
  </dataFields>
  <formats count="2">
    <format dxfId="41">
      <pivotArea outline="0" fieldPosition="0">
        <references count="1">
          <reference field="4294967294" count="1">
            <x v="0"/>
          </reference>
        </references>
      </pivotArea>
    </format>
    <format dxfId="40">
      <pivotArea outline="0" collapsedLevelsAreSubtotals="1" fieldPosition="0"/>
    </format>
  </formats>
  <pivotHierarchies count="64">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sales_persons_table].[Store Name].&amp;[Lopez]"/>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1" type="count" id="1" iMeasureHier="45">
      <autoFilter ref="A1">
        <filterColumn colId="0">
          <top10 val="5" filterVal="5"/>
        </filterColumn>
      </autoFilter>
    </filter>
    <filter fld="2" type="count" id="3" iMeasureHier="45">
      <autoFilter ref="A1">
        <filterColumn colId="0">
          <top10 top="0" val="5" filterVal="5"/>
        </filterColumn>
      </autoFilter>
    </filter>
  </filters>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Query1]"/>
        <x15:activeTabTopLevelEntity name="[fact_table]"/>
        <x15:activeTabTopLevelEntity name="[sales_persons_table]"/>
        <x15:activeTabTopLevelEntity name="[Date]"/>
        <x15:activeTabTopLevelEntity name="[monthly_store_targets]"/>
        <x15:activeTabTopLevelEntity name="[products_table]"/>
        <x15:activeTabTopLevelEntity name="[customers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649FA2BF-C368-49C0-B1E7-B9042000BB09}" name="PivotTable1" cacheId="0" applyNumberFormats="0" applyBorderFormats="0" applyFontFormats="0" applyPatternFormats="0" applyAlignmentFormats="0" applyWidthHeightFormats="1" dataCaption="Values" tag="1a5df4a9-565d-474e-b935-fa791e15a540" updatedVersion="8" minRefreshableVersion="3" useAutoFormatting="1" subtotalHiddenItems="1" rowGrandTotals="0" colGrandTotals="0" itemPrintTitles="1" createdVersion="5" indent="0" compact="0" compactData="0" multipleFieldFilters="0" chartFormat="15" rowHeaderCaption="Store name">
  <location ref="A16:B23" firstHeaderRow="1" firstDataRow="1" firstDataCol="1"/>
  <pivotFields count="6">
    <pivotField compact="0" allDrilled="1" outline="0" subtotalTop="0" showAll="0" dataSourceSort="1" defaultSubtotal="0" defaultAttributeDrillState="1"/>
    <pivotField compact="0" allDrilled="1" outline="0" subtotalTop="0" showAll="0" measureFilter="1" dataSourceSort="1" defaultSubtotal="0" defaultAttributeDrillState="1">
      <items count="5">
        <item x="0"/>
        <item x="1"/>
        <item x="2"/>
        <item x="3"/>
        <item x="4"/>
      </items>
    </pivotField>
    <pivotField compact="0" allDrilled="1" outline="0" subtotalTop="0" showAll="0" measureFilter="1" defaultSubtotal="0" defaultAttributeDrillState="1">
      <items count="5">
        <item x="0"/>
        <item x="1"/>
        <item x="2"/>
        <item x="3"/>
        <item x="4"/>
      </items>
    </pivotField>
    <pivotField compact="0" allDrilled="1" outline="0" subtotalTop="0" showAll="0" sortType="descending" defaultSubtotal="0" defaultAttributeDrillState="1">
      <items count="5">
        <item x="4"/>
        <item x="3"/>
        <item x="2"/>
        <item x="1"/>
        <item x="0"/>
      </items>
    </pivotField>
    <pivotField axis="axisRow" compact="0" allDrilled="1" outline="0" subtotalTop="0" showAll="0" dataSourceSort="1" defaultSubtotal="0" defaultAttributeDrillState="1">
      <items count="7">
        <item x="0"/>
        <item x="1"/>
        <item x="2"/>
        <item x="3"/>
        <item x="4"/>
        <item x="5"/>
        <item x="6"/>
      </items>
    </pivotField>
    <pivotField dataField="1" compact="0" outline="0" subtotalTop="0" showAll="0" defaultSubtotal="0"/>
  </pivotFields>
  <rowFields count="1">
    <field x="4"/>
  </rowFields>
  <rowItems count="7">
    <i>
      <x/>
    </i>
    <i>
      <x v="1"/>
    </i>
    <i>
      <x v="2"/>
    </i>
    <i>
      <x v="3"/>
    </i>
    <i>
      <x v="4"/>
    </i>
    <i>
      <x v="5"/>
    </i>
    <i>
      <x v="6"/>
    </i>
  </rowItems>
  <colItems count="1">
    <i/>
  </colItems>
  <dataFields count="1">
    <dataField fld="5" subtotal="count" baseField="0" baseItem="0" numFmtId="171"/>
  </dataFields>
  <formats count="1">
    <format dxfId="42">
      <pivotArea outline="0" collapsedLevelsAreSubtotals="1" fieldPosition="0"/>
    </format>
  </formats>
  <chartFormats count="2">
    <chartFormat chart="9" format="0" series="1">
      <pivotArea type="data" outline="0" fieldPosition="0">
        <references count="1">
          <reference field="4294967294" count="1" selected="0">
            <x v="0"/>
          </reference>
        </references>
      </pivotArea>
    </chartFormat>
    <chartFormat chart="12" format="2" series="1">
      <pivotArea type="data" outline="0" fieldPosition="0">
        <references count="1">
          <reference field="4294967294" count="1" selected="0">
            <x v="0"/>
          </reference>
        </references>
      </pivotArea>
    </chartFormat>
  </chartFormats>
  <pivotHierarchies count="64">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sales_persons_table].[Store Name].&amp;[Lopez]"/>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1" type="count" id="1" iMeasureHier="45">
      <autoFilter ref="A1">
        <filterColumn colId="0">
          <top10 val="5" filterVal="5"/>
        </filterColumn>
      </autoFilter>
    </filter>
    <filter fld="2" type="count" id="3" iMeasureHier="45">
      <autoFilter ref="A1">
        <filterColumn colId="0">
          <top10 top="0" val="5" filterVal="5"/>
        </filterColumn>
      </autoFilter>
    </filter>
  </filters>
  <rowHierarchiesUsage count="1">
    <rowHierarchyUsage hierarchyUsage="1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Query1]"/>
        <x15:activeTabTopLevelEntity name="[fact_table]"/>
        <x15:activeTabTopLevelEntity name="[sales_persons_table]"/>
        <x15:activeTabTopLevelEntity name="[Date]"/>
        <x15:activeTabTopLevelEntity name="[monthly_store_targets]"/>
        <x15:activeTabTopLevelEntity name="[products_table]"/>
        <x15:activeTabTopLevelEntity name="[customers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E13E0AC8-B7C1-4421-B165-CFF0B9D60A43}" name="PivotTable9" cacheId="17" applyNumberFormats="0" applyBorderFormats="0" applyFontFormats="0" applyPatternFormats="0" applyAlignmentFormats="0" applyWidthHeightFormats="1" dataCaption="Values" tag="867e76b5-0f32-41e8-9a88-ddc36bbe86d5" updatedVersion="8" minRefreshableVersion="3" useAutoFormatting="1" subtotalHiddenItems="1" rowGrandTotals="0" colGrandTotals="0" itemPrintTitles="1" createdVersion="5" indent="0" compact="0" compactData="0" multipleFieldFilters="0" chartFormat="23" rowHeaderCaption="Store name">
  <location ref="H38:I46" firstHeaderRow="1" firstDataRow="1" firstDataCol="1"/>
  <pivotFields count="6">
    <pivotField compact="0" allDrilled="1" outline="0" subtotalTop="0" showAll="0" dataSourceSort="1" defaultSubtotal="0" defaultAttributeDrillState="1"/>
    <pivotField compact="0" allDrilled="1" outline="0" subtotalTop="0" showAll="0" measureFilter="1" dataSourceSort="1" defaultSubtotal="0" defaultAttributeDrillState="1">
      <items count="5">
        <item x="0"/>
        <item x="1"/>
        <item x="2"/>
        <item x="3"/>
        <item x="4"/>
      </items>
    </pivotField>
    <pivotField compact="0" allDrilled="1" outline="0" subtotalTop="0" showAll="0" measureFilter="1" defaultSubtotal="0" defaultAttributeDrillState="1">
      <items count="5">
        <item x="0"/>
        <item x="1"/>
        <item x="2"/>
        <item x="3"/>
        <item x="4"/>
      </items>
    </pivotField>
    <pivotField compact="0" allDrilled="1" outline="0" subtotalTop="0" showAll="0" sortType="descending" defaultSubtotal="0" defaultAttributeDrillState="1">
      <items count="5">
        <item x="4"/>
        <item x="3"/>
        <item x="2"/>
        <item x="1"/>
        <item x="0"/>
      </items>
    </pivotField>
    <pivotField dataField="1" compact="0" outline="0" subtotalTop="0" showAll="0" defaultSubtotal="0"/>
    <pivotField axis="axisRow" compact="0" allDrilled="1" outline="0" subtotalTop="0" showAll="0" sortType="descending" defaultSubtotal="0" defaultAttributeDrillState="1">
      <items count="8">
        <item x="0"/>
        <item x="1"/>
        <item x="2"/>
        <item x="3"/>
        <item x="4"/>
        <item x="5"/>
        <item x="6"/>
        <item x="7"/>
      </items>
      <autoSortScope>
        <pivotArea dataOnly="0" outline="0" fieldPosition="0">
          <references count="1">
            <reference field="4294967294" count="1" selected="0">
              <x v="0"/>
            </reference>
          </references>
        </pivotArea>
      </autoSortScope>
    </pivotField>
  </pivotFields>
  <rowFields count="1">
    <field x="5"/>
  </rowFields>
  <rowItems count="8">
    <i>
      <x v="4"/>
    </i>
    <i>
      <x v="5"/>
    </i>
    <i>
      <x v="6"/>
    </i>
    <i>
      <x v="7"/>
    </i>
    <i>
      <x v="2"/>
    </i>
    <i>
      <x v="1"/>
    </i>
    <i>
      <x/>
    </i>
    <i>
      <x v="3"/>
    </i>
  </rowItems>
  <colItems count="1">
    <i/>
  </colItems>
  <dataFields count="1">
    <dataField fld="4" subtotal="count" baseField="0" baseItem="0"/>
  </dataFields>
  <formats count="1">
    <format dxfId="43">
      <pivotArea outline="0" collapsedLevelsAreSubtotals="1" fieldPosition="0"/>
    </format>
  </formats>
  <chartFormats count="2">
    <chartFormat chart="17" format="0" series="1">
      <pivotArea type="data" outline="0" fieldPosition="0">
        <references count="1">
          <reference field="4294967294" count="1" selected="0">
            <x v="0"/>
          </reference>
        </references>
      </pivotArea>
    </chartFormat>
    <chartFormat chart="20" format="2" series="1">
      <pivotArea type="data" outline="0" fieldPosition="0">
        <references count="1">
          <reference field="4294967294" count="1" selected="0">
            <x v="0"/>
          </reference>
        </references>
      </pivotArea>
    </chartFormat>
  </chartFormats>
  <pivotHierarchies count="64">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sales_persons_table].[Store Name].&amp;[Lopez]"/>
      </members>
    </pivotHierarchy>
    <pivotHierarchy dragToData="1"/>
    <pivotHierarchy dragToData="1"/>
    <pivotHierarchy dragToData="1"/>
    <pivotHierarchy dragToData="1"/>
    <pivotHierarchy dragToData="1" caption="total qty"/>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1" type="count" id="1" iMeasureHier="45">
      <autoFilter ref="A1">
        <filterColumn colId="0">
          <top10 val="5" filterVal="5"/>
        </filterColumn>
      </autoFilter>
    </filter>
    <filter fld="2" type="count" id="3" iMeasureHier="45">
      <autoFilter ref="A1">
        <filterColumn colId="0">
          <top10 top="0" val="5" filterVal="5"/>
        </filterColumn>
      </autoFilter>
    </filter>
  </filters>
  <rowHierarchiesUsage count="1">
    <rowHierarchyUsage hierarchyUsage="2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Query1]"/>
        <x15:activeTabTopLevelEntity name="[fact_table]"/>
        <x15:activeTabTopLevelEntity name="[sales_persons_table]"/>
        <x15:activeTabTopLevelEntity name="[Date]"/>
        <x15:activeTabTopLevelEntity name="[monthly_store_targets]"/>
        <x15:activeTabTopLevelEntity name="[products_table]"/>
        <x15:activeTabTopLevelEntity name="[customers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C3919FF7-BB0B-4C86-993E-83021A6390FE}" name="PivotTable4" cacheId="13" applyNumberFormats="0" applyBorderFormats="0" applyFontFormats="0" applyPatternFormats="0" applyAlignmentFormats="0" applyWidthHeightFormats="1" dataCaption="Values" tag="c4de7294-e879-4722-9b36-5d7b280c833b" updatedVersion="8" minRefreshableVersion="3" useAutoFormatting="1" subtotalHiddenItems="1" rowGrandTotals="0" colGrandTotals="0" itemPrintTitles="1" createdVersion="5" indent="0" compact="0" compactData="0" multipleFieldFilters="0" chartFormat="13" rowHeaderCaption="Store name">
  <location ref="A26:C27" firstHeaderRow="0" firstDataRow="1" firstDataCol="0"/>
  <pivotFields count="7">
    <pivotField compact="0" allDrilled="1" outline="0" subtotalTop="0" showAll="0" dataSourceSort="1" defaultSubtotal="0" defaultAttributeDrillState="1"/>
    <pivotField compact="0" allDrilled="1" outline="0" subtotalTop="0" showAll="0" measureFilter="1" dataSourceSort="1" defaultSubtotal="0" defaultAttributeDrillState="1">
      <items count="5">
        <item x="0"/>
        <item x="1"/>
        <item x="2"/>
        <item x="3"/>
        <item x="4"/>
      </items>
    </pivotField>
    <pivotField compact="0" allDrilled="1" outline="0" subtotalTop="0" showAll="0" measureFilter="1" defaultSubtotal="0" defaultAttributeDrillState="1">
      <items count="5">
        <item x="0"/>
        <item x="1"/>
        <item x="2"/>
        <item x="3"/>
        <item x="4"/>
      </items>
    </pivotField>
    <pivotField compact="0" allDrilled="1" outline="0" subtotalTop="0" showAll="0" sortType="descending" defaultSubtotal="0" defaultAttributeDrillState="1">
      <items count="5">
        <item x="4"/>
        <item x="3"/>
        <item x="2"/>
        <item x="1"/>
        <item x="0"/>
      </items>
    </pivotField>
    <pivotField dataField="1" compact="0" outline="0" subtotalTop="0" showAll="0" defaultSubtotal="0"/>
    <pivotField dataField="1" compact="0" outline="0" subtotalTop="0" showAll="0" defaultSubtotal="0"/>
    <pivotField dataField="1" compact="0" outline="0" subtotalTop="0" showAll="0" defaultSubtotal="0"/>
  </pivotFields>
  <rowItems count="1">
    <i/>
  </rowItems>
  <colFields count="1">
    <field x="-2"/>
  </colFields>
  <colItems count="3">
    <i>
      <x/>
    </i>
    <i i="1">
      <x v="1"/>
    </i>
    <i i="2">
      <x v="2"/>
    </i>
  </colItems>
  <dataFields count="3">
    <dataField fld="4" subtotal="count" baseField="0" baseItem="0"/>
    <dataField fld="5" subtotal="count" baseField="0" baseItem="0" numFmtId="10"/>
    <dataField fld="6" subtotal="count" baseField="0" baseItem="0" numFmtId="10"/>
  </dataFields>
  <formats count="3">
    <format dxfId="46">
      <pivotArea outline="0" collapsedLevelsAreSubtotals="1" fieldPosition="0"/>
    </format>
    <format dxfId="45">
      <pivotArea outline="0" fieldPosition="0">
        <references count="1">
          <reference field="4294967294" count="1" selected="0">
            <x v="1"/>
          </reference>
        </references>
      </pivotArea>
    </format>
    <format dxfId="44">
      <pivotArea outline="0" fieldPosition="0">
        <references count="1">
          <reference field="4294967294" count="1" selected="0">
            <x v="2"/>
          </reference>
        </references>
      </pivotArea>
    </format>
  </formats>
  <pivotHierarchies count="64">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sales_persons_table].[Store Name].&amp;[Lopez]"/>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1" type="count" id="1" iMeasureHier="45">
      <autoFilter ref="A1">
        <filterColumn colId="0">
          <top10 val="5" filterVal="5"/>
        </filterColumn>
      </autoFilter>
    </filter>
    <filter fld="2" type="count" id="3" iMeasureHier="45">
      <autoFilter ref="A1">
        <filterColumn colId="0">
          <top10 top="0" val="5" filterVal="5"/>
        </filterColumn>
      </autoFilter>
    </filter>
  </filters>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Query1]"/>
        <x15:activeTabTopLevelEntity name="[fact_table]"/>
        <x15:activeTabTopLevelEntity name="[sales_persons_table]"/>
        <x15:activeTabTopLevelEntity name="[Date]"/>
        <x15:activeTabTopLevelEntity name="[monthly_store_targets]"/>
        <x15:activeTabTopLevelEntity name="[products_table]"/>
        <x15:activeTabTopLevelEntity name="[customers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44E9C8F1-985D-4B9B-9EB7-A2FBBC620E9E}" name="PivotTable3" cacheId="11" applyNumberFormats="0" applyBorderFormats="0" applyFontFormats="0" applyPatternFormats="0" applyAlignmentFormats="0" applyWidthHeightFormats="1" dataCaption="Values" tag="1c122691-4815-4763-a778-309170c851e4" updatedVersion="8" minRefreshableVersion="3" useAutoFormatting="1" subtotalHiddenItems="1" rowGrandTotals="0" colGrandTotals="0" itemPrintTitles="1" createdVersion="5" indent="0" compact="0" compactData="0" multipleFieldFilters="0" chartFormat="8" rowHeaderCaption="Store name">
  <location ref="D1:E13" firstHeaderRow="1" firstDataRow="1" firstDataCol="1"/>
  <pivotFields count="6">
    <pivotField compact="0" allDrilled="1" outline="0" subtotalTop="0" showAll="0" dataSourceSort="1" defaultSubtotal="0" defaultAttributeDrillState="1"/>
    <pivotField compact="0" allDrilled="1" outline="0" subtotalTop="0" showAll="0" measureFilter="1" dataSourceSort="1" defaultSubtotal="0" defaultAttributeDrillState="1">
      <items count="5">
        <item x="0"/>
        <item x="1"/>
        <item x="2"/>
        <item x="3"/>
        <item x="4"/>
      </items>
    </pivotField>
    <pivotField compact="0" allDrilled="1" outline="0" subtotalTop="0" showAll="0" measureFilter="1" defaultSubtotal="0" defaultAttributeDrillState="1">
      <items count="5">
        <item x="0"/>
        <item x="1"/>
        <item x="2"/>
        <item x="3"/>
        <item x="4"/>
      </items>
    </pivotField>
    <pivotField compact="0" allDrilled="1" outline="0" subtotalTop="0" showAll="0" sortType="descending" defaultSubtotal="0" defaultAttributeDrillState="1">
      <items count="5">
        <item x="4"/>
        <item x="3"/>
        <item x="2"/>
        <item x="1"/>
        <item x="0"/>
      </items>
    </pivotField>
    <pivotField axis="axisRow" compact="0" allDrilled="1" outline="0" subtotalTop="0" showAll="0" dataSourceSort="1" defaultSubtotal="0" defaultAttributeDrillState="1">
      <items count="12">
        <item x="0"/>
        <item x="1"/>
        <item x="2"/>
        <item x="3"/>
        <item x="4"/>
        <item x="5"/>
        <item x="6"/>
        <item x="7"/>
        <item x="8"/>
        <item x="9"/>
        <item x="10"/>
        <item x="11"/>
      </items>
    </pivotField>
    <pivotField dataField="1" compact="0" outline="0" subtotalTop="0" showAll="0" defaultSubtotal="0"/>
  </pivotFields>
  <rowFields count="1">
    <field x="4"/>
  </rowFields>
  <rowItems count="12">
    <i>
      <x/>
    </i>
    <i>
      <x v="1"/>
    </i>
    <i>
      <x v="2"/>
    </i>
    <i>
      <x v="3"/>
    </i>
    <i>
      <x v="4"/>
    </i>
    <i>
      <x v="5"/>
    </i>
    <i>
      <x v="6"/>
    </i>
    <i>
      <x v="7"/>
    </i>
    <i>
      <x v="8"/>
    </i>
    <i>
      <x v="9"/>
    </i>
    <i>
      <x v="10"/>
    </i>
    <i>
      <x v="11"/>
    </i>
  </rowItems>
  <colItems count="1">
    <i/>
  </colItems>
  <dataFields count="1">
    <dataField fld="5" subtotal="count" baseField="0" baseItem="0" numFmtId="165"/>
  </dataFields>
  <formats count="1">
    <format dxfId="47">
      <pivotArea outline="0" collapsedLevelsAreSubtotals="1" fieldPosition="0"/>
    </format>
  </formats>
  <pivotHierarchies count="64">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sales_persons_table].[Store Name].&amp;[Lopez]"/>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1" type="count" id="1" iMeasureHier="45">
      <autoFilter ref="A1">
        <filterColumn colId="0">
          <top10 val="5" filterVal="5"/>
        </filterColumn>
      </autoFilter>
    </filter>
    <filter fld="2" type="count" id="3" iMeasureHier="45">
      <autoFilter ref="A1">
        <filterColumn colId="0">
          <top10 top="0" val="5" filterVal="5"/>
        </filterColumn>
      </autoFilter>
    </filter>
  </filters>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Query1]"/>
        <x15:activeTabTopLevelEntity name="[fact_table]"/>
        <x15:activeTabTopLevelEntity name="[sales_persons_table]"/>
        <x15:activeTabTopLevelEntity name="[Date]"/>
        <x15:activeTabTopLevelEntity name="[monthly_store_targets]"/>
        <x15:activeTabTopLevelEntity name="[products_table]"/>
        <x15:activeTabTopLevelEntity name="[customers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CC67FC95-F201-4B2F-AD47-764E970855C3}" name="PivotTable6" cacheId="16" applyNumberFormats="0" applyBorderFormats="0" applyFontFormats="0" applyPatternFormats="0" applyAlignmentFormats="0" applyWidthHeightFormats="1" dataCaption="Values" tag="3f86711c-3141-435e-ab04-82e8411b53bf" updatedVersion="8" minRefreshableVersion="3" useAutoFormatting="1" subtotalHiddenItems="1" rowGrandTotals="0" colGrandTotals="0" itemPrintTitles="1" createdVersion="5" indent="0" compact="0" compactData="0" multipleFieldFilters="0" chartFormat="13" rowHeaderCaption="Store name">
  <location ref="A31:B36" firstHeaderRow="1" firstDataRow="1" firstDataCol="1"/>
  <pivotFields count="6">
    <pivotField compact="0" allDrilled="1" outline="0" subtotalTop="0" showAll="0" dataSourceSort="1" defaultSubtotal="0" defaultAttributeDrillState="1"/>
    <pivotField compact="0" allDrilled="1" outline="0" subtotalTop="0" showAll="0" measureFilter="1" dataSourceSort="1" defaultSubtotal="0" defaultAttributeDrillState="1">
      <items count="5">
        <item x="0"/>
        <item x="1"/>
        <item x="2"/>
        <item x="3"/>
        <item x="4"/>
      </items>
    </pivotField>
    <pivotField compact="0" allDrilled="1" outline="0" subtotalTop="0" showAll="0" measureFilter="1" defaultSubtotal="0" defaultAttributeDrillState="1">
      <items count="5">
        <item x="0"/>
        <item x="1"/>
        <item x="2"/>
        <item x="3"/>
        <item x="4"/>
      </items>
    </pivotField>
    <pivotField compact="0" allDrilled="1" outline="0" subtotalTop="0" showAll="0" sortType="descending" defaultSubtotal="0" defaultAttributeDrillState="1">
      <items count="5">
        <item x="4"/>
        <item x="3"/>
        <item x="2"/>
        <item x="1"/>
        <item x="0"/>
      </items>
    </pivotField>
    <pivotField dataField="1" compact="0" outline="0" subtotalTop="0" showAll="0" defaultSubtotal="0"/>
    <pivotField axis="axisRow" compact="0" allDrilled="1" outline="0" subtotalTop="0" showAll="0" measureFilter="1"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s>
  <rowFields count="1">
    <field x="5"/>
  </rowFields>
  <rowItems count="5">
    <i>
      <x v="1"/>
    </i>
    <i>
      <x v="2"/>
    </i>
    <i>
      <x v="4"/>
    </i>
    <i>
      <x v="3"/>
    </i>
    <i>
      <x/>
    </i>
  </rowItems>
  <colItems count="1">
    <i/>
  </colItems>
  <dataFields count="1">
    <dataField fld="4" subtotal="count" baseField="0" baseItem="0"/>
  </dataFields>
  <formats count="1">
    <format dxfId="48">
      <pivotArea outline="0" collapsedLevelsAreSubtotals="1" fieldPosition="0"/>
    </format>
  </formats>
  <pivotHierarchies count="64">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sales_persons_table].[Store Name].&amp;[Lopez]"/>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3">
    <filter fld="1" type="count" id="1" iMeasureHier="45">
      <autoFilter ref="A1">
        <filterColumn colId="0">
          <top10 val="5" filterVal="5"/>
        </filterColumn>
      </autoFilter>
    </filter>
    <filter fld="2" type="count" id="3" iMeasureHier="45">
      <autoFilter ref="A1">
        <filterColumn colId="0">
          <top10 top="0" val="5" filterVal="5"/>
        </filterColumn>
      </autoFilter>
    </filter>
    <filter fld="5" type="count" id="4" iMeasureHier="45">
      <autoFilter ref="A1">
        <filterColumn colId="0">
          <top10 val="5" filterVal="5"/>
        </filterColumn>
      </autoFilter>
    </filter>
  </filters>
  <rowHierarchiesUsage count="1">
    <rowHierarchyUsage hierarchyUsage="2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Query1]"/>
        <x15:activeTabTopLevelEntity name="[fact_table]"/>
        <x15:activeTabTopLevelEntity name="[sales_persons_table]"/>
        <x15:activeTabTopLevelEntity name="[Date]"/>
        <x15:activeTabTopLevelEntity name="[monthly_store_targets]"/>
        <x15:activeTabTopLevelEntity name="[products_table]"/>
        <x15:activeTabTopLevelEntity name="[customers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4AC6DBA0-32D2-424F-AB00-A2738DBB009B}" name="PivotTable7" cacheId="14" applyNumberFormats="0" applyBorderFormats="0" applyFontFormats="0" applyPatternFormats="0" applyAlignmentFormats="0" applyWidthHeightFormats="1" dataCaption="Values" tag="2c772103-6193-4e87-9581-36718dd3ccb2" updatedVersion="8" minRefreshableVersion="3" useAutoFormatting="1" subtotalHiddenItems="1" rowGrandTotals="0" colGrandTotals="0" itemPrintTitles="1" createdVersion="5" indent="0" compact="0" compactData="0" multipleFieldFilters="0" chartFormat="13" rowHeaderCaption="Store name">
  <location ref="D31:E36" firstHeaderRow="1" firstDataRow="1" firstDataCol="1"/>
  <pivotFields count="6">
    <pivotField compact="0" allDrilled="1" outline="0" subtotalTop="0" showAll="0" dataSourceSort="1" defaultSubtotal="0" defaultAttributeDrillState="1"/>
    <pivotField compact="0" allDrilled="1" outline="0" subtotalTop="0" showAll="0" measureFilter="1" dataSourceSort="1" defaultSubtotal="0" defaultAttributeDrillState="1">
      <items count="5">
        <item x="0"/>
        <item x="1"/>
        <item x="2"/>
        <item x="3"/>
        <item x="4"/>
      </items>
    </pivotField>
    <pivotField compact="0" allDrilled="1" outline="0" subtotalTop="0" showAll="0" measureFilter="1" defaultSubtotal="0" defaultAttributeDrillState="1">
      <items count="5">
        <item x="0"/>
        <item x="1"/>
        <item x="2"/>
        <item x="3"/>
        <item x="4"/>
      </items>
    </pivotField>
    <pivotField compact="0" allDrilled="1" outline="0" subtotalTop="0" showAll="0" sortType="descending" defaultSubtotal="0" defaultAttributeDrillState="1">
      <items count="5">
        <item x="4"/>
        <item x="3"/>
        <item x="2"/>
        <item x="1"/>
        <item x="0"/>
      </items>
    </pivotField>
    <pivotField dataField="1" compact="0" outline="0" subtotalTop="0" showAll="0" defaultSubtotal="0"/>
    <pivotField axis="axisRow" compact="0" allDrilled="1" outline="0" subtotalTop="0" showAll="0" measureFilter="1" dataSourceSort="1" defaultSubtotal="0" defaultAttributeDrillState="1">
      <items count="5">
        <item x="0"/>
        <item x="1"/>
        <item x="2"/>
        <item x="3"/>
        <item x="4"/>
      </items>
    </pivotField>
  </pivotFields>
  <rowFields count="1">
    <field x="5"/>
  </rowFields>
  <rowItems count="5">
    <i>
      <x/>
    </i>
    <i>
      <x v="1"/>
    </i>
    <i>
      <x v="2"/>
    </i>
    <i>
      <x v="3"/>
    </i>
    <i>
      <x v="4"/>
    </i>
  </rowItems>
  <colItems count="1">
    <i/>
  </colItems>
  <dataFields count="1">
    <dataField fld="4" subtotal="count" baseField="0" baseItem="0"/>
  </dataFields>
  <formats count="1">
    <format dxfId="49">
      <pivotArea outline="0" collapsedLevelsAreSubtotals="1" fieldPosition="0"/>
    </format>
  </formats>
  <pivotHierarchies count="64">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sales_persons_table].[Store Name].&amp;[Lopez]"/>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3">
    <filter fld="5" type="count" id="5" iMeasureHier="45">
      <autoFilter ref="A1">
        <filterColumn colId="0">
          <top10 top="0" val="5" filterVal="5"/>
        </filterColumn>
      </autoFilter>
    </filter>
    <filter fld="1" type="count" id="1" iMeasureHier="45">
      <autoFilter ref="A1">
        <filterColumn colId="0">
          <top10 val="5" filterVal="5"/>
        </filterColumn>
      </autoFilter>
    </filter>
    <filter fld="2" type="count" id="3" iMeasureHier="45">
      <autoFilter ref="A1">
        <filterColumn colId="0">
          <top10 top="0" val="5" filterVal="5"/>
        </filterColumn>
      </autoFilter>
    </filter>
  </filters>
  <rowHierarchiesUsage count="1">
    <rowHierarchyUsage hierarchyUsage="2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Query1]"/>
        <x15:activeTabTopLevelEntity name="[fact_table]"/>
        <x15:activeTabTopLevelEntity name="[sales_persons_table]"/>
        <x15:activeTabTopLevelEntity name="[Date]"/>
        <x15:activeTabTopLevelEntity name="[monthly_store_targets]"/>
        <x15:activeTabTopLevelEntity name="[products_table]"/>
        <x15:activeTabTopLevelEntity name="[customers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CAEB2923-A0FC-40E7-9B7A-DEA375FBB8A2}" name="PivotTable2" cacheId="6" applyNumberFormats="0" applyBorderFormats="0" applyFontFormats="0" applyPatternFormats="0" applyAlignmentFormats="0" applyWidthHeightFormats="1" dataCaption="Values" tag="4a34e3aa-4a4a-4fa0-b337-65e64111aece" updatedVersion="8" minRefreshableVersion="3" useAutoFormatting="1" subtotalHiddenItems="1" rowGrandTotals="0" colGrandTotals="0" itemPrintTitles="1" createdVersion="5" indent="0" compact="0" compactData="0" multipleFieldFilters="0" rowHeaderCaption="Store name">
  <location ref="A20:B25" firstHeaderRow="1" firstDataRow="1" firstDataCol="1"/>
  <pivotFields count="4">
    <pivotField compact="0" allDrilled="1" outline="0" subtotalTop="0" showAll="0" dataSourceSort="1" defaultSubtotal="0" defaultAttributeDrillState="1"/>
    <pivotField dataField="1" compact="0" outline="0" subtotalTop="0" showAll="0" defaultSubtotal="0"/>
    <pivotField compact="0" allDrilled="1" outline="0" subtotalTop="0" showAll="0" measureFilter="1" dataSourceSort="1" defaultSubtotal="0" defaultAttributeDrillState="1">
      <items count="5">
        <item x="0"/>
        <item x="1"/>
        <item x="2"/>
        <item x="3"/>
        <item x="4"/>
      </items>
    </pivotField>
    <pivotField axis="axisRow" compact="0" allDrilled="1" outline="0" subtotalTop="0" showAll="0" measureFilter="1"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s>
  <rowFields count="1">
    <field x="3"/>
  </rowFields>
  <rowItems count="5">
    <i>
      <x v="4"/>
    </i>
    <i>
      <x/>
    </i>
    <i>
      <x v="1"/>
    </i>
    <i>
      <x v="3"/>
    </i>
    <i>
      <x v="2"/>
    </i>
  </rowItems>
  <colItems count="1">
    <i/>
  </colItems>
  <dataFields count="1">
    <dataField fld="1" subtotal="count" baseField="0" baseItem="0" numFmtId="165"/>
  </dataFields>
  <formats count="1">
    <format dxfId="13">
      <pivotArea outline="0" collapsedLevelsAreSubtotals="1" fieldPosition="0"/>
    </format>
  </formats>
  <pivotHierarchies count="64">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sales_persons_table].[Store Name].&amp;[Lopez]"/>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2" type="count" id="1" iMeasureHier="45">
      <autoFilter ref="A1">
        <filterColumn colId="0">
          <top10 val="5" filterVal="5"/>
        </filterColumn>
      </autoFilter>
    </filter>
    <filter fld="3" type="count" id="2" iMeasureHier="45">
      <autoFilter ref="A1">
        <filterColumn colId="0">
          <top10 val="5" filterVal="5"/>
        </filterColumn>
      </autoFilter>
    </filter>
  </filters>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Query1]"/>
        <x15:activeTabTopLevelEntity name="[fact_table]"/>
        <x15:activeTabTopLevelEntity name="[sales_persons_table]"/>
        <x15:activeTabTopLevelEntity name="[Date]"/>
        <x15:activeTabTopLevelEntity name="[monthly_store_targets]"/>
        <x15:activeTabTopLevelEntity name="[products_table]"/>
        <x15:activeTabTopLevelEntity name="[customers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5BEC854E-FDAB-46E3-99D2-C7E1B9092F43}" name="PivotTable1" cacheId="5" applyNumberFormats="0" applyBorderFormats="0" applyFontFormats="0" applyPatternFormats="0" applyAlignmentFormats="0" applyWidthHeightFormats="1" dataCaption="Values" tag="d4f3ef7d-4985-42ec-ae3c-88aa9ba82fcd" updatedVersion="8" minRefreshableVersion="3" useAutoFormatting="1" subtotalHiddenItems="1" rowGrandTotals="0" colGrandTotals="0" itemPrintTitles="1" createdVersion="5" indent="0" compact="0" compactData="0" multipleFieldFilters="0" rowHeaderCaption="Store name">
  <location ref="A11:B16" firstHeaderRow="1" firstDataRow="1" firstDataCol="1"/>
  <pivotFields count="3">
    <pivotField compact="0" allDrilled="1" outline="0" subtotalTop="0" showAll="0" dataSourceSort="1" defaultSubtotal="0" defaultAttributeDrillState="1"/>
    <pivotField dataField="1" compact="0" outline="0" subtotalTop="0" showAll="0" defaultSubtotal="0"/>
    <pivotField axis="axisRow" compact="0" allDrilled="1" outline="0" subtotalTop="0" showAll="0" measureFilter="1" sortType="a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s>
  <rowFields count="1">
    <field x="2"/>
  </rowFields>
  <rowItems count="5">
    <i>
      <x v="4"/>
    </i>
    <i>
      <x v="3"/>
    </i>
    <i>
      <x/>
    </i>
    <i>
      <x v="1"/>
    </i>
    <i>
      <x v="2"/>
    </i>
  </rowItems>
  <colItems count="1">
    <i/>
  </colItems>
  <dataFields count="1">
    <dataField fld="1" subtotal="count" baseField="0" baseItem="0" numFmtId="165"/>
  </dataFields>
  <formats count="1">
    <format dxfId="14">
      <pivotArea outline="0" collapsedLevelsAreSubtotals="1" fieldPosition="0"/>
    </format>
  </formats>
  <pivotHierarchies count="64">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sales_persons_table].[Store Name].&amp;[Lopez]"/>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2" type="count" id="2" iMeasureHier="45">
      <autoFilter ref="A1">
        <filterColumn colId="0">
          <top10 top="0" val="5" filterVal="5"/>
        </filterColumn>
      </autoFilter>
    </filter>
  </filters>
  <rowHierarchiesUsage count="1">
    <rowHierarchyUsage hierarchyUsage="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Query1]"/>
        <x15:activeTabTopLevelEntity name="[fact_table]"/>
        <x15:activeTabTopLevelEntity name="[sales_persons_table]"/>
        <x15:activeTabTopLevelEntity name="[Date]"/>
        <x15:activeTabTopLevelEntity name="[monthly_store_targets]"/>
        <x15:activeTabTopLevelEntity name="[products_table]"/>
        <x15:activeTabTopLevelEntity name="[customers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1.xml><?xml version="1.0" encoding="utf-8"?>
<pivotTableDefinition xmlns="http://schemas.openxmlformats.org/spreadsheetml/2006/main" xmlns:mc="http://schemas.openxmlformats.org/markup-compatibility/2006" xmlns:xr="http://schemas.microsoft.com/office/spreadsheetml/2014/revision" mc:Ignorable="xr" xr:uid="{3E1E12CD-6C90-47DE-8E80-09F20504C51B}" name="PivotTable6" cacheId="9" applyNumberFormats="0" applyBorderFormats="0" applyFontFormats="0" applyPatternFormats="0" applyAlignmentFormats="0" applyWidthHeightFormats="1" dataCaption="Values" tag="ad065839-41d9-4c9c-a36f-c72fc9c0c052" updatedVersion="8" minRefreshableVersion="3" useAutoFormatting="1" subtotalHiddenItems="1" rowGrandTotals="0" colGrandTotals="0" itemPrintTitles="1" createdVersion="5" indent="0" compact="0" compactData="0" multipleFieldFilters="0" rowHeaderCaption="Store name">
  <location ref="A2:B7" firstHeaderRow="1" firstDataRow="1" firstDataCol="1"/>
  <pivotFields count="3">
    <pivotField compact="0" allDrilled="1" outline="0" subtotalTop="0" showAll="0" dataSourceSort="1" defaultSubtotal="0" defaultAttributeDrillState="1"/>
    <pivotField dataField="1" compact="0" outline="0" subtotalTop="0" showAll="0" defaultSubtotal="0"/>
    <pivotField axis="axisRow" compact="0" allDrilled="1" outline="0" subtotalTop="0" showAll="0" measureFilter="1"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s>
  <rowFields count="1">
    <field x="2"/>
  </rowFields>
  <rowItems count="5">
    <i>
      <x/>
    </i>
    <i>
      <x v="4"/>
    </i>
    <i>
      <x v="3"/>
    </i>
    <i>
      <x v="1"/>
    </i>
    <i>
      <x v="2"/>
    </i>
  </rowItems>
  <colItems count="1">
    <i/>
  </colItems>
  <dataFields count="1">
    <dataField fld="1" subtotal="count" baseField="0" baseItem="0" numFmtId="165"/>
  </dataFields>
  <formats count="1">
    <format dxfId="15">
      <pivotArea outline="0" collapsedLevelsAreSubtotals="1" fieldPosition="0"/>
    </format>
  </formats>
  <pivotHierarchies count="64">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sales_persons_table].[Store Name].&amp;[Lopez]"/>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2" type="count" id="1" iMeasureHier="45">
      <autoFilter ref="A1">
        <filterColumn colId="0">
          <top10 val="5" filterVal="5"/>
        </filterColumn>
      </autoFilter>
    </filter>
  </filters>
  <rowHierarchiesUsage count="1">
    <rowHierarchyUsage hierarchyUsage="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Query1]"/>
        <x15:activeTabTopLevelEntity name="[fact_table]"/>
        <x15:activeTabTopLevelEntity name="[sales_persons_table]"/>
        <x15:activeTabTopLevelEntity name="[Date]"/>
        <x15:activeTabTopLevelEntity name="[monthly_store_targets]"/>
        <x15:activeTabTopLevelEntity name="[products_table]"/>
        <x15:activeTabTopLevelEntity name="[customers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2.xml><?xml version="1.0" encoding="utf-8"?>
<pivotTableDefinition xmlns="http://schemas.openxmlformats.org/spreadsheetml/2006/main" xmlns:mc="http://schemas.openxmlformats.org/markup-compatibility/2006" xmlns:xr="http://schemas.microsoft.com/office/spreadsheetml/2014/revision" mc:Ignorable="xr" xr:uid="{103C37B0-3FF2-41F1-9F33-E3A7E8F5D86D}" name="PivotTable4" cacheId="8" applyNumberFormats="0" applyBorderFormats="0" applyFontFormats="0" applyPatternFormats="0" applyAlignmentFormats="0" applyWidthHeightFormats="1" dataCaption="Values" tag="48c078ed-1af7-48eb-b2fd-198502057837" updatedVersion="8" minRefreshableVersion="3" useAutoFormatting="1" subtotalHiddenItems="1" rowGrandTotals="0" colGrandTotals="0" itemPrintTitles="1" createdVersion="5" indent="0" compact="0" compactData="0" multipleFieldFilters="0" rowHeaderCaption="Store name">
  <location ref="E35:J36" firstHeaderRow="0" firstDataRow="1" firstDataCol="0"/>
  <pivotFields count="8">
    <pivotField compact="0" allDrilled="1" outline="0" subtotalTop="0" showAll="0" dataSourceSort="1" defaultSubtotal="0" defaultAttributeDrillState="1"/>
    <pivotField compact="0" allDrilled="1" outline="0" subtotalTop="0" showAll="0" measureFilter="1" defaultSubtotal="0" defaultAttributeDrillState="1">
      <items count="5">
        <item x="0"/>
        <item x="1"/>
        <item x="2"/>
        <item x="3"/>
        <item x="4"/>
      </items>
    </pivotField>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s>
  <rowItems count="1">
    <i/>
  </rowItems>
  <colFields count="1">
    <field x="-2"/>
  </colFields>
  <colItems count="6">
    <i>
      <x/>
    </i>
    <i i="1">
      <x v="1"/>
    </i>
    <i i="2">
      <x v="2"/>
    </i>
    <i i="3">
      <x v="3"/>
    </i>
    <i i="4">
      <x v="4"/>
    </i>
    <i i="5">
      <x v="5"/>
    </i>
  </colItems>
  <dataFields count="6">
    <dataField fld="2" subtotal="count" baseField="0" baseItem="0" numFmtId="1"/>
    <dataField fld="3" subtotal="count" baseField="0" baseItem="0"/>
    <dataField fld="4" subtotal="count" baseField="0" baseItem="0"/>
    <dataField fld="5" subtotal="count" baseField="0" baseItem="0"/>
    <dataField fld="6" subtotal="count" baseField="0" baseItem="0"/>
    <dataField fld="7" subtotal="count" baseField="0" baseItem="0" numFmtId="10"/>
  </dataFields>
  <formats count="12">
    <format dxfId="27">
      <pivotArea outline="0" collapsedLevelsAreSubtotals="1" fieldPosition="0"/>
    </format>
    <format dxfId="26">
      <pivotArea dataOnly="0" outline="0" fieldPosition="0">
        <references count="1">
          <reference field="4294967294" count="3">
            <x v="0"/>
            <x v="1"/>
            <x v="2"/>
          </reference>
        </references>
      </pivotArea>
    </format>
    <format dxfId="25">
      <pivotArea type="all" dataOnly="0" outline="0" fieldPosition="0"/>
    </format>
    <format dxfId="24">
      <pivotArea outline="0" collapsedLevelsAreSubtotals="1" fieldPosition="0"/>
    </format>
    <format dxfId="23">
      <pivotArea dataOnly="0" labelOnly="1" outline="0" fieldPosition="0">
        <references count="1">
          <reference field="4294967294" count="5">
            <x v="0"/>
            <x v="1"/>
            <x v="2"/>
            <x v="3"/>
            <x v="4"/>
          </reference>
        </references>
      </pivotArea>
    </format>
    <format dxfId="22">
      <pivotArea outline="0" fieldPosition="0">
        <references count="1">
          <reference field="4294967294" count="1" selected="0">
            <x v="5"/>
          </reference>
        </references>
      </pivotArea>
    </format>
    <format dxfId="21">
      <pivotArea type="all" dataOnly="0" outline="0" fieldPosition="0"/>
    </format>
    <format dxfId="20">
      <pivotArea outline="0" collapsedLevelsAreSubtotals="1" fieldPosition="0"/>
    </format>
    <format dxfId="19">
      <pivotArea dataOnly="0" labelOnly="1" outline="0" fieldPosition="0">
        <references count="1">
          <reference field="4294967294" count="6">
            <x v="0"/>
            <x v="1"/>
            <x v="2"/>
            <x v="3"/>
            <x v="4"/>
            <x v="5"/>
          </reference>
        </references>
      </pivotArea>
    </format>
    <format dxfId="18">
      <pivotArea type="all" dataOnly="0" outline="0" fieldPosition="0"/>
    </format>
    <format dxfId="17">
      <pivotArea outline="0" collapsedLevelsAreSubtotals="1" fieldPosition="0"/>
    </format>
    <format dxfId="16">
      <pivotArea dataOnly="0" labelOnly="1" outline="0" fieldPosition="0">
        <references count="1">
          <reference field="4294967294" count="6">
            <x v="0"/>
            <x v="1"/>
            <x v="2"/>
            <x v="3"/>
            <x v="4"/>
            <x v="5"/>
          </reference>
        </references>
      </pivotArea>
    </format>
  </formats>
  <pivotHierarchies count="64">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sales_persons_table].[Store Name].&amp;[Lopez]"/>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1" type="count" id="1" iMeasureHier="45">
      <autoFilter ref="A1">
        <filterColumn colId="0">
          <top10 val="5" filterVal="5"/>
        </filterColumn>
      </autoFilter>
    </filter>
  </filters>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Query1]"/>
        <x15:activeTabTopLevelEntity name="[fact_table]"/>
        <x15:activeTabTopLevelEntity name="[sales_persons_table]"/>
        <x15:activeTabTopLevelEntity name="[Date]"/>
        <x15:activeTabTopLevelEntity name="[monthly_store_targets]"/>
        <x15:activeTabTopLevelEntity name="[products_table]"/>
        <x15:activeTabTopLevelEntity name="[customers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3.xml><?xml version="1.0" encoding="utf-8"?>
<pivotTableDefinition xmlns="http://schemas.openxmlformats.org/spreadsheetml/2006/main" xmlns:mc="http://schemas.openxmlformats.org/markup-compatibility/2006" xmlns:xr="http://schemas.microsoft.com/office/spreadsheetml/2014/revision" mc:Ignorable="xr" xr:uid="{8F5D4383-19EC-4D9A-8451-8E4903FC13FB}" name="PivotTable3" cacheId="7" applyNumberFormats="0" applyBorderFormats="0" applyFontFormats="0" applyPatternFormats="0" applyAlignmentFormats="0" applyWidthHeightFormats="1" dataCaption="Values" tag="90f4e425-26f9-4734-8834-79886a985e4a" updatedVersion="8" minRefreshableVersion="3" useAutoFormatting="1" subtotalHiddenItems="1" rowGrandTotals="0" colGrandTotals="0" itemPrintTitles="1" createdVersion="5" indent="0" compact="0" compactData="0" multipleFieldFilters="0" rowHeaderCaption="Store name">
  <location ref="A28:B33" firstHeaderRow="1" firstDataRow="1" firstDataCol="1"/>
  <pivotFields count="4">
    <pivotField compact="0" allDrilled="1" outline="0" subtotalTop="0" showAll="0" dataSourceSort="1" defaultSubtotal="0" defaultAttributeDrillState="1"/>
    <pivotField dataField="1" compact="0" outline="0" subtotalTop="0" showAll="0" defaultSubtotal="0"/>
    <pivotField compact="0" allDrilled="1" outline="0" subtotalTop="0" showAll="0" measureFilter="1" dataSourceSort="1" defaultSubtotal="0" defaultAttributeDrillState="1">
      <items count="5">
        <item x="0"/>
        <item x="1"/>
        <item x="2"/>
        <item x="3"/>
        <item x="4"/>
      </items>
    </pivotField>
    <pivotField axis="axisRow" compact="0" allDrilled="1" outline="0" subtotalTop="0" showAll="0" measureFilter="1"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s>
  <rowFields count="1">
    <field x="3"/>
  </rowFields>
  <rowItems count="5">
    <i>
      <x/>
    </i>
    <i>
      <x v="1"/>
    </i>
    <i>
      <x v="4"/>
    </i>
    <i>
      <x v="2"/>
    </i>
    <i>
      <x v="3"/>
    </i>
  </rowItems>
  <colItems count="1">
    <i/>
  </colItems>
  <dataFields count="1">
    <dataField fld="1" subtotal="count" baseField="0" baseItem="0" numFmtId="165"/>
  </dataFields>
  <formats count="1">
    <format dxfId="28">
      <pivotArea outline="0" collapsedLevelsAreSubtotals="1" fieldPosition="0"/>
    </format>
  </formats>
  <pivotHierarchies count="64">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sales_persons_table].[Store Name].&amp;[Lopez]"/>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3" type="count" id="3" iMeasureHier="45">
      <autoFilter ref="A1">
        <filterColumn colId="0">
          <top10 top="0" val="5" filterVal="5"/>
        </filterColumn>
      </autoFilter>
    </filter>
    <filter fld="2" type="count" id="1" iMeasureHier="45">
      <autoFilter ref="A1">
        <filterColumn colId="0">
          <top10 val="5" filterVal="5"/>
        </filterColumn>
      </autoFilter>
    </filter>
  </filters>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Query1]"/>
        <x15:activeTabTopLevelEntity name="[fact_table]"/>
        <x15:activeTabTopLevelEntity name="[sales_persons_table]"/>
        <x15:activeTabTopLevelEntity name="[Date]"/>
        <x15:activeTabTopLevelEntity name="[monthly_store_targets]"/>
        <x15:activeTabTopLevelEntity name="[products_table]"/>
        <x15:activeTabTopLevelEntity name="[customers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4.xml><?xml version="1.0" encoding="utf-8"?>
<pivotTableDefinition xmlns="http://schemas.openxmlformats.org/spreadsheetml/2006/main" xmlns:mc="http://schemas.openxmlformats.org/markup-compatibility/2006" xmlns:xr="http://schemas.microsoft.com/office/spreadsheetml/2014/revision" mc:Ignorable="xr" xr:uid="{2C5063A5-EC9A-41D4-8288-B40BABD4CD47}" name="PivotTable2" cacheId="4" applyNumberFormats="0" applyBorderFormats="0" applyFontFormats="0" applyPatternFormats="0" applyAlignmentFormats="0" applyWidthHeightFormats="1" dataCaption="Values" tag="2518f8df-9de2-4f12-bbf4-c99ee5e6b95a" updatedVersion="8" minRefreshableVersion="3" useAutoFormatting="1" subtotalHiddenItems="1" rowGrandTotals="0" colGrandTotals="0" itemPrintTitles="1" createdVersion="5" indent="0" compact="0" compactData="0" multipleFieldFilters="0" rowHeaderCaption="Store name">
  <location ref="A8:C13" firstHeaderRow="0" firstDataRow="1" firstDataCol="1"/>
  <pivotFields count="6">
    <pivotField compact="0" allDrilled="1" outline="0" subtotalTop="0" showAll="0" dataSourceSort="1" defaultSubtotal="0" defaultAttributeDrillState="1"/>
    <pivotField compact="0" allDrilled="1" outline="0" subtotalTop="0" showAll="0" measureFilter="1" dataSourceSort="1" defaultSubtotal="0" defaultAttributeDrillState="1">
      <items count="5">
        <item x="0"/>
        <item x="1"/>
        <item x="2"/>
        <item x="3"/>
        <item x="4"/>
      </items>
    </pivotField>
    <pivotField compact="0" allDrilled="1" outline="0" subtotalTop="0" showAll="0" measureFilter="1" defaultSubtotal="0" defaultAttributeDrillState="1">
      <items count="5">
        <item x="0"/>
        <item x="1"/>
        <item x="2"/>
        <item x="3"/>
        <item x="4"/>
      </items>
    </pivotField>
    <pivotField dataField="1" compact="0" outline="0" subtotalTop="0" showAll="0" defaultSubtotal="0"/>
    <pivotField axis="axisRow" compact="0" allDrilled="1" outline="0" subtotalTop="0" showAll="0" dataSourceSort="1" defaultSubtotal="0" defaultAttributeDrillState="1">
      <items count="5">
        <item x="0"/>
        <item x="1"/>
        <item x="2"/>
        <item x="3"/>
        <item x="4"/>
      </items>
    </pivotField>
    <pivotField dataField="1" compact="0" outline="0" subtotalTop="0" showAll="0" defaultSubtotal="0"/>
  </pivotFields>
  <rowFields count="1">
    <field x="4"/>
  </rowFields>
  <rowItems count="5">
    <i>
      <x/>
    </i>
    <i>
      <x v="1"/>
    </i>
    <i>
      <x v="2"/>
    </i>
    <i>
      <x v="3"/>
    </i>
    <i>
      <x v="4"/>
    </i>
  </rowItems>
  <colFields count="1">
    <field x="-2"/>
  </colFields>
  <colItems count="2">
    <i>
      <x/>
    </i>
    <i i="1">
      <x v="1"/>
    </i>
  </colItems>
  <dataFields count="2">
    <dataField name="Average of Age" fld="3" subtotal="average" baseField="0" baseItem="0"/>
    <dataField fld="5" subtotal="count" baseField="0" baseItem="0"/>
  </dataFields>
  <formats count="1">
    <format dxfId="0">
      <pivotArea outline="0" collapsedLevelsAreSubtotals="1" fieldPosition="0"/>
    </format>
  </formats>
  <pivotHierarchies count="64">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sales_persons_table].[Store Name].&amp;[Lopez]"/>
      </members>
    </pivotHierarchy>
    <pivotHierarchy dragToData="1"/>
    <pivotHierarchy dragToData="1"/>
    <pivotHierarchy dragToData="1"/>
    <pivotHierarchy dragToData="1"/>
    <pivotHierarchy dragToData="1"/>
    <pivotHierarchy dragToData="1"/>
    <pivotHierarchy dragToData="1"/>
    <pivotHierarchy dragToData="1"/>
    <pivotHierarchy dragToData="1" caption="Average of Age"/>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1" type="count" id="1" iMeasureHier="45">
      <autoFilter ref="A1">
        <filterColumn colId="0">
          <top10 val="5" filterVal="5"/>
        </filterColumn>
      </autoFilter>
    </filter>
    <filter fld="2" type="count" id="3" iMeasureHier="45">
      <autoFilter ref="A1">
        <filterColumn colId="0">
          <top10 top="0" val="5" filterVal="5"/>
        </filterColumn>
      </autoFilter>
    </filter>
  </filters>
  <rowHierarchiesUsage count="1">
    <rowHierarchyUsage hierarchyUsage="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Query1]"/>
        <x15:activeTabTopLevelEntity name="[fact_table]"/>
        <x15:activeTabTopLevelEntity name="[sales_persons_table]"/>
        <x15:activeTabTopLevelEntity name="[Date]"/>
        <x15:activeTabTopLevelEntity name="[monthly_store_targets]"/>
        <x15:activeTabTopLevelEntity name="[products_table]"/>
        <x15:activeTabTopLevelEntity name="[customers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5.xml><?xml version="1.0" encoding="utf-8"?>
<pivotTableDefinition xmlns="http://schemas.openxmlformats.org/spreadsheetml/2006/main" xmlns:mc="http://schemas.openxmlformats.org/markup-compatibility/2006" xmlns:xr="http://schemas.microsoft.com/office/spreadsheetml/2014/revision" mc:Ignorable="xr" xr:uid="{44095A30-EFF0-4707-82F2-3A84802D957A}" name="PivotTable1" cacheId="3" applyNumberFormats="0" applyBorderFormats="0" applyFontFormats="0" applyPatternFormats="0" applyAlignmentFormats="0" applyWidthHeightFormats="1" dataCaption="Values" tag="603707b6-414a-45bd-93e4-a75ce6613af2" updatedVersion="8" minRefreshableVersion="3" useAutoFormatting="1" subtotalHiddenItems="1" rowGrandTotals="0" colGrandTotals="0" itemPrintTitles="1" createdVersion="5" indent="0" compact="0" compactData="0" multipleFieldFilters="0" chartFormat="10" rowHeaderCaption="Store name">
  <location ref="A1:B6" firstHeaderRow="1" firstDataRow="1" firstDataCol="1"/>
  <pivotFields count="5">
    <pivotField compact="0" allDrilled="1" outline="0" subtotalTop="0" showAll="0" dataSourceSort="1" defaultSubtotal="0" defaultAttributeDrillState="1"/>
    <pivotField compact="0" allDrilled="1" outline="0" subtotalTop="0" showAll="0" measureFilter="1" dataSourceSort="1" defaultSubtotal="0" defaultAttributeDrillState="1">
      <items count="5">
        <item x="0"/>
        <item x="1"/>
        <item x="2"/>
        <item x="3"/>
        <item x="4"/>
      </items>
    </pivotField>
    <pivotField compact="0" allDrilled="1" outline="0" subtotalTop="0" showAll="0" measureFilter="1" defaultSubtotal="0" defaultAttributeDrillState="1">
      <items count="5">
        <item x="0"/>
        <item x="1"/>
        <item x="2"/>
        <item x="3"/>
        <item x="4"/>
      </items>
    </pivotField>
    <pivotField axis="axisRow" compact="0" allDrilled="1" outline="0" subtotalTop="0" showAll="0" sortType="descending" defaultSubtotal="0" defaultAttributeDrillState="1">
      <items count="5">
        <item x="4"/>
        <item x="3"/>
        <item x="2"/>
        <item x="1"/>
        <item x="0"/>
      </items>
    </pivotField>
    <pivotField dataField="1" compact="0" outline="0" subtotalTop="0" showAll="0" defaultSubtotal="0"/>
  </pivotFields>
  <rowFields count="1">
    <field x="3"/>
  </rowFields>
  <rowItems count="5">
    <i>
      <x/>
    </i>
    <i>
      <x v="1"/>
    </i>
    <i>
      <x v="2"/>
    </i>
    <i>
      <x v="3"/>
    </i>
    <i>
      <x v="4"/>
    </i>
  </rowItems>
  <colItems count="1">
    <i/>
  </colItems>
  <dataFields count="1">
    <dataField fld="4" subtotal="count" baseField="0" baseItem="0"/>
  </dataFields>
  <formats count="1">
    <format dxfId="1">
      <pivotArea outline="0" collapsedLevelsAreSubtotals="1" fieldPosition="0"/>
    </format>
  </formats>
  <chartFormats count="3">
    <chartFormat chart="1" format="1" series="1">
      <pivotArea type="data" outline="0" fieldPosition="0">
        <references count="1">
          <reference field="4294967294" count="1" selected="0">
            <x v="0"/>
          </reference>
        </references>
      </pivotArea>
    </chartFormat>
    <chartFormat chart="6" format="3" series="1">
      <pivotArea type="data" outline="0" fieldPosition="0">
        <references count="1">
          <reference field="4294967294" count="1" selected="0">
            <x v="0"/>
          </reference>
        </references>
      </pivotArea>
    </chartFormat>
    <chartFormat chart="6" format="4">
      <pivotArea type="data" outline="0" fieldPosition="0">
        <references count="2">
          <reference field="4294967294" count="1" selected="0">
            <x v="0"/>
          </reference>
          <reference field="3" count="1" selected="0">
            <x v="0"/>
          </reference>
        </references>
      </pivotArea>
    </chartFormat>
  </chartFormats>
  <pivotHierarchies count="64">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sales_persons_table].[Store Name].&amp;[Lopez]"/>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1" type="count" id="1" iMeasureHier="45">
      <autoFilter ref="A1">
        <filterColumn colId="0">
          <top10 val="5" filterVal="5"/>
        </filterColumn>
      </autoFilter>
    </filter>
    <filter fld="2" type="count" id="3" iMeasureHier="45">
      <autoFilter ref="A1">
        <filterColumn colId="0">
          <top10 top="0" val="5" filterVal="5"/>
        </filterColumn>
      </autoFilter>
    </filter>
  </filters>
  <rowHierarchiesUsage count="1">
    <rowHierarchyUsage hierarchyUsage="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Query1]"/>
        <x15:activeTabTopLevelEntity name="[fact_table]"/>
        <x15:activeTabTopLevelEntity name="[sales_persons_table]"/>
        <x15:activeTabTopLevelEntity name="[Date]"/>
        <x15:activeTabTopLevelEntity name="[monthly_store_targets]"/>
        <x15:activeTabTopLevelEntity name="[products_table]"/>
        <x15:activeTabTopLevelEntity name="[customers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6.xml><?xml version="1.0" encoding="utf-8"?>
<pivotTableDefinition xmlns="http://schemas.openxmlformats.org/spreadsheetml/2006/main" xmlns:mc="http://schemas.openxmlformats.org/markup-compatibility/2006" xmlns:xr="http://schemas.microsoft.com/office/spreadsheetml/2014/revision" mc:Ignorable="xr" xr:uid="{C4A9C462-DB09-4601-BCC7-02530D3B7EC8}" name="PivotTable4" cacheId="2" applyNumberFormats="0" applyBorderFormats="0" applyFontFormats="0" applyPatternFormats="0" applyAlignmentFormats="0" applyWidthHeightFormats="1" dataCaption="Values" tag="dfd14733-83c2-448b-81ea-6e6f15c48460" updatedVersion="8" minRefreshableVersion="3" useAutoFormatting="1" subtotalHiddenItems="1" rowGrandTotals="0" colGrandTotals="0" itemPrintTitles="1" createdVersion="5" indent="0" compact="0" compactData="0" multipleFieldFilters="0" chartFormat="8" rowHeaderCaption="Store name">
  <location ref="A19:B21" firstHeaderRow="1" firstDataRow="1" firstDataCol="1"/>
  <pivotFields count="6">
    <pivotField compact="0" allDrilled="1" outline="0" subtotalTop="0" showAll="0" dataSourceSort="1" defaultSubtotal="0" defaultAttributeDrillState="1"/>
    <pivotField compact="0" allDrilled="1" outline="0" subtotalTop="0" showAll="0" measureFilter="1" dataSourceSort="1" defaultSubtotal="0" defaultAttributeDrillState="1">
      <items count="5">
        <item x="0"/>
        <item x="1"/>
        <item x="2"/>
        <item x="3"/>
        <item x="4"/>
      </items>
    </pivotField>
    <pivotField compact="0" allDrilled="1" outline="0" subtotalTop="0" showAll="0" measureFilter="1" defaultSubtotal="0" defaultAttributeDrillState="1">
      <items count="5">
        <item x="0"/>
        <item x="1"/>
        <item x="2"/>
        <item x="3"/>
        <item x="4"/>
      </items>
    </pivotField>
    <pivotField compact="0" allDrilled="1" outline="0" subtotalTop="0" showAll="0" sortType="descending" defaultSubtotal="0" defaultAttributeDrillState="1">
      <items count="5">
        <item x="4"/>
        <item x="3"/>
        <item x="2"/>
        <item x="1"/>
        <item x="0"/>
      </items>
    </pivotField>
    <pivotField dataField="1" compact="0" outline="0" subtotalTop="0" showAll="0" defaultSubtotal="0"/>
    <pivotField axis="axisRow" compact="0" allDrilled="1" outline="0" subtotalTop="0" showAll="0" defaultSubtotal="0" defaultAttributeDrillState="1">
      <items count="2">
        <item x="0"/>
        <item x="1"/>
      </items>
    </pivotField>
  </pivotFields>
  <rowFields count="1">
    <field x="5"/>
  </rowFields>
  <rowItems count="2">
    <i>
      <x/>
    </i>
    <i>
      <x v="1"/>
    </i>
  </rowItems>
  <colItems count="1">
    <i/>
  </colItems>
  <dataFields count="1">
    <dataField fld="4" subtotal="count" showDataAs="percentOfTotal" baseField="0" baseItem="0" numFmtId="10"/>
  </dataFields>
  <formats count="2">
    <format dxfId="3">
      <pivotArea outline="0" collapsedLevelsAreSubtotals="1" fieldPosition="0"/>
    </format>
    <format dxfId="2">
      <pivotArea outline="0" fieldPosition="0">
        <references count="1">
          <reference field="4294967294" count="1">
            <x v="0"/>
          </reference>
        </references>
      </pivotArea>
    </format>
  </formats>
  <chartFormats count="2">
    <chartFormat chart="1" format="1" series="1">
      <pivotArea type="data" outline="0" fieldPosition="0">
        <references count="1">
          <reference field="4294967294" count="1" selected="0">
            <x v="0"/>
          </reference>
        </references>
      </pivotArea>
    </chartFormat>
    <chartFormat chart="6" format="3" series="1">
      <pivotArea type="data" outline="0" fieldPosition="0">
        <references count="1">
          <reference field="4294967294" count="1" selected="0">
            <x v="0"/>
          </reference>
        </references>
      </pivotArea>
    </chartFormat>
  </chartFormats>
  <pivotHierarchies count="64">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sales_persons_table].[Store Name].&amp;[Lopez]"/>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1" type="count" id="1" iMeasureHier="45">
      <autoFilter ref="A1">
        <filterColumn colId="0">
          <top10 val="5" filterVal="5"/>
        </filterColumn>
      </autoFilter>
    </filter>
    <filter fld="2" type="count" id="3" iMeasureHier="45">
      <autoFilter ref="A1">
        <filterColumn colId="0">
          <top10 top="0" val="5" filterVal="5"/>
        </filterColumn>
      </autoFilter>
    </filter>
  </filters>
  <rowHierarchiesUsage count="1">
    <rowHierarchyUsage hierarchyUsage="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Query1]"/>
        <x15:activeTabTopLevelEntity name="[fact_table]"/>
        <x15:activeTabTopLevelEntity name="[sales_persons_table]"/>
        <x15:activeTabTopLevelEntity name="[Date]"/>
        <x15:activeTabTopLevelEntity name="[monthly_store_targets]"/>
        <x15:activeTabTopLevelEntity name="[products_table]"/>
        <x15:activeTabTopLevelEntity name="[customers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7.xml><?xml version="1.0" encoding="utf-8"?>
<pivotTableDefinition xmlns="http://schemas.openxmlformats.org/spreadsheetml/2006/main" xmlns:mc="http://schemas.openxmlformats.org/markup-compatibility/2006" xmlns:xr="http://schemas.microsoft.com/office/spreadsheetml/2014/revision" mc:Ignorable="xr" xr:uid="{CABF05AC-C313-4987-9F56-28132FB5C153}" name="PivotTable3" cacheId="1" applyNumberFormats="0" applyBorderFormats="0" applyFontFormats="0" applyPatternFormats="0" applyAlignmentFormats="0" applyWidthHeightFormats="1" dataCaption="Values" tag="1576ed98-7564-433f-9fb0-c5ac72cbd88e" updatedVersion="8" minRefreshableVersion="3" useAutoFormatting="1" subtotalHiddenItems="1" rowGrandTotals="0" colGrandTotals="0" itemPrintTitles="1" createdVersion="5" indent="0" compact="0" compactData="0" multipleFieldFilters="0" chartFormat="2" rowHeaderCaption="Store name">
  <location ref="E1:F2" firstHeaderRow="0" firstDataRow="1" firstDataCol="0"/>
  <pivotFields count="5">
    <pivotField compact="0" allDrilled="1" outline="0" subtotalTop="0" showAll="0" dataSourceSort="1" defaultSubtotal="0" defaultAttributeDrillState="1"/>
    <pivotField compact="0" allDrilled="1" outline="0" subtotalTop="0" showAll="0" measureFilter="1" dataSourceSort="1" defaultSubtotal="0" defaultAttributeDrillState="1">
      <items count="5">
        <item x="0"/>
        <item x="1"/>
        <item x="2"/>
        <item x="3"/>
        <item x="4"/>
      </items>
    </pivotField>
    <pivotField compact="0" allDrilled="1" outline="0" subtotalTop="0" showAll="0" measureFilter="1" defaultSubtotal="0" defaultAttributeDrillState="1">
      <items count="5">
        <item x="0"/>
        <item x="1"/>
        <item x="2"/>
        <item x="3"/>
        <item x="4"/>
      </items>
    </pivotField>
    <pivotField dataField="1" compact="0" outline="0" subtotalTop="0" showAll="0" defaultSubtotal="0"/>
    <pivotField dataField="1" compact="0" outline="0" subtotalTop="0" showAll="0" defaultSubtotal="0"/>
  </pivotFields>
  <rowItems count="1">
    <i/>
  </rowItems>
  <colFields count="1">
    <field x="-2"/>
  </colFields>
  <colItems count="2">
    <i>
      <x/>
    </i>
    <i i="1">
      <x v="1"/>
    </i>
  </colItems>
  <dataFields count="2">
    <dataField name="Average of Age" fld="3" subtotal="average" baseField="0" baseItem="0"/>
    <dataField fld="4" subtotal="count" baseField="0" baseItem="0"/>
  </dataFields>
  <formats count="1">
    <format dxfId="4">
      <pivotArea outline="0" collapsedLevelsAreSubtotals="1" fieldPosition="0"/>
    </format>
  </formats>
  <pivotHierarchies count="64">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sales_persons_table].[Store Name].&amp;[Lopez]"/>
      </members>
    </pivotHierarchy>
    <pivotHierarchy dragToData="1"/>
    <pivotHierarchy dragToData="1"/>
    <pivotHierarchy dragToData="1"/>
    <pivotHierarchy dragToData="1"/>
    <pivotHierarchy dragToData="1"/>
    <pivotHierarchy dragToData="1"/>
    <pivotHierarchy dragToData="1"/>
    <pivotHierarchy dragToData="1"/>
    <pivotHierarchy dragToData="1" caption="Average of Age"/>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1" type="count" id="1" iMeasureHier="45">
      <autoFilter ref="A1">
        <filterColumn colId="0">
          <top10 val="5" filterVal="5"/>
        </filterColumn>
      </autoFilter>
    </filter>
    <filter fld="2" type="count" id="3" iMeasureHier="45">
      <autoFilter ref="A1">
        <filterColumn colId="0">
          <top10 top="0" val="5" filterVal="5"/>
        </filterColumn>
      </autoFilter>
    </filter>
  </filters>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Query1]"/>
        <x15:activeTabTopLevelEntity name="[fact_table]"/>
        <x15:activeTabTopLevelEntity name="[sales_persons_table]"/>
        <x15:activeTabTopLevelEntity name="[Date]"/>
        <x15:activeTabTopLevelEntity name="[monthly_store_targets]"/>
        <x15:activeTabTopLevelEntity name="[products_table]"/>
        <x15:activeTabTopLevelEntity name="[customers_table]"/>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_Name" xr10:uid="{50392F58-7331-4F23-B175-453839D0DFC9}" sourceName="[Date].[Month Name]">
  <pivotTables>
    <pivotTable tabId="8" name="PivotTable3"/>
    <pivotTable tabId="8" name="PivotTable2"/>
    <pivotTable tabId="8" name="PivotTable1"/>
  </pivotTables>
  <data>
    <olap pivotCacheId="1612275532">
      <levels count="2">
        <level uniqueName="[Date].[Month Name].[(All)]" sourceCaption="(All)" count="0"/>
        <level uniqueName="[Date].[Month Name].[Month Name]" sourceCaption="Month Name" count="12">
          <ranges>
            <range startItem="0">
              <i n="[Date].[Month Name].&amp;[Jan]" c="Jan"/>
              <i n="[Date].[Month Name].&amp;[Feb]" c="Feb"/>
              <i n="[Date].[Month Name].&amp;[Mar]" c="Mar"/>
              <i n="[Date].[Month Name].&amp;[Apr]" c="Apr"/>
              <i n="[Date].[Month Name].&amp;[May]" c="May"/>
              <i n="[Date].[Month Name].&amp;[Jun]" c="Jun"/>
              <i n="[Date].[Month Name].&amp;[Jul]" c="Jul"/>
              <i n="[Date].[Month Name].&amp;[Aug]" c="Aug"/>
              <i n="[Date].[Month Name].&amp;[Sep]" c="Sep"/>
              <i n="[Date].[Month Name].&amp;[Oct]" c="Oct"/>
              <i n="[Date].[Month Name].&amp;[Nov]" c="Nov"/>
              <i n="[Date].[Month Name].&amp;[Dec]" c="Dec"/>
            </range>
          </ranges>
        </level>
      </levels>
      <selections count="1">
        <selection n="[Date].[Month Name].[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48EBD54E-C47E-4823-A235-C833FAE0709A}" sourceName="[products_table].[Category]">
  <pivotTables>
    <pivotTable tabId="8" name="PivotTable2"/>
  </pivotTables>
  <data>
    <olap pivotCacheId="468144025">
      <levels count="2">
        <level uniqueName="[products_table].[Category].[(All)]" sourceCaption="(All)" count="0"/>
        <level uniqueName="[products_table].[Category].[Category]" sourceCaption="Category" count="8">
          <ranges>
            <range startItem="0">
              <i n="[products_table].[Category].&amp;[Alcoholic Beverage]" c="Alcoholic Beverage"/>
              <i n="[products_table].[Category].&amp;[Coffee]" c="Coffee"/>
              <i n="[products_table].[Category].&amp;[Energy Drink]" c="Energy Drink"/>
              <i n="[products_table].[Category].&amp;[Juice]" c="Juice"/>
              <i n="[products_table].[Category].&amp;[Soft Drink]" c="Soft Drink"/>
              <i n="[products_table].[Category].&amp;[Sports Drink]" c="Sports Drink"/>
              <i n="[products_table].[Category].&amp;[Tea]" c="Tea"/>
              <i n="[products_table].[Category].&amp;[Water]" c="Water"/>
            </range>
          </ranges>
        </level>
      </levels>
      <selections count="1">
        <selection n="[products_table].[Category].[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Name" xr10:uid="{6DDD39B9-0934-4967-8478-8F3766ADF564}" cache="Slicer_Month_Name" caption="Month Name" level="1" rowHeight="298450"/>
  <slicer name="Category" xr10:uid="{D6C8130F-4F6C-485E-A2F8-BBF982A650C7}" cache="Slicer_Category" caption="Category" level="1" rowHeight="2984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Name 1" xr10:uid="{FA52C2D8-E036-40FD-9273-320BF6905B0B}" cache="Slicer_Month_Name" caption="Filter by Month" columnCount="3" level="1" style="Slicer Style 1" rowHeight="3600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Name 3" xr10:uid="{BE3CCCFF-1330-4364-B891-D68897553F6E}" cache="Slicer_Month_Name" caption="Month Name" columnCount="3" level="1" style="Slicer Style 1" rowHeight="298450"/>
  <slicer name="Category 1" xr10:uid="{94C9F806-6D24-4666-904D-62004C85CEB8}" cache="Slicer_Category" caption="Category" level="1" style="Slicer Style 1" rowHeight="2984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webextension1.xml.rels><?xml version="1.0" encoding="UTF-8" standalone="yes"?>
<Relationships xmlns="http://schemas.openxmlformats.org/package/2006/relationships"><Relationship Id="rId1" Type="http://schemas.openxmlformats.org/officeDocument/2006/relationships/image" Target="../media/image7.png"/></Relationships>
</file>

<file path=xl/webextensions/webextension1.xml><?xml version="1.0" encoding="utf-8"?>
<we:webextension xmlns:we="http://schemas.microsoft.com/office/webextensions/webextension/2010/11" id="{FED6EA60-4EA1-4DFF-A21C-5A77E1749C47}">
  <we:reference id="wa200004689" version="1.0.0.0" store="en-US" storeType="OMEX"/>
  <we:alternateReferences>
    <we:reference id="WA200004689" version="1.0.0.0" store="WA200004689" storeType="OMEX"/>
  </we:alternateReferences>
  <we:properties>
    <we:property name="SourceData" value="{&quot;pivotTable&quot;:&quot;PivotTable2&quot;,&quot;worksheetId&quot;:&quot;{EB0E9D0C-637E-4E48-BFC8-416812E05CD7}&quot;}"/>
    <we:property name="ZBILicenseSettings" value="{&quot;userInfo&quot;:{&quot;name&quot;:&quot;Priya priya&quot;,&quot;email&quot;:&quot;priyapriya72884@gmail.com&quot;,&quot;userId&quot;:&quot;00000000-0000-0000-85e1-32362b4b2708&quot;,&quot;organizationId&quot;:&quot;9188040d-6c67-4c5b-b112-36a304b66dad&quot;,&quot;isViewer&quot;:false}}"/>
    <we:property name="ZBITablesSettings" value="{&quot;proFeaturesEnabled&quot;:true,&quot;proFeaturesUnlocked&quot;:true,&quot;proFeaturesDisabledByUser&quot;:false,&quot;invert&quot;:false,&quot;suppressZeros&quot;:true,&quot;suppressNulls&quot;:true,&quot;suppressAbsoluteVariances&quot;:false,&quot;suppressEmptyColumns&quot;:false,&quot;showAsTable&quot;:false,&quot;showAdSlide&quot;:false,&quot;chartType&quot;:&quot;Actual / Absolute / Relative&quot;,&quot;groupsInColumns&quot;:false,&quot;showGridlines&quot;:true,&quot;showMajorGridlines&quot;:true,&quot;gridlineDensity&quot;:5,&quot;showGridlinesTable&quot;:true,&quot;gridlineDensityTable&quot;:1,&quot;fontSize&quot;:10,&quot;showTotals&quot;:0,&quot;showColumnTotals&quot;:false,&quot;columnTotalLabels&quot;:{},&quot;showRowGrandTotal&quot;:false,&quot;showColumnGrandTotal&quot;:false,&quot;freezeGrandTotal&quot;:true,&quot;grandTotalGap&quot;:false,&quot;rowGrandTotalLabel&quot;:&quot;Total&quot;,&quot;columnGrandTotalLabel&quot;:&quot;Total&quot;,&quot;absoluteChart&quot;:0,&quot;valueChart&quot;:0,&quot;valueChartIntegrated&quot;:false,&quot;onlyOneColumn&quot;:false,&quot;limitOutliers&quot;:false,&quot;minOutlierValue&quot;:null,&quot;maxOutlierValue&quot;:null,&quot;gapBetweenColumnsPercent&quot;:30,&quot;showPrefixes&quot;:true,&quot;columnSettings&quot;:{},&quot;categoryFormatSettings&quot;:{},&quot;columnTotalEmphasize&quot;:{},&quot;columnTotalEmphasizeTable&quot;:{},&quot;suppressLargeRelativeVariance&quot;:false,&quot;suppressLargeRelativeVarianceValue&quot;:100,&quot;valueHeader&quot;:null,&quot;referenceHeader&quot;:null,&quot;absoluteDifferenceHeader&quot;:null,&quot;relativeDifferenceHeader&quot;:null,&quot;secondReferenceHeader&quot;:null,&quot;secondAbsoluteDifferenceHeader&quot;:null,&quot;secondRelativeDifferenceHeader&quot;:null,&quot;thirdReferenceHeader&quot;:null,&quot;thirdAbsoluteDifferenceHeader&quot;:null,&quot;thirdRelativeDifferenceHeader&quot;:null,&quot;fourthReferenceHeader&quot;:null,&quot;fourthAbsoluteDifferenceHeader&quot;:null,&quot;fourthRelativeDifferenceHeader&quot;:null,&quot;fifthReferenceHeader&quot;:null,&quot;fifthAbsoluteDifferenceHeader&quot;:null,&quot;fifthRelativeDifferenceHeader&quot;:null,&quot;sixthReferenceHeader&quot;:null,&quot;sixthAbsoluteDifferenceHeader&quot;:null,&quot;sixthRelativeDifferenceHeader&quot;:null,&quot;seventhReferenceHeader&quot;:null,&quot;seventhAbsoluteDifferenceHeader&quot;:null,&quot;seventhRelativeDifferenceHeader&quot;:null,&quot;additionalMeasure1Header&quot;:null,&quot;additionalMeasure2Header&quot;:null,&quot;additionalMeasure3Header&quot;:null,&quot;additionalMeasure4Header&quot;:null,&quot;additionalMeasure5Header&quot;:null,&quot;additionalMeasure6Header&quot;:null,&quot;additionalMeasure7Header&quot;:null,&quot;additionalMeasure8Header&quot;:null,&quot;additionalMeasure9Header&quot;:null,&quot;additionalMeasure10Header&quot;:null,&quot;additionalMeasure11Header&quot;:null,&quot;additionalMeasure12Header&quot;:null,&quot;additionalMeasure13Header&quot;:null,&quot;additionalMeasure14Header&quot;:null,&quot;additionalMeasure15Header&quot;:null,&quot;additionalMeasure16Header&quot;:null,&quot;additionalMeasure17Header&quot;:null,&quot;additionalMeasure18Header&quot;:null,&quot;additionalMeasure19Header&quot;:null,&quot;additionalMeasure20Header&quot;:null,&quot;previousYear&quot;:&quot;Target&quot;,&quot;actual&quot;:&quot;Revenue&quot;,&quot;forecast&quot;:null,&quot;plan&quot;:null,&quot;plan2&quot;:null,&quot;plan3&quot;:null,&quot;forecast2&quot;:null,&quot;forecast3&quot;:null,&quot;actual-previousYear&quot;:&quot;variance&quot;,&quot;actual-previousYear-percent&quot;:&quot;variancr%&quot;,&quot;previousYear-actual&quot;:null,&quot;previousYear-actual-percent&quot;:null,&quot;actual-forecast&quot;:null,&quot;actual-forecast-percent&quot;:null,&quot;forecast-actual&quot;:null,&quot;forecast-actual-percent&quot;:null,&quot;actual-plan&quot;:null,&quot;actual-plan-percent&quot;:null,&quot;plan-actual&quot;:null,&quot;plan-actual-percent&quot;:null,&quot;previousYear-forecast&quot;:null,&quot;previousYear-forecast-percent&quot;:null,&quot;forecast-previousYear&quot;:null,&quot;forecast-previousYear-percent&quot;:null,&quot;previousYear-plan&quot;:null,&quot;previousYear-plan-percent&quot;:null,&quot;plan-previousYear&quot;:null,&quot;plan-previousYear-percent&quot;:null,&quot;forecast-plan&quot;:null,&quot;forecast-plan-percent&quot;:null,&quot;plan-forecast&quot;:null,&quot;plan-forecast-percent&quot;:null,&quot;actual-plan2&quot;:null,&quot;actual-plan2-percent&quot;:null,&quot;actual-plan3&quot;:null,&quot;actual-plan3-percent&quot;:null,&quot;actual-forecast2&quot;:null,&quot;actual-forecast2-percent&quot;:null,&quot;actual-forecast3&quot;:null,&quot;actual-forecast3-percent&quot;:null,&quot;plan2-actual&quot;:null,&quot;plan2-actual-percent&quot;:null,&quot;plan3-actual&quot;:null,&quot;plan3-actual-percent&quot;:null,&quot;forecast2-actual&quot;:null,&quot;forecast2-actual-percent&quot;:null,&quot;forecast3-actual&quot;:null,&quot;forecast3-actual-percent&quot;:null,&quot;plan2-previousYear&quot;:null,&quot;plan2-previousYear-percent&quot;:null,&quot;plan3-previousYear&quot;:null,&quot;plan3-previousYear-percent&quot;:null,&quot;forecast2-previousYear&quot;:null,&quot;forecast2-previousYear-percent&quot;:null,&quot;forecast3-previousYear&quot;:null,&quot;forecast3-previousYear-percent&quot;:null,&quot;previousYear-plan2&quot;:null,&quot;previousYear-plan2-percent&quot;:null,&quot;previousYear-plan3&quot;:null,&quot;previousYear-plan3-percent&quot;:null,&quot;previousYear-forecast2&quot;:null,&quot;previousYear-forecast2-percent&quot;:null,&quot;previousYear-forecast3&quot;:null,&quot;previousYear-forecast3-percent&quot;:null,&quot;forecast-plan2&quot;:null,&quot;forecast-plan2-percent&quot;:null,&quot;forecast-plan3&quot;:null,&quot;forecast-plan3-percent&quot;:null,&quot;forecast2-plan&quot;:null,&quot;forecast2-plan-percent&quot;:null,&quot;forecast2-plan2&quot;:null,&quot;forecast2-plan2-percent&quot;:null,&quot;forecast2-plan3&quot;:null,&quot;forecast2-plan3-percent&quot;:null,&quot;forecast3-plan&quot;:null,&quot;forecast3-plan-percent&quot;:null,&quot;forecast3-plan2&quot;:null,&quot;forecast3-plan2-percent&quot;:null,&quot;forecast3-plan3&quot;:null,&quot;forecast3-plan3-percent&quot;:null,&quot;plan-forecast2&quot;:null,&quot;plan-forecast2-percent&quot;:null,&quot;plan-forecast3&quot;:null,&quot;plan-forecast3-percent&quot;:null,&quot;plan2-forecast&quot;:null,&quot;plan2-forecast-percent&quot;:null,&quot;plan2-forecast2&quot;:null,&quot;plan2-forecast2-percent&quot;:null,&quot;plan2-forecast3&quot;:null,&quot;plan2-forecast3-percent&quot;:null,&quot;plan3-forecast&quot;:null,&quot;plan3-forecast-percent&quot;:null,&quot;plan3-forecast2&quot;:null,&quot;plan3-forecast2-percent&quot;:null,&quot;plan3-forecast3&quot;:null,&quot;plan3-forecast3-percent&quot;:null,&quot;forecast-forecast2&quot;:null,&quot;forecast-forecast2-percent&quot;:null,&quot;forecast-forecast3&quot;:null,&quot;forecast-forecast3-percent&quot;:null,&quot;forecast2-forecast&quot;:null,&quot;forecast2-forecast-percent&quot;:null,&quot;forecast2-forecast3&quot;:null,&quot;forecast2-forecast3-percent&quot;:null,&quot;forecast3-forecast&quot;:null,&quot;forecast3-forecast-percent&quot;:null,&quot;forecast3-forecast2&quot;:null,&quot;forecast3-forecast2-percent&quot;:null,&quot;plan-plan2&quot;:null,&quot;plan-plan2-percent&quot;:null,&quot;plan-plan3&quot;:null,&quot;plan-plan3-percent&quot;:null,&quot;plan2-plan&quot;:null,&quot;plan2-plan-percent&quot;:null,&quot;plan2-plan3&quot;:null,&quot;plan2-plan3-percent&quot;:null,&quot;plan3-plan&quot;:null,&quot;plan3-plan-percent&quot;:null,&quot;plan3-plan2&quot;:null,&quot;plan3-plan2-percent&quot;:null,&quot;freezeHeaders&quot;:true,&quot;firstTimeShowingColumnAdder&quot;:true,&quot;showTitle&quot;:true,&quot;titleWrap&quot;:true,&quot;titleAlignment&quot;:&quot;left&quot;,&quot;titleFontSize&quot;:12,&quot;titleFontColor&quot;:&quot;#DC411D&quot;,&quot;titleText&quot;:&quot;Totalrevenue  vs totaltarget by Store Name&quot;,&quot;titleFontFamily&quot;:&quot;Calibri, helvetica, arial, sans-serif&quot;,&quot;titleFontWeight&quot;:&quot;bold&quot;,&quot;titleFontStyle&quot;:&quot;normal&quot;,&quot;freezeTitle&quot;:true,&quot;groupTitleAlignment&quot;:&quot;left&quot;,&quot;groupTitleFontSize&quot;:12,&quot;groupTitleFontColor&quot;:&quot;#000&quot;,&quot;groupTitleFontFamily&quot;:&quot;Calibri, helvetica, arial, sans-serif&quot;,&quot;groupTitleDisplayOptions&quot;:0,&quot;groupTitleWidth&quot;:50,&quot;showCategories&quot;:true,&quot;categoriesDisplayOptions&quot;:0,&quot;categoriesWidth&quot;:100,&quot;categoriesRowHeight&quot;:0,&quot;categoriesHeight&quot;:20,&quot;categoriesIndent&quot;:16,&quot;topNType&quot;:0,&quot;topNDataProperty&quot;:0,&quot;plottedDataProperties&quot;:[&quot;1&quot;,&quot;0&quot;,&quot;2&quot;,&quot;3&quot;],&quot;topNCategoriesToKeep&quot;:5,&quot;topNSettings&quot;:[],&quot;topNOtherLabel&quot;:&quot;Others&quot;,&quot;topNOtherShown&quot;:false,&quot;freezeCategories&quot;:true,&quot;showTopNForm&quot;:false,&quot;colorScheme&quot;:{&quot;positiveColor&quot;:&quot;#7aca00&quot;,&quot;negativeColor&quot;:&quot;#ff0000&quot;,&quot;neutralColor&quot;:&quot;#404040&quot;,&quot;markerColor&quot;:&quot;#000&quot;,&quot;lineColor&quot;:&quot;#404040&quot;,&quot;axisColor&quot;:&quot;#000&quot;,&quot;gridlineColor&quot;:&quot;#ccc&quot;,&quot;majorGridlineColor&quot;:&quot;#999&quot;,&quot;dotChartColor&quot;:&quot;#4080FF&quot;,&quot;useCustomScenarioColors&quot;:false,&quot;highlightColor&quot;:&quot;#0070C0&quot;},&quot;chartStyle&quot;:0,&quot;lightenOverlapped&quot;:true,&quot;varianceDisplayType&quot;:0,&quot;showDataLabels&quot;:true,&quot;labelFontColor&quot;:&quot;#000&quot;,&quot;displayUnits&quot;:&quot;Auto&quot;,&quot;showUnits&quot;:0,&quot;decimalPlaces&quot;:1,&quot;decimalPlacesPercentage&quot;:1,&quot;suppressSmallValues&quot;:true,&quot;labelFontSize&quot;:10,&quot;labelFontFamily&quot;:&quot;Calibri, helvetica, arial, sans-serif&quot;,&quot;integratedDifferenceLabel&quot;:1,&quot;labelPercentagePointUnit&quot;:&quot;pp&quot;,&quot;labelBackgroundTransparency&quot;:20,&quot;negativeValuesFormat&quot;:0,&quot;rightAlignNumbers&quot;:false,&quot;rightAlignParenthesisOffsetNormal&quot;:0,&quot;rightAlignParenthesisOffsetBold&quot;:0,&quot;showPercentageInLabel&quot;:false,&quot;sortColumnName&quot;:&quot;actual&quot;,&quot;chartSort&quot;:1,&quot;categorySort&quot;:1,&quot;sortReferenceChart&quot;:null,&quot;company&quot;:&quot;Free version&quot;,&quot;expiryDate&quot;:null,&quot;disabledInViewMode&quot;:false,&quot;licenseKey&quot;:&quot;&quot;,&quot;lastLicenseCheck&quot;:&quot;&quot;,&quot;resultCategories&quot;:[],&quot;skippedCategories&quot;:[],&quot;flatResultCategories&quot;:[],&quot;invertedCategories&quot;:[],&quot;userOverrideCategories&quot;:[],&quot;highlightedCategories&quot;:[],&quot;highlightedCategoriesCustomColors&quot;:[],&quot;hasAutoResults&quot;:false,&quot;hasAutoInverts&quot;:false,&quot;userChangedExpandCollapse&quot;:false,&quot;invertedGroups&quot;:[],&quot;groupNames&quot;:{},&quot;groupNamesString&quot;:&quot;&quot;,&quot;allowInteractions&quot;:true,&quot;allowChartChange&quot;:true,&quot;allowSliderChange&quot;:true,&quot;allowVarianceCalculationChange&quot;:true,&quot;allowSortChange&quot;:true,&quot;allowExpandCollapseChange&quot;:true,&quot;allowExpandCollapseRowsChange&quot;:true,&quot;allowExpandCollapseColumnsChange&quot;:true,&quot;allowColumnOrderChange&quot;:true,&quot;focusModeFontZoomPercentage&quot;:150,&quot;enableMeasureDrillThrough&quot;:false,&quot;allowInteractiveCommentBox&quot;:true,&quot;analyticsDataProperty&quot;:0,&quot;showAverageLine&quot;:false,&quot;averageLineStyle&quot;:&quot;8,4&quot;,&quot;averageLineTransparency&quot;:0,&quot;averageLabelShow&quot;:true,&quot;averageLabelHorizontalPosition&quot;:1,&quot;averageLabelVerticalPosition&quot;:1,&quot;averageLabelUnits&quot;:&quot;Auto&quot;,&quot;averageLabelDecimalPlaces&quot;:1,&quot;averageLabelTextOption&quot;:0,&quot;averageLabelText&quot;:&quot;Avg.&quot;,&quot;showConstantLine&quot;:false,&quot;constantLineStyle&quot;:&quot;&quot;,&quot;constantLineValue&quot;:0,&quot;constantLineTransparency&quot;:0,&quot;constantLabelShow&quot;:true,&quot;constantLabelHorizontalPosition&quot;:1,&quot;constantLabelVerticalPosition&quot;:1,&quot;constantLabelUnits&quot;:&quot;Auto&quot;,&quot;constantLabelDecimalPlaces&quot;:1,&quot;constantLabelTextOption&quot;:0,&quot;constantLabelText&quot;:&quot;Const.&quot;,&quot;showMedianLine&quot;:false,&quot;medianLineStyle&quot;:&quot;8,4&quot;,&quot;medianLineTransparency&quot;:0,&quot;medianLabelShow&quot;:true,&quot;medianLabelHorizontalPosition&quot;:1,&quot;medianLabelVerticalPosition&quot;:1,&quot;medianLabelUnits&quot;:&quot;Auto&quot;,&quot;medianLabelDecimalPlaces&quot;:1,&quot;medianLabelTextOption&quot;:0,&quot;medianLabelText&quot;:&quot;Med.&quot;,&quot;showPercentileLine&quot;:false,&quot;percentileLineStyle&quot;:&quot;2,4&quot;,&quot;percentileLinePercent&quot;:90,&quot;percentileLineTransparency&quot;:0,&quot;percentileLabelShow&quot;:true,&quot;percentileLabelHorizontalPosition&quot;:1,&quot;percentileLabelVerticalPosition&quot;:1,&quot;percentileLabelUnits&quot;:&quot;Auto&quot;,&quot;percentileLabelDecimalPlaces&quot;:1,&quot;percentileLabelTextOption&quot;:0,&quot;percentileLabelText&quot;:&quot;Perc.&quot;,&quot;formulaCalculation&quot;:{&quot;formulas&quot;:[],&quot;expressionMappings&quot;:{},&quot;expressionElements&quot;:{},&quot;identityDataPoints&quot;:{}},&quot;showCommentBox&quot;:false,&quot;commentBoxCustomTitleStyle&quot;:false,&quot;commentBoxTitle&quot;:3,&quot;commentBoxTitleFontColor&quot;:&quot;#000&quot;,&quot;commentBoxTitleFontFamily&quot;:&quot;Calibri, helvetica, arial, sans-serif&quot;,&quot;commentBoxTitleFontSize&quot;:18,&quot;commentBoxCustomTextStyle&quot;:false,&quot;commentBoxTextFontColor&quot;:&quot;#000&quot;,&quot;commentBoxTextFontFamily&quot;:&quot;Calibri, helvetica, arial, sans-serif&quot;,&quot;commentBoxTextFontSize&quot;:16,&quot;columnSettingsString&quot;:&quot;&quot;,&quot;categoryFormatSettingsString&quot;:&quot;&quot;,&quot;invertedTotalCategories&quot;:[],&quot;collapsedCategories&quot;:[],&quot;calculationsString&quot;:&quot;&quot;,&quot;minChartWidth&quot;:140,&quot;measure1Role&quot;:&quot;Values&quot;,&quot;measure2Role&quot;:&quot;PreviousYear&quot;,&quot;measure3Role&quot;:&quot;Plan&quot;,&quot;measure4Role&quot;:&quot;Forecast&quot;,&quot;measure5Role&quot;:&quot;Comments&quot;,&quot;measureRoles&quot;:[&quot;Values&quot;,&quot;PreviousYear&quot;],&quot;enableFiltering&quot;:true,&quot;viewMode&quot;:1,&quot;commentBoxPlacement&quot;:0,&quot;commentBoxSize&quot;:&quot;0.66&quot;,&quot;commentBoxPadding&quot;:10,&quot;commentBoxListHorizontal&quot;:false,&quot;commentBoxItemsMargin&quot;:10,&quot;commentBoxBorderWidth&quot;:0,&quot;commentBoxBorderColor&quot;:&quot;#808080&quot;,&quot;commentBoxBorderRadius&quot;:0,&quot;commentBoxShadow&quot;:false,&quot;commentBoxBackgroundColor&quot;:&quot;#ffffff00&quot;,&quot;commentBoxVarianceIcon&quot;:2,&quot;commentBoxShowVariance&quot;:1,&quot;showCrossTables&quot;:false,&quot;commentMarkersDataProperties&quot;:{},&quot;usedMeasuresCount&quot;:2,&quot;valueScenario&quot;:0,&quot;secondValueScenario&quot;:0,&quot;thirdValueScenario&quot;:0,&quot;fourthValueScenario&quot;:0,&quot;fifthValueScenario&quot;:0,&quot;sixthValueScenario&quot;:0,&quot;seventhValueScenario&quot;:0,&quot;valuePosition&quot;:0,&quot;secondValuePosition&quot;:0,&quot;thirdValuePosition&quot;:0,&quot;fourthValuePosition&quot;:0,&quot;fifthValuePosition&quot;:0,&quot;sixthValuePosition&quot;:0,&quot;seventhValuePosition&quot;:0,&quot;referenceScenario&quot;:1,&quot;secondReferenceScenario&quot;:1,&quot;thirdReferenceScenario&quot;:1,&quot;fourthReferenceScenario&quot;:1,&quot;fifthReferenceScenario&quot;:1,&quot;sixthReferenceScenario&quot;:1,&quot;seventhReferenceScenario&quot;:1,&quot;referencePosition&quot;:null,&quot;secondReferencePosition&quot;:null,&quot;thirdReferencePosition&quot;:null,&quot;fourthReferencePosition&quot;:null,&quot;fifthReferencePosition&quot;:null,&quot;sixthReferencePosition&quot;:null,&quot;seventhReferencePosition&quot;:null,&quot;calculations&quot;:[],&quot;scenarioOptions&quot;:{&quot;value&quot;:{&quot;index&quot;:0,&quot;scenario&quot;:0,&quot;fieldName&quot;:&quot;Totalrevenue&quot;,&quot;position&quot;:null},&quot;reference&quot;:{&quot;index&quot;:1,&quot;scenario&quot;:1,&quot;fieldName&quot;:&quot;totaltarget&quot;,&quot;position&quot;:null},&quot;secondReference&quot;:{&quot;index&quot;:null,&quot;scenario&quot;:null,&quot;fieldName&quot;:&quot;&quot;,&quot;position&quot;:null},&quot;thirdReference&quot;:{&quot;index&quot;:null,&quot;scenario&quot;:null,&quot;fieldName&quot;:&quot;&quot;,&quot;position&quot;:null},&quot;fourthReference&quot;:{&quot;index&quot;:null,&quot;scenario&quot;:null,&quot;fieldName&quot;:&quot;&quot;,&quot;position&quot;:null},&quot;fifthReference&quot;:{&quot;index&quot;:null,&quot;scenario&quot;:null,&quot;fieldName&quot;:&quot;&quot;,&quot;position&quot;:null},&quot;sixthReference&quot;:{&quot;index&quot;:null,&quot;scenario&quot;:null,&quot;fieldName&quot;:&quot;&quot;,&quot;position&quot;:null},&quot;seventhReference&quot;:{&quot;index&quot;:null,&quot;scenario&quot;:null,&quot;fieldName&quot;:&quot;&quot;,&quot;position&quot;:null},&quot;additionalMeasures&quot;:[],&quot;tooltips&quot;:[],&quot;comments&quot;:[]},&quot;dragStarted&quot;:false}"/>
  </we:properties>
  <we:bindings>
    <we:binding id="tablesPivotTableDataChangeEvent" type="matrix" appref="{E5058391-FE26-4A75-A4E1-CEBE812408A2}"/>
  </we:bindings>
  <we:snapshot xmlns:r="http://schemas.openxmlformats.org/officeDocument/2006/relationships" r:embed="rId1"/>
</we:webextension>
</file>

<file path=xl/worksheets/_rels/sheet5.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microsoft.com/office/2007/relationships/slicer" Target="../slicers/slicer1.xml"/><Relationship Id="rId4"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pivotTable" Target="../pivotTables/pivotTable6.xml"/><Relationship Id="rId2" Type="http://schemas.openxmlformats.org/officeDocument/2006/relationships/pivotTable" Target="../pivotTables/pivotTable5.xml"/><Relationship Id="rId1" Type="http://schemas.openxmlformats.org/officeDocument/2006/relationships/pivotTable" Target="../pivotTables/pivotTable4.xml"/><Relationship Id="rId4"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vmlDrawing" Target="../drawings/vmlDrawing2.vml"/><Relationship Id="rId1" Type="http://schemas.openxmlformats.org/officeDocument/2006/relationships/drawing" Target="../drawings/drawing4.xml"/></Relationships>
</file>

<file path=xl/worksheets/_rels/sheet9.xml.rels><?xml version="1.0" encoding="UTF-8" standalone="yes"?>
<Relationships xmlns="http://schemas.openxmlformats.org/package/2006/relationships"><Relationship Id="rId3" Type="http://schemas.openxmlformats.org/officeDocument/2006/relationships/pivotTable" Target="../pivotTables/pivotTable9.xml"/><Relationship Id="rId2" Type="http://schemas.openxmlformats.org/officeDocument/2006/relationships/pivotTable" Target="../pivotTables/pivotTable8.xml"/><Relationship Id="rId1" Type="http://schemas.openxmlformats.org/officeDocument/2006/relationships/pivotTable" Target="../pivotTables/pivotTable7.xml"/><Relationship Id="rId4" Type="http://schemas.openxmlformats.org/officeDocument/2006/relationships/drawing" Target="../drawings/drawing5.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3.vml"/><Relationship Id="rId1" Type="http://schemas.openxmlformats.org/officeDocument/2006/relationships/drawing" Target="../drawings/drawing6.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 Id="rId9" Type="http://schemas.microsoft.com/office/2007/relationships/slicer" Target="../slicers/slicer3.xml"/></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10.xml"/></Relationships>
</file>

<file path=xl/worksheets/_rels/sheet12.xml.rels><?xml version="1.0" encoding="UTF-8" standalone="yes"?>
<Relationships xmlns="http://schemas.openxmlformats.org/package/2006/relationships"><Relationship Id="rId8" Type="http://schemas.openxmlformats.org/officeDocument/2006/relationships/pivotTable" Target="../pivotTables/pivotTable18.xml"/><Relationship Id="rId3" Type="http://schemas.openxmlformats.org/officeDocument/2006/relationships/pivotTable" Target="../pivotTables/pivotTable13.xml"/><Relationship Id="rId7" Type="http://schemas.openxmlformats.org/officeDocument/2006/relationships/pivotTable" Target="../pivotTables/pivotTable17.xml"/><Relationship Id="rId2" Type="http://schemas.openxmlformats.org/officeDocument/2006/relationships/pivotTable" Target="../pivotTables/pivotTable12.xml"/><Relationship Id="rId1" Type="http://schemas.openxmlformats.org/officeDocument/2006/relationships/pivotTable" Target="../pivotTables/pivotTable11.xml"/><Relationship Id="rId6" Type="http://schemas.openxmlformats.org/officeDocument/2006/relationships/pivotTable" Target="../pivotTables/pivotTable16.xml"/><Relationship Id="rId5" Type="http://schemas.openxmlformats.org/officeDocument/2006/relationships/pivotTable" Target="../pivotTables/pivotTable15.xml"/><Relationship Id="rId4" Type="http://schemas.openxmlformats.org/officeDocument/2006/relationships/pivotTable" Target="../pivotTables/pivotTable14.xml"/><Relationship Id="rId9" Type="http://schemas.openxmlformats.org/officeDocument/2006/relationships/drawing" Target="../drawings/drawing8.xml"/></Relationships>
</file>

<file path=xl/worksheets/_rels/sheet13.xml.rels><?xml version="1.0" encoding="UTF-8" standalone="yes"?>
<Relationships xmlns="http://schemas.openxmlformats.org/package/2006/relationships"><Relationship Id="rId3" Type="http://schemas.openxmlformats.org/officeDocument/2006/relationships/pivotTable" Target="../pivotTables/pivotTable21.xml"/><Relationship Id="rId2" Type="http://schemas.openxmlformats.org/officeDocument/2006/relationships/pivotTable" Target="../pivotTables/pivotTable20.xml"/><Relationship Id="rId1" Type="http://schemas.openxmlformats.org/officeDocument/2006/relationships/pivotTable" Target="../pivotTables/pivotTable19.xml"/><Relationship Id="rId6" Type="http://schemas.openxmlformats.org/officeDocument/2006/relationships/drawing" Target="../drawings/drawing9.xml"/><Relationship Id="rId5" Type="http://schemas.openxmlformats.org/officeDocument/2006/relationships/pivotTable" Target="../pivotTables/pivotTable23.xml"/><Relationship Id="rId4" Type="http://schemas.openxmlformats.org/officeDocument/2006/relationships/pivotTable" Target="../pivotTables/pivotTable22.xml"/></Relationships>
</file>

<file path=xl/worksheets/_rels/sheet14.xml.rels><?xml version="1.0" encoding="UTF-8" standalone="yes"?>
<Relationships xmlns="http://schemas.openxmlformats.org/package/2006/relationships"><Relationship Id="rId3" Type="http://schemas.openxmlformats.org/officeDocument/2006/relationships/pivotTable" Target="../pivotTables/pivotTable26.xml"/><Relationship Id="rId2" Type="http://schemas.openxmlformats.org/officeDocument/2006/relationships/pivotTable" Target="../pivotTables/pivotTable25.xml"/><Relationship Id="rId1" Type="http://schemas.openxmlformats.org/officeDocument/2006/relationships/pivotTable" Target="../pivotTables/pivotTable24.xml"/><Relationship Id="rId5" Type="http://schemas.openxmlformats.org/officeDocument/2006/relationships/drawing" Target="../drawings/drawing10.xml"/><Relationship Id="rId4" Type="http://schemas.openxmlformats.org/officeDocument/2006/relationships/pivotTable" Target="../pivotTables/pivotTable2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EB734F-7531-42A4-9C31-A025410C4D51}">
  <sheetPr codeName="Sheet2"/>
  <dimension ref="A1"/>
  <sheetViews>
    <sheetView topLeftCell="E1" workbookViewId="0">
      <selection activeCell="G14" sqref="G14"/>
    </sheetView>
  </sheetViews>
  <sheetFormatPr defaultRowHeight="18" x14ac:dyDescent="0.35"/>
  <cols>
    <col min="1" max="1" width="11.6640625" bestFit="1" customWidth="1"/>
    <col min="2" max="2" width="13.08203125" bestFit="1" customWidth="1"/>
    <col min="3" max="3" width="15.58203125" bestFit="1" customWidth="1"/>
    <col min="4" max="4" width="14.08203125" bestFit="1" customWidth="1"/>
    <col min="5" max="5" width="17.25" bestFit="1" customWidth="1"/>
    <col min="6" max="6" width="18.4140625" bestFit="1" customWidth="1"/>
    <col min="7" max="7" width="12" bestFit="1" customWidth="1"/>
  </cols>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C3C511-84FA-4F62-B388-A8B2B1B47A21}">
  <sheetPr codeName="Sheet3"/>
  <dimension ref="A1"/>
  <sheetViews>
    <sheetView workbookViewId="0">
      <selection activeCell="D14" sqref="D14"/>
    </sheetView>
  </sheetViews>
  <sheetFormatPr defaultRowHeight="18" x14ac:dyDescent="0.35"/>
  <cols>
    <col min="1" max="1" width="9.4140625" bestFit="1" customWidth="1"/>
    <col min="2" max="2" width="9.9140625" bestFit="1" customWidth="1"/>
    <col min="3" max="3" width="15.75" bestFit="1" customWidth="1"/>
  </cols>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40BB9E-68F1-481F-885A-6E9DDF47EB9F}">
  <sheetPr codeName="Sheet4"/>
  <dimension ref="A1"/>
  <sheetViews>
    <sheetView workbookViewId="0">
      <selection activeCell="C16" sqref="C16"/>
    </sheetView>
  </sheetViews>
  <sheetFormatPr defaultRowHeight="18" x14ac:dyDescent="0.35"/>
  <cols>
    <col min="1" max="1" width="11.6640625" bestFit="1" customWidth="1"/>
    <col min="2" max="2" width="17.9140625" bestFit="1" customWidth="1"/>
    <col min="3" max="3" width="15.33203125" bestFit="1" customWidth="1"/>
    <col min="4" max="4" width="11.58203125" bestFit="1" customWidth="1"/>
    <col min="5" max="5" width="11.08203125" bestFit="1" customWidth="1"/>
  </cols>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9C17D8-20CD-42D6-937C-A10A08841FD0}">
  <sheetPr codeName="Sheet5"/>
  <dimension ref="A1"/>
  <sheetViews>
    <sheetView workbookViewId="0">
      <selection activeCell="K19" sqref="K19"/>
    </sheetView>
  </sheetViews>
  <sheetFormatPr defaultRowHeight="18" x14ac:dyDescent="0.35"/>
  <cols>
    <col min="1" max="1" width="15.58203125" bestFit="1" customWidth="1"/>
    <col min="2" max="2" width="17.4140625" bestFit="1" customWidth="1"/>
    <col min="3" max="3" width="6" bestFit="1" customWidth="1"/>
    <col min="4" max="4" width="12.6640625" bestFit="1" customWidth="1"/>
  </cols>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6548A-EB72-42E4-B4BA-B6BADC1087CD}">
  <sheetPr codeName="Sheet9">
    <tabColor rgb="FF7030A0"/>
  </sheetPr>
  <dimension ref="A1:AA34"/>
  <sheetViews>
    <sheetView showGridLines="0" tabSelected="1" workbookViewId="0">
      <selection activeCell="P13" sqref="P13"/>
    </sheetView>
  </sheetViews>
  <sheetFormatPr defaultRowHeight="18" x14ac:dyDescent="0.35"/>
  <cols>
    <col min="16" max="18" width="8.6640625" style="6"/>
  </cols>
  <sheetData>
    <row r="1" spans="1:27" x14ac:dyDescent="0.35">
      <c r="A1" s="7"/>
      <c r="B1" s="7"/>
      <c r="C1" s="7"/>
      <c r="D1" s="7"/>
      <c r="E1" s="7"/>
      <c r="F1" s="7"/>
      <c r="G1" s="7"/>
      <c r="H1" s="7"/>
      <c r="I1" s="7"/>
      <c r="J1" s="7"/>
      <c r="K1" s="7"/>
      <c r="L1" s="7"/>
      <c r="M1" s="7"/>
      <c r="N1" s="7"/>
      <c r="O1" s="7"/>
      <c r="P1" s="5"/>
      <c r="Q1" s="5"/>
      <c r="R1" s="5"/>
      <c r="V1" s="6"/>
      <c r="W1" s="6"/>
      <c r="X1" s="6"/>
      <c r="Y1" s="6"/>
      <c r="Z1" s="6"/>
      <c r="AA1" s="6"/>
    </row>
    <row r="2" spans="1:27" x14ac:dyDescent="0.35">
      <c r="A2" s="7"/>
      <c r="B2" s="7"/>
      <c r="C2" s="7"/>
      <c r="D2" s="7"/>
      <c r="E2" s="7"/>
      <c r="F2" s="7"/>
      <c r="G2" s="7"/>
      <c r="H2" s="7"/>
      <c r="I2" s="7"/>
      <c r="J2" s="7"/>
      <c r="K2" s="7"/>
      <c r="L2" s="7"/>
      <c r="M2" s="7"/>
      <c r="N2" s="7"/>
      <c r="O2" s="7"/>
      <c r="P2" s="7"/>
      <c r="Q2" s="5"/>
      <c r="R2" s="5"/>
      <c r="V2" s="6"/>
      <c r="W2" s="6"/>
      <c r="X2" s="6"/>
      <c r="Y2" s="6"/>
      <c r="Z2" s="6"/>
      <c r="AA2" s="6"/>
    </row>
    <row r="3" spans="1:27" x14ac:dyDescent="0.35">
      <c r="A3" s="7"/>
      <c r="B3" s="7"/>
      <c r="C3" s="7"/>
      <c r="D3" s="7"/>
      <c r="E3" s="7"/>
      <c r="F3" s="7"/>
      <c r="G3" s="7"/>
      <c r="H3" s="7"/>
      <c r="I3" s="7"/>
      <c r="J3" s="7"/>
      <c r="K3" s="7"/>
      <c r="L3" s="7"/>
      <c r="M3" s="7"/>
      <c r="N3" s="7"/>
      <c r="O3" s="7"/>
      <c r="P3" s="7"/>
      <c r="Q3" s="5"/>
      <c r="R3" s="5"/>
      <c r="V3" s="6"/>
      <c r="W3" s="6"/>
      <c r="X3" s="6"/>
      <c r="Y3" s="6"/>
      <c r="Z3" s="6"/>
      <c r="AA3" s="6"/>
    </row>
    <row r="4" spans="1:27" x14ac:dyDescent="0.35">
      <c r="A4" s="7"/>
      <c r="B4" s="7"/>
      <c r="C4" s="7"/>
      <c r="D4" s="7"/>
      <c r="E4" s="7"/>
      <c r="F4" s="7"/>
      <c r="G4" s="7"/>
      <c r="H4" s="7"/>
      <c r="I4" s="7"/>
      <c r="J4" s="7"/>
      <c r="K4" s="7"/>
      <c r="L4" s="7"/>
      <c r="M4" s="7"/>
      <c r="N4" s="7"/>
      <c r="O4" s="7"/>
      <c r="P4" s="7"/>
      <c r="Q4" s="5"/>
      <c r="R4" s="5"/>
      <c r="V4" s="6"/>
      <c r="W4" s="6"/>
      <c r="X4" s="6"/>
      <c r="Y4" s="6"/>
      <c r="Z4" s="6"/>
      <c r="AA4" s="6"/>
    </row>
    <row r="5" spans="1:27" x14ac:dyDescent="0.35">
      <c r="A5" s="7"/>
      <c r="B5" s="7"/>
      <c r="C5" s="7"/>
      <c r="D5" s="7"/>
      <c r="E5" s="7"/>
      <c r="F5" s="7"/>
      <c r="G5" s="7"/>
      <c r="H5" s="7"/>
      <c r="I5" s="7"/>
      <c r="J5" s="7"/>
      <c r="K5" s="7"/>
      <c r="L5" s="7"/>
      <c r="M5" s="7"/>
      <c r="N5" s="7"/>
      <c r="O5" s="7"/>
      <c r="P5" s="7"/>
      <c r="R5" s="5"/>
      <c r="V5" s="6"/>
      <c r="W5" s="6"/>
      <c r="X5" s="6"/>
      <c r="Y5" s="6"/>
      <c r="Z5" s="6"/>
      <c r="AA5" s="6"/>
    </row>
    <row r="6" spans="1:27" x14ac:dyDescent="0.35">
      <c r="A6" s="7"/>
      <c r="B6" s="7"/>
      <c r="C6" s="7"/>
      <c r="D6" s="7"/>
      <c r="E6" s="7"/>
      <c r="F6" s="7"/>
      <c r="G6" s="7"/>
      <c r="H6" s="7"/>
      <c r="I6" s="7"/>
      <c r="J6" s="7"/>
      <c r="K6" s="7"/>
      <c r="L6" s="7"/>
      <c r="M6" s="7"/>
      <c r="N6" s="7"/>
      <c r="O6" s="7"/>
      <c r="P6" s="7"/>
      <c r="R6" s="5"/>
    </row>
    <row r="7" spans="1:27" x14ac:dyDescent="0.35">
      <c r="A7" s="7"/>
      <c r="B7" s="7"/>
      <c r="C7" s="7"/>
      <c r="D7" s="7"/>
      <c r="E7" s="7"/>
      <c r="F7" s="7"/>
      <c r="G7" s="7"/>
      <c r="H7" s="7"/>
      <c r="I7" s="7"/>
      <c r="J7" s="7"/>
      <c r="K7" s="7"/>
      <c r="L7" s="9"/>
      <c r="M7" s="7"/>
      <c r="N7" s="7"/>
      <c r="O7" s="7"/>
      <c r="P7" s="7"/>
      <c r="Q7" s="7"/>
      <c r="R7" s="5"/>
    </row>
    <row r="8" spans="1:27" x14ac:dyDescent="0.35">
      <c r="A8" s="7"/>
      <c r="B8" s="7"/>
      <c r="C8" s="7"/>
      <c r="D8" s="7"/>
      <c r="E8" s="7"/>
      <c r="F8" s="7"/>
      <c r="G8" s="7"/>
      <c r="H8" s="7"/>
      <c r="I8" s="7"/>
      <c r="J8" s="7"/>
      <c r="K8" s="7"/>
      <c r="L8" s="7"/>
      <c r="M8" s="7"/>
      <c r="N8" s="7"/>
      <c r="O8" s="7"/>
      <c r="P8" s="7"/>
      <c r="Q8" s="7"/>
    </row>
    <row r="9" spans="1:27" x14ac:dyDescent="0.35">
      <c r="A9" s="7"/>
      <c r="B9" s="7"/>
      <c r="C9" s="7"/>
      <c r="D9" s="7"/>
      <c r="E9" s="7"/>
      <c r="F9" s="7"/>
      <c r="G9" s="7"/>
      <c r="H9" s="7"/>
      <c r="I9" s="7"/>
      <c r="J9" s="7"/>
      <c r="K9" s="7"/>
      <c r="L9" s="7"/>
      <c r="M9" s="7"/>
      <c r="N9" s="7"/>
      <c r="O9" s="7"/>
      <c r="P9" s="7"/>
      <c r="Q9" s="7"/>
    </row>
    <row r="10" spans="1:27" x14ac:dyDescent="0.35">
      <c r="A10" s="7"/>
      <c r="B10" s="7"/>
      <c r="C10" s="7"/>
      <c r="D10" s="7"/>
      <c r="E10" s="7"/>
      <c r="F10" s="7"/>
      <c r="G10" s="7"/>
      <c r="H10" s="7"/>
      <c r="I10" s="7"/>
      <c r="J10" s="7"/>
      <c r="K10" s="7"/>
      <c r="L10" s="7"/>
      <c r="M10" s="7"/>
      <c r="N10" s="7"/>
      <c r="O10" s="7"/>
      <c r="P10" s="7"/>
      <c r="Q10" s="7"/>
    </row>
    <row r="11" spans="1:27" x14ac:dyDescent="0.35">
      <c r="A11" s="7"/>
      <c r="B11" s="7"/>
      <c r="C11" s="7"/>
      <c r="D11" s="7"/>
      <c r="E11" s="7"/>
      <c r="F11" s="7"/>
      <c r="G11" s="7"/>
      <c r="H11" s="7"/>
      <c r="I11" s="7"/>
      <c r="J11" s="7"/>
      <c r="K11" s="7"/>
      <c r="L11" s="7"/>
      <c r="M11" s="7"/>
      <c r="N11" s="7"/>
      <c r="O11" s="7"/>
      <c r="P11" s="7"/>
      <c r="Q11" s="7"/>
    </row>
    <row r="12" spans="1:27" x14ac:dyDescent="0.35">
      <c r="A12" s="7"/>
      <c r="B12" s="7"/>
      <c r="C12" s="7"/>
      <c r="D12" s="7"/>
      <c r="E12" s="7"/>
      <c r="F12" s="7"/>
      <c r="G12" s="7"/>
      <c r="H12" s="7"/>
      <c r="I12" s="7"/>
      <c r="J12" s="7"/>
      <c r="K12" s="7"/>
      <c r="L12" s="7"/>
      <c r="M12" s="7"/>
      <c r="N12" s="7"/>
      <c r="O12" s="7"/>
      <c r="P12" s="7"/>
      <c r="Q12" s="7"/>
    </row>
    <row r="13" spans="1:27" x14ac:dyDescent="0.35">
      <c r="A13" s="7"/>
      <c r="B13" s="7"/>
      <c r="C13" s="7"/>
      <c r="D13" s="7"/>
      <c r="E13" s="7"/>
      <c r="F13" s="7"/>
      <c r="G13" s="7"/>
      <c r="H13" s="7"/>
      <c r="I13" s="7"/>
      <c r="J13" s="7"/>
      <c r="K13" s="7"/>
      <c r="L13" s="7"/>
      <c r="M13" s="7"/>
      <c r="N13" s="7"/>
      <c r="O13" s="7"/>
      <c r="P13" s="7"/>
      <c r="Q13" s="7"/>
    </row>
    <row r="14" spans="1:27" x14ac:dyDescent="0.35">
      <c r="A14" s="7"/>
      <c r="B14" s="7"/>
      <c r="C14" s="7"/>
      <c r="D14" s="7"/>
      <c r="E14" s="7"/>
      <c r="F14" s="7"/>
      <c r="G14" s="7"/>
      <c r="H14" s="7"/>
      <c r="I14" s="7"/>
      <c r="J14" s="7"/>
      <c r="K14" s="7"/>
      <c r="L14" s="7"/>
      <c r="M14" s="7"/>
      <c r="N14" s="7"/>
      <c r="O14" s="7"/>
      <c r="P14" s="7"/>
      <c r="Q14" s="7"/>
    </row>
    <row r="15" spans="1:27" x14ac:dyDescent="0.35">
      <c r="A15" s="7"/>
      <c r="B15" s="7"/>
      <c r="C15" s="7"/>
      <c r="D15" s="7"/>
      <c r="E15" s="7"/>
      <c r="F15" s="7"/>
      <c r="G15" s="7"/>
      <c r="H15" s="7"/>
      <c r="I15" s="7"/>
      <c r="J15" s="7"/>
      <c r="K15" s="7"/>
      <c r="L15" s="7"/>
      <c r="M15" s="7"/>
      <c r="N15" s="7"/>
      <c r="O15" s="7"/>
      <c r="P15" s="7"/>
      <c r="Q15" s="7"/>
    </row>
    <row r="16" spans="1:27" x14ac:dyDescent="0.35">
      <c r="A16" s="7"/>
      <c r="B16" s="7"/>
      <c r="C16" s="7"/>
      <c r="D16" s="7"/>
      <c r="E16" s="7"/>
      <c r="F16" s="7"/>
      <c r="G16" s="7"/>
      <c r="H16" s="23"/>
      <c r="I16" s="7"/>
      <c r="J16" s="7"/>
      <c r="K16" s="7"/>
      <c r="L16" s="7"/>
      <c r="M16" s="7"/>
      <c r="N16" s="7"/>
      <c r="O16" s="7"/>
      <c r="P16" s="7"/>
      <c r="Q16" s="7"/>
    </row>
    <row r="17" spans="1:18" x14ac:dyDescent="0.35">
      <c r="A17" s="7"/>
      <c r="B17" s="7"/>
      <c r="C17" s="7"/>
      <c r="D17" s="7"/>
      <c r="E17" s="7"/>
      <c r="F17" s="7"/>
      <c r="G17" s="7"/>
      <c r="H17" s="7"/>
      <c r="I17" s="7"/>
      <c r="J17" s="7"/>
      <c r="K17" s="7"/>
      <c r="L17" s="7"/>
      <c r="M17" s="7"/>
      <c r="N17" s="7"/>
      <c r="O17" s="7"/>
      <c r="P17" s="7"/>
      <c r="Q17" s="7"/>
    </row>
    <row r="18" spans="1:18" x14ac:dyDescent="0.35">
      <c r="A18" s="7"/>
      <c r="B18" s="7"/>
      <c r="C18" s="7"/>
      <c r="D18" s="7"/>
      <c r="E18" s="7"/>
      <c r="F18" s="7"/>
      <c r="G18" s="7"/>
      <c r="H18" s="7"/>
      <c r="I18" s="7"/>
      <c r="J18" s="7"/>
      <c r="K18" s="7"/>
      <c r="L18" s="7"/>
      <c r="M18" s="7"/>
      <c r="N18" s="7"/>
      <c r="O18" s="7"/>
      <c r="P18" s="7"/>
      <c r="Q18" s="7"/>
    </row>
    <row r="19" spans="1:18" x14ac:dyDescent="0.35">
      <c r="A19" s="7"/>
      <c r="B19" s="7"/>
      <c r="C19" s="7"/>
      <c r="D19" s="7"/>
      <c r="E19" s="7"/>
      <c r="F19" s="7"/>
      <c r="G19" s="7"/>
      <c r="H19" s="7"/>
      <c r="I19" s="7"/>
      <c r="J19" s="7"/>
      <c r="K19" s="7"/>
      <c r="L19" s="7"/>
      <c r="M19" s="7"/>
      <c r="N19" s="7"/>
      <c r="O19" s="7"/>
      <c r="P19" s="7"/>
      <c r="Q19" s="7"/>
    </row>
    <row r="20" spans="1:18" x14ac:dyDescent="0.35">
      <c r="A20" s="7"/>
      <c r="B20" s="7"/>
      <c r="C20" s="7"/>
      <c r="D20" s="7"/>
      <c r="E20" s="7"/>
      <c r="F20" s="7"/>
      <c r="G20" s="7"/>
      <c r="H20" s="7"/>
      <c r="I20" s="7"/>
      <c r="J20" s="7"/>
      <c r="K20" s="7"/>
      <c r="L20" s="7"/>
      <c r="M20" s="7"/>
      <c r="N20" s="7"/>
      <c r="O20" s="7"/>
      <c r="P20" s="7"/>
      <c r="Q20" s="7"/>
    </row>
    <row r="21" spans="1:18" x14ac:dyDescent="0.35">
      <c r="A21" s="7"/>
      <c r="B21" s="7"/>
      <c r="C21" s="7"/>
      <c r="D21" s="7"/>
      <c r="E21" s="7"/>
      <c r="F21" s="7"/>
      <c r="G21" s="7"/>
      <c r="H21" s="7"/>
      <c r="I21" s="7"/>
      <c r="J21" s="7"/>
      <c r="K21" s="7"/>
      <c r="L21" s="7"/>
      <c r="M21" s="7"/>
      <c r="N21" s="7"/>
      <c r="O21" s="7"/>
      <c r="P21" s="7"/>
      <c r="Q21" s="7"/>
      <c r="R21" s="5"/>
    </row>
    <row r="22" spans="1:18" x14ac:dyDescent="0.35">
      <c r="A22" s="7"/>
      <c r="B22" s="7"/>
      <c r="C22" s="7"/>
      <c r="D22" s="7"/>
      <c r="E22" s="7"/>
      <c r="F22" s="7"/>
      <c r="G22" s="7"/>
      <c r="H22" s="7"/>
      <c r="I22" s="7"/>
      <c r="J22" s="7"/>
      <c r="K22" s="7"/>
      <c r="L22" s="7"/>
      <c r="M22" s="7"/>
      <c r="N22" s="7"/>
      <c r="O22" s="7"/>
      <c r="P22" s="7"/>
      <c r="Q22" s="7"/>
      <c r="R22" s="5"/>
    </row>
    <row r="23" spans="1:18" x14ac:dyDescent="0.35">
      <c r="A23" s="7"/>
      <c r="B23" s="7"/>
      <c r="C23" s="7"/>
      <c r="D23" s="7"/>
      <c r="E23" s="7"/>
      <c r="F23" s="7"/>
      <c r="G23" s="7"/>
      <c r="H23" s="7"/>
      <c r="I23" s="7"/>
      <c r="J23" s="7"/>
      <c r="K23" s="7"/>
      <c r="L23" s="7"/>
      <c r="M23" s="7"/>
      <c r="N23" s="7"/>
      <c r="O23" s="7"/>
      <c r="P23" s="7"/>
      <c r="Q23" s="7"/>
      <c r="R23" s="5"/>
    </row>
    <row r="24" spans="1:18" x14ac:dyDescent="0.35">
      <c r="A24" s="7"/>
      <c r="B24" s="7"/>
      <c r="C24" s="7"/>
      <c r="D24" s="7"/>
      <c r="E24" s="7"/>
      <c r="F24" s="7"/>
      <c r="G24" s="7"/>
      <c r="H24" s="7"/>
      <c r="I24" s="7"/>
      <c r="J24" s="7"/>
      <c r="K24" s="7"/>
      <c r="L24" s="7"/>
      <c r="M24" s="7"/>
      <c r="N24" s="7"/>
      <c r="O24" s="7"/>
      <c r="P24" s="7"/>
      <c r="Q24" s="7"/>
      <c r="R24" s="5"/>
    </row>
    <row r="25" spans="1:18" x14ac:dyDescent="0.35">
      <c r="A25" s="7"/>
      <c r="B25" s="7"/>
      <c r="C25" s="7"/>
      <c r="D25" s="7"/>
      <c r="E25" s="7"/>
      <c r="F25" s="7"/>
      <c r="G25" s="7"/>
      <c r="H25" s="7"/>
      <c r="I25" s="7"/>
      <c r="J25" s="7"/>
      <c r="K25" s="7"/>
      <c r="L25" s="7"/>
      <c r="M25" s="7"/>
      <c r="N25" s="7"/>
      <c r="O25" s="7"/>
      <c r="P25" s="7"/>
      <c r="Q25" s="7"/>
      <c r="R25" s="5"/>
    </row>
    <row r="26" spans="1:18" x14ac:dyDescent="0.35">
      <c r="A26" s="7"/>
      <c r="B26" s="7"/>
      <c r="C26" s="7"/>
      <c r="D26" s="7"/>
      <c r="E26" s="7"/>
      <c r="F26" s="7"/>
      <c r="G26" s="7"/>
      <c r="H26" s="7"/>
      <c r="I26" s="7"/>
      <c r="J26" s="7"/>
      <c r="K26" s="7"/>
      <c r="L26" s="7"/>
      <c r="M26" s="7"/>
      <c r="N26" s="7"/>
      <c r="O26" s="7"/>
      <c r="P26" s="7"/>
      <c r="Q26" s="7"/>
      <c r="R26" s="7"/>
    </row>
    <row r="27" spans="1:18" x14ac:dyDescent="0.35">
      <c r="A27" s="7"/>
      <c r="B27" s="7"/>
      <c r="C27" s="7"/>
      <c r="D27" s="7"/>
      <c r="E27" s="7"/>
      <c r="F27" s="7"/>
      <c r="G27" s="7"/>
      <c r="H27" s="7"/>
      <c r="I27" s="7"/>
      <c r="J27" s="7"/>
      <c r="K27" s="7"/>
      <c r="L27" s="7"/>
      <c r="M27" s="7"/>
      <c r="N27" s="7"/>
      <c r="O27" s="7"/>
      <c r="P27" s="7"/>
      <c r="Q27" s="7"/>
      <c r="R27" s="7"/>
    </row>
    <row r="28" spans="1:18" x14ac:dyDescent="0.35">
      <c r="A28" s="7"/>
      <c r="B28" s="7"/>
      <c r="C28" s="7"/>
      <c r="D28" s="7"/>
      <c r="E28" s="7"/>
      <c r="F28" s="7"/>
      <c r="G28" s="7"/>
      <c r="H28" s="7"/>
      <c r="I28" s="7"/>
      <c r="J28" s="7"/>
      <c r="K28" s="7"/>
      <c r="L28" s="7"/>
      <c r="M28" s="7"/>
      <c r="N28" s="7"/>
      <c r="O28" s="7"/>
      <c r="P28" s="7"/>
      <c r="Q28" s="7"/>
      <c r="R28" s="7"/>
    </row>
    <row r="29" spans="1:18" x14ac:dyDescent="0.35">
      <c r="A29" s="7"/>
      <c r="B29" s="7"/>
      <c r="C29" s="7"/>
      <c r="D29" s="7"/>
      <c r="E29" s="7"/>
      <c r="F29" s="7"/>
      <c r="G29" s="7"/>
      <c r="H29" s="7"/>
      <c r="I29" s="7"/>
      <c r="J29" s="7"/>
      <c r="K29" s="7"/>
      <c r="L29" s="7"/>
      <c r="M29" s="7"/>
      <c r="N29" s="7"/>
      <c r="O29" s="7"/>
      <c r="P29" s="7"/>
      <c r="Q29" s="7"/>
      <c r="R29" s="5"/>
    </row>
    <row r="30" spans="1:18" x14ac:dyDescent="0.35">
      <c r="A30" s="7"/>
      <c r="B30" s="7"/>
      <c r="C30" s="7"/>
      <c r="D30" s="7"/>
      <c r="E30" s="7"/>
      <c r="F30" s="7"/>
      <c r="G30" s="7"/>
      <c r="H30" s="7"/>
      <c r="I30" s="7"/>
      <c r="J30" s="7"/>
      <c r="K30" s="7"/>
      <c r="L30" s="7"/>
      <c r="M30" s="7"/>
      <c r="N30" s="7"/>
      <c r="O30" s="7"/>
      <c r="P30" s="7"/>
      <c r="Q30" s="7"/>
      <c r="R30" s="5"/>
    </row>
    <row r="31" spans="1:18" x14ac:dyDescent="0.35">
      <c r="A31" s="7"/>
      <c r="B31" s="7"/>
      <c r="C31" s="7"/>
      <c r="D31" s="7"/>
      <c r="E31" s="7"/>
      <c r="F31" s="7"/>
      <c r="G31" s="7"/>
      <c r="H31" s="7"/>
      <c r="I31" s="7"/>
      <c r="J31" s="7"/>
      <c r="K31" s="7"/>
      <c r="L31" s="7"/>
      <c r="M31" s="7"/>
      <c r="N31" s="7"/>
      <c r="O31" s="7"/>
      <c r="P31" s="7"/>
      <c r="Q31" s="7"/>
      <c r="R31" s="5"/>
    </row>
    <row r="32" spans="1:18" x14ac:dyDescent="0.35">
      <c r="A32" s="7"/>
      <c r="B32" s="7"/>
      <c r="C32" s="7"/>
      <c r="D32" s="7"/>
      <c r="E32" s="7"/>
      <c r="F32" s="7"/>
      <c r="G32" s="7"/>
      <c r="H32" s="7"/>
      <c r="I32" s="7"/>
      <c r="J32" s="7"/>
      <c r="K32" s="7"/>
      <c r="L32" s="7"/>
      <c r="M32" s="7"/>
      <c r="N32" s="7"/>
      <c r="O32" s="7"/>
      <c r="P32" s="7"/>
      <c r="Q32" s="7"/>
      <c r="R32" s="5"/>
    </row>
    <row r="33" spans="1:18" x14ac:dyDescent="0.35">
      <c r="A33" s="7"/>
      <c r="B33" s="7"/>
      <c r="C33" s="7"/>
      <c r="D33" s="7"/>
      <c r="E33" s="7"/>
      <c r="F33" s="7"/>
      <c r="G33" s="7"/>
      <c r="H33" s="7"/>
      <c r="I33" s="7"/>
      <c r="J33" s="7"/>
      <c r="K33" s="7"/>
      <c r="L33" s="7"/>
      <c r="M33" s="7"/>
      <c r="N33" s="7"/>
      <c r="O33" s="7"/>
      <c r="P33" s="7"/>
      <c r="Q33" s="7"/>
      <c r="R33" s="7"/>
    </row>
    <row r="34" spans="1:18" x14ac:dyDescent="0.35">
      <c r="A34" s="7"/>
      <c r="B34" s="7"/>
      <c r="C34" s="7"/>
      <c r="D34" s="7"/>
      <c r="E34" s="7"/>
      <c r="F34" s="7"/>
      <c r="G34" s="7"/>
      <c r="H34" s="7"/>
      <c r="I34" s="7"/>
      <c r="J34" s="7"/>
      <c r="K34" s="7"/>
      <c r="L34" s="7"/>
      <c r="M34" s="7"/>
      <c r="N34" s="7"/>
      <c r="O34" s="7"/>
      <c r="P34" s="7"/>
      <c r="Q34" s="7"/>
      <c r="R34" s="7"/>
    </row>
  </sheetData>
  <pageMargins left="0.7" right="0.7" top="0.75" bottom="0.75" header="0.3" footer="0.3"/>
  <drawing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0E9D0C-637E-4E48-BFC8-416812E05CD7}">
  <sheetPr codeName="Sheet6">
    <tabColor rgb="FF002060"/>
  </sheetPr>
  <dimension ref="B3:M35"/>
  <sheetViews>
    <sheetView workbookViewId="0">
      <selection activeCell="H23" sqref="H23"/>
    </sheetView>
  </sheetViews>
  <sheetFormatPr defaultRowHeight="18" x14ac:dyDescent="0.35"/>
  <cols>
    <col min="2" max="2" width="12.08203125" bestFit="1" customWidth="1"/>
    <col min="3" max="3" width="5.83203125" bestFit="1" customWidth="1"/>
    <col min="4" max="4" width="7" bestFit="1" customWidth="1"/>
    <col min="5" max="5" width="11.75" bestFit="1" customWidth="1"/>
    <col min="6" max="6" width="10.6640625" bestFit="1" customWidth="1"/>
    <col min="7" max="7" width="8" bestFit="1" customWidth="1"/>
    <col min="8" max="8" width="13.1640625" bestFit="1" customWidth="1"/>
    <col min="9" max="9" width="23.25" bestFit="1" customWidth="1"/>
    <col min="10" max="10" width="18.9140625" bestFit="1" customWidth="1"/>
    <col min="11" max="12" width="10.25" bestFit="1" customWidth="1"/>
    <col min="13" max="14" width="10.9140625" bestFit="1" customWidth="1"/>
  </cols>
  <sheetData>
    <row r="3" spans="2:13" x14ac:dyDescent="0.35">
      <c r="B3" t="s">
        <v>36</v>
      </c>
      <c r="C3" t="s">
        <v>37</v>
      </c>
      <c r="D3" t="s">
        <v>100</v>
      </c>
      <c r="E3" t="s">
        <v>39</v>
      </c>
      <c r="F3" t="s">
        <v>40</v>
      </c>
      <c r="G3" t="s">
        <v>41</v>
      </c>
      <c r="H3" t="s">
        <v>42</v>
      </c>
      <c r="I3" t="s">
        <v>43</v>
      </c>
      <c r="J3" t="s">
        <v>44</v>
      </c>
      <c r="K3" t="s">
        <v>59</v>
      </c>
    </row>
    <row r="4" spans="2:13" x14ac:dyDescent="0.35">
      <c r="B4" s="18">
        <v>5446809.4700000202</v>
      </c>
      <c r="C4" s="10">
        <v>3149297.4099999927</v>
      </c>
      <c r="D4" s="10">
        <v>2297512.0600000275</v>
      </c>
      <c r="E4" s="1">
        <v>20000</v>
      </c>
      <c r="F4" s="11">
        <v>438297.51000000123</v>
      </c>
      <c r="G4" s="4">
        <v>8.0468669303389667E-2</v>
      </c>
      <c r="H4" s="3">
        <v>100</v>
      </c>
      <c r="I4" s="1">
        <v>48662</v>
      </c>
      <c r="J4" s="1">
        <v>606148</v>
      </c>
      <c r="K4" s="18">
        <v>5254990</v>
      </c>
    </row>
    <row r="5" spans="2:13" x14ac:dyDescent="0.35">
      <c r="B5" s="10">
        <f>GETPIVOTDATA("[Measures].[Totalrevenue]",$B$3)</f>
        <v>5446809.4700000202</v>
      </c>
      <c r="K5" s="10">
        <f>GETPIVOTDATA("[Measures].[totaltarget]",$B$3)</f>
        <v>5254990</v>
      </c>
    </row>
    <row r="6" spans="2:13" x14ac:dyDescent="0.35">
      <c r="D6" s="2"/>
    </row>
    <row r="9" spans="2:13" x14ac:dyDescent="0.35">
      <c r="B9" s="8" t="s">
        <v>25</v>
      </c>
      <c r="C9" t="s">
        <v>36</v>
      </c>
      <c r="D9" t="s">
        <v>59</v>
      </c>
      <c r="F9" t="str">
        <f>B9</f>
        <v>Store Name</v>
      </c>
      <c r="G9" t="str">
        <f t="shared" ref="G9:H9" si="0">C9</f>
        <v>Totalrevenue</v>
      </c>
      <c r="H9" t="str">
        <f t="shared" si="0"/>
        <v>totaltarget</v>
      </c>
      <c r="J9" t="str">
        <f>B3</f>
        <v>Totalrevenue</v>
      </c>
      <c r="K9" t="str">
        <f>H9</f>
        <v>totaltarget</v>
      </c>
    </row>
    <row r="10" spans="2:13" x14ac:dyDescent="0.35">
      <c r="B10" t="s">
        <v>34</v>
      </c>
      <c r="C10" s="2">
        <v>546574.63</v>
      </c>
      <c r="D10" s="2">
        <v>422011</v>
      </c>
      <c r="F10" t="str">
        <f t="shared" ref="F10:F19" si="1">B10</f>
        <v>Barron-Fleming</v>
      </c>
      <c r="G10">
        <f t="shared" ref="G10:G19" si="2">C10</f>
        <v>546574.63</v>
      </c>
      <c r="H10">
        <f t="shared" ref="H10:H19" si="3">D10</f>
        <v>422011</v>
      </c>
      <c r="J10" s="17">
        <f>B5</f>
        <v>5446809.4700000202</v>
      </c>
      <c r="K10" s="10">
        <f>GETPIVOTDATA("[Measures].[totaltarget]",$B$3)</f>
        <v>5254990</v>
      </c>
      <c r="M10" s="14">
        <f>(J10-K10)/K10</f>
        <v>3.6502347292767488E-2</v>
      </c>
    </row>
    <row r="11" spans="2:13" x14ac:dyDescent="0.35">
      <c r="B11" t="s">
        <v>31</v>
      </c>
      <c r="C11" s="2">
        <v>526187</v>
      </c>
      <c r="D11" s="2">
        <v>600510</v>
      </c>
      <c r="F11" t="str">
        <f t="shared" si="1"/>
        <v>Berg-Trujillo</v>
      </c>
      <c r="G11">
        <f t="shared" si="2"/>
        <v>526187</v>
      </c>
      <c r="H11">
        <f t="shared" si="3"/>
        <v>600510</v>
      </c>
    </row>
    <row r="12" spans="2:13" x14ac:dyDescent="0.35">
      <c r="B12" t="s">
        <v>33</v>
      </c>
      <c r="C12" s="2">
        <v>548423.81999999995</v>
      </c>
      <c r="D12" s="2">
        <v>418186</v>
      </c>
      <c r="F12" t="str">
        <f t="shared" si="1"/>
        <v>Lee-Myers</v>
      </c>
      <c r="G12">
        <f t="shared" si="2"/>
        <v>548423.81999999995</v>
      </c>
      <c r="H12">
        <f t="shared" si="3"/>
        <v>418186</v>
      </c>
    </row>
    <row r="13" spans="2:13" x14ac:dyDescent="0.35">
      <c r="B13" t="s">
        <v>35</v>
      </c>
      <c r="C13" s="2">
        <v>545095.25999999989</v>
      </c>
      <c r="D13" s="2">
        <v>419431</v>
      </c>
      <c r="F13" t="str">
        <f t="shared" si="1"/>
        <v>Lopez</v>
      </c>
      <c r="G13">
        <f t="shared" si="2"/>
        <v>545095.25999999989</v>
      </c>
      <c r="H13">
        <f t="shared" si="3"/>
        <v>419431</v>
      </c>
      <c r="J13" t="s">
        <v>60</v>
      </c>
      <c r="K13" t="b">
        <f>J14&gt;0</f>
        <v>1</v>
      </c>
      <c r="L13" s="12"/>
    </row>
    <row r="14" spans="2:13" ht="25.8" x14ac:dyDescent="0.35">
      <c r="B14" t="s">
        <v>30</v>
      </c>
      <c r="C14" s="2">
        <v>536475.9</v>
      </c>
      <c r="D14" s="2">
        <v>601307</v>
      </c>
      <c r="F14" t="str">
        <f t="shared" si="1"/>
        <v>Martinez</v>
      </c>
      <c r="G14">
        <f t="shared" si="2"/>
        <v>536475.9</v>
      </c>
      <c r="H14">
        <f t="shared" si="3"/>
        <v>601307</v>
      </c>
      <c r="J14" s="15" t="str">
        <f>IF((J10-K10)/K10&gt;0,"▲"&amp;TEXT((J10-K10)/K10,"+0.0%;-0.0%"),"▼"&amp;TEXT((J10-K10)/K10,"+0.0%;-0.0%"))</f>
        <v>▲+3.7%</v>
      </c>
      <c r="K14" t="b">
        <f>J14&lt;0</f>
        <v>0</v>
      </c>
      <c r="L14" s="13"/>
    </row>
    <row r="15" spans="2:13" x14ac:dyDescent="0.35">
      <c r="B15" t="s">
        <v>29</v>
      </c>
      <c r="C15" s="2">
        <v>547475.30000000005</v>
      </c>
      <c r="D15" s="2">
        <v>646080</v>
      </c>
      <c r="F15" t="str">
        <f t="shared" si="1"/>
        <v>Miller</v>
      </c>
      <c r="G15">
        <f t="shared" si="2"/>
        <v>547475.30000000005</v>
      </c>
      <c r="H15">
        <f t="shared" si="3"/>
        <v>646080</v>
      </c>
    </row>
    <row r="16" spans="2:13" x14ac:dyDescent="0.35">
      <c r="B16" t="s">
        <v>32</v>
      </c>
      <c r="C16" s="2">
        <v>565168.15000000014</v>
      </c>
      <c r="D16" s="2">
        <v>445958</v>
      </c>
      <c r="F16" t="str">
        <f t="shared" si="1"/>
        <v>Myers-Lopez</v>
      </c>
      <c r="G16">
        <f t="shared" si="2"/>
        <v>565168.15000000014</v>
      </c>
      <c r="H16">
        <f t="shared" si="3"/>
        <v>445958</v>
      </c>
    </row>
    <row r="17" spans="2:8" x14ac:dyDescent="0.35">
      <c r="B17" t="s">
        <v>28</v>
      </c>
      <c r="C17" s="2">
        <v>536180.92999999993</v>
      </c>
      <c r="D17" s="2">
        <v>711271</v>
      </c>
      <c r="F17" t="str">
        <f t="shared" si="1"/>
        <v>Novak PLC</v>
      </c>
      <c r="G17">
        <f t="shared" si="2"/>
        <v>536180.92999999993</v>
      </c>
      <c r="H17">
        <f t="shared" si="3"/>
        <v>711271</v>
      </c>
    </row>
    <row r="18" spans="2:8" x14ac:dyDescent="0.35">
      <c r="B18" t="s">
        <v>26</v>
      </c>
      <c r="C18" s="2">
        <v>537047.05999999982</v>
      </c>
      <c r="D18" s="2">
        <v>485684</v>
      </c>
      <c r="F18" t="str">
        <f t="shared" si="1"/>
        <v>Thomas</v>
      </c>
      <c r="G18">
        <f t="shared" si="2"/>
        <v>537047.05999999982</v>
      </c>
      <c r="H18">
        <f t="shared" si="3"/>
        <v>485684</v>
      </c>
    </row>
    <row r="19" spans="2:8" x14ac:dyDescent="0.35">
      <c r="B19" t="s">
        <v>27</v>
      </c>
      <c r="C19" s="2">
        <v>558181.42000000004</v>
      </c>
      <c r="D19" s="2">
        <v>504552</v>
      </c>
      <c r="F19" t="str">
        <f t="shared" si="1"/>
        <v>Valdez</v>
      </c>
      <c r="G19">
        <f t="shared" si="2"/>
        <v>558181.42000000004</v>
      </c>
      <c r="H19">
        <f t="shared" si="3"/>
        <v>504552</v>
      </c>
    </row>
    <row r="23" spans="2:8" x14ac:dyDescent="0.35">
      <c r="B23" s="8" t="s">
        <v>46</v>
      </c>
      <c r="C23" t="s">
        <v>59</v>
      </c>
    </row>
    <row r="24" spans="2:8" x14ac:dyDescent="0.35">
      <c r="B24" t="s">
        <v>51</v>
      </c>
      <c r="C24" s="2">
        <v>439042</v>
      </c>
    </row>
    <row r="25" spans="2:8" x14ac:dyDescent="0.35">
      <c r="B25" t="s">
        <v>50</v>
      </c>
      <c r="C25" s="2">
        <v>431279</v>
      </c>
    </row>
    <row r="26" spans="2:8" x14ac:dyDescent="0.35">
      <c r="B26" t="s">
        <v>54</v>
      </c>
      <c r="C26" s="2">
        <v>445591</v>
      </c>
    </row>
    <row r="27" spans="2:8" x14ac:dyDescent="0.35">
      <c r="B27" t="s">
        <v>47</v>
      </c>
      <c r="C27" s="2">
        <v>453071</v>
      </c>
    </row>
    <row r="28" spans="2:8" x14ac:dyDescent="0.35">
      <c r="B28" t="s">
        <v>55</v>
      </c>
      <c r="C28" s="2">
        <v>444167</v>
      </c>
    </row>
    <row r="29" spans="2:8" x14ac:dyDescent="0.35">
      <c r="B29" t="s">
        <v>53</v>
      </c>
      <c r="C29" s="2">
        <v>421979</v>
      </c>
    </row>
    <row r="30" spans="2:8" x14ac:dyDescent="0.35">
      <c r="B30" t="s">
        <v>52</v>
      </c>
      <c r="C30" s="2">
        <v>456718</v>
      </c>
    </row>
    <row r="31" spans="2:8" x14ac:dyDescent="0.35">
      <c r="B31" t="s">
        <v>48</v>
      </c>
      <c r="C31" s="2">
        <v>431727</v>
      </c>
    </row>
    <row r="32" spans="2:8" x14ac:dyDescent="0.35">
      <c r="B32" t="s">
        <v>58</v>
      </c>
      <c r="C32" s="2">
        <v>446912</v>
      </c>
    </row>
    <row r="33" spans="2:3" x14ac:dyDescent="0.35">
      <c r="B33" t="s">
        <v>57</v>
      </c>
      <c r="C33" s="2">
        <v>414360</v>
      </c>
    </row>
    <row r="34" spans="2:3" x14ac:dyDescent="0.35">
      <c r="B34" t="s">
        <v>56</v>
      </c>
      <c r="C34" s="2">
        <v>413371</v>
      </c>
    </row>
    <row r="35" spans="2:3" x14ac:dyDescent="0.35">
      <c r="B35" t="s">
        <v>49</v>
      </c>
      <c r="C35" s="2">
        <v>456773</v>
      </c>
    </row>
  </sheetData>
  <conditionalFormatting sqref="B23">
    <cfRule type="expression" dxfId="119" priority="7">
      <formula>$J$14&lt;0</formula>
    </cfRule>
    <cfRule type="expression" dxfId="118" priority="8">
      <formula>$J$14&gt;0</formula>
    </cfRule>
  </conditionalFormatting>
  <conditionalFormatting sqref="J14">
    <cfRule type="expression" dxfId="117" priority="1">
      <formula>$M$10&gt;0</formula>
    </cfRule>
    <cfRule type="expression" dxfId="116" priority="2">
      <formula>$M$10&lt;0</formula>
    </cfRule>
  </conditionalFormatting>
  <pageMargins left="0.7" right="0.7" top="0.75" bottom="0.75" header="0.3" footer="0.3"/>
  <drawing r:id="rId4"/>
  <extLst>
    <ext xmlns:x14="http://schemas.microsoft.com/office/spreadsheetml/2009/9/main" uri="{A8765BA9-456A-4dab-B4F3-ACF838C121DE}">
      <x14:slicerList>
        <x14:slicer r:id="rId5"/>
      </x14:slicerList>
    </ext>
    <ext xmlns:x15="http://schemas.microsoft.com/office/spreadsheetml/2010/11/main" uri="{F7C9EE02-42E1-4005-9D12-6889AFFD525C}">
      <x15:webExtensions xmlns:xm="http://schemas.microsoft.com/office/excel/2006/main">
        <x15:webExtension appRef="{E5058391-FE26-4A75-A4E1-CEBE812408A2}">
          <xm:f>'STORE AND MONTH WISE REVENUE'!$B$9:$D$19</xm:f>
        </x15:webExtension>
      </x15:webExtens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9C8869-C153-4E6A-A489-EC58FD5F867D}">
  <sheetPr codeName="Sheet10">
    <tabColor rgb="FF002060"/>
  </sheetPr>
  <dimension ref="A1:Z63"/>
  <sheetViews>
    <sheetView showGridLines="0" workbookViewId="0">
      <selection activeCell="E27" sqref="E27"/>
    </sheetView>
  </sheetViews>
  <sheetFormatPr defaultRowHeight="18" x14ac:dyDescent="0.35"/>
  <cols>
    <col min="1" max="1" width="8.25" bestFit="1" customWidth="1"/>
    <col min="2" max="2" width="12.08203125" bestFit="1" customWidth="1"/>
    <col min="3" max="3" width="10.25" bestFit="1" customWidth="1"/>
    <col min="16" max="16" width="8.6640625" customWidth="1"/>
    <col min="17" max="26" width="1.4140625" customWidth="1"/>
  </cols>
  <sheetData>
    <row r="1" spans="1:12" x14ac:dyDescent="0.35">
      <c r="A1" s="8" t="s">
        <v>61</v>
      </c>
      <c r="B1" t="s">
        <v>36</v>
      </c>
      <c r="C1" t="s">
        <v>59</v>
      </c>
      <c r="F1" t="str">
        <f>A1</f>
        <v>Month</v>
      </c>
      <c r="G1" t="str">
        <f t="shared" ref="G1:H1" si="0">B1</f>
        <v>Totalrevenue</v>
      </c>
      <c r="H1" t="str">
        <f t="shared" si="0"/>
        <v>totaltarget</v>
      </c>
      <c r="I1" t="s">
        <v>62</v>
      </c>
      <c r="K1" t="str">
        <f>F1</f>
        <v>Month</v>
      </c>
      <c r="L1" t="s">
        <v>65</v>
      </c>
    </row>
    <row r="2" spans="1:12" x14ac:dyDescent="0.35">
      <c r="A2" s="16" t="s">
        <v>51</v>
      </c>
      <c r="B2" s="17">
        <v>444162.52</v>
      </c>
      <c r="C2" s="17">
        <v>439042</v>
      </c>
      <c r="F2" t="str">
        <f t="shared" ref="F2:F13" si="1">A2</f>
        <v>Jan</v>
      </c>
      <c r="G2" s="17">
        <f t="shared" ref="G2:G13" si="2">B2</f>
        <v>444162.52</v>
      </c>
      <c r="H2" s="17">
        <f t="shared" ref="H2:H13" si="3">C2</f>
        <v>439042</v>
      </c>
      <c r="I2" s="17" t="str">
        <f t="shared" ref="I2:I13" si="4">IF(G2=large_1,G2,IF(G2=large_2,G2,""))</f>
        <v/>
      </c>
      <c r="K2" t="str">
        <f t="shared" ref="K2:K13" si="5">F2</f>
        <v>Jan</v>
      </c>
      <c r="L2" s="20">
        <f>(G2-H2)/H2</f>
        <v>1.1662938853230486E-2</v>
      </c>
    </row>
    <row r="3" spans="1:12" x14ac:dyDescent="0.35">
      <c r="A3" s="16" t="s">
        <v>50</v>
      </c>
      <c r="B3" s="17">
        <v>423741.52</v>
      </c>
      <c r="C3" s="17">
        <v>431279</v>
      </c>
      <c r="F3" t="str">
        <f t="shared" si="1"/>
        <v>Feb</v>
      </c>
      <c r="G3" s="17">
        <f t="shared" si="2"/>
        <v>423741.52</v>
      </c>
      <c r="H3" s="17">
        <f t="shared" si="3"/>
        <v>431279</v>
      </c>
      <c r="I3" s="17" t="str">
        <f t="shared" si="4"/>
        <v/>
      </c>
      <c r="K3" t="str">
        <f t="shared" si="5"/>
        <v>Feb</v>
      </c>
      <c r="L3" s="20">
        <f t="shared" ref="L3:L13" si="6">(G3-H3)/H3</f>
        <v>-1.7477039225188291E-2</v>
      </c>
    </row>
    <row r="4" spans="1:12" x14ac:dyDescent="0.35">
      <c r="A4" s="16" t="s">
        <v>54</v>
      </c>
      <c r="B4" s="17">
        <v>468344.26999999955</v>
      </c>
      <c r="C4" s="17">
        <v>445591</v>
      </c>
      <c r="F4" t="str">
        <f t="shared" si="1"/>
        <v>Mar</v>
      </c>
      <c r="G4" s="17">
        <f t="shared" si="2"/>
        <v>468344.26999999955</v>
      </c>
      <c r="H4" s="17">
        <f t="shared" si="3"/>
        <v>445591</v>
      </c>
      <c r="I4" s="17" t="str">
        <f t="shared" si="4"/>
        <v/>
      </c>
      <c r="K4" t="str">
        <f t="shared" si="5"/>
        <v>Mar</v>
      </c>
      <c r="L4" s="20">
        <f t="shared" si="6"/>
        <v>5.1063127397096335E-2</v>
      </c>
    </row>
    <row r="5" spans="1:12" x14ac:dyDescent="0.35">
      <c r="A5" s="16" t="s">
        <v>47</v>
      </c>
      <c r="B5" s="17">
        <v>448652.76</v>
      </c>
      <c r="C5" s="17">
        <v>453071</v>
      </c>
      <c r="F5" t="str">
        <f t="shared" si="1"/>
        <v>Apr</v>
      </c>
      <c r="G5" s="17">
        <f t="shared" si="2"/>
        <v>448652.76</v>
      </c>
      <c r="H5" s="17">
        <f t="shared" si="3"/>
        <v>453071</v>
      </c>
      <c r="I5" s="17" t="str">
        <f t="shared" si="4"/>
        <v/>
      </c>
      <c r="K5" t="str">
        <f t="shared" si="5"/>
        <v>Apr</v>
      </c>
      <c r="L5" s="20">
        <f t="shared" si="6"/>
        <v>-9.7517607615583216E-3</v>
      </c>
    </row>
    <row r="6" spans="1:12" x14ac:dyDescent="0.35">
      <c r="A6" s="16" t="s">
        <v>55</v>
      </c>
      <c r="B6" s="17">
        <v>480720.64000000013</v>
      </c>
      <c r="C6" s="17">
        <v>444167</v>
      </c>
      <c r="F6" t="str">
        <f t="shared" si="1"/>
        <v>May</v>
      </c>
      <c r="G6" s="17">
        <f t="shared" si="2"/>
        <v>480720.64000000013</v>
      </c>
      <c r="H6" s="17">
        <f t="shared" si="3"/>
        <v>444167</v>
      </c>
      <c r="I6" s="17">
        <f t="shared" si="4"/>
        <v>480720.64000000013</v>
      </c>
      <c r="K6" t="str">
        <f t="shared" si="5"/>
        <v>May</v>
      </c>
      <c r="L6" s="20">
        <f t="shared" si="6"/>
        <v>8.2297063942166196E-2</v>
      </c>
    </row>
    <row r="7" spans="1:12" x14ac:dyDescent="0.35">
      <c r="A7" s="16" t="s">
        <v>53</v>
      </c>
      <c r="B7" s="17">
        <v>455501.13999999996</v>
      </c>
      <c r="C7" s="17">
        <v>421979</v>
      </c>
      <c r="F7" t="str">
        <f t="shared" si="1"/>
        <v>Jun</v>
      </c>
      <c r="G7" s="17">
        <f t="shared" si="2"/>
        <v>455501.13999999996</v>
      </c>
      <c r="H7" s="17">
        <f t="shared" si="3"/>
        <v>421979</v>
      </c>
      <c r="I7" s="17" t="str">
        <f t="shared" si="4"/>
        <v/>
      </c>
      <c r="K7" t="str">
        <f t="shared" si="5"/>
        <v>Jun</v>
      </c>
      <c r="L7" s="20">
        <f t="shared" si="6"/>
        <v>7.9440303901378878E-2</v>
      </c>
    </row>
    <row r="8" spans="1:12" x14ac:dyDescent="0.35">
      <c r="A8" s="16" t="s">
        <v>52</v>
      </c>
      <c r="B8" s="17">
        <v>433725.86000000045</v>
      </c>
      <c r="C8" s="17">
        <v>456718</v>
      </c>
      <c r="F8" t="str">
        <f t="shared" si="1"/>
        <v>Jul</v>
      </c>
      <c r="G8" s="17">
        <f t="shared" si="2"/>
        <v>433725.86000000045</v>
      </c>
      <c r="H8" s="17">
        <f t="shared" si="3"/>
        <v>456718</v>
      </c>
      <c r="I8" s="17" t="str">
        <f t="shared" si="4"/>
        <v/>
      </c>
      <c r="K8" t="str">
        <f t="shared" si="5"/>
        <v>Jul</v>
      </c>
      <c r="L8" s="20">
        <f t="shared" si="6"/>
        <v>-5.0342092932618265E-2</v>
      </c>
    </row>
    <row r="9" spans="1:12" x14ac:dyDescent="0.35">
      <c r="A9" s="16" t="s">
        <v>48</v>
      </c>
      <c r="B9" s="17">
        <v>485766.24999999977</v>
      </c>
      <c r="C9" s="17">
        <v>431727</v>
      </c>
      <c r="F9" t="str">
        <f t="shared" si="1"/>
        <v>Aug</v>
      </c>
      <c r="G9" s="17">
        <f t="shared" si="2"/>
        <v>485766.24999999977</v>
      </c>
      <c r="H9" s="17">
        <f t="shared" si="3"/>
        <v>431727</v>
      </c>
      <c r="I9" s="17">
        <f t="shared" si="4"/>
        <v>485766.24999999977</v>
      </c>
      <c r="K9" t="str">
        <f t="shared" si="5"/>
        <v>Aug</v>
      </c>
      <c r="L9" s="20">
        <f t="shared" si="6"/>
        <v>0.12516995694038077</v>
      </c>
    </row>
    <row r="10" spans="1:12" x14ac:dyDescent="0.35">
      <c r="A10" s="16" t="s">
        <v>58</v>
      </c>
      <c r="B10" s="17">
        <v>443447.43000000028</v>
      </c>
      <c r="C10" s="17">
        <v>446912</v>
      </c>
      <c r="F10" t="str">
        <f t="shared" si="1"/>
        <v>Sep</v>
      </c>
      <c r="G10" s="17">
        <f t="shared" si="2"/>
        <v>443447.43000000028</v>
      </c>
      <c r="H10" s="17">
        <f t="shared" si="3"/>
        <v>446912</v>
      </c>
      <c r="I10" s="17" t="str">
        <f t="shared" si="4"/>
        <v/>
      </c>
      <c r="K10" t="str">
        <f t="shared" si="5"/>
        <v>Sep</v>
      </c>
      <c r="L10" s="20">
        <f t="shared" si="6"/>
        <v>-7.7522420521259575E-3</v>
      </c>
    </row>
    <row r="11" spans="1:12" x14ac:dyDescent="0.35">
      <c r="A11" s="16" t="s">
        <v>57</v>
      </c>
      <c r="B11" s="17">
        <v>458984.37999999983</v>
      </c>
      <c r="C11" s="17">
        <v>414360</v>
      </c>
      <c r="F11" t="str">
        <f t="shared" si="1"/>
        <v>Oct</v>
      </c>
      <c r="G11" s="17">
        <f t="shared" si="2"/>
        <v>458984.37999999983</v>
      </c>
      <c r="H11" s="17">
        <f t="shared" si="3"/>
        <v>414360</v>
      </c>
      <c r="I11" s="17" t="str">
        <f t="shared" si="4"/>
        <v/>
      </c>
      <c r="K11" t="str">
        <f t="shared" si="5"/>
        <v>Oct</v>
      </c>
      <c r="L11" s="20">
        <f t="shared" si="6"/>
        <v>0.10769470991408396</v>
      </c>
    </row>
    <row r="12" spans="1:12" x14ac:dyDescent="0.35">
      <c r="A12" s="16" t="s">
        <v>56</v>
      </c>
      <c r="B12" s="17">
        <v>462537.40999999963</v>
      </c>
      <c r="C12" s="17">
        <v>413371</v>
      </c>
      <c r="F12" t="str">
        <f t="shared" si="1"/>
        <v>Nov</v>
      </c>
      <c r="G12" s="17">
        <f t="shared" si="2"/>
        <v>462537.40999999963</v>
      </c>
      <c r="H12" s="17">
        <f t="shared" si="3"/>
        <v>413371</v>
      </c>
      <c r="I12" s="17" t="str">
        <f t="shared" si="4"/>
        <v/>
      </c>
      <c r="K12" t="str">
        <f t="shared" si="5"/>
        <v>Nov</v>
      </c>
      <c r="L12" s="20">
        <f t="shared" si="6"/>
        <v>0.1189401530344403</v>
      </c>
    </row>
    <row r="13" spans="1:12" x14ac:dyDescent="0.35">
      <c r="A13" s="16" t="s">
        <v>49</v>
      </c>
      <c r="B13" s="17">
        <v>441225.2900000001</v>
      </c>
      <c r="C13" s="17">
        <v>456773</v>
      </c>
      <c r="F13" t="str">
        <f t="shared" si="1"/>
        <v>Dec</v>
      </c>
      <c r="G13" s="17">
        <f t="shared" si="2"/>
        <v>441225.2900000001</v>
      </c>
      <c r="H13" s="17">
        <f t="shared" si="3"/>
        <v>456773</v>
      </c>
      <c r="I13" s="17" t="str">
        <f t="shared" si="4"/>
        <v/>
      </c>
      <c r="K13" t="str">
        <f t="shared" si="5"/>
        <v>Dec</v>
      </c>
      <c r="L13" s="20">
        <f t="shared" si="6"/>
        <v>-3.4038154619471607E-2</v>
      </c>
    </row>
    <row r="16" spans="1:12" x14ac:dyDescent="0.35">
      <c r="F16">
        <v>1</v>
      </c>
      <c r="G16" s="17">
        <f>LARGE(G2:G13,F16)</f>
        <v>485766.24999999977</v>
      </c>
      <c r="H16" t="s">
        <v>63</v>
      </c>
    </row>
    <row r="17" spans="1:9" x14ac:dyDescent="0.35">
      <c r="F17">
        <v>2</v>
      </c>
      <c r="G17" s="17">
        <f>LARGE(G3:G14,F17)</f>
        <v>480720.64000000013</v>
      </c>
      <c r="H17" t="s">
        <v>64</v>
      </c>
    </row>
    <row r="20" spans="1:9" x14ac:dyDescent="0.35">
      <c r="A20" t="s">
        <v>36</v>
      </c>
      <c r="B20" t="s">
        <v>59</v>
      </c>
    </row>
    <row r="21" spans="1:9" x14ac:dyDescent="0.35">
      <c r="A21" s="17">
        <v>5446809.4700000202</v>
      </c>
      <c r="B21" s="17">
        <v>5254990</v>
      </c>
      <c r="C21" s="19">
        <f>(GETPIVOTDATA("[Measures].[Totalrevenue]",$A$20)-GETPIVOTDATA("[Measures].[totaltarget]",$A$20))/GETPIVOTDATA("[Measures].[totaltarget]",$A$20)</f>
        <v>3.6502347292767488E-2</v>
      </c>
    </row>
    <row r="22" spans="1:9" x14ac:dyDescent="0.35">
      <c r="A22" s="17">
        <f>GETPIVOTDATA("[Measures].[Totalrevenue]",$A$20)</f>
        <v>5446809.4700000202</v>
      </c>
      <c r="B22" s="17">
        <f>GETPIVOTDATA("[Measures].[totaltarget]",$A$20)</f>
        <v>5254990</v>
      </c>
      <c r="D22" t="str">
        <f>IF((A22-B22)/B22&gt;0,"▲"&amp;TEXT((A22-B22)/B22,"+0.0%;-0.0%"),"▼"&amp;TEXT((A22-B22)/B22,"+0.0%;-0.0%"))</f>
        <v>▲+3.7%</v>
      </c>
      <c r="F22" s="21"/>
    </row>
    <row r="23" spans="1:9" x14ac:dyDescent="0.35">
      <c r="F23" s="22"/>
    </row>
    <row r="25" spans="1:9" x14ac:dyDescent="0.35">
      <c r="A25" s="8" t="s">
        <v>61</v>
      </c>
      <c r="B25" t="s">
        <v>36</v>
      </c>
      <c r="C25" t="s">
        <v>68</v>
      </c>
      <c r="F25" t="s">
        <v>70</v>
      </c>
      <c r="G25" s="39">
        <f>GETPIVOTDATA("[__Xl2].[Measures].[Totalrevenue]",$A$25,"[Date].[day type]","[Date].[day type].&amp;[Weekday]")</f>
        <v>0.7149649995008911</v>
      </c>
      <c r="H25" s="24">
        <f>GETPIVOTDATA("[Measures].[Totalrevenue]",$A$25,"[Date].[day type]","[Date].[day type].&amp;[Weekday]")</f>
        <v>3894278.1300000134</v>
      </c>
      <c r="I25" s="24"/>
    </row>
    <row r="26" spans="1:9" x14ac:dyDescent="0.35">
      <c r="A26" s="16" t="s">
        <v>66</v>
      </c>
      <c r="B26" s="24">
        <v>3894278.1300000134</v>
      </c>
      <c r="C26" s="38">
        <v>0.7149649995008911</v>
      </c>
      <c r="F26" t="s">
        <v>69</v>
      </c>
      <c r="G26" s="39">
        <f>GETPIVOTDATA("[__Xl2].[Measures].[Totalrevenue]",$A$25,"[Date].[day type]","[Date].[day type].&amp;[Weekend]")</f>
        <v>0.2850350004991079</v>
      </c>
      <c r="H26" s="24">
        <f>GETPIVOTDATA("[Measures].[Totalrevenue]",$A$25,"[Date].[day type]","[Date].[day type].&amp;[Weekend]")</f>
        <v>1552531.3400000015</v>
      </c>
      <c r="I26" s="24"/>
    </row>
    <row r="27" spans="1:9" x14ac:dyDescent="0.35">
      <c r="A27" s="16" t="s">
        <v>67</v>
      </c>
      <c r="B27" s="24">
        <v>1552531.3400000015</v>
      </c>
      <c r="C27" s="38">
        <v>0.2850350004991079</v>
      </c>
      <c r="G27" s="19"/>
    </row>
    <row r="40" spans="15:26" ht="21.6" customHeight="1" x14ac:dyDescent="0.35"/>
    <row r="41" spans="15:26" ht="7.5" customHeight="1" thickBot="1" x14ac:dyDescent="0.4">
      <c r="Q41" s="31">
        <f t="shared" ref="Q41:Q48" si="7">Q42+10</f>
        <v>91</v>
      </c>
      <c r="R41" s="32">
        <f t="shared" ref="R41:R48" si="8">R42+10</f>
        <v>92</v>
      </c>
      <c r="S41" s="32">
        <f t="shared" ref="S41:S48" si="9">S42+10</f>
        <v>93</v>
      </c>
      <c r="T41" s="32">
        <f t="shared" ref="T41:T48" si="10">T42+10</f>
        <v>94</v>
      </c>
      <c r="U41" s="32">
        <f t="shared" ref="U41:U48" si="11">U42+10</f>
        <v>95</v>
      </c>
      <c r="V41" s="32">
        <f t="shared" ref="V41:V48" si="12">V42+10</f>
        <v>96</v>
      </c>
      <c r="W41" s="32">
        <f t="shared" ref="W41:W48" si="13">W42+10</f>
        <v>97</v>
      </c>
      <c r="X41" s="32">
        <f t="shared" ref="X41:X48" si="14">X42+10</f>
        <v>98</v>
      </c>
      <c r="Y41" s="32">
        <f t="shared" ref="Y41:Y48" si="15">Y42+10</f>
        <v>99</v>
      </c>
      <c r="Z41" s="33">
        <f t="shared" ref="Z41:Z48" si="16">Z42+10</f>
        <v>100</v>
      </c>
    </row>
    <row r="42" spans="15:26" ht="7.5" customHeight="1" thickBot="1" x14ac:dyDescent="0.4">
      <c r="Q42" s="34">
        <f t="shared" si="7"/>
        <v>81</v>
      </c>
      <c r="R42" s="35">
        <f>R43+10</f>
        <v>82</v>
      </c>
      <c r="S42" s="35">
        <f t="shared" si="9"/>
        <v>83</v>
      </c>
      <c r="T42" s="35">
        <f t="shared" si="10"/>
        <v>84</v>
      </c>
      <c r="U42" s="35">
        <f t="shared" si="11"/>
        <v>85</v>
      </c>
      <c r="V42" s="35">
        <f t="shared" si="12"/>
        <v>86</v>
      </c>
      <c r="W42" s="35">
        <f t="shared" si="13"/>
        <v>87</v>
      </c>
      <c r="X42" s="35">
        <f t="shared" si="14"/>
        <v>88</v>
      </c>
      <c r="Y42" s="35">
        <f t="shared" si="15"/>
        <v>89</v>
      </c>
      <c r="Z42" s="36">
        <f t="shared" si="16"/>
        <v>90</v>
      </c>
    </row>
    <row r="43" spans="15:26" ht="7.5" customHeight="1" thickBot="1" x14ac:dyDescent="0.4">
      <c r="Q43" s="34">
        <f t="shared" si="7"/>
        <v>71</v>
      </c>
      <c r="R43" s="35">
        <f t="shared" si="8"/>
        <v>72</v>
      </c>
      <c r="S43" s="35">
        <f t="shared" si="9"/>
        <v>73</v>
      </c>
      <c r="T43" s="35">
        <f t="shared" si="10"/>
        <v>74</v>
      </c>
      <c r="U43" s="35">
        <f t="shared" si="11"/>
        <v>75</v>
      </c>
      <c r="V43" s="35">
        <f t="shared" si="12"/>
        <v>76</v>
      </c>
      <c r="W43" s="35">
        <f t="shared" si="13"/>
        <v>77</v>
      </c>
      <c r="X43" s="35">
        <f t="shared" si="14"/>
        <v>78</v>
      </c>
      <c r="Y43" s="35">
        <f t="shared" si="15"/>
        <v>79</v>
      </c>
      <c r="Z43" s="36">
        <f t="shared" si="16"/>
        <v>80</v>
      </c>
    </row>
    <row r="44" spans="15:26" ht="7.5" customHeight="1" thickBot="1" x14ac:dyDescent="0.4">
      <c r="Q44" s="34">
        <f t="shared" si="7"/>
        <v>61</v>
      </c>
      <c r="R44" s="35">
        <f t="shared" si="8"/>
        <v>62</v>
      </c>
      <c r="S44" s="35">
        <f t="shared" si="9"/>
        <v>63</v>
      </c>
      <c r="T44" s="35">
        <f t="shared" si="10"/>
        <v>64</v>
      </c>
      <c r="U44" s="35">
        <f t="shared" si="11"/>
        <v>65</v>
      </c>
      <c r="V44" s="35">
        <f t="shared" si="12"/>
        <v>66</v>
      </c>
      <c r="W44" s="35">
        <f t="shared" si="13"/>
        <v>67</v>
      </c>
      <c r="X44" s="35">
        <f t="shared" si="14"/>
        <v>68</v>
      </c>
      <c r="Y44" s="35">
        <f t="shared" si="15"/>
        <v>69</v>
      </c>
      <c r="Z44" s="36">
        <f t="shared" si="16"/>
        <v>70</v>
      </c>
    </row>
    <row r="45" spans="15:26" ht="7.5" customHeight="1" thickBot="1" x14ac:dyDescent="0.4">
      <c r="O45" s="58" t="s">
        <v>69</v>
      </c>
      <c r="Q45" s="34">
        <f t="shared" si="7"/>
        <v>51</v>
      </c>
      <c r="R45" s="35">
        <f t="shared" si="8"/>
        <v>52</v>
      </c>
      <c r="S45" s="35">
        <f t="shared" si="9"/>
        <v>53</v>
      </c>
      <c r="T45" s="35">
        <f t="shared" si="10"/>
        <v>54</v>
      </c>
      <c r="U45" s="35">
        <f t="shared" si="11"/>
        <v>55</v>
      </c>
      <c r="V45" s="35">
        <f t="shared" si="12"/>
        <v>56</v>
      </c>
      <c r="W45" s="35">
        <f t="shared" si="13"/>
        <v>57</v>
      </c>
      <c r="X45" s="35">
        <f t="shared" si="14"/>
        <v>58</v>
      </c>
      <c r="Y45" s="35">
        <f t="shared" si="15"/>
        <v>59</v>
      </c>
      <c r="Z45" s="36">
        <f t="shared" si="16"/>
        <v>60</v>
      </c>
    </row>
    <row r="46" spans="15:26" ht="7.5" customHeight="1" thickBot="1" x14ac:dyDescent="0.4">
      <c r="O46" s="58"/>
      <c r="Q46" s="34">
        <f t="shared" si="7"/>
        <v>41</v>
      </c>
      <c r="R46" s="35">
        <f t="shared" si="8"/>
        <v>42</v>
      </c>
      <c r="S46" s="35">
        <f t="shared" si="9"/>
        <v>43</v>
      </c>
      <c r="T46" s="35">
        <f t="shared" si="10"/>
        <v>44</v>
      </c>
      <c r="U46" s="35">
        <f t="shared" si="11"/>
        <v>45</v>
      </c>
      <c r="V46" s="35">
        <f t="shared" si="12"/>
        <v>46</v>
      </c>
      <c r="W46" s="35">
        <f t="shared" si="13"/>
        <v>47</v>
      </c>
      <c r="X46" s="35">
        <f t="shared" si="14"/>
        <v>48</v>
      </c>
      <c r="Y46" s="35">
        <f t="shared" si="15"/>
        <v>49</v>
      </c>
      <c r="Z46" s="36">
        <f t="shared" si="16"/>
        <v>50</v>
      </c>
    </row>
    <row r="47" spans="15:26" ht="7.5" customHeight="1" thickBot="1" x14ac:dyDescent="0.4">
      <c r="O47" s="58"/>
      <c r="Q47" s="34">
        <f t="shared" si="7"/>
        <v>31</v>
      </c>
      <c r="R47" s="35">
        <f t="shared" si="8"/>
        <v>32</v>
      </c>
      <c r="S47" s="35">
        <f t="shared" si="9"/>
        <v>33</v>
      </c>
      <c r="T47" s="35">
        <f t="shared" si="10"/>
        <v>34</v>
      </c>
      <c r="U47" s="35">
        <f t="shared" si="11"/>
        <v>35</v>
      </c>
      <c r="V47" s="35">
        <f t="shared" si="12"/>
        <v>36</v>
      </c>
      <c r="W47" s="35">
        <f t="shared" si="13"/>
        <v>37</v>
      </c>
      <c r="X47" s="35">
        <f t="shared" si="14"/>
        <v>38</v>
      </c>
      <c r="Y47" s="35">
        <f t="shared" si="15"/>
        <v>39</v>
      </c>
      <c r="Z47" s="36">
        <f t="shared" si="16"/>
        <v>40</v>
      </c>
    </row>
    <row r="48" spans="15:26" ht="7.5" customHeight="1" thickBot="1" x14ac:dyDescent="0.4">
      <c r="Q48" s="34">
        <f t="shared" si="7"/>
        <v>21</v>
      </c>
      <c r="R48" s="35">
        <f t="shared" si="8"/>
        <v>22</v>
      </c>
      <c r="S48" s="35">
        <f t="shared" si="9"/>
        <v>23</v>
      </c>
      <c r="T48" s="35">
        <f t="shared" si="10"/>
        <v>24</v>
      </c>
      <c r="U48" s="35">
        <f t="shared" si="11"/>
        <v>25</v>
      </c>
      <c r="V48" s="35">
        <f t="shared" si="12"/>
        <v>26</v>
      </c>
      <c r="W48" s="35">
        <f t="shared" si="13"/>
        <v>27</v>
      </c>
      <c r="X48" s="35">
        <f t="shared" si="14"/>
        <v>28</v>
      </c>
      <c r="Y48" s="35">
        <f t="shared" si="15"/>
        <v>29</v>
      </c>
      <c r="Z48" s="36">
        <f t="shared" si="16"/>
        <v>30</v>
      </c>
    </row>
    <row r="49" spans="15:26" ht="7.5" customHeight="1" thickBot="1" x14ac:dyDescent="0.4">
      <c r="Q49" s="25">
        <f>Q50+10</f>
        <v>11</v>
      </c>
      <c r="R49" s="26">
        <f t="shared" ref="R49:Z49" si="17">R50+10</f>
        <v>12</v>
      </c>
      <c r="S49" s="26">
        <f t="shared" si="17"/>
        <v>13</v>
      </c>
      <c r="T49" s="26">
        <f t="shared" si="17"/>
        <v>14</v>
      </c>
      <c r="U49" s="26">
        <f t="shared" si="17"/>
        <v>15</v>
      </c>
      <c r="V49" s="26">
        <f t="shared" si="17"/>
        <v>16</v>
      </c>
      <c r="W49" s="26">
        <f t="shared" si="17"/>
        <v>17</v>
      </c>
      <c r="X49" s="26">
        <f t="shared" si="17"/>
        <v>18</v>
      </c>
      <c r="Y49" s="26">
        <f t="shared" si="17"/>
        <v>19</v>
      </c>
      <c r="Z49" s="27">
        <f t="shared" si="17"/>
        <v>20</v>
      </c>
    </row>
    <row r="50" spans="15:26" ht="7.5" customHeight="1" x14ac:dyDescent="0.35">
      <c r="Q50" s="28">
        <v>1</v>
      </c>
      <c r="R50" s="29">
        <f>Q50+1</f>
        <v>2</v>
      </c>
      <c r="S50" s="29">
        <f t="shared" ref="S50:Z50" si="18">R50+1</f>
        <v>3</v>
      </c>
      <c r="T50" s="29">
        <f t="shared" si="18"/>
        <v>4</v>
      </c>
      <c r="U50" s="29">
        <f t="shared" si="18"/>
        <v>5</v>
      </c>
      <c r="V50" s="29">
        <f t="shared" si="18"/>
        <v>6</v>
      </c>
      <c r="W50" s="29">
        <f t="shared" si="18"/>
        <v>7</v>
      </c>
      <c r="X50" s="29">
        <f t="shared" si="18"/>
        <v>8</v>
      </c>
      <c r="Y50" s="29">
        <f t="shared" si="18"/>
        <v>9</v>
      </c>
      <c r="Z50" s="30">
        <f t="shared" si="18"/>
        <v>10</v>
      </c>
    </row>
    <row r="51" spans="15:26" ht="7.5" customHeight="1" x14ac:dyDescent="0.35"/>
    <row r="54" spans="15:26" ht="7.5" customHeight="1" thickBot="1" x14ac:dyDescent="0.4">
      <c r="Q54" s="31">
        <f t="shared" ref="Q54:Q61" si="19">Q55+10</f>
        <v>91</v>
      </c>
      <c r="R54" s="32">
        <f t="shared" ref="R54" si="20">R55+10</f>
        <v>92</v>
      </c>
      <c r="S54" s="32">
        <f t="shared" ref="S54:S62" si="21">S55+10</f>
        <v>93</v>
      </c>
      <c r="T54" s="32">
        <f t="shared" ref="T54:T62" si="22">T55+10</f>
        <v>94</v>
      </c>
      <c r="U54" s="32">
        <f t="shared" ref="U54:U62" si="23">U55+10</f>
        <v>95</v>
      </c>
      <c r="V54" s="32">
        <f t="shared" ref="V54:V62" si="24">V55+10</f>
        <v>96</v>
      </c>
      <c r="W54" s="32">
        <f t="shared" ref="W54:W62" si="25">W55+10</f>
        <v>97</v>
      </c>
      <c r="X54" s="32">
        <f t="shared" ref="X54:X62" si="26">X55+10</f>
        <v>98</v>
      </c>
      <c r="Y54" s="32">
        <f t="shared" ref="Y54:Y62" si="27">Y55+10</f>
        <v>99</v>
      </c>
      <c r="Z54" s="33">
        <f t="shared" ref="Z54:Z62" si="28">Z55+10</f>
        <v>100</v>
      </c>
    </row>
    <row r="55" spans="15:26" ht="7.5" customHeight="1" thickBot="1" x14ac:dyDescent="0.4">
      <c r="O55" s="58" t="s">
        <v>70</v>
      </c>
      <c r="Q55" s="34">
        <f t="shared" si="19"/>
        <v>81</v>
      </c>
      <c r="R55" s="35">
        <f>R56+10</f>
        <v>82</v>
      </c>
      <c r="S55" s="35">
        <f t="shared" si="21"/>
        <v>83</v>
      </c>
      <c r="T55" s="35">
        <f t="shared" si="22"/>
        <v>84</v>
      </c>
      <c r="U55" s="35">
        <f t="shared" si="23"/>
        <v>85</v>
      </c>
      <c r="V55" s="35">
        <f t="shared" si="24"/>
        <v>86</v>
      </c>
      <c r="W55" s="35">
        <f t="shared" si="25"/>
        <v>87</v>
      </c>
      <c r="X55" s="35">
        <f t="shared" si="26"/>
        <v>88</v>
      </c>
      <c r="Y55" s="35">
        <f t="shared" si="27"/>
        <v>89</v>
      </c>
      <c r="Z55" s="36">
        <f t="shared" si="28"/>
        <v>90</v>
      </c>
    </row>
    <row r="56" spans="15:26" ht="7.5" customHeight="1" thickBot="1" x14ac:dyDescent="0.4">
      <c r="O56" s="58"/>
      <c r="Q56" s="34">
        <f t="shared" si="19"/>
        <v>71</v>
      </c>
      <c r="R56" s="35">
        <f t="shared" ref="R56:R62" si="29">R57+10</f>
        <v>72</v>
      </c>
      <c r="S56" s="35">
        <f t="shared" si="21"/>
        <v>73</v>
      </c>
      <c r="T56" s="35">
        <f t="shared" si="22"/>
        <v>74</v>
      </c>
      <c r="U56" s="35">
        <f t="shared" si="23"/>
        <v>75</v>
      </c>
      <c r="V56" s="35">
        <f t="shared" si="24"/>
        <v>76</v>
      </c>
      <c r="W56" s="35">
        <f t="shared" si="25"/>
        <v>77</v>
      </c>
      <c r="X56" s="35">
        <f t="shared" si="26"/>
        <v>78</v>
      </c>
      <c r="Y56" s="35">
        <f t="shared" si="27"/>
        <v>79</v>
      </c>
      <c r="Z56" s="36">
        <f t="shared" si="28"/>
        <v>80</v>
      </c>
    </row>
    <row r="57" spans="15:26" ht="7.5" customHeight="1" thickBot="1" x14ac:dyDescent="0.4">
      <c r="O57" s="58"/>
      <c r="Q57" s="34">
        <f t="shared" si="19"/>
        <v>61</v>
      </c>
      <c r="R57" s="35">
        <f t="shared" si="29"/>
        <v>62</v>
      </c>
      <c r="S57" s="35">
        <f t="shared" si="21"/>
        <v>63</v>
      </c>
      <c r="T57" s="35">
        <f t="shared" si="22"/>
        <v>64</v>
      </c>
      <c r="U57" s="35">
        <f t="shared" si="23"/>
        <v>65</v>
      </c>
      <c r="V57" s="35">
        <f t="shared" si="24"/>
        <v>66</v>
      </c>
      <c r="W57" s="35">
        <f t="shared" si="25"/>
        <v>67</v>
      </c>
      <c r="X57" s="35">
        <f t="shared" si="26"/>
        <v>68</v>
      </c>
      <c r="Y57" s="35">
        <f t="shared" si="27"/>
        <v>69</v>
      </c>
      <c r="Z57" s="36">
        <f t="shared" si="28"/>
        <v>70</v>
      </c>
    </row>
    <row r="58" spans="15:26" ht="7.5" customHeight="1" thickBot="1" x14ac:dyDescent="0.4">
      <c r="Q58" s="34">
        <f t="shared" si="19"/>
        <v>51</v>
      </c>
      <c r="R58" s="35">
        <f t="shared" si="29"/>
        <v>52</v>
      </c>
      <c r="S58" s="35">
        <f t="shared" si="21"/>
        <v>53</v>
      </c>
      <c r="T58" s="35">
        <f t="shared" si="22"/>
        <v>54</v>
      </c>
      <c r="U58" s="35">
        <f t="shared" si="23"/>
        <v>55</v>
      </c>
      <c r="V58" s="35">
        <f t="shared" si="24"/>
        <v>56</v>
      </c>
      <c r="W58" s="35">
        <f t="shared" si="25"/>
        <v>57</v>
      </c>
      <c r="X58" s="35">
        <f t="shared" si="26"/>
        <v>58</v>
      </c>
      <c r="Y58" s="35">
        <f t="shared" si="27"/>
        <v>59</v>
      </c>
      <c r="Z58" s="36">
        <f t="shared" si="28"/>
        <v>60</v>
      </c>
    </row>
    <row r="59" spans="15:26" ht="7.5" customHeight="1" thickBot="1" x14ac:dyDescent="0.4">
      <c r="Q59" s="34">
        <f t="shared" si="19"/>
        <v>41</v>
      </c>
      <c r="R59" s="35">
        <f t="shared" si="29"/>
        <v>42</v>
      </c>
      <c r="S59" s="35">
        <f t="shared" si="21"/>
        <v>43</v>
      </c>
      <c r="T59" s="35">
        <f t="shared" si="22"/>
        <v>44</v>
      </c>
      <c r="U59" s="35">
        <f t="shared" si="23"/>
        <v>45</v>
      </c>
      <c r="V59" s="35">
        <f t="shared" si="24"/>
        <v>46</v>
      </c>
      <c r="W59" s="35">
        <f t="shared" si="25"/>
        <v>47</v>
      </c>
      <c r="X59" s="35">
        <f t="shared" si="26"/>
        <v>48</v>
      </c>
      <c r="Y59" s="35">
        <f t="shared" si="27"/>
        <v>49</v>
      </c>
      <c r="Z59" s="36">
        <f t="shared" si="28"/>
        <v>50</v>
      </c>
    </row>
    <row r="60" spans="15:26" ht="7.5" customHeight="1" thickBot="1" x14ac:dyDescent="0.4">
      <c r="Q60" s="34">
        <f t="shared" si="19"/>
        <v>31</v>
      </c>
      <c r="R60" s="35">
        <f t="shared" si="29"/>
        <v>32</v>
      </c>
      <c r="S60" s="35">
        <f t="shared" si="21"/>
        <v>33</v>
      </c>
      <c r="T60" s="35">
        <f t="shared" si="22"/>
        <v>34</v>
      </c>
      <c r="U60" s="35">
        <f t="shared" si="23"/>
        <v>35</v>
      </c>
      <c r="V60" s="35">
        <f t="shared" si="24"/>
        <v>36</v>
      </c>
      <c r="W60" s="35">
        <f t="shared" si="25"/>
        <v>37</v>
      </c>
      <c r="X60" s="35">
        <f t="shared" si="26"/>
        <v>38</v>
      </c>
      <c r="Y60" s="35">
        <f t="shared" si="27"/>
        <v>39</v>
      </c>
      <c r="Z60" s="36">
        <f t="shared" si="28"/>
        <v>40</v>
      </c>
    </row>
    <row r="61" spans="15:26" ht="7.5" customHeight="1" thickBot="1" x14ac:dyDescent="0.4">
      <c r="Q61" s="34">
        <f t="shared" si="19"/>
        <v>21</v>
      </c>
      <c r="R61" s="35">
        <f t="shared" si="29"/>
        <v>22</v>
      </c>
      <c r="S61" s="35">
        <f t="shared" si="21"/>
        <v>23</v>
      </c>
      <c r="T61" s="35">
        <f t="shared" si="22"/>
        <v>24</v>
      </c>
      <c r="U61" s="35">
        <f t="shared" si="23"/>
        <v>25</v>
      </c>
      <c r="V61" s="35">
        <f t="shared" si="24"/>
        <v>26</v>
      </c>
      <c r="W61" s="35">
        <f t="shared" si="25"/>
        <v>27</v>
      </c>
      <c r="X61" s="35">
        <f t="shared" si="26"/>
        <v>28</v>
      </c>
      <c r="Y61" s="35">
        <f t="shared" si="27"/>
        <v>29</v>
      </c>
      <c r="Z61" s="36">
        <f t="shared" si="28"/>
        <v>30</v>
      </c>
    </row>
    <row r="62" spans="15:26" ht="7.5" customHeight="1" thickBot="1" x14ac:dyDescent="0.4">
      <c r="Q62" s="25">
        <f>Q63+10</f>
        <v>11</v>
      </c>
      <c r="R62" s="26">
        <f t="shared" si="29"/>
        <v>12</v>
      </c>
      <c r="S62" s="26">
        <f t="shared" si="21"/>
        <v>13</v>
      </c>
      <c r="T62" s="26">
        <f t="shared" si="22"/>
        <v>14</v>
      </c>
      <c r="U62" s="26">
        <f t="shared" si="23"/>
        <v>15</v>
      </c>
      <c r="V62" s="26">
        <f t="shared" si="24"/>
        <v>16</v>
      </c>
      <c r="W62" s="26">
        <f t="shared" si="25"/>
        <v>17</v>
      </c>
      <c r="X62" s="26">
        <f t="shared" si="26"/>
        <v>18</v>
      </c>
      <c r="Y62" s="26">
        <f t="shared" si="27"/>
        <v>19</v>
      </c>
      <c r="Z62" s="27">
        <f t="shared" si="28"/>
        <v>20</v>
      </c>
    </row>
    <row r="63" spans="15:26" ht="7.5" customHeight="1" x14ac:dyDescent="0.35">
      <c r="Q63" s="28">
        <v>1</v>
      </c>
      <c r="R63" s="29">
        <f>Q63+1</f>
        <v>2</v>
      </c>
      <c r="S63" s="29">
        <f t="shared" ref="S63:Z63" si="30">R63+1</f>
        <v>3</v>
      </c>
      <c r="T63" s="29">
        <f t="shared" si="30"/>
        <v>4</v>
      </c>
      <c r="U63" s="29">
        <f t="shared" si="30"/>
        <v>5</v>
      </c>
      <c r="V63" s="29">
        <f t="shared" si="30"/>
        <v>6</v>
      </c>
      <c r="W63" s="29">
        <f t="shared" si="30"/>
        <v>7</v>
      </c>
      <c r="X63" s="29">
        <f t="shared" si="30"/>
        <v>8</v>
      </c>
      <c r="Y63" s="29">
        <f t="shared" si="30"/>
        <v>9</v>
      </c>
      <c r="Z63" s="30">
        <f t="shared" si="30"/>
        <v>10</v>
      </c>
    </row>
  </sheetData>
  <mergeCells count="2">
    <mergeCell ref="O45:O47"/>
    <mergeCell ref="O55:O57"/>
  </mergeCells>
  <conditionalFormatting sqref="D22">
    <cfRule type="expression" dxfId="101" priority="5">
      <formula>$C$21&lt;0</formula>
    </cfRule>
    <cfRule type="expression" dxfId="100" priority="6">
      <formula>$C$21&gt;0</formula>
    </cfRule>
  </conditionalFormatting>
  <conditionalFormatting sqref="Q41:Z50">
    <cfRule type="cellIs" dxfId="99" priority="3" operator="lessThanOrEqual">
      <formula>$G$26*100</formula>
    </cfRule>
    <cfRule type="cellIs" dxfId="98" priority="4" operator="lessThanOrEqual">
      <formula>$G$26*100</formula>
    </cfRule>
  </conditionalFormatting>
  <conditionalFormatting sqref="Q54:Z63">
    <cfRule type="cellIs" dxfId="97" priority="1" operator="lessThanOrEqual">
      <formula>$G$25*100</formula>
    </cfRule>
    <cfRule type="cellIs" dxfId="96" priority="2" operator="lessThanOrEqual">
      <formula>$G$26*100</formula>
    </cfRule>
  </conditionalFormatting>
  <pageMargins left="0.7" right="0.7" top="0.75" bottom="0.75" header="0.3" footer="0.3"/>
  <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6A7FF4-2B99-4BAC-A8C7-32B145B25A7B}">
  <sheetPr codeName="Sheet7">
    <tabColor rgb="FF7030A0"/>
  </sheetPr>
  <dimension ref="A1:AA34"/>
  <sheetViews>
    <sheetView showGridLines="0" workbookViewId="0"/>
  </sheetViews>
  <sheetFormatPr defaultRowHeight="18" x14ac:dyDescent="0.35"/>
  <cols>
    <col min="16" max="18" width="8.6640625" style="6"/>
  </cols>
  <sheetData>
    <row r="1" spans="1:27" x14ac:dyDescent="0.35">
      <c r="A1" s="7"/>
      <c r="B1" s="7"/>
      <c r="C1" s="7"/>
      <c r="D1" s="7"/>
      <c r="E1" s="7"/>
      <c r="F1" s="7"/>
      <c r="G1" s="7"/>
      <c r="H1" s="7"/>
      <c r="I1" s="7"/>
      <c r="J1" s="7"/>
      <c r="K1" s="7"/>
      <c r="L1" s="7"/>
      <c r="M1" s="7"/>
      <c r="N1" s="7"/>
      <c r="O1" s="7"/>
      <c r="P1" s="5"/>
      <c r="Q1" s="5"/>
      <c r="R1" s="5"/>
      <c r="V1" s="6"/>
      <c r="W1" s="6"/>
      <c r="X1" s="6"/>
      <c r="Y1" s="6"/>
      <c r="Z1" s="6"/>
      <c r="AA1" s="6"/>
    </row>
    <row r="2" spans="1:27" x14ac:dyDescent="0.35">
      <c r="A2" s="7"/>
      <c r="B2" s="7"/>
      <c r="C2" s="7"/>
      <c r="D2" s="7"/>
      <c r="E2" s="7"/>
      <c r="F2" s="7"/>
      <c r="G2" s="7"/>
      <c r="H2" s="7"/>
      <c r="I2" s="7"/>
      <c r="J2" s="7"/>
      <c r="K2" s="7"/>
      <c r="L2" s="7"/>
      <c r="M2" s="7"/>
      <c r="N2" s="7"/>
      <c r="O2" s="7"/>
      <c r="P2" s="7"/>
      <c r="Q2" s="5"/>
      <c r="R2" s="5"/>
      <c r="V2" s="6"/>
      <c r="W2" s="6"/>
      <c r="X2" s="6"/>
      <c r="Y2" s="6"/>
      <c r="Z2" s="6"/>
      <c r="AA2" s="6"/>
    </row>
    <row r="3" spans="1:27" x14ac:dyDescent="0.35">
      <c r="A3" s="7"/>
      <c r="B3" s="7"/>
      <c r="C3" s="7"/>
      <c r="D3" s="7"/>
      <c r="E3" s="7"/>
      <c r="F3" s="7"/>
      <c r="G3" s="7"/>
      <c r="H3" s="7"/>
      <c r="I3" s="7"/>
      <c r="J3" s="7"/>
      <c r="K3" s="7"/>
      <c r="L3" s="7"/>
      <c r="M3" s="7"/>
      <c r="N3" s="7"/>
      <c r="O3" s="7"/>
      <c r="P3" s="7"/>
      <c r="Q3" s="5"/>
      <c r="R3" s="5"/>
      <c r="V3" s="6"/>
      <c r="W3" s="6"/>
      <c r="X3" s="6"/>
      <c r="Y3" s="6"/>
      <c r="Z3" s="6"/>
      <c r="AA3" s="6"/>
    </row>
    <row r="4" spans="1:27" x14ac:dyDescent="0.35">
      <c r="A4" s="7"/>
      <c r="B4" s="7"/>
      <c r="C4" s="7"/>
      <c r="D4" s="7"/>
      <c r="E4" s="7"/>
      <c r="F4" s="7"/>
      <c r="G4" s="7"/>
      <c r="H4" s="7"/>
      <c r="I4" s="7"/>
      <c r="J4" s="7"/>
      <c r="K4" s="7"/>
      <c r="L4" s="7"/>
      <c r="M4" s="7"/>
      <c r="N4" s="7"/>
      <c r="O4" s="7"/>
      <c r="P4" s="7"/>
      <c r="Q4" s="5"/>
      <c r="R4" s="5"/>
      <c r="V4" s="6"/>
      <c r="W4" s="6"/>
      <c r="X4" s="6"/>
      <c r="Y4" s="6"/>
      <c r="Z4" s="6"/>
      <c r="AA4" s="6"/>
    </row>
    <row r="5" spans="1:27" x14ac:dyDescent="0.35">
      <c r="A5" s="7"/>
      <c r="B5" s="7"/>
      <c r="C5" s="7"/>
      <c r="D5" s="7"/>
      <c r="E5" s="7"/>
      <c r="F5" s="7"/>
      <c r="G5" s="7"/>
      <c r="H5" s="7"/>
      <c r="I5" s="7"/>
      <c r="J5" s="7"/>
      <c r="K5" s="7"/>
      <c r="L5" s="7"/>
      <c r="M5" s="7"/>
      <c r="N5" s="7"/>
      <c r="O5" s="7"/>
      <c r="P5" s="7"/>
      <c r="R5" s="5"/>
      <c r="V5" s="6"/>
      <c r="W5" s="6"/>
      <c r="X5" s="6"/>
      <c r="Y5" s="6"/>
      <c r="Z5" s="6"/>
      <c r="AA5" s="6"/>
    </row>
    <row r="6" spans="1:27" x14ac:dyDescent="0.35">
      <c r="A6" s="7"/>
      <c r="B6" s="7"/>
      <c r="C6" s="7"/>
      <c r="D6" s="7"/>
      <c r="E6" s="7"/>
      <c r="F6" s="7"/>
      <c r="G6" s="7"/>
      <c r="H6" s="7"/>
      <c r="I6" s="7"/>
      <c r="J6" s="7"/>
      <c r="K6" s="7"/>
      <c r="L6" s="7"/>
      <c r="M6" s="7"/>
      <c r="N6" s="7"/>
      <c r="O6" s="7"/>
      <c r="P6" s="7"/>
      <c r="R6" s="5"/>
    </row>
    <row r="7" spans="1:27" x14ac:dyDescent="0.35">
      <c r="A7" s="7"/>
      <c r="B7" s="7"/>
      <c r="C7" s="7"/>
      <c r="D7" s="7"/>
      <c r="E7" s="7"/>
      <c r="F7" s="7"/>
      <c r="G7" s="7"/>
      <c r="H7" s="7"/>
      <c r="I7" s="7"/>
      <c r="J7" s="7"/>
      <c r="K7" s="7"/>
      <c r="L7" s="9" t="s">
        <v>45</v>
      </c>
      <c r="M7" s="7"/>
      <c r="N7" s="7"/>
      <c r="O7" s="7"/>
      <c r="P7" s="7"/>
      <c r="Q7" s="7"/>
      <c r="R7" s="5"/>
    </row>
    <row r="8" spans="1:27" x14ac:dyDescent="0.35">
      <c r="A8" s="7"/>
      <c r="B8" s="7"/>
      <c r="C8" s="7"/>
      <c r="D8" s="7"/>
      <c r="E8" s="7"/>
      <c r="F8" s="7"/>
      <c r="G8" s="7"/>
      <c r="H8" s="7"/>
      <c r="I8" s="7"/>
      <c r="J8" s="7"/>
      <c r="K8" s="7"/>
      <c r="L8" s="7"/>
      <c r="M8" s="7"/>
      <c r="N8" s="7"/>
      <c r="O8" s="7"/>
      <c r="P8" s="7"/>
      <c r="Q8" s="7"/>
    </row>
    <row r="9" spans="1:27" x14ac:dyDescent="0.35">
      <c r="A9" s="7"/>
      <c r="B9" s="7"/>
      <c r="C9" s="7"/>
      <c r="D9" s="7"/>
      <c r="E9" s="7"/>
      <c r="F9" s="7"/>
      <c r="G9" s="7"/>
      <c r="H9" s="7"/>
      <c r="I9" s="7"/>
      <c r="J9" s="7"/>
      <c r="K9" s="7"/>
      <c r="L9" s="7"/>
      <c r="M9" s="7"/>
      <c r="N9" s="7"/>
      <c r="O9" s="7"/>
      <c r="P9" s="7"/>
      <c r="Q9" s="7"/>
    </row>
    <row r="10" spans="1:27" x14ac:dyDescent="0.35">
      <c r="A10" s="7"/>
      <c r="B10" s="7"/>
      <c r="C10" s="7"/>
      <c r="D10" s="7"/>
      <c r="E10" s="7"/>
      <c r="F10" s="7"/>
      <c r="G10" s="7"/>
      <c r="H10" s="7"/>
      <c r="I10" s="7"/>
      <c r="J10" s="7"/>
      <c r="K10" s="7"/>
      <c r="L10" s="7"/>
      <c r="M10" s="7"/>
      <c r="N10" s="7"/>
      <c r="O10" s="7"/>
      <c r="P10" s="7"/>
      <c r="Q10" s="7"/>
    </row>
    <row r="11" spans="1:27" x14ac:dyDescent="0.35">
      <c r="A11" s="7"/>
      <c r="B11" s="7"/>
      <c r="C11" s="7"/>
      <c r="D11" s="7"/>
      <c r="E11" s="7"/>
      <c r="F11" s="7"/>
      <c r="G11" s="7"/>
      <c r="H11" s="7"/>
      <c r="I11" s="7"/>
      <c r="J11" s="7"/>
      <c r="K11" s="7"/>
      <c r="L11" s="7"/>
      <c r="M11" s="7"/>
      <c r="N11" s="7"/>
      <c r="O11" s="7"/>
      <c r="P11" s="7"/>
      <c r="Q11" s="7"/>
    </row>
    <row r="12" spans="1:27" x14ac:dyDescent="0.35">
      <c r="A12" s="7"/>
      <c r="B12" s="7"/>
      <c r="C12" s="7"/>
      <c r="D12" s="7"/>
      <c r="E12" s="7"/>
      <c r="F12" s="7"/>
      <c r="G12" s="7"/>
      <c r="H12" s="7"/>
      <c r="I12" s="7"/>
      <c r="J12" s="7"/>
      <c r="K12" s="7"/>
      <c r="L12" s="7"/>
      <c r="M12" s="7"/>
      <c r="N12" s="7"/>
      <c r="O12" s="7"/>
      <c r="P12" s="7"/>
      <c r="Q12" s="7"/>
    </row>
    <row r="13" spans="1:27" x14ac:dyDescent="0.35">
      <c r="A13" s="7"/>
      <c r="B13" s="7"/>
      <c r="C13" s="7"/>
      <c r="D13" s="7"/>
      <c r="E13" s="7"/>
      <c r="F13" s="7"/>
      <c r="G13" s="7"/>
      <c r="H13" s="7"/>
      <c r="I13" s="7"/>
      <c r="J13" s="7"/>
      <c r="K13" s="7"/>
      <c r="L13" s="7"/>
      <c r="M13" s="7"/>
      <c r="N13" s="7"/>
      <c r="O13" s="7"/>
      <c r="P13" s="7"/>
      <c r="Q13" s="7"/>
    </row>
    <row r="14" spans="1:27" x14ac:dyDescent="0.35">
      <c r="A14" s="7"/>
      <c r="B14" s="7"/>
      <c r="C14" s="7"/>
      <c r="D14" s="7"/>
      <c r="E14" s="7"/>
      <c r="F14" s="7"/>
      <c r="G14" s="7"/>
      <c r="H14" s="7"/>
      <c r="I14" s="7"/>
      <c r="J14" s="7"/>
      <c r="K14" s="7"/>
      <c r="L14" s="7"/>
      <c r="M14" s="7"/>
      <c r="N14" s="7"/>
      <c r="O14" s="7"/>
      <c r="P14" s="7"/>
      <c r="Q14" s="7"/>
    </row>
    <row r="15" spans="1:27" x14ac:dyDescent="0.35">
      <c r="A15" s="7"/>
      <c r="B15" s="7"/>
      <c r="C15" s="7"/>
      <c r="D15" s="7"/>
      <c r="E15" s="7"/>
      <c r="F15" s="7"/>
      <c r="G15" s="7"/>
      <c r="H15" s="7"/>
      <c r="I15" s="7"/>
      <c r="J15" s="7"/>
      <c r="K15" s="7"/>
      <c r="L15" s="7"/>
      <c r="M15" s="7"/>
      <c r="N15" s="7"/>
      <c r="O15" s="7"/>
      <c r="P15" s="7"/>
      <c r="Q15" s="7"/>
    </row>
    <row r="16" spans="1:27" x14ac:dyDescent="0.35">
      <c r="A16" s="7"/>
      <c r="B16" s="7"/>
      <c r="C16" s="7"/>
      <c r="D16" s="7"/>
      <c r="E16" s="7"/>
      <c r="F16" s="7"/>
      <c r="G16" s="7"/>
      <c r="H16" s="7"/>
      <c r="I16" s="7"/>
      <c r="J16" s="7"/>
      <c r="K16" s="7"/>
      <c r="L16" s="7"/>
      <c r="M16" s="7"/>
      <c r="N16" s="7"/>
      <c r="O16" s="7"/>
      <c r="P16" s="7"/>
      <c r="Q16" s="7"/>
    </row>
    <row r="17" spans="1:18" x14ac:dyDescent="0.35">
      <c r="A17" s="7"/>
      <c r="B17" s="7"/>
      <c r="C17" s="7"/>
      <c r="D17" s="7"/>
      <c r="E17" s="7"/>
      <c r="F17" s="7"/>
      <c r="G17" s="7"/>
      <c r="H17" s="7"/>
      <c r="I17" s="7"/>
      <c r="J17" s="7"/>
      <c r="K17" s="7"/>
      <c r="L17" s="7"/>
      <c r="M17" s="7"/>
      <c r="N17" s="7"/>
      <c r="O17" s="7"/>
      <c r="P17" s="7"/>
      <c r="Q17" s="7"/>
    </row>
    <row r="18" spans="1:18" x14ac:dyDescent="0.35">
      <c r="A18" s="7"/>
      <c r="B18" s="7"/>
      <c r="C18" s="7"/>
      <c r="D18" s="7"/>
      <c r="E18" s="7"/>
      <c r="F18" s="7"/>
      <c r="G18" s="7"/>
      <c r="H18" s="7"/>
      <c r="I18" s="7"/>
      <c r="J18" s="7"/>
      <c r="K18" s="7"/>
      <c r="L18" s="7"/>
      <c r="M18" s="7"/>
      <c r="N18" s="7"/>
      <c r="O18" s="7"/>
      <c r="P18" s="7"/>
      <c r="Q18" s="7"/>
    </row>
    <row r="19" spans="1:18" x14ac:dyDescent="0.35">
      <c r="A19" s="7"/>
      <c r="B19" s="7"/>
      <c r="C19" s="7"/>
      <c r="D19" s="7"/>
      <c r="E19" s="7"/>
      <c r="F19" s="7"/>
      <c r="G19" s="7"/>
      <c r="H19" s="7"/>
      <c r="I19" s="7"/>
      <c r="J19" s="7"/>
      <c r="K19" s="7"/>
      <c r="L19" s="7"/>
      <c r="M19" s="7"/>
      <c r="N19" s="7"/>
      <c r="O19" s="7"/>
      <c r="P19" s="7"/>
      <c r="Q19" s="7"/>
    </row>
    <row r="20" spans="1:18" x14ac:dyDescent="0.35">
      <c r="A20" s="7"/>
      <c r="B20" s="7"/>
      <c r="C20" s="7"/>
      <c r="D20" s="7"/>
      <c r="E20" s="7"/>
      <c r="F20" s="7"/>
      <c r="G20" s="7"/>
      <c r="H20" s="7"/>
      <c r="I20" s="7"/>
      <c r="J20" s="7"/>
      <c r="K20" s="7"/>
      <c r="L20" s="7"/>
      <c r="M20" s="7"/>
      <c r="N20" s="7"/>
      <c r="O20" s="7"/>
      <c r="P20" s="7"/>
      <c r="Q20" s="7"/>
    </row>
    <row r="21" spans="1:18" x14ac:dyDescent="0.35">
      <c r="A21" s="7"/>
      <c r="B21" s="7"/>
      <c r="C21" s="7"/>
      <c r="D21" s="7"/>
      <c r="E21" s="7"/>
      <c r="F21" s="7"/>
      <c r="G21" s="7"/>
      <c r="H21" s="7"/>
      <c r="I21" s="7"/>
      <c r="J21" s="7"/>
      <c r="K21" s="7"/>
      <c r="L21" s="7"/>
      <c r="M21" s="7"/>
      <c r="N21" s="7"/>
      <c r="O21" s="7"/>
      <c r="P21" s="7"/>
      <c r="Q21" s="7"/>
      <c r="R21" s="5"/>
    </row>
    <row r="22" spans="1:18" x14ac:dyDescent="0.35">
      <c r="A22" s="7"/>
      <c r="B22" s="7"/>
      <c r="C22" s="7"/>
      <c r="D22" s="7"/>
      <c r="E22" s="7"/>
      <c r="F22" s="7"/>
      <c r="G22" s="7"/>
      <c r="H22" s="7"/>
      <c r="I22" s="7"/>
      <c r="J22" s="7"/>
      <c r="K22" s="7"/>
      <c r="L22" s="7"/>
      <c r="M22" s="7"/>
      <c r="N22" s="7"/>
      <c r="O22" s="7"/>
      <c r="P22" s="7"/>
      <c r="Q22" s="7"/>
      <c r="R22" s="5"/>
    </row>
    <row r="23" spans="1:18" x14ac:dyDescent="0.35">
      <c r="A23" s="7"/>
      <c r="B23" s="7"/>
      <c r="C23" s="7"/>
      <c r="D23" s="7"/>
      <c r="E23" s="7"/>
      <c r="F23" s="7"/>
      <c r="G23" s="7"/>
      <c r="H23" s="7"/>
      <c r="I23" s="7"/>
      <c r="J23" s="7"/>
      <c r="K23" s="7"/>
      <c r="L23" s="7"/>
      <c r="M23" s="7"/>
      <c r="N23" s="7"/>
      <c r="O23" s="7"/>
      <c r="P23" s="7"/>
      <c r="Q23" s="7"/>
      <c r="R23" s="5"/>
    </row>
    <row r="24" spans="1:18" x14ac:dyDescent="0.35">
      <c r="A24" s="7"/>
      <c r="B24" s="7"/>
      <c r="C24" s="7"/>
      <c r="D24" s="7"/>
      <c r="E24" s="7"/>
      <c r="F24" s="7"/>
      <c r="G24" s="7"/>
      <c r="H24" s="7"/>
      <c r="I24" s="7"/>
      <c r="J24" s="7"/>
      <c r="K24" s="7"/>
      <c r="L24" s="7"/>
      <c r="M24" s="7"/>
      <c r="N24" s="7"/>
      <c r="O24" s="7"/>
      <c r="P24" s="7"/>
      <c r="Q24" s="7"/>
      <c r="R24" s="5"/>
    </row>
    <row r="25" spans="1:18" x14ac:dyDescent="0.35">
      <c r="A25" s="7"/>
      <c r="B25" s="7"/>
      <c r="C25" s="7"/>
      <c r="D25" s="7"/>
      <c r="E25" s="7"/>
      <c r="F25" s="7"/>
      <c r="G25" s="7"/>
      <c r="H25" s="7"/>
      <c r="I25" s="7"/>
      <c r="J25" s="7"/>
      <c r="K25" s="7"/>
      <c r="L25" s="7"/>
      <c r="M25" s="7"/>
      <c r="N25" s="7"/>
      <c r="O25" s="7"/>
      <c r="P25" s="7"/>
      <c r="Q25" s="7"/>
      <c r="R25" s="5"/>
    </row>
    <row r="26" spans="1:18" x14ac:dyDescent="0.35">
      <c r="A26" s="7"/>
      <c r="B26" s="7"/>
      <c r="C26" s="7"/>
      <c r="D26" s="7"/>
      <c r="E26" s="7"/>
      <c r="F26" s="7"/>
      <c r="G26" s="7"/>
      <c r="H26" s="7"/>
      <c r="I26" s="7"/>
      <c r="J26" s="7"/>
      <c r="K26" s="7"/>
      <c r="L26" s="7"/>
      <c r="M26" s="7"/>
      <c r="N26" s="7"/>
      <c r="O26" s="7"/>
      <c r="P26" s="7"/>
      <c r="Q26" s="7"/>
      <c r="R26" s="7"/>
    </row>
    <row r="27" spans="1:18" x14ac:dyDescent="0.35">
      <c r="A27" s="7"/>
      <c r="B27" s="7"/>
      <c r="C27" s="7"/>
      <c r="D27" s="7"/>
      <c r="E27" s="7"/>
      <c r="F27" s="7"/>
      <c r="G27" s="7"/>
      <c r="H27" s="7"/>
      <c r="I27" s="7"/>
      <c r="J27" s="7"/>
      <c r="K27" s="7"/>
      <c r="L27" s="7"/>
      <c r="M27" s="7"/>
      <c r="N27" s="7"/>
      <c r="O27" s="7"/>
      <c r="P27" s="7"/>
      <c r="Q27" s="7"/>
      <c r="R27" s="7"/>
    </row>
    <row r="28" spans="1:18" x14ac:dyDescent="0.35">
      <c r="A28" s="7"/>
      <c r="B28" s="7"/>
      <c r="C28" s="7"/>
      <c r="D28" s="7"/>
      <c r="E28" s="7"/>
      <c r="F28" s="7"/>
      <c r="G28" s="7"/>
      <c r="H28" s="7"/>
      <c r="I28" s="7"/>
      <c r="J28" s="7"/>
      <c r="K28" s="7"/>
      <c r="L28" s="7"/>
      <c r="M28" s="7"/>
      <c r="N28" s="7"/>
      <c r="O28" s="7"/>
      <c r="P28" s="7"/>
      <c r="Q28" s="7"/>
      <c r="R28" s="7"/>
    </row>
    <row r="29" spans="1:18" x14ac:dyDescent="0.35">
      <c r="A29" s="7"/>
      <c r="B29" s="7"/>
      <c r="C29" s="7"/>
      <c r="D29" s="7"/>
      <c r="E29" s="7"/>
      <c r="F29" s="7"/>
      <c r="G29" s="7"/>
      <c r="H29" s="7"/>
      <c r="I29" s="7"/>
      <c r="J29" s="7"/>
      <c r="K29" s="7"/>
      <c r="L29" s="7"/>
      <c r="M29" s="7"/>
      <c r="N29" s="7"/>
      <c r="O29" s="7"/>
      <c r="P29" s="7"/>
      <c r="Q29" s="7"/>
      <c r="R29" s="5"/>
    </row>
    <row r="30" spans="1:18" x14ac:dyDescent="0.35">
      <c r="A30" s="7"/>
      <c r="B30" s="7"/>
      <c r="C30" s="7"/>
      <c r="D30" s="7"/>
      <c r="E30" s="7"/>
      <c r="F30" s="7"/>
      <c r="G30" s="7"/>
      <c r="H30" s="7"/>
      <c r="I30" s="7"/>
      <c r="J30" s="7"/>
      <c r="K30" s="7"/>
      <c r="L30" s="7"/>
      <c r="M30" s="7"/>
      <c r="N30" s="7"/>
      <c r="O30" s="7"/>
      <c r="P30" s="7"/>
      <c r="Q30" s="7"/>
      <c r="R30" s="5"/>
    </row>
    <row r="31" spans="1:18" x14ac:dyDescent="0.35">
      <c r="A31" s="7"/>
      <c r="B31" s="7"/>
      <c r="C31" s="7"/>
      <c r="D31" s="7"/>
      <c r="E31" s="7"/>
      <c r="F31" s="7"/>
      <c r="G31" s="7"/>
      <c r="H31" s="7"/>
      <c r="I31" s="7"/>
      <c r="J31" s="7"/>
      <c r="K31" s="7"/>
      <c r="L31" s="7"/>
      <c r="M31" s="7"/>
      <c r="N31" s="7"/>
      <c r="O31" s="7"/>
      <c r="P31" s="7"/>
      <c r="Q31" s="7"/>
      <c r="R31" s="5"/>
    </row>
    <row r="32" spans="1:18" x14ac:dyDescent="0.35">
      <c r="A32" s="7"/>
      <c r="B32" s="7"/>
      <c r="C32" s="7"/>
      <c r="D32" s="7"/>
      <c r="E32" s="7"/>
      <c r="F32" s="7"/>
      <c r="G32" s="7"/>
      <c r="H32" s="7"/>
      <c r="I32" s="7"/>
      <c r="J32" s="7"/>
      <c r="K32" s="7"/>
      <c r="L32" s="7"/>
      <c r="M32" s="7"/>
      <c r="N32" s="7"/>
      <c r="O32" s="7"/>
      <c r="P32" s="7"/>
      <c r="Q32" s="7"/>
      <c r="R32" s="5"/>
    </row>
    <row r="33" spans="1:18" x14ac:dyDescent="0.35">
      <c r="A33" s="7"/>
      <c r="B33" s="7"/>
      <c r="C33" s="7"/>
      <c r="D33" s="7"/>
      <c r="E33" s="7"/>
      <c r="F33" s="7"/>
      <c r="G33" s="7"/>
      <c r="H33" s="7"/>
      <c r="I33" s="7"/>
      <c r="J33" s="7"/>
      <c r="K33" s="7"/>
      <c r="L33" s="7"/>
      <c r="M33" s="7"/>
      <c r="N33" s="7"/>
      <c r="O33" s="7"/>
      <c r="P33" s="7"/>
      <c r="Q33" s="7"/>
      <c r="R33" s="7"/>
    </row>
    <row r="34" spans="1:18" x14ac:dyDescent="0.35">
      <c r="A34" s="7"/>
      <c r="B34" s="7"/>
      <c r="C34" s="7"/>
      <c r="D34" s="7"/>
      <c r="E34" s="7"/>
      <c r="F34" s="7"/>
      <c r="G34" s="7"/>
      <c r="H34" s="7"/>
      <c r="I34" s="7"/>
      <c r="J34" s="7"/>
      <c r="K34" s="7"/>
      <c r="L34" s="7"/>
      <c r="M34" s="7"/>
      <c r="N34" s="7"/>
      <c r="O34" s="7"/>
      <c r="P34" s="7"/>
      <c r="Q34" s="7"/>
      <c r="R34" s="7"/>
    </row>
  </sheetData>
  <pageMargins left="0.7" right="0.7" top="0.75" bottom="0.75" header="0.3" footer="0.3"/>
  <drawing r:id="rId1"/>
  <legacyDrawing r:id="rId2"/>
  <extLst>
    <ext xmlns:x14="http://schemas.microsoft.com/office/spreadsheetml/2009/9/main" uri="{A8765BA9-456A-4dab-B4F3-ACF838C121DE}">
      <x14:slicerList>
        <x14:slicer r:id="rId3"/>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4D8E1C-0C3E-470F-AB5B-57270E46AACB}">
  <sheetPr codeName="Sheet11">
    <tabColor rgb="FF002060"/>
  </sheetPr>
  <dimension ref="A1:H32"/>
  <sheetViews>
    <sheetView topLeftCell="A12" workbookViewId="0">
      <selection activeCell="E24" sqref="E24"/>
    </sheetView>
  </sheetViews>
  <sheetFormatPr defaultRowHeight="18" x14ac:dyDescent="0.35"/>
  <cols>
    <col min="1" max="1" width="9.25" bestFit="1" customWidth="1"/>
    <col min="2" max="2" width="12.08203125" bestFit="1" customWidth="1"/>
    <col min="3" max="3" width="13.25" bestFit="1" customWidth="1"/>
    <col min="5" max="5" width="10.9140625" bestFit="1" customWidth="1"/>
    <col min="7" max="7" width="30.75" customWidth="1"/>
  </cols>
  <sheetData>
    <row r="1" spans="1:7" x14ac:dyDescent="0.35">
      <c r="A1" s="8" t="s">
        <v>71</v>
      </c>
      <c r="B1" t="s">
        <v>36</v>
      </c>
      <c r="D1" t="str">
        <f>A1</f>
        <v>Quarter</v>
      </c>
      <c r="E1" t="str">
        <f>B1</f>
        <v>Totalrevenue</v>
      </c>
      <c r="F1" t="s">
        <v>76</v>
      </c>
      <c r="G1" t="s">
        <v>77</v>
      </c>
    </row>
    <row r="2" spans="1:7" x14ac:dyDescent="0.35">
      <c r="A2" t="s">
        <v>72</v>
      </c>
      <c r="B2" s="40">
        <v>1336248.3099999984</v>
      </c>
      <c r="D2" t="str">
        <f t="shared" ref="D2:D5" si="0">A2</f>
        <v>Q-1</v>
      </c>
      <c r="E2" s="40">
        <f t="shared" ref="E2:E5" si="1">B2</f>
        <v>1336248.3099999984</v>
      </c>
      <c r="F2" s="40" t="str">
        <f>IF(E2&gt;G2,E2,"")</f>
        <v/>
      </c>
      <c r="G2" s="40">
        <f>AVERAGE($E$2:$E$5)</f>
        <v>1361702.3675000006</v>
      </c>
    </row>
    <row r="3" spans="1:7" x14ac:dyDescent="0.35">
      <c r="A3" t="s">
        <v>73</v>
      </c>
      <c r="B3" s="40">
        <v>1384874.5400000024</v>
      </c>
      <c r="D3" t="str">
        <f t="shared" si="0"/>
        <v>Q-2</v>
      </c>
      <c r="E3" s="40">
        <f t="shared" si="1"/>
        <v>1384874.5400000024</v>
      </c>
      <c r="F3" s="40">
        <f t="shared" ref="F3:F5" si="2">IF(E3&gt;G3,E3,"")</f>
        <v>1384874.5400000024</v>
      </c>
      <c r="G3" s="40">
        <f t="shared" ref="G3:G5" si="3">AVERAGE($E$2:$E$5)</f>
        <v>1361702.3675000006</v>
      </c>
    </row>
    <row r="4" spans="1:7" x14ac:dyDescent="0.35">
      <c r="A4" t="s">
        <v>74</v>
      </c>
      <c r="B4" s="40">
        <v>1362939.5400000014</v>
      </c>
      <c r="D4" t="str">
        <f t="shared" si="0"/>
        <v>Q-3</v>
      </c>
      <c r="E4" s="40">
        <f t="shared" si="1"/>
        <v>1362939.5400000014</v>
      </c>
      <c r="F4" s="40">
        <f t="shared" si="2"/>
        <v>1362939.5400000014</v>
      </c>
      <c r="G4" s="40">
        <f t="shared" si="3"/>
        <v>1361702.3675000006</v>
      </c>
    </row>
    <row r="5" spans="1:7" x14ac:dyDescent="0.35">
      <c r="A5" t="s">
        <v>75</v>
      </c>
      <c r="B5" s="40">
        <v>1362747.0800000008</v>
      </c>
      <c r="D5" t="str">
        <f t="shared" si="0"/>
        <v>Q-4</v>
      </c>
      <c r="E5" s="40">
        <f t="shared" si="1"/>
        <v>1362747.0800000008</v>
      </c>
      <c r="F5" s="40">
        <f t="shared" si="2"/>
        <v>1362747.0800000008</v>
      </c>
      <c r="G5" s="40">
        <f t="shared" si="3"/>
        <v>1361702.3675000006</v>
      </c>
    </row>
    <row r="7" spans="1:7" x14ac:dyDescent="0.35">
      <c r="A7" s="8" t="s">
        <v>71</v>
      </c>
      <c r="B7" t="s">
        <v>36</v>
      </c>
      <c r="C7" t="s">
        <v>68</v>
      </c>
    </row>
    <row r="8" spans="1:7" x14ac:dyDescent="0.35">
      <c r="A8" t="s">
        <v>72</v>
      </c>
      <c r="B8" s="40">
        <v>1336248.3099999984</v>
      </c>
      <c r="C8" s="4"/>
    </row>
    <row r="9" spans="1:7" x14ac:dyDescent="0.35">
      <c r="A9" t="s">
        <v>73</v>
      </c>
      <c r="B9" s="40">
        <v>1384874.5400000024</v>
      </c>
      <c r="C9" s="4">
        <v>3.6390115247370451E-2</v>
      </c>
    </row>
    <row r="10" spans="1:7" x14ac:dyDescent="0.35">
      <c r="A10" t="s">
        <v>74</v>
      </c>
      <c r="B10" s="40">
        <v>1362939.5400000014</v>
      </c>
      <c r="C10" s="4">
        <v>-1.5838979897775357E-2</v>
      </c>
      <c r="E10" t="str">
        <f>_xlfn.TEXTJOIN(" ",TRUE,"The line in the chart indicates",TEXT(G2,"$#,#"),"average Revenue")</f>
        <v>The line in the chart indicates $13,61,702 average Revenue</v>
      </c>
    </row>
    <row r="11" spans="1:7" x14ac:dyDescent="0.35">
      <c r="A11" t="s">
        <v>75</v>
      </c>
      <c r="B11" s="40">
        <v>1362747.0800000008</v>
      </c>
      <c r="C11" s="4">
        <v>-1.4120949194904202E-4</v>
      </c>
    </row>
    <row r="15" spans="1:7" x14ac:dyDescent="0.35">
      <c r="A15" s="8" t="s">
        <v>78</v>
      </c>
      <c r="B15" t="s">
        <v>36</v>
      </c>
      <c r="C15" t="s">
        <v>68</v>
      </c>
    </row>
    <row r="16" spans="1:7" x14ac:dyDescent="0.35">
      <c r="A16" t="s">
        <v>79</v>
      </c>
      <c r="B16" s="40">
        <v>765868.27999999898</v>
      </c>
      <c r="C16" s="4"/>
    </row>
    <row r="17" spans="1:8" x14ac:dyDescent="0.35">
      <c r="A17" t="s">
        <v>80</v>
      </c>
      <c r="B17" s="40">
        <v>789470.8800000028</v>
      </c>
      <c r="C17" s="4">
        <v>3.0818093158269787E-2</v>
      </c>
    </row>
    <row r="18" spans="1:8" x14ac:dyDescent="0.35">
      <c r="A18" t="s">
        <v>81</v>
      </c>
      <c r="B18" s="40">
        <v>772166.82999999914</v>
      </c>
      <c r="C18" s="4">
        <v>-2.1918541187996184E-2</v>
      </c>
    </row>
    <row r="19" spans="1:8" x14ac:dyDescent="0.35">
      <c r="A19" t="s">
        <v>82</v>
      </c>
      <c r="B19" s="40">
        <v>774303.62999999756</v>
      </c>
      <c r="C19" s="4">
        <v>2.7672776361015393E-3</v>
      </c>
    </row>
    <row r="20" spans="1:8" x14ac:dyDescent="0.35">
      <c r="A20" t="s">
        <v>83</v>
      </c>
      <c r="B20" s="40">
        <v>795985.00999999966</v>
      </c>
      <c r="C20" s="4">
        <v>2.8001134387039057E-2</v>
      </c>
    </row>
    <row r="21" spans="1:8" x14ac:dyDescent="0.35">
      <c r="A21" t="s">
        <v>84</v>
      </c>
      <c r="B21" s="40">
        <v>762351.78000000084</v>
      </c>
      <c r="C21" s="4">
        <v>-4.225359721284052E-2</v>
      </c>
    </row>
    <row r="22" spans="1:8" x14ac:dyDescent="0.35">
      <c r="A22" t="s">
        <v>85</v>
      </c>
      <c r="B22" s="40">
        <v>786663.06000000041</v>
      </c>
      <c r="C22" s="4">
        <v>3.1889844869253843E-2</v>
      </c>
    </row>
    <row r="25" spans="1:8" x14ac:dyDescent="0.35">
      <c r="A25" s="37" t="s">
        <v>78</v>
      </c>
      <c r="B25" s="37" t="s">
        <v>36</v>
      </c>
      <c r="D25" t="str">
        <f>A25</f>
        <v>Day Name</v>
      </c>
      <c r="E25" t="str">
        <f>B25</f>
        <v>Totalrevenue</v>
      </c>
      <c r="F25" t="s">
        <v>86</v>
      </c>
      <c r="G25" t="s">
        <v>87</v>
      </c>
    </row>
    <row r="26" spans="1:8" x14ac:dyDescent="0.35">
      <c r="A26" t="s">
        <v>79</v>
      </c>
      <c r="B26" s="40">
        <v>765868.27999999898</v>
      </c>
      <c r="D26" t="str">
        <f t="shared" ref="D26:D32" si="4">A26</f>
        <v>Sun</v>
      </c>
      <c r="E26" s="40">
        <f t="shared" ref="E26:E32" si="5">B26</f>
        <v>765868.27999999898</v>
      </c>
      <c r="F26" s="40" t="str">
        <f>IF(E26&gt;G26,E26,"")</f>
        <v/>
      </c>
      <c r="G26" s="40">
        <f>AVERAGE($E$26:$E$32)</f>
        <v>778115.63857142848</v>
      </c>
    </row>
    <row r="27" spans="1:8" x14ac:dyDescent="0.35">
      <c r="A27" t="s">
        <v>80</v>
      </c>
      <c r="B27" s="40">
        <v>789470.8800000028</v>
      </c>
      <c r="D27" t="str">
        <f t="shared" si="4"/>
        <v>Mon</v>
      </c>
      <c r="E27" s="40">
        <f t="shared" si="5"/>
        <v>789470.8800000028</v>
      </c>
      <c r="F27" s="40">
        <f t="shared" ref="F27:F32" si="6">IF(E27&gt;G27,E27,"")</f>
        <v>789470.8800000028</v>
      </c>
      <c r="G27" s="40">
        <f t="shared" ref="G27:G32" si="7">AVERAGE($E$26:$E$32)</f>
        <v>778115.63857142848</v>
      </c>
    </row>
    <row r="28" spans="1:8" x14ac:dyDescent="0.35">
      <c r="A28" t="s">
        <v>81</v>
      </c>
      <c r="B28" s="40">
        <v>772166.82999999914</v>
      </c>
      <c r="D28" t="str">
        <f t="shared" si="4"/>
        <v>Tue</v>
      </c>
      <c r="E28" s="40">
        <f t="shared" si="5"/>
        <v>772166.82999999914</v>
      </c>
      <c r="F28" s="40" t="str">
        <f t="shared" si="6"/>
        <v/>
      </c>
      <c r="G28" s="40">
        <f t="shared" si="7"/>
        <v>778115.63857142848</v>
      </c>
      <c r="H28" t="str">
        <f>_xlfn.TEXTJOIN(" ",TRUE,"The line in the chart indicates",TEXT(G26,"$#,#"),"average Revenue")</f>
        <v>The line in the chart indicates $7,78,116 average Revenue</v>
      </c>
    </row>
    <row r="29" spans="1:8" x14ac:dyDescent="0.35">
      <c r="A29" t="s">
        <v>82</v>
      </c>
      <c r="B29" s="40">
        <v>774303.62999999756</v>
      </c>
      <c r="D29" t="str">
        <f t="shared" si="4"/>
        <v>Wed</v>
      </c>
      <c r="E29" s="40">
        <f t="shared" si="5"/>
        <v>774303.62999999756</v>
      </c>
      <c r="F29" s="40" t="str">
        <f t="shared" si="6"/>
        <v/>
      </c>
      <c r="G29" s="40">
        <f t="shared" si="7"/>
        <v>778115.63857142848</v>
      </c>
    </row>
    <row r="30" spans="1:8" x14ac:dyDescent="0.35">
      <c r="A30" t="s">
        <v>83</v>
      </c>
      <c r="B30" s="40">
        <v>795985.00999999966</v>
      </c>
      <c r="D30" t="str">
        <f t="shared" si="4"/>
        <v>Thu</v>
      </c>
      <c r="E30" s="40">
        <f t="shared" si="5"/>
        <v>795985.00999999966</v>
      </c>
      <c r="F30" s="40">
        <f t="shared" si="6"/>
        <v>795985.00999999966</v>
      </c>
      <c r="G30" s="40">
        <f t="shared" si="7"/>
        <v>778115.63857142848</v>
      </c>
    </row>
    <row r="31" spans="1:8" x14ac:dyDescent="0.35">
      <c r="A31" t="s">
        <v>84</v>
      </c>
      <c r="B31" s="40">
        <v>762351.78000000084</v>
      </c>
      <c r="D31" t="str">
        <f t="shared" si="4"/>
        <v>Fri</v>
      </c>
      <c r="E31" s="40">
        <f t="shared" si="5"/>
        <v>762351.78000000084</v>
      </c>
      <c r="F31" s="40" t="str">
        <f t="shared" si="6"/>
        <v/>
      </c>
      <c r="G31" s="40">
        <f t="shared" si="7"/>
        <v>778115.63857142848</v>
      </c>
    </row>
    <row r="32" spans="1:8" x14ac:dyDescent="0.35">
      <c r="A32" t="s">
        <v>85</v>
      </c>
      <c r="B32" s="40">
        <v>786663.06000000041</v>
      </c>
      <c r="D32" t="str">
        <f t="shared" si="4"/>
        <v>Sat</v>
      </c>
      <c r="E32" s="40">
        <f t="shared" si="5"/>
        <v>786663.06000000041</v>
      </c>
      <c r="F32" s="40">
        <f t="shared" si="6"/>
        <v>786663.06000000041</v>
      </c>
      <c r="G32" s="40">
        <f t="shared" si="7"/>
        <v>778115.63857142848</v>
      </c>
    </row>
  </sheetData>
  <conditionalFormatting sqref="A1">
    <cfRule type="expression" dxfId="90" priority="7">
      <formula>$J$14&lt;0</formula>
    </cfRule>
    <cfRule type="expression" dxfId="89" priority="8">
      <formula>$J$14&gt;0</formula>
    </cfRule>
  </conditionalFormatting>
  <conditionalFormatting sqref="A7">
    <cfRule type="expression" dxfId="88" priority="5">
      <formula>$J$14&lt;0</formula>
    </cfRule>
    <cfRule type="expression" dxfId="87" priority="6">
      <formula>$J$14&gt;0</formula>
    </cfRule>
  </conditionalFormatting>
  <conditionalFormatting sqref="A15">
    <cfRule type="expression" dxfId="86" priority="3">
      <formula>$J$14&lt;0</formula>
    </cfRule>
    <cfRule type="expression" dxfId="85" priority="4">
      <formula>$J$14&gt;0</formula>
    </cfRule>
  </conditionalFormatting>
  <conditionalFormatting sqref="A25">
    <cfRule type="expression" dxfId="84" priority="1">
      <formula>$J$14&lt;0</formula>
    </cfRule>
    <cfRule type="expression" dxfId="83" priority="2">
      <formula>$J$14&gt;0</formula>
    </cfRule>
  </conditionalFormatting>
  <pageMargins left="0.7" right="0.7" top="0.75" bottom="0.75" header="0.3" footer="0.3"/>
  <drawing r:id="rId4"/>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2C1CD9-ABFD-47C7-B703-257DCE33DD55}">
  <sheetPr codeName="Sheet12">
    <tabColor rgb="FF7030A0"/>
  </sheetPr>
  <dimension ref="A1:AA34"/>
  <sheetViews>
    <sheetView showGridLines="0" zoomScaleNormal="100" workbookViewId="0">
      <selection activeCell="S3" sqref="S3"/>
    </sheetView>
  </sheetViews>
  <sheetFormatPr defaultRowHeight="18" x14ac:dyDescent="0.35"/>
  <cols>
    <col min="1" max="1" width="8.6640625" style="52"/>
    <col min="16" max="18" width="8.6640625" style="6"/>
  </cols>
  <sheetData>
    <row r="1" spans="2:27" x14ac:dyDescent="0.35">
      <c r="B1" s="7"/>
      <c r="C1" s="7"/>
      <c r="D1" s="7"/>
      <c r="E1" s="7"/>
      <c r="F1" s="7"/>
      <c r="G1" s="7"/>
      <c r="H1" s="7"/>
      <c r="I1" s="7"/>
      <c r="J1" s="7"/>
      <c r="K1" s="7"/>
      <c r="L1" s="7"/>
      <c r="M1" s="7"/>
      <c r="N1" s="7"/>
      <c r="O1" s="7"/>
      <c r="P1" s="5"/>
      <c r="Q1" s="5"/>
      <c r="R1" s="5"/>
      <c r="V1" s="6"/>
      <c r="W1" s="6"/>
      <c r="X1" s="6"/>
      <c r="Y1" s="6"/>
      <c r="Z1" s="6"/>
      <c r="AA1" s="6"/>
    </row>
    <row r="2" spans="2:27" x14ac:dyDescent="0.35">
      <c r="B2" s="7"/>
      <c r="C2" s="7"/>
      <c r="D2" s="7"/>
      <c r="E2" s="7"/>
      <c r="F2" s="7"/>
      <c r="G2" s="7"/>
      <c r="H2" s="7"/>
      <c r="I2" s="7"/>
      <c r="J2" s="7"/>
      <c r="K2" s="7"/>
      <c r="L2" s="7"/>
      <c r="M2" s="7"/>
      <c r="N2" s="7"/>
      <c r="O2" s="7"/>
      <c r="P2" s="7"/>
      <c r="Q2" s="5"/>
      <c r="R2" s="5"/>
      <c r="V2" s="6"/>
      <c r="W2" s="6"/>
      <c r="X2" s="6"/>
      <c r="Y2" s="6"/>
      <c r="Z2" s="6"/>
      <c r="AA2" s="6"/>
    </row>
    <row r="3" spans="2:27" x14ac:dyDescent="0.35">
      <c r="B3" s="7"/>
      <c r="C3" s="7"/>
      <c r="D3" s="39"/>
      <c r="E3" s="39"/>
      <c r="F3" s="39"/>
      <c r="G3" s="39"/>
      <c r="H3" s="39"/>
      <c r="I3" s="39"/>
      <c r="J3" s="39"/>
      <c r="K3" s="39"/>
      <c r="L3" s="39"/>
      <c r="M3" s="39"/>
      <c r="N3" s="7"/>
      <c r="O3" s="7"/>
      <c r="P3" s="7"/>
      <c r="Q3" s="5"/>
      <c r="R3" s="5"/>
      <c r="V3" s="6"/>
      <c r="W3" s="6"/>
      <c r="X3" s="6"/>
      <c r="Y3" s="6"/>
      <c r="Z3" s="6"/>
      <c r="AA3" s="6"/>
    </row>
    <row r="4" spans="2:27" x14ac:dyDescent="0.35">
      <c r="B4" s="7"/>
      <c r="C4" s="7"/>
      <c r="D4" s="39"/>
      <c r="E4" s="39"/>
      <c r="F4" s="39"/>
      <c r="G4" s="39"/>
      <c r="H4" s="39"/>
      <c r="I4" s="39"/>
      <c r="J4" s="39"/>
      <c r="K4" s="39"/>
      <c r="L4" s="39"/>
      <c r="M4" s="39"/>
      <c r="N4" s="7"/>
      <c r="O4" s="7"/>
      <c r="P4" s="7"/>
      <c r="Q4" s="5"/>
      <c r="R4" s="5"/>
      <c r="V4" s="6"/>
      <c r="W4" s="6"/>
      <c r="X4" s="6"/>
      <c r="Y4" s="6"/>
      <c r="Z4" s="6"/>
      <c r="AA4" s="6"/>
    </row>
    <row r="5" spans="2:27" x14ac:dyDescent="0.35">
      <c r="B5" s="7"/>
      <c r="C5" s="7"/>
      <c r="D5" s="39"/>
      <c r="E5" s="39"/>
      <c r="F5" s="39"/>
      <c r="G5" s="39"/>
      <c r="H5" s="39"/>
      <c r="I5" s="39"/>
      <c r="J5" s="39"/>
      <c r="K5" s="39"/>
      <c r="L5" s="39"/>
      <c r="M5" s="39"/>
      <c r="N5" s="7"/>
      <c r="O5" s="7"/>
      <c r="P5" s="7"/>
      <c r="R5" s="5"/>
      <c r="V5" s="6"/>
      <c r="W5" s="6"/>
      <c r="X5" s="6"/>
      <c r="Y5" s="6"/>
      <c r="Z5" s="6"/>
      <c r="AA5" s="6"/>
    </row>
    <row r="6" spans="2:27" x14ac:dyDescent="0.35">
      <c r="B6" s="7"/>
      <c r="C6" s="7"/>
      <c r="D6" s="39"/>
      <c r="E6" s="39"/>
      <c r="F6" s="39"/>
      <c r="G6" s="39"/>
      <c r="H6" s="39"/>
      <c r="I6" s="39"/>
      <c r="J6" s="39"/>
      <c r="K6" s="39"/>
      <c r="L6" s="39"/>
      <c r="M6" s="39"/>
      <c r="N6" s="7"/>
      <c r="O6" s="7"/>
      <c r="P6" s="7"/>
      <c r="R6" s="5"/>
    </row>
    <row r="7" spans="2:27" ht="25.8" x14ac:dyDescent="0.5">
      <c r="B7" s="7"/>
      <c r="C7" s="7"/>
      <c r="D7" s="54"/>
      <c r="E7" s="39"/>
      <c r="F7" s="39"/>
      <c r="G7" s="39"/>
      <c r="H7" s="53"/>
      <c r="I7" s="39"/>
      <c r="J7" s="39"/>
      <c r="K7" s="39"/>
      <c r="L7" s="39"/>
      <c r="M7" s="39"/>
      <c r="N7" s="7"/>
      <c r="O7" s="7"/>
      <c r="P7" s="7"/>
      <c r="Q7" s="7"/>
      <c r="R7" s="5"/>
    </row>
    <row r="8" spans="2:27" x14ac:dyDescent="0.35">
      <c r="B8" s="7"/>
      <c r="C8" s="7"/>
      <c r="D8" s="39"/>
      <c r="E8" s="39"/>
      <c r="F8" s="39"/>
      <c r="G8" s="39"/>
      <c r="H8" s="39"/>
      <c r="I8" s="39"/>
      <c r="J8" s="39"/>
      <c r="K8" s="39"/>
      <c r="L8" s="39"/>
      <c r="M8" s="39"/>
      <c r="N8" s="7"/>
      <c r="O8" s="7"/>
      <c r="P8" s="7"/>
      <c r="Q8" s="7"/>
    </row>
    <row r="9" spans="2:27" x14ac:dyDescent="0.35">
      <c r="B9" s="7"/>
      <c r="C9" s="7"/>
      <c r="D9" s="39"/>
      <c r="E9" s="39"/>
      <c r="F9" s="39"/>
      <c r="G9" s="39"/>
      <c r="H9" s="39"/>
      <c r="I9" s="39"/>
      <c r="J9" s="39"/>
      <c r="K9" s="39"/>
      <c r="L9" s="39"/>
      <c r="M9" s="39"/>
      <c r="N9" s="7"/>
      <c r="O9" s="7"/>
      <c r="P9" s="7"/>
      <c r="Q9" s="7"/>
    </row>
    <row r="10" spans="2:27" x14ac:dyDescent="0.35">
      <c r="B10" s="7"/>
      <c r="C10" s="7"/>
      <c r="D10" s="39"/>
      <c r="E10" s="39"/>
      <c r="F10" s="39"/>
      <c r="G10" s="39"/>
      <c r="H10" s="39"/>
      <c r="I10" s="39"/>
      <c r="J10" s="54"/>
      <c r="K10" s="39"/>
      <c r="L10" s="39"/>
      <c r="M10" s="39"/>
      <c r="N10" s="7"/>
      <c r="O10" s="7"/>
      <c r="P10" s="7"/>
      <c r="Q10" s="7"/>
    </row>
    <row r="11" spans="2:27" x14ac:dyDescent="0.35">
      <c r="B11" s="7"/>
      <c r="C11" s="7"/>
      <c r="D11" s="39"/>
      <c r="E11" s="39"/>
      <c r="F11" s="39"/>
      <c r="G11" s="39"/>
      <c r="H11" s="39"/>
      <c r="I11" s="39"/>
      <c r="J11" s="39"/>
      <c r="K11" s="39"/>
      <c r="L11" s="39"/>
      <c r="M11" s="39"/>
      <c r="N11" s="7"/>
      <c r="O11" s="7"/>
      <c r="P11" s="7"/>
      <c r="Q11" s="7"/>
    </row>
    <row r="12" spans="2:27" x14ac:dyDescent="0.35">
      <c r="B12" s="7"/>
      <c r="C12" s="7"/>
      <c r="D12" s="39"/>
      <c r="E12" s="39"/>
      <c r="F12" s="39"/>
      <c r="G12" s="39"/>
      <c r="H12" s="39"/>
      <c r="I12" s="39"/>
      <c r="J12" s="39"/>
      <c r="K12" s="39"/>
      <c r="L12" s="39"/>
      <c r="M12" s="39"/>
      <c r="N12" s="7"/>
      <c r="O12" s="7"/>
      <c r="P12" s="7"/>
      <c r="Q12" s="7"/>
    </row>
    <row r="13" spans="2:27" x14ac:dyDescent="0.35">
      <c r="B13" s="7"/>
      <c r="C13" s="7"/>
      <c r="D13" s="7"/>
      <c r="E13" s="7"/>
      <c r="F13" s="7"/>
      <c r="G13" s="7"/>
      <c r="H13" s="7"/>
      <c r="I13" s="7"/>
      <c r="J13" s="7"/>
      <c r="K13" s="7"/>
      <c r="L13" s="7"/>
      <c r="M13" s="7"/>
      <c r="N13" s="7"/>
      <c r="O13" s="7"/>
      <c r="P13" s="7"/>
      <c r="Q13" s="7"/>
    </row>
    <row r="14" spans="2:27" x14ac:dyDescent="0.35">
      <c r="B14" s="7"/>
      <c r="C14" s="7"/>
      <c r="D14" s="7"/>
      <c r="E14" s="7"/>
      <c r="F14" s="7"/>
      <c r="G14" s="7"/>
      <c r="H14" s="7"/>
      <c r="I14" s="7"/>
      <c r="J14" s="7"/>
      <c r="K14" s="7"/>
      <c r="L14" s="7"/>
      <c r="M14" s="7"/>
      <c r="N14" s="7"/>
      <c r="O14" s="7"/>
      <c r="P14" s="7"/>
      <c r="Q14" s="7"/>
    </row>
    <row r="15" spans="2:27" x14ac:dyDescent="0.35">
      <c r="B15" s="7"/>
      <c r="C15" s="7"/>
      <c r="D15" s="7"/>
      <c r="E15" s="7"/>
      <c r="F15" s="7"/>
      <c r="G15" s="7"/>
      <c r="H15" s="7"/>
      <c r="I15" s="7"/>
      <c r="J15" s="7"/>
      <c r="K15" s="7"/>
      <c r="L15" s="7"/>
      <c r="M15" s="7"/>
      <c r="N15" s="7"/>
      <c r="O15" s="7"/>
      <c r="P15" s="7"/>
      <c r="Q15" s="7"/>
    </row>
    <row r="16" spans="2:27" x14ac:dyDescent="0.35">
      <c r="B16" s="7"/>
      <c r="C16" s="7"/>
      <c r="D16" s="7"/>
      <c r="E16" s="7"/>
      <c r="F16" s="7"/>
      <c r="G16" s="7"/>
      <c r="H16" s="23"/>
      <c r="I16" s="7"/>
      <c r="J16" s="7"/>
      <c r="K16" s="7"/>
      <c r="L16" s="7"/>
      <c r="M16" s="7"/>
      <c r="N16" s="7"/>
      <c r="O16" s="7"/>
      <c r="P16" s="7"/>
      <c r="Q16" s="7"/>
    </row>
    <row r="17" spans="2:18" x14ac:dyDescent="0.35">
      <c r="B17" s="7"/>
      <c r="C17" s="7"/>
      <c r="D17" s="7"/>
      <c r="E17" s="7"/>
      <c r="F17" s="7"/>
      <c r="G17" s="7"/>
      <c r="H17" s="7"/>
      <c r="I17" s="7"/>
      <c r="J17" s="7"/>
      <c r="K17" s="7"/>
      <c r="L17" s="7"/>
      <c r="M17" s="7"/>
      <c r="N17" s="7"/>
      <c r="O17" s="7"/>
      <c r="P17" s="7"/>
      <c r="Q17" s="7"/>
    </row>
    <row r="18" spans="2:18" x14ac:dyDescent="0.35">
      <c r="B18" s="7"/>
      <c r="C18" s="7"/>
      <c r="D18" s="7"/>
      <c r="E18" s="7"/>
      <c r="F18" s="7"/>
      <c r="G18" s="7"/>
      <c r="H18" s="7"/>
      <c r="I18" s="7"/>
      <c r="J18" s="7"/>
      <c r="K18" s="7"/>
      <c r="L18" s="7"/>
      <c r="M18" s="7"/>
      <c r="N18" s="7"/>
      <c r="O18" s="7"/>
      <c r="P18" s="7"/>
      <c r="Q18" s="7"/>
    </row>
    <row r="19" spans="2:18" x14ac:dyDescent="0.35">
      <c r="B19" s="7"/>
      <c r="C19" s="7"/>
      <c r="D19" s="7"/>
      <c r="E19" s="7"/>
      <c r="F19" s="7"/>
      <c r="G19" s="7"/>
      <c r="H19" s="7"/>
      <c r="I19" s="7"/>
      <c r="J19" s="7"/>
      <c r="K19" s="7"/>
      <c r="L19" s="7"/>
      <c r="M19" s="7"/>
      <c r="N19" s="7"/>
      <c r="O19" s="7"/>
      <c r="P19" s="7"/>
      <c r="Q19" s="7"/>
    </row>
    <row r="20" spans="2:18" x14ac:dyDescent="0.35">
      <c r="B20" s="7"/>
      <c r="C20" s="7"/>
      <c r="D20" s="7"/>
      <c r="E20" s="7"/>
      <c r="F20" s="7"/>
      <c r="G20" s="7"/>
      <c r="H20" s="7"/>
      <c r="I20" s="7"/>
      <c r="J20" s="7"/>
      <c r="K20" s="7"/>
      <c r="L20" s="7"/>
      <c r="M20" s="7"/>
      <c r="N20" s="7"/>
      <c r="O20" s="7"/>
      <c r="P20" s="7"/>
      <c r="Q20" s="7"/>
    </row>
    <row r="21" spans="2:18" x14ac:dyDescent="0.35">
      <c r="B21" s="7"/>
      <c r="C21" s="7"/>
      <c r="D21" s="7"/>
      <c r="E21" s="7"/>
      <c r="F21" s="7"/>
      <c r="G21" s="7"/>
      <c r="H21" s="7"/>
      <c r="I21" s="7"/>
      <c r="J21" s="7"/>
      <c r="K21" s="7"/>
      <c r="L21" s="7"/>
      <c r="M21" s="7"/>
      <c r="N21" s="7"/>
      <c r="O21" s="7"/>
      <c r="P21" s="7"/>
      <c r="Q21" s="7"/>
      <c r="R21" s="5"/>
    </row>
    <row r="22" spans="2:18" x14ac:dyDescent="0.35">
      <c r="B22" s="7"/>
      <c r="C22" s="7"/>
      <c r="D22" s="7"/>
      <c r="E22" s="7"/>
      <c r="F22" s="7"/>
      <c r="G22" s="7"/>
      <c r="H22" s="7"/>
      <c r="I22" s="7"/>
      <c r="J22" s="7"/>
      <c r="K22" s="7"/>
      <c r="L22" s="7"/>
      <c r="M22" s="7"/>
      <c r="N22" s="7"/>
      <c r="O22" s="7"/>
      <c r="P22" s="7"/>
      <c r="Q22" s="7"/>
      <c r="R22" s="5"/>
    </row>
    <row r="23" spans="2:18" x14ac:dyDescent="0.35">
      <c r="B23" s="7"/>
      <c r="C23" s="7"/>
      <c r="D23" s="7"/>
      <c r="E23" s="7"/>
      <c r="F23" s="7"/>
      <c r="G23" s="7"/>
      <c r="H23" s="7"/>
      <c r="I23" s="7"/>
      <c r="J23" s="7"/>
      <c r="K23" s="7"/>
      <c r="L23" s="7"/>
      <c r="M23" s="7"/>
      <c r="N23" s="7"/>
      <c r="O23" s="7"/>
      <c r="P23" s="7"/>
      <c r="Q23" s="7"/>
      <c r="R23" s="5"/>
    </row>
    <row r="24" spans="2:18" x14ac:dyDescent="0.35">
      <c r="B24" s="7"/>
      <c r="C24" s="7"/>
      <c r="D24" s="7"/>
      <c r="E24" s="7"/>
      <c r="F24" s="7"/>
      <c r="G24" s="7"/>
      <c r="H24" s="7"/>
      <c r="I24" s="7"/>
      <c r="J24" s="7"/>
      <c r="K24" s="7"/>
      <c r="L24" s="7"/>
      <c r="M24" s="7"/>
      <c r="N24" s="7"/>
      <c r="O24" s="7"/>
      <c r="P24" s="7"/>
      <c r="Q24" s="7"/>
      <c r="R24" s="5"/>
    </row>
    <row r="25" spans="2:18" x14ac:dyDescent="0.35">
      <c r="B25" s="7"/>
      <c r="C25" s="7"/>
      <c r="D25" s="7"/>
      <c r="E25" s="7"/>
      <c r="F25" s="7"/>
      <c r="G25" s="7"/>
      <c r="H25" s="7"/>
      <c r="I25" s="7"/>
      <c r="J25" s="7"/>
      <c r="K25" s="7"/>
      <c r="L25" s="7"/>
      <c r="M25" s="7"/>
      <c r="N25" s="7"/>
      <c r="O25" s="7"/>
      <c r="P25" s="7"/>
      <c r="Q25" s="7"/>
      <c r="R25" s="5"/>
    </row>
    <row r="26" spans="2:18" x14ac:dyDescent="0.35">
      <c r="B26" s="7"/>
      <c r="C26" s="7"/>
      <c r="D26" s="7"/>
      <c r="E26" s="7"/>
      <c r="F26" s="7"/>
      <c r="G26" s="7"/>
      <c r="H26" s="7"/>
      <c r="I26" s="7"/>
      <c r="J26" s="7"/>
      <c r="K26" s="7"/>
      <c r="L26" s="7"/>
      <c r="M26" s="7"/>
      <c r="N26" s="7"/>
      <c r="O26" s="7"/>
      <c r="P26" s="7"/>
      <c r="Q26" s="7"/>
      <c r="R26" s="7"/>
    </row>
    <row r="27" spans="2:18" x14ac:dyDescent="0.35">
      <c r="B27" s="7"/>
      <c r="C27" s="7"/>
      <c r="D27" s="7"/>
      <c r="E27" s="7"/>
      <c r="F27" s="7"/>
      <c r="G27" s="7"/>
      <c r="H27" s="7"/>
      <c r="I27" s="7"/>
      <c r="J27" s="7"/>
      <c r="K27" s="7"/>
      <c r="L27" s="7"/>
      <c r="M27" s="7"/>
      <c r="N27" s="7"/>
      <c r="O27" s="7"/>
      <c r="P27" s="7"/>
      <c r="Q27" s="7"/>
      <c r="R27" s="7"/>
    </row>
    <row r="28" spans="2:18" x14ac:dyDescent="0.35">
      <c r="B28" s="7"/>
      <c r="C28" s="7"/>
      <c r="D28" s="7"/>
      <c r="E28" s="7"/>
      <c r="F28" s="7"/>
      <c r="G28" s="7"/>
      <c r="H28" s="7"/>
      <c r="I28" s="7"/>
      <c r="J28" s="7"/>
      <c r="K28" s="7"/>
      <c r="L28" s="7"/>
      <c r="M28" s="7"/>
      <c r="N28" s="7"/>
      <c r="O28" s="7"/>
      <c r="P28" s="7"/>
      <c r="Q28" s="7"/>
      <c r="R28" s="7"/>
    </row>
    <row r="29" spans="2:18" x14ac:dyDescent="0.35">
      <c r="B29" s="7"/>
      <c r="C29" s="7"/>
      <c r="D29" s="7"/>
      <c r="E29" s="7"/>
      <c r="F29" s="7"/>
      <c r="G29" s="7"/>
      <c r="H29" s="7"/>
      <c r="I29" s="7"/>
      <c r="J29" s="7"/>
      <c r="K29" s="7"/>
      <c r="L29" s="7"/>
      <c r="M29" s="7"/>
      <c r="N29" s="7"/>
      <c r="O29" s="7"/>
      <c r="P29" s="7"/>
      <c r="Q29" s="7"/>
      <c r="R29" s="5"/>
    </row>
    <row r="30" spans="2:18" x14ac:dyDescent="0.35">
      <c r="B30" s="7"/>
      <c r="C30" s="7"/>
      <c r="D30" s="7"/>
      <c r="E30" s="7"/>
      <c r="F30" s="7"/>
      <c r="G30" s="7"/>
      <c r="H30" s="7"/>
      <c r="I30" s="7"/>
      <c r="J30" s="7"/>
      <c r="K30" s="7"/>
      <c r="L30" s="7"/>
      <c r="M30" s="7"/>
      <c r="N30" s="7"/>
      <c r="O30" s="7"/>
      <c r="P30" s="7"/>
      <c r="Q30" s="7"/>
      <c r="R30" s="5"/>
    </row>
    <row r="31" spans="2:18" x14ac:dyDescent="0.35">
      <c r="B31" s="7"/>
      <c r="C31" s="7"/>
      <c r="D31" s="7"/>
      <c r="E31" s="7"/>
      <c r="F31" s="7"/>
      <c r="G31" s="7"/>
      <c r="H31" s="7"/>
      <c r="I31" s="7"/>
      <c r="J31" s="7"/>
      <c r="K31" s="7"/>
      <c r="L31" s="7"/>
      <c r="M31" s="7"/>
      <c r="N31" s="7"/>
      <c r="O31" s="7"/>
      <c r="P31" s="7"/>
      <c r="Q31" s="7"/>
      <c r="R31" s="5"/>
    </row>
    <row r="32" spans="2:18" x14ac:dyDescent="0.35">
      <c r="B32" s="7"/>
      <c r="C32" s="7"/>
      <c r="D32" s="7"/>
      <c r="E32" s="7"/>
      <c r="F32" s="7"/>
      <c r="G32" s="7"/>
      <c r="H32" s="7"/>
      <c r="I32" s="7"/>
      <c r="J32" s="7"/>
      <c r="K32" s="7"/>
      <c r="L32" s="7"/>
      <c r="M32" s="7"/>
      <c r="N32" s="7"/>
      <c r="O32" s="7"/>
      <c r="P32" s="7"/>
      <c r="Q32" s="7"/>
      <c r="R32" s="5"/>
    </row>
    <row r="33" spans="2:18" x14ac:dyDescent="0.35">
      <c r="B33" s="7"/>
      <c r="C33" s="7"/>
      <c r="D33" s="7"/>
      <c r="E33" s="7"/>
      <c r="F33" s="7"/>
      <c r="G33" s="7"/>
      <c r="H33" s="7"/>
      <c r="I33" s="7"/>
      <c r="J33" s="7"/>
      <c r="K33" s="7"/>
      <c r="L33" s="7"/>
      <c r="M33" s="7"/>
      <c r="N33" s="7"/>
      <c r="O33" s="7"/>
      <c r="P33" s="7"/>
      <c r="Q33" s="7"/>
      <c r="R33" s="7"/>
    </row>
    <row r="34" spans="2:18" x14ac:dyDescent="0.35">
      <c r="B34" s="7"/>
      <c r="C34" s="7"/>
      <c r="D34" s="7"/>
      <c r="E34" s="7"/>
      <c r="F34" s="7"/>
      <c r="G34" s="7"/>
      <c r="H34" s="7"/>
      <c r="I34" s="7"/>
      <c r="J34" s="7"/>
      <c r="K34" s="7"/>
      <c r="L34" s="7"/>
      <c r="M34" s="7"/>
      <c r="N34" s="7"/>
      <c r="O34" s="7"/>
      <c r="P34" s="7"/>
      <c r="Q34" s="7"/>
      <c r="R34" s="7"/>
    </row>
  </sheetData>
  <conditionalFormatting sqref="D3:M12">
    <cfRule type="expression" dxfId="77" priority="1">
      <formula>D3&lt;&gt;$B$19</formula>
    </cfRule>
    <cfRule type="expression" dxfId="76" priority="2">
      <formula>D3&lt;&gt;$B$18</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9" r:id="rId3" name="Option Button 7">
              <controlPr defaultSize="0" autoFill="0" autoLine="0" autoPict="0">
                <anchor moveWithCells="1">
                  <from>
                    <xdr:col>9</xdr:col>
                    <xdr:colOff>243840</xdr:colOff>
                    <xdr:row>6</xdr:row>
                    <xdr:rowOff>129540</xdr:rowOff>
                  </from>
                  <to>
                    <xdr:col>9</xdr:col>
                    <xdr:colOff>708660</xdr:colOff>
                    <xdr:row>7</xdr:row>
                    <xdr:rowOff>99060</xdr:rowOff>
                  </to>
                </anchor>
              </controlPr>
            </control>
          </mc:Choice>
        </mc:AlternateContent>
        <mc:AlternateContent xmlns:mc="http://schemas.openxmlformats.org/markup-compatibility/2006">
          <mc:Choice Requires="x14">
            <control shapeId="13320" r:id="rId4" name="Option Button 8">
              <controlPr defaultSize="0" autoFill="0" autoLine="0" autoPict="0">
                <anchor moveWithCells="1">
                  <from>
                    <xdr:col>9</xdr:col>
                    <xdr:colOff>754380</xdr:colOff>
                    <xdr:row>6</xdr:row>
                    <xdr:rowOff>137160</xdr:rowOff>
                  </from>
                  <to>
                    <xdr:col>11</xdr:col>
                    <xdr:colOff>60960</xdr:colOff>
                    <xdr:row>7</xdr:row>
                    <xdr:rowOff>68580</xdr:rowOff>
                  </to>
                </anchor>
              </controlPr>
            </control>
          </mc:Choice>
        </mc:AlternateContent>
        <mc:AlternateContent xmlns:mc="http://schemas.openxmlformats.org/markup-compatibility/2006">
          <mc:Choice Requires="x14">
            <control shapeId="13321" r:id="rId5" name="Drop Down 9">
              <controlPr defaultSize="0" autoLine="0" autoPict="0">
                <anchor moveWithCells="1">
                  <from>
                    <xdr:col>10</xdr:col>
                    <xdr:colOff>754380</xdr:colOff>
                    <xdr:row>6</xdr:row>
                    <xdr:rowOff>99060</xdr:rowOff>
                  </from>
                  <to>
                    <xdr:col>12</xdr:col>
                    <xdr:colOff>182880</xdr:colOff>
                    <xdr:row>7</xdr:row>
                    <xdr:rowOff>68580</xdr:rowOff>
                  </to>
                </anchor>
              </controlPr>
            </control>
          </mc:Choice>
        </mc:AlternateContent>
        <mc:AlternateContent xmlns:mc="http://schemas.openxmlformats.org/markup-compatibility/2006">
          <mc:Choice Requires="x14">
            <control shapeId="13339" r:id="rId6" name="Option Button 27">
              <controlPr defaultSize="0" autoFill="0" autoLine="0" autoPict="0">
                <anchor moveWithCells="1">
                  <from>
                    <xdr:col>13</xdr:col>
                    <xdr:colOff>167640</xdr:colOff>
                    <xdr:row>10</xdr:row>
                    <xdr:rowOff>76200</xdr:rowOff>
                  </from>
                  <to>
                    <xdr:col>13</xdr:col>
                    <xdr:colOff>403860</xdr:colOff>
                    <xdr:row>11</xdr:row>
                    <xdr:rowOff>15240</xdr:rowOff>
                  </to>
                </anchor>
              </controlPr>
            </control>
          </mc:Choice>
        </mc:AlternateContent>
        <mc:AlternateContent xmlns:mc="http://schemas.openxmlformats.org/markup-compatibility/2006">
          <mc:Choice Requires="x14">
            <control shapeId="13340" r:id="rId7" name="Option Button 28">
              <controlPr defaultSize="0" autoFill="0" autoLine="0" autoPict="0">
                <anchor moveWithCells="1">
                  <from>
                    <xdr:col>14</xdr:col>
                    <xdr:colOff>281940</xdr:colOff>
                    <xdr:row>10</xdr:row>
                    <xdr:rowOff>76200</xdr:rowOff>
                  </from>
                  <to>
                    <xdr:col>14</xdr:col>
                    <xdr:colOff>518160</xdr:colOff>
                    <xdr:row>11</xdr:row>
                    <xdr:rowOff>15240</xdr:rowOff>
                  </to>
                </anchor>
              </controlPr>
            </control>
          </mc:Choice>
        </mc:AlternateContent>
        <mc:AlternateContent xmlns:mc="http://schemas.openxmlformats.org/markup-compatibility/2006">
          <mc:Choice Requires="x14">
            <control shapeId="13341" r:id="rId8" name="Group Box 29">
              <controlPr defaultSize="0" autoFill="0" autoPict="0">
                <anchor moveWithCells="1">
                  <from>
                    <xdr:col>13</xdr:col>
                    <xdr:colOff>68580</xdr:colOff>
                    <xdr:row>9</xdr:row>
                    <xdr:rowOff>182880</xdr:rowOff>
                  </from>
                  <to>
                    <xdr:col>15</xdr:col>
                    <xdr:colOff>556260</xdr:colOff>
                    <xdr:row>11</xdr:row>
                    <xdr:rowOff>144780</xdr:rowOff>
                  </to>
                </anchor>
              </controlPr>
            </control>
          </mc:Choice>
        </mc:AlternateContent>
      </controls>
    </mc:Choice>
  </mc:AlternateContent>
  <extLst>
    <ext xmlns:x14="http://schemas.microsoft.com/office/spreadsheetml/2009/9/main" uri="{A8765BA9-456A-4dab-B4F3-ACF838C121DE}">
      <x14:slicerList>
        <x14:slicer r:id="rId9"/>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CE673F-87CD-41AA-892E-FD353E84B114}">
  <sheetPr codeName="Sheet13">
    <tabColor rgb="FF002060"/>
  </sheetPr>
  <dimension ref="A1:M19"/>
  <sheetViews>
    <sheetView workbookViewId="0">
      <selection activeCell="P16" sqref="P16"/>
    </sheetView>
  </sheetViews>
  <sheetFormatPr defaultRowHeight="18" x14ac:dyDescent="0.35"/>
  <cols>
    <col min="1" max="1" width="8.75" bestFit="1" customWidth="1"/>
    <col min="2" max="2" width="7" bestFit="1" customWidth="1"/>
    <col min="3" max="3" width="8.6640625" customWidth="1"/>
    <col min="4" max="13" width="2.08203125" customWidth="1"/>
    <col min="16" max="16" width="13.6640625" bestFit="1" customWidth="1"/>
    <col min="17" max="17" width="7" bestFit="1" customWidth="1"/>
  </cols>
  <sheetData>
    <row r="1" spans="1:13" x14ac:dyDescent="0.35">
      <c r="A1" s="8" t="s">
        <v>1</v>
      </c>
      <c r="B1" t="s">
        <v>100</v>
      </c>
    </row>
    <row r="2" spans="1:13" x14ac:dyDescent="0.35">
      <c r="A2" t="s">
        <v>18</v>
      </c>
      <c r="B2" s="4">
        <v>0.48527656041986861</v>
      </c>
      <c r="C2" s="55">
        <f>GETPIVOTDATA("[Measures].[PROFIT]",$A$1,"[customers_table].[Gender]","[customers_table].[Gender].&amp;[Female]")</f>
        <v>0.48527656041986861</v>
      </c>
    </row>
    <row r="3" spans="1:13" x14ac:dyDescent="0.35">
      <c r="A3" t="s">
        <v>3</v>
      </c>
      <c r="B3" s="4">
        <v>0.51472343958010647</v>
      </c>
      <c r="C3" s="55">
        <f>GETPIVOTDATA("[Measures].[PROFIT]",$A$1,"[customers_table].[Gender]","[customers_table].[Gender].&amp;[Male]")</f>
        <v>0.51472343958010647</v>
      </c>
    </row>
    <row r="6" spans="1:13" ht="10.95" customHeight="1" x14ac:dyDescent="0.35">
      <c r="D6" s="39" t="str" cm="1">
        <f t="array" ref="D6:M15">IF(_xlfn._xlws.SORT(_xlfn.SEQUENCE(10,10),,-1)/100&gt;GETPIVOTDATA("[Measures].[PROFIT]",$A$1,"[customers_table].[Gender]","[customers_table].[Gender].&amp;[Male]"),B18,B19)</f>
        <v>■</v>
      </c>
      <c r="E6" s="39" t="str">
        <v>■</v>
      </c>
      <c r="F6" s="39" t="str">
        <v>■</v>
      </c>
      <c r="G6" s="39" t="str">
        <v>■</v>
      </c>
      <c r="H6" s="39" t="str">
        <v>■</v>
      </c>
      <c r="I6" s="39" t="str">
        <v>■</v>
      </c>
      <c r="J6" s="39" t="str">
        <v>■</v>
      </c>
      <c r="K6" s="39" t="str">
        <v>■</v>
      </c>
      <c r="L6" s="39" t="str">
        <v>■</v>
      </c>
      <c r="M6" s="39" t="str">
        <v>■</v>
      </c>
    </row>
    <row r="7" spans="1:13" ht="10.95" customHeight="1" x14ac:dyDescent="0.35">
      <c r="D7" s="39" t="str">
        <v>■</v>
      </c>
      <c r="E7" s="39" t="str">
        <v>■</v>
      </c>
      <c r="F7" s="39" t="str">
        <v>■</v>
      </c>
      <c r="G7" s="39" t="str">
        <v>■</v>
      </c>
      <c r="H7" s="39" t="str">
        <v>■</v>
      </c>
      <c r="I7" s="39" t="str">
        <v>■</v>
      </c>
      <c r="J7" s="39" t="str">
        <v>■</v>
      </c>
      <c r="K7" s="39" t="str">
        <v>■</v>
      </c>
      <c r="L7" s="39" t="str">
        <v>■</v>
      </c>
      <c r="M7" s="39" t="str">
        <v>■</v>
      </c>
    </row>
    <row r="8" spans="1:13" ht="10.95" customHeight="1" x14ac:dyDescent="0.35">
      <c r="D8" s="39" t="str">
        <v>■</v>
      </c>
      <c r="E8" s="39" t="str">
        <v>■</v>
      </c>
      <c r="F8" s="39" t="str">
        <v>■</v>
      </c>
      <c r="G8" s="39" t="str">
        <v>■</v>
      </c>
      <c r="H8" s="39" t="str">
        <v>■</v>
      </c>
      <c r="I8" s="39" t="str">
        <v>■</v>
      </c>
      <c r="J8" s="39" t="str">
        <v>■</v>
      </c>
      <c r="K8" s="39" t="str">
        <v>■</v>
      </c>
      <c r="L8" s="39" t="str">
        <v>■</v>
      </c>
      <c r="M8" s="39" t="str">
        <v>■</v>
      </c>
    </row>
    <row r="9" spans="1:13" ht="10.95" customHeight="1" x14ac:dyDescent="0.35">
      <c r="D9" s="39" t="str">
        <v>■</v>
      </c>
      <c r="E9" s="39" t="str">
        <v>■</v>
      </c>
      <c r="F9" s="39" t="str">
        <v>■</v>
      </c>
      <c r="G9" s="39" t="str">
        <v>■</v>
      </c>
      <c r="H9" s="39" t="str">
        <v>■</v>
      </c>
      <c r="I9" s="39" t="str">
        <v>■</v>
      </c>
      <c r="J9" s="39" t="str">
        <v>■</v>
      </c>
      <c r="K9" s="39" t="str">
        <v>■</v>
      </c>
      <c r="L9" s="39" t="str">
        <v>■</v>
      </c>
      <c r="M9" s="39" t="str">
        <v>■</v>
      </c>
    </row>
    <row r="10" spans="1:13" ht="10.95" customHeight="1" x14ac:dyDescent="0.5">
      <c r="D10" s="54" t="str">
        <v>●</v>
      </c>
      <c r="E10" s="39" t="str">
        <v>■</v>
      </c>
      <c r="F10" s="39" t="str">
        <v>■</v>
      </c>
      <c r="G10" s="39" t="str">
        <v>■</v>
      </c>
      <c r="H10" s="53" t="str">
        <v>■</v>
      </c>
      <c r="I10" s="39" t="str">
        <v>■</v>
      </c>
      <c r="J10" s="39" t="str">
        <v>■</v>
      </c>
      <c r="K10" s="39" t="str">
        <v>■</v>
      </c>
      <c r="L10" s="39" t="str">
        <v>■</v>
      </c>
      <c r="M10" s="39" t="str">
        <v>■</v>
      </c>
    </row>
    <row r="11" spans="1:13" ht="10.95" customHeight="1" x14ac:dyDescent="0.35">
      <c r="D11" s="39" t="str">
        <v>●</v>
      </c>
      <c r="E11" s="39" t="str">
        <v>●</v>
      </c>
      <c r="F11" s="39" t="str">
        <v>●</v>
      </c>
      <c r="G11" s="39" t="str">
        <v>●</v>
      </c>
      <c r="H11" s="39" t="str">
        <v>●</v>
      </c>
      <c r="I11" s="39" t="str">
        <v>●</v>
      </c>
      <c r="J11" s="39" t="str">
        <v>●</v>
      </c>
      <c r="K11" s="39" t="str">
        <v>●</v>
      </c>
      <c r="L11" s="39" t="str">
        <v>●</v>
      </c>
      <c r="M11" s="39" t="str">
        <v>●</v>
      </c>
    </row>
    <row r="12" spans="1:13" ht="10.95" customHeight="1" x14ac:dyDescent="0.35">
      <c r="D12" s="39" t="str">
        <v>●</v>
      </c>
      <c r="E12" s="39" t="str">
        <v>●</v>
      </c>
      <c r="F12" s="39" t="str">
        <v>●</v>
      </c>
      <c r="G12" s="39" t="str">
        <v>●</v>
      </c>
      <c r="H12" s="39" t="str">
        <v>●</v>
      </c>
      <c r="I12" s="39" t="str">
        <v>●</v>
      </c>
      <c r="J12" s="39" t="str">
        <v>●</v>
      </c>
      <c r="K12" s="39" t="str">
        <v>●</v>
      </c>
      <c r="L12" s="39" t="str">
        <v>●</v>
      </c>
      <c r="M12" s="39" t="str">
        <v>●</v>
      </c>
    </row>
    <row r="13" spans="1:13" ht="10.95" customHeight="1" x14ac:dyDescent="0.35">
      <c r="D13" s="39" t="str">
        <v>●</v>
      </c>
      <c r="E13" s="39" t="str">
        <v>●</v>
      </c>
      <c r="F13" s="39" t="str">
        <v>●</v>
      </c>
      <c r="G13" s="39" t="str">
        <v>●</v>
      </c>
      <c r="H13" s="39" t="str">
        <v>●</v>
      </c>
      <c r="I13" s="39" t="str">
        <v>●</v>
      </c>
      <c r="J13" s="54" t="str">
        <v>●</v>
      </c>
      <c r="K13" s="39" t="str">
        <v>●</v>
      </c>
      <c r="L13" s="39" t="str">
        <v>●</v>
      </c>
      <c r="M13" s="39" t="str">
        <v>●</v>
      </c>
    </row>
    <row r="14" spans="1:13" ht="10.95" customHeight="1" x14ac:dyDescent="0.35">
      <c r="D14" s="39" t="str">
        <v>●</v>
      </c>
      <c r="E14" s="39" t="str">
        <v>●</v>
      </c>
      <c r="F14" s="39" t="str">
        <v>●</v>
      </c>
      <c r="G14" s="39" t="str">
        <v>●</v>
      </c>
      <c r="H14" s="39" t="str">
        <v>●</v>
      </c>
      <c r="I14" s="39" t="str">
        <v>●</v>
      </c>
      <c r="J14" s="39" t="str">
        <v>●</v>
      </c>
      <c r="K14" s="39" t="str">
        <v>●</v>
      </c>
      <c r="L14" s="39" t="str">
        <v>●</v>
      </c>
      <c r="M14" s="39" t="str">
        <v>●</v>
      </c>
    </row>
    <row r="15" spans="1:13" ht="10.95" customHeight="1" x14ac:dyDescent="0.35">
      <c r="D15" s="39" t="str">
        <v>●</v>
      </c>
      <c r="E15" s="39" t="str">
        <v>●</v>
      </c>
      <c r="F15" s="39" t="str">
        <v>●</v>
      </c>
      <c r="G15" s="39" t="str">
        <v>●</v>
      </c>
      <c r="H15" s="39" t="str">
        <v>●</v>
      </c>
      <c r="I15" s="39" t="str">
        <v>●</v>
      </c>
      <c r="J15" s="39" t="str">
        <v>●</v>
      </c>
      <c r="K15" s="39" t="str">
        <v>●</v>
      </c>
      <c r="L15" s="39" t="str">
        <v>●</v>
      </c>
      <c r="M15" s="39" t="str">
        <v>●</v>
      </c>
    </row>
    <row r="18" spans="1:2" x14ac:dyDescent="0.35">
      <c r="A18" t="s">
        <v>109</v>
      </c>
      <c r="B18" t="s">
        <v>110</v>
      </c>
    </row>
    <row r="19" spans="1:2" x14ac:dyDescent="0.35">
      <c r="B19" t="s">
        <v>111</v>
      </c>
    </row>
  </sheetData>
  <conditionalFormatting sqref="A1">
    <cfRule type="expression" dxfId="75" priority="5">
      <formula>$J$15&lt;0</formula>
    </cfRule>
    <cfRule type="expression" dxfId="74" priority="6">
      <formula>$J$15&gt;0</formula>
    </cfRule>
  </conditionalFormatting>
  <conditionalFormatting sqref="D6:M15">
    <cfRule type="expression" dxfId="73" priority="3">
      <formula>D6&lt;&gt;$B$19</formula>
    </cfRule>
    <cfRule type="expression" dxfId="72" priority="4">
      <formula>D6&lt;&gt;$B$18</formula>
    </cfRule>
  </conditionalFormatting>
  <conditionalFormatting sqref="P1">
    <cfRule type="expression" dxfId="71" priority="1">
      <formula>$J$15&lt;0</formula>
    </cfRule>
    <cfRule type="expression" dxfId="70" priority="2">
      <formula>$J$15&gt;0</formula>
    </cfRule>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C95258-EDBF-40AA-BA97-CCB4F5583E90}">
  <sheetPr codeName="Sheet14">
    <tabColor rgb="FF002060"/>
  </sheetPr>
  <dimension ref="A1:I138"/>
  <sheetViews>
    <sheetView topLeftCell="A101" workbookViewId="0">
      <selection activeCell="J50" sqref="J50"/>
    </sheetView>
  </sheetViews>
  <sheetFormatPr defaultRowHeight="18" x14ac:dyDescent="0.35"/>
  <cols>
    <col min="1" max="1" width="14.83203125" bestFit="1" customWidth="1"/>
    <col min="2" max="2" width="7" bestFit="1" customWidth="1"/>
    <col min="3" max="3" width="8.25" bestFit="1" customWidth="1"/>
    <col min="4" max="4" width="14.83203125" bestFit="1" customWidth="1"/>
    <col min="5" max="5" width="7" bestFit="1" customWidth="1"/>
    <col min="7" max="7" width="13.1640625" bestFit="1" customWidth="1"/>
    <col min="8" max="8" width="15.33203125" bestFit="1" customWidth="1"/>
    <col min="9" max="9" width="7" bestFit="1" customWidth="1"/>
    <col min="10" max="11" width="8.25" bestFit="1" customWidth="1"/>
  </cols>
  <sheetData>
    <row r="1" spans="1:9" x14ac:dyDescent="0.35">
      <c r="A1" s="8" t="s">
        <v>46</v>
      </c>
      <c r="B1" t="s">
        <v>100</v>
      </c>
      <c r="D1" s="8" t="s">
        <v>46</v>
      </c>
      <c r="E1" t="s">
        <v>100</v>
      </c>
      <c r="G1" t="str">
        <f>D1</f>
        <v>Month Name</v>
      </c>
      <c r="H1" t="str">
        <f>E1</f>
        <v>PROFIT</v>
      </c>
      <c r="I1" t="s">
        <v>112</v>
      </c>
    </row>
    <row r="2" spans="1:9" x14ac:dyDescent="0.35">
      <c r="A2" t="s">
        <v>51</v>
      </c>
      <c r="B2" s="56"/>
      <c r="D2" t="s">
        <v>51</v>
      </c>
      <c r="E2" s="2">
        <v>177715.38000000006</v>
      </c>
      <c r="G2" t="str">
        <f t="shared" ref="G2:G13" si="0">D2</f>
        <v>Jan</v>
      </c>
      <c r="H2" s="17">
        <f t="shared" ref="H2:H13" si="1">E2</f>
        <v>177715.38000000006</v>
      </c>
      <c r="I2" s="17">
        <f t="shared" ref="I2:I13" si="2">H2</f>
        <v>177715.38000000006</v>
      </c>
    </row>
    <row r="3" spans="1:9" x14ac:dyDescent="0.35">
      <c r="A3" t="s">
        <v>50</v>
      </c>
      <c r="B3" s="56">
        <v>2.3177510016281769E-4</v>
      </c>
      <c r="D3" t="s">
        <v>50</v>
      </c>
      <c r="E3" s="2">
        <v>177756.57000000004</v>
      </c>
      <c r="G3" t="str">
        <f t="shared" si="0"/>
        <v>Feb</v>
      </c>
      <c r="H3" s="17">
        <f t="shared" si="1"/>
        <v>177756.57000000004</v>
      </c>
      <c r="I3" s="17">
        <f t="shared" si="2"/>
        <v>177756.57000000004</v>
      </c>
    </row>
    <row r="4" spans="1:9" x14ac:dyDescent="0.35">
      <c r="A4" t="s">
        <v>54</v>
      </c>
      <c r="B4" s="56">
        <v>0.1505390208643167</v>
      </c>
      <c r="D4" t="s">
        <v>54</v>
      </c>
      <c r="E4" s="2">
        <v>204515.86999999941</v>
      </c>
      <c r="G4" t="str">
        <f t="shared" si="0"/>
        <v>Mar</v>
      </c>
      <c r="H4" s="17">
        <f t="shared" si="1"/>
        <v>204515.86999999941</v>
      </c>
      <c r="I4" s="17">
        <f t="shared" si="2"/>
        <v>204515.86999999941</v>
      </c>
    </row>
    <row r="5" spans="1:9" x14ac:dyDescent="0.35">
      <c r="A5" t="s">
        <v>47</v>
      </c>
      <c r="B5" s="56">
        <v>-5.6420218147370485E-2</v>
      </c>
      <c r="D5" t="s">
        <v>47</v>
      </c>
      <c r="E5" s="2">
        <v>192977.04000000018</v>
      </c>
      <c r="G5" t="str">
        <f t="shared" si="0"/>
        <v>Apr</v>
      </c>
      <c r="H5" s="17">
        <f t="shared" si="1"/>
        <v>192977.04000000018</v>
      </c>
      <c r="I5" s="17">
        <f t="shared" si="2"/>
        <v>192977.04000000018</v>
      </c>
    </row>
    <row r="6" spans="1:9" x14ac:dyDescent="0.35">
      <c r="A6" t="s">
        <v>55</v>
      </c>
      <c r="B6" s="56">
        <v>6.5633766586948014E-2</v>
      </c>
      <c r="D6" t="s">
        <v>55</v>
      </c>
      <c r="E6" s="2">
        <v>205642.85000000033</v>
      </c>
      <c r="G6" t="str">
        <f t="shared" si="0"/>
        <v>May</v>
      </c>
      <c r="H6" s="17">
        <f t="shared" si="1"/>
        <v>205642.85000000033</v>
      </c>
      <c r="I6" s="17">
        <f t="shared" si="2"/>
        <v>205642.85000000033</v>
      </c>
    </row>
    <row r="7" spans="1:9" x14ac:dyDescent="0.35">
      <c r="A7" t="s">
        <v>53</v>
      </c>
      <c r="B7" s="56">
        <v>-4.9371519603039399E-2</v>
      </c>
      <c r="D7" t="s">
        <v>53</v>
      </c>
      <c r="E7" s="2">
        <v>195489.95000000042</v>
      </c>
      <c r="G7" t="str">
        <f t="shared" si="0"/>
        <v>Jun</v>
      </c>
      <c r="H7" s="17">
        <f t="shared" si="1"/>
        <v>195489.95000000042</v>
      </c>
      <c r="I7" s="17">
        <f t="shared" si="2"/>
        <v>195489.95000000042</v>
      </c>
    </row>
    <row r="8" spans="1:9" x14ac:dyDescent="0.35">
      <c r="A8" t="s">
        <v>52</v>
      </c>
      <c r="B8" s="56">
        <v>-6.5234862457123372E-2</v>
      </c>
      <c r="D8" t="s">
        <v>52</v>
      </c>
      <c r="E8" s="2">
        <v>182737.19000000047</v>
      </c>
      <c r="G8" t="str">
        <f t="shared" si="0"/>
        <v>Jul</v>
      </c>
      <c r="H8" s="17">
        <f t="shared" si="1"/>
        <v>182737.19000000047</v>
      </c>
      <c r="I8" s="17">
        <f t="shared" si="2"/>
        <v>182737.19000000047</v>
      </c>
    </row>
    <row r="9" spans="1:9" x14ac:dyDescent="0.35">
      <c r="A9" t="s">
        <v>48</v>
      </c>
      <c r="B9" s="56">
        <v>0.14152658251995559</v>
      </c>
      <c r="D9" t="s">
        <v>48</v>
      </c>
      <c r="E9" s="2">
        <v>208599.36000000034</v>
      </c>
      <c r="G9" t="str">
        <f t="shared" si="0"/>
        <v>Aug</v>
      </c>
      <c r="H9" s="17">
        <f t="shared" si="1"/>
        <v>208599.36000000034</v>
      </c>
      <c r="I9" s="17">
        <f t="shared" si="2"/>
        <v>208599.36000000034</v>
      </c>
    </row>
    <row r="10" spans="1:9" x14ac:dyDescent="0.35">
      <c r="A10" t="s">
        <v>58</v>
      </c>
      <c r="B10" s="56">
        <v>-8.8756456395647235E-2</v>
      </c>
      <c r="D10" t="s">
        <v>58</v>
      </c>
      <c r="E10" s="2">
        <v>190084.82000000039</v>
      </c>
      <c r="G10" t="str">
        <f t="shared" si="0"/>
        <v>Sep</v>
      </c>
      <c r="H10" s="17">
        <f t="shared" si="1"/>
        <v>190084.82000000039</v>
      </c>
      <c r="I10" s="17">
        <f t="shared" si="2"/>
        <v>190084.82000000039</v>
      </c>
    </row>
    <row r="11" spans="1:9" x14ac:dyDescent="0.35">
      <c r="A11" t="s">
        <v>57</v>
      </c>
      <c r="B11" s="56">
        <v>1.5750863219866535E-3</v>
      </c>
      <c r="D11" t="s">
        <v>57</v>
      </c>
      <c r="E11" s="2">
        <v>190384.21999999968</v>
      </c>
      <c r="G11" t="str">
        <f t="shared" si="0"/>
        <v>Oct</v>
      </c>
      <c r="H11" s="17">
        <f t="shared" si="1"/>
        <v>190384.21999999968</v>
      </c>
      <c r="I11" s="17">
        <f t="shared" si="2"/>
        <v>190384.21999999968</v>
      </c>
    </row>
    <row r="12" spans="1:9" x14ac:dyDescent="0.35">
      <c r="A12" t="s">
        <v>56</v>
      </c>
      <c r="B12" s="56">
        <v>9.8171476606608472E-3</v>
      </c>
      <c r="D12" t="s">
        <v>56</v>
      </c>
      <c r="E12" s="2">
        <v>192253.24999999942</v>
      </c>
      <c r="G12" t="str">
        <f t="shared" si="0"/>
        <v>Nov</v>
      </c>
      <c r="H12" s="17">
        <f t="shared" si="1"/>
        <v>192253.24999999942</v>
      </c>
      <c r="I12" s="17">
        <f t="shared" si="2"/>
        <v>192253.24999999942</v>
      </c>
    </row>
    <row r="13" spans="1:9" x14ac:dyDescent="0.35">
      <c r="A13" t="s">
        <v>49</v>
      </c>
      <c r="B13" s="56">
        <v>-6.7086980324126341E-2</v>
      </c>
      <c r="D13" t="s">
        <v>49</v>
      </c>
      <c r="E13" s="2">
        <v>179355.56000000011</v>
      </c>
      <c r="G13" t="str">
        <f t="shared" si="0"/>
        <v>Dec</v>
      </c>
      <c r="H13" s="17">
        <f t="shared" si="1"/>
        <v>179355.56000000011</v>
      </c>
      <c r="I13" s="17">
        <f t="shared" si="2"/>
        <v>179355.56000000011</v>
      </c>
    </row>
    <row r="16" spans="1:9" x14ac:dyDescent="0.35">
      <c r="A16" s="8" t="s">
        <v>78</v>
      </c>
      <c r="B16" t="s">
        <v>100</v>
      </c>
    </row>
    <row r="17" spans="1:8" x14ac:dyDescent="0.35">
      <c r="A17" t="s">
        <v>79</v>
      </c>
      <c r="B17" s="24">
        <v>313403.34999999951</v>
      </c>
    </row>
    <row r="18" spans="1:8" x14ac:dyDescent="0.35">
      <c r="A18" t="s">
        <v>80</v>
      </c>
      <c r="B18" s="24">
        <v>342889.85000000324</v>
      </c>
    </row>
    <row r="19" spans="1:8" x14ac:dyDescent="0.35">
      <c r="A19" t="s">
        <v>81</v>
      </c>
      <c r="B19" s="24">
        <v>324340.81999999884</v>
      </c>
    </row>
    <row r="20" spans="1:8" x14ac:dyDescent="0.35">
      <c r="A20" t="s">
        <v>82</v>
      </c>
      <c r="B20" s="24">
        <v>324189.0599999979</v>
      </c>
    </row>
    <row r="21" spans="1:8" x14ac:dyDescent="0.35">
      <c r="A21" t="s">
        <v>83</v>
      </c>
      <c r="B21" s="24">
        <v>340665.27999999869</v>
      </c>
    </row>
    <row r="22" spans="1:8" x14ac:dyDescent="0.35">
      <c r="A22" t="s">
        <v>84</v>
      </c>
      <c r="B22" s="24">
        <v>319564.96000000124</v>
      </c>
    </row>
    <row r="23" spans="1:8" x14ac:dyDescent="0.35">
      <c r="A23" t="s">
        <v>85</v>
      </c>
      <c r="B23" s="24">
        <v>332458.74000000069</v>
      </c>
    </row>
    <row r="26" spans="1:8" x14ac:dyDescent="0.35">
      <c r="A26" t="s">
        <v>42</v>
      </c>
      <c r="B26" t="s">
        <v>113</v>
      </c>
      <c r="C26" t="s">
        <v>41</v>
      </c>
    </row>
    <row r="27" spans="1:8" x14ac:dyDescent="0.35">
      <c r="A27" s="24">
        <v>100</v>
      </c>
      <c r="B27" s="4">
        <v>8.0280723519668459E-2</v>
      </c>
      <c r="C27" s="4">
        <v>8.0468669303389667E-2</v>
      </c>
    </row>
    <row r="28" spans="1:8" x14ac:dyDescent="0.35">
      <c r="A28">
        <f>GETPIVOTDATA("[Measures].[total products]",$A$26)</f>
        <v>100</v>
      </c>
      <c r="B28" s="55">
        <f>GETPIVOTDATA("[Measures].[Return rate]",$A$26)</f>
        <v>8.0280723519668459E-2</v>
      </c>
      <c r="C28" s="55">
        <f>GETPIVOTDATA("[Measures].[refund%]",$A$26)</f>
        <v>8.0468669303389667E-2</v>
      </c>
    </row>
    <row r="29" spans="1:8" x14ac:dyDescent="0.35">
      <c r="A29">
        <f>GETPIVOTDATA("[Measures].[total products]",$A$26)</f>
        <v>100</v>
      </c>
      <c r="B29" s="55">
        <f>GETPIVOTDATA("[Measures].[Return rate]",$A$26)</f>
        <v>8.0280723519668459E-2</v>
      </c>
      <c r="C29" s="55">
        <f>GETPIVOTDATA("[Measures].[refund%]",$A$26)</f>
        <v>8.0468669303389667E-2</v>
      </c>
    </row>
    <row r="30" spans="1:8" x14ac:dyDescent="0.35">
      <c r="A30" t="s">
        <v>215</v>
      </c>
      <c r="D30" t="s">
        <v>216</v>
      </c>
    </row>
    <row r="31" spans="1:8" x14ac:dyDescent="0.35">
      <c r="A31" s="8" t="s">
        <v>114</v>
      </c>
      <c r="B31" t="s">
        <v>100</v>
      </c>
      <c r="C31" t="s">
        <v>218</v>
      </c>
      <c r="D31" s="8" t="s">
        <v>114</v>
      </c>
      <c r="E31" t="s">
        <v>100</v>
      </c>
      <c r="G31" t="str">
        <f>A31</f>
        <v>Product Name</v>
      </c>
      <c r="H31" t="str">
        <f>IF($F$38=1,B31,C31)</f>
        <v>quantity</v>
      </c>
    </row>
    <row r="32" spans="1:8" x14ac:dyDescent="0.35">
      <c r="A32" t="s">
        <v>126</v>
      </c>
      <c r="B32" s="24">
        <v>95024.850000000035</v>
      </c>
      <c r="C32">
        <f>_xlfn.XLOOKUP(A32,$A$39:$A$138,$C$39:$C$138,0,0)</f>
        <v>6861</v>
      </c>
      <c r="D32" t="s">
        <v>129</v>
      </c>
      <c r="E32" s="24">
        <v>-29069.040000000001</v>
      </c>
      <c r="G32" t="str">
        <f t="shared" ref="G32:G36" si="3">A32</f>
        <v>Begin Brew</v>
      </c>
      <c r="H32" s="24">
        <f>IF($F$38=1,B32,C32)</f>
        <v>6861</v>
      </c>
    </row>
    <row r="33" spans="1:9" x14ac:dyDescent="0.35">
      <c r="A33" t="s">
        <v>133</v>
      </c>
      <c r="B33" s="24">
        <v>84506.489999999932</v>
      </c>
      <c r="C33">
        <f t="shared" ref="C33:C36" si="4">_xlfn.XLOOKUP(A33,$A$39:$A$138,$C$39:$C$138,0,0)</f>
        <v>6137</v>
      </c>
      <c r="D33" t="s">
        <v>154</v>
      </c>
      <c r="E33" s="24">
        <v>-21740.939999999981</v>
      </c>
      <c r="G33" t="str">
        <f t="shared" si="3"/>
        <v>Common Splash</v>
      </c>
      <c r="H33" s="24">
        <f t="shared" ref="H33:H36" si="5">IF($F$38=1,B33,C33)</f>
        <v>6137</v>
      </c>
    </row>
    <row r="34" spans="1:9" x14ac:dyDescent="0.35">
      <c r="A34" t="s">
        <v>173</v>
      </c>
      <c r="B34" s="24">
        <v>83284.599999999977</v>
      </c>
      <c r="C34">
        <f t="shared" si="4"/>
        <v>6262</v>
      </c>
      <c r="D34" t="s">
        <v>198</v>
      </c>
      <c r="E34" s="24">
        <v>-50135.640000000021</v>
      </c>
      <c r="G34" t="str">
        <f t="shared" si="3"/>
        <v>Onto Dew</v>
      </c>
      <c r="H34" s="24">
        <f t="shared" si="5"/>
        <v>6262</v>
      </c>
    </row>
    <row r="35" spans="1:9" x14ac:dyDescent="0.35">
      <c r="A35" t="s">
        <v>142</v>
      </c>
      <c r="B35" s="24">
        <v>82987.239999999991</v>
      </c>
      <c r="C35">
        <f t="shared" si="4"/>
        <v>6671</v>
      </c>
      <c r="D35" t="s">
        <v>199</v>
      </c>
      <c r="E35" s="24">
        <v>-25109.370000000024</v>
      </c>
      <c r="G35" t="str">
        <f t="shared" si="3"/>
        <v>Eight Brew</v>
      </c>
      <c r="H35" s="24">
        <f t="shared" si="5"/>
        <v>6671</v>
      </c>
    </row>
    <row r="36" spans="1:9" x14ac:dyDescent="0.35">
      <c r="A36" t="s">
        <v>123</v>
      </c>
      <c r="B36" s="24">
        <v>78081.849999999962</v>
      </c>
      <c r="C36">
        <f t="shared" si="4"/>
        <v>6545</v>
      </c>
      <c r="D36" t="s">
        <v>201</v>
      </c>
      <c r="E36" s="24">
        <v>-39515.370000000003</v>
      </c>
      <c r="G36" t="str">
        <f t="shared" si="3"/>
        <v>Attorney Mist</v>
      </c>
      <c r="H36" s="24">
        <f t="shared" si="5"/>
        <v>6545</v>
      </c>
    </row>
    <row r="38" spans="1:9" x14ac:dyDescent="0.35">
      <c r="A38" s="8" t="s">
        <v>114</v>
      </c>
      <c r="B38" t="s">
        <v>100</v>
      </c>
      <c r="C38" t="s">
        <v>217</v>
      </c>
      <c r="E38" s="57" t="s">
        <v>219</v>
      </c>
      <c r="F38" s="13">
        <v>2</v>
      </c>
      <c r="H38" s="8" t="s">
        <v>220</v>
      </c>
      <c r="I38" t="s">
        <v>100</v>
      </c>
    </row>
    <row r="39" spans="1:9" x14ac:dyDescent="0.35">
      <c r="A39" t="s">
        <v>115</v>
      </c>
      <c r="B39" s="24">
        <v>32486.640000000032</v>
      </c>
      <c r="C39" s="24">
        <v>5352</v>
      </c>
      <c r="H39" t="s">
        <v>222</v>
      </c>
      <c r="I39" s="24">
        <v>718216.26999999932</v>
      </c>
    </row>
    <row r="40" spans="1:9" x14ac:dyDescent="0.35">
      <c r="A40" t="s">
        <v>116</v>
      </c>
      <c r="B40" s="24">
        <v>45964.799999999974</v>
      </c>
      <c r="C40" s="24">
        <v>6080</v>
      </c>
      <c r="H40" t="s">
        <v>221</v>
      </c>
      <c r="I40" s="24">
        <v>417457.830000002</v>
      </c>
    </row>
    <row r="41" spans="1:9" x14ac:dyDescent="0.35">
      <c r="A41" t="s">
        <v>117</v>
      </c>
      <c r="B41" s="24">
        <v>48243.930000000008</v>
      </c>
      <c r="C41" s="24">
        <v>6209</v>
      </c>
      <c r="E41" t="str">
        <f>_xlfn.TEXTJOIN(" ",,IF(F38=1,"Top 5 Profitable products","Quantity contribute profit"))</f>
        <v>Quantity contribute profit</v>
      </c>
      <c r="H41" t="s">
        <v>228</v>
      </c>
      <c r="I41" s="24">
        <v>367414.25000000041</v>
      </c>
    </row>
    <row r="42" spans="1:9" x14ac:dyDescent="0.35">
      <c r="A42" t="s">
        <v>118</v>
      </c>
      <c r="B42" s="24">
        <v>51917.31</v>
      </c>
      <c r="C42" s="24">
        <v>5529</v>
      </c>
      <c r="H42" t="s">
        <v>226</v>
      </c>
      <c r="I42" s="24">
        <v>339210.4900000029</v>
      </c>
    </row>
    <row r="43" spans="1:9" x14ac:dyDescent="0.35">
      <c r="A43" t="s">
        <v>119</v>
      </c>
      <c r="B43" s="24">
        <v>4089.289999999979</v>
      </c>
      <c r="C43" s="24">
        <v>6931</v>
      </c>
      <c r="H43" t="s">
        <v>223</v>
      </c>
      <c r="I43" s="24">
        <v>174072.76000000042</v>
      </c>
    </row>
    <row r="44" spans="1:9" x14ac:dyDescent="0.35">
      <c r="A44" t="s">
        <v>120</v>
      </c>
      <c r="B44" s="24">
        <v>18856.529999999948</v>
      </c>
      <c r="C44" s="24">
        <v>6349</v>
      </c>
      <c r="H44" t="s">
        <v>224</v>
      </c>
      <c r="I44" s="24">
        <v>142236.05999999901</v>
      </c>
    </row>
    <row r="45" spans="1:9" x14ac:dyDescent="0.35">
      <c r="A45" t="s">
        <v>121</v>
      </c>
      <c r="B45" s="24">
        <v>53319.199999999997</v>
      </c>
      <c r="C45" s="24">
        <v>5840</v>
      </c>
      <c r="H45" t="s">
        <v>227</v>
      </c>
      <c r="I45" s="24">
        <v>86449.160000000033</v>
      </c>
    </row>
    <row r="46" spans="1:9" x14ac:dyDescent="0.35">
      <c r="A46" t="s">
        <v>122</v>
      </c>
      <c r="B46" s="24">
        <v>11872.29999999993</v>
      </c>
      <c r="C46" s="24">
        <v>5522</v>
      </c>
      <c r="H46" t="s">
        <v>225</v>
      </c>
      <c r="I46" s="24">
        <v>52455.239999999467</v>
      </c>
    </row>
    <row r="47" spans="1:9" x14ac:dyDescent="0.35">
      <c r="A47" t="s">
        <v>123</v>
      </c>
      <c r="B47" s="24">
        <v>78081.849999999962</v>
      </c>
      <c r="C47" s="24">
        <v>6545</v>
      </c>
    </row>
    <row r="48" spans="1:9" x14ac:dyDescent="0.35">
      <c r="A48" t="s">
        <v>124</v>
      </c>
      <c r="B48" s="24">
        <v>2366.7600000000239</v>
      </c>
      <c r="C48" s="24">
        <v>5379</v>
      </c>
    </row>
    <row r="49" spans="1:3" x14ac:dyDescent="0.35">
      <c r="A49" t="s">
        <v>125</v>
      </c>
      <c r="B49" s="24">
        <v>-10037.319999999978</v>
      </c>
      <c r="C49" s="24">
        <v>5339</v>
      </c>
    </row>
    <row r="50" spans="1:3" x14ac:dyDescent="0.35">
      <c r="A50" t="s">
        <v>126</v>
      </c>
      <c r="B50" s="24">
        <v>95024.850000000035</v>
      </c>
      <c r="C50" s="24">
        <v>6861</v>
      </c>
    </row>
    <row r="51" spans="1:3" x14ac:dyDescent="0.35">
      <c r="A51" t="s">
        <v>127</v>
      </c>
      <c r="B51" s="24">
        <v>38203.169999999984</v>
      </c>
      <c r="C51" s="24">
        <v>6621</v>
      </c>
    </row>
    <row r="52" spans="1:3" x14ac:dyDescent="0.35">
      <c r="A52" t="s">
        <v>128</v>
      </c>
      <c r="B52" s="24">
        <v>53613.000000000022</v>
      </c>
      <c r="C52" s="24">
        <v>6475</v>
      </c>
    </row>
    <row r="53" spans="1:3" x14ac:dyDescent="0.35">
      <c r="A53" t="s">
        <v>129</v>
      </c>
      <c r="B53" s="24">
        <v>-29069.040000000001</v>
      </c>
      <c r="C53" s="24">
        <v>6776</v>
      </c>
    </row>
    <row r="54" spans="1:3" x14ac:dyDescent="0.35">
      <c r="A54" t="s">
        <v>130</v>
      </c>
      <c r="B54" s="24">
        <v>44743.859999999971</v>
      </c>
      <c r="C54" s="24">
        <v>5586</v>
      </c>
    </row>
    <row r="55" spans="1:3" x14ac:dyDescent="0.35">
      <c r="A55" t="s">
        <v>131</v>
      </c>
      <c r="B55" s="24">
        <v>-9326.5600000000122</v>
      </c>
      <c r="C55" s="24">
        <v>6568</v>
      </c>
    </row>
    <row r="56" spans="1:3" x14ac:dyDescent="0.35">
      <c r="A56" t="s">
        <v>132</v>
      </c>
      <c r="B56" s="24">
        <v>-2557.7999999999956</v>
      </c>
      <c r="C56" s="24">
        <v>5220</v>
      </c>
    </row>
    <row r="57" spans="1:3" x14ac:dyDescent="0.35">
      <c r="A57" t="s">
        <v>133</v>
      </c>
      <c r="B57" s="24">
        <v>84506.489999999932</v>
      </c>
      <c r="C57" s="24">
        <v>6137</v>
      </c>
    </row>
    <row r="58" spans="1:3" x14ac:dyDescent="0.35">
      <c r="A58" t="s">
        <v>134</v>
      </c>
      <c r="B58" s="24">
        <v>5787.580000000009</v>
      </c>
      <c r="C58" s="24">
        <v>6157</v>
      </c>
    </row>
    <row r="59" spans="1:3" x14ac:dyDescent="0.35">
      <c r="A59" t="s">
        <v>135</v>
      </c>
      <c r="B59" s="24">
        <v>-14038.900000000009</v>
      </c>
      <c r="C59" s="24">
        <v>6815</v>
      </c>
    </row>
    <row r="60" spans="1:3" x14ac:dyDescent="0.35">
      <c r="A60" t="s">
        <v>136</v>
      </c>
      <c r="B60" s="24">
        <v>18729.619999999988</v>
      </c>
      <c r="C60" s="24">
        <v>6526</v>
      </c>
    </row>
    <row r="61" spans="1:3" x14ac:dyDescent="0.35">
      <c r="A61" t="s">
        <v>137</v>
      </c>
      <c r="B61" s="24">
        <v>31367.100000000009</v>
      </c>
      <c r="C61" s="24">
        <v>5503</v>
      </c>
    </row>
    <row r="62" spans="1:3" x14ac:dyDescent="0.35">
      <c r="A62" t="s">
        <v>138</v>
      </c>
      <c r="B62" s="24">
        <v>13233.920000000009</v>
      </c>
      <c r="C62" s="24">
        <v>5908</v>
      </c>
    </row>
    <row r="63" spans="1:3" x14ac:dyDescent="0.35">
      <c r="A63" t="s">
        <v>139</v>
      </c>
      <c r="B63" s="24">
        <v>34303.500000000022</v>
      </c>
      <c r="C63" s="24">
        <v>5775</v>
      </c>
    </row>
    <row r="64" spans="1:3" x14ac:dyDescent="0.35">
      <c r="A64" t="s">
        <v>140</v>
      </c>
      <c r="B64" s="24">
        <v>31380.58</v>
      </c>
      <c r="C64" s="24">
        <v>5822</v>
      </c>
    </row>
    <row r="65" spans="1:3" x14ac:dyDescent="0.35">
      <c r="A65" t="s">
        <v>141</v>
      </c>
      <c r="B65" s="24">
        <v>-1947.5200000000059</v>
      </c>
      <c r="C65" s="24">
        <v>5728</v>
      </c>
    </row>
    <row r="66" spans="1:3" x14ac:dyDescent="0.35">
      <c r="A66" t="s">
        <v>142</v>
      </c>
      <c r="B66" s="24">
        <v>82987.239999999991</v>
      </c>
      <c r="C66" s="24">
        <v>6671</v>
      </c>
    </row>
    <row r="67" spans="1:3" x14ac:dyDescent="0.35">
      <c r="A67" t="s">
        <v>143</v>
      </c>
      <c r="B67" s="24">
        <v>39498.199999999997</v>
      </c>
      <c r="C67" s="24">
        <v>6230</v>
      </c>
    </row>
    <row r="68" spans="1:3" x14ac:dyDescent="0.35">
      <c r="A68" t="s">
        <v>144</v>
      </c>
      <c r="B68" s="24">
        <v>50200.709999999963</v>
      </c>
      <c r="C68" s="24">
        <v>5817</v>
      </c>
    </row>
    <row r="69" spans="1:3" x14ac:dyDescent="0.35">
      <c r="A69" t="s">
        <v>145</v>
      </c>
      <c r="B69" s="24">
        <v>43165.919999999984</v>
      </c>
      <c r="C69" s="24">
        <v>6202</v>
      </c>
    </row>
    <row r="70" spans="1:3" x14ac:dyDescent="0.35">
      <c r="A70" t="s">
        <v>146</v>
      </c>
      <c r="B70" s="24">
        <v>13602.679999999986</v>
      </c>
      <c r="C70" s="24">
        <v>5252</v>
      </c>
    </row>
    <row r="71" spans="1:3" x14ac:dyDescent="0.35">
      <c r="A71" t="s">
        <v>147</v>
      </c>
      <c r="B71" s="24">
        <v>2004.299999999952</v>
      </c>
      <c r="C71" s="24">
        <v>6681</v>
      </c>
    </row>
    <row r="72" spans="1:3" x14ac:dyDescent="0.35">
      <c r="A72" t="s">
        <v>148</v>
      </c>
      <c r="B72" s="24">
        <v>13022.850000000009</v>
      </c>
      <c r="C72" s="24">
        <v>5107</v>
      </c>
    </row>
    <row r="73" spans="1:3" x14ac:dyDescent="0.35">
      <c r="A73" t="s">
        <v>149</v>
      </c>
      <c r="B73" s="24">
        <v>16381.75</v>
      </c>
      <c r="C73" s="24">
        <v>6325</v>
      </c>
    </row>
    <row r="74" spans="1:3" x14ac:dyDescent="0.35">
      <c r="A74" t="s">
        <v>150</v>
      </c>
      <c r="B74" s="24">
        <v>43903.63</v>
      </c>
      <c r="C74" s="24">
        <v>6263</v>
      </c>
    </row>
    <row r="75" spans="1:3" x14ac:dyDescent="0.35">
      <c r="A75" t="s">
        <v>151</v>
      </c>
      <c r="B75" s="24">
        <v>10907.520000000008</v>
      </c>
      <c r="C75" s="24">
        <v>6992</v>
      </c>
    </row>
    <row r="76" spans="1:3" x14ac:dyDescent="0.35">
      <c r="A76" t="s">
        <v>152</v>
      </c>
      <c r="B76" s="24">
        <v>28777.41</v>
      </c>
      <c r="C76" s="24">
        <v>6033</v>
      </c>
    </row>
    <row r="77" spans="1:3" x14ac:dyDescent="0.35">
      <c r="A77" t="s">
        <v>153</v>
      </c>
      <c r="B77" s="24">
        <v>-1571.1300000000556</v>
      </c>
      <c r="C77" s="24">
        <v>5819</v>
      </c>
    </row>
    <row r="78" spans="1:3" x14ac:dyDescent="0.35">
      <c r="A78" t="s">
        <v>154</v>
      </c>
      <c r="B78" s="24">
        <v>-21740.939999999981</v>
      </c>
      <c r="C78" s="24">
        <v>6194</v>
      </c>
    </row>
    <row r="79" spans="1:3" x14ac:dyDescent="0.35">
      <c r="A79" t="s">
        <v>155</v>
      </c>
      <c r="B79" s="24">
        <v>6318.1299999999919</v>
      </c>
      <c r="C79" s="24">
        <v>6943</v>
      </c>
    </row>
    <row r="80" spans="1:3" x14ac:dyDescent="0.35">
      <c r="A80" t="s">
        <v>156</v>
      </c>
      <c r="B80" s="24">
        <v>-13781.949999999986</v>
      </c>
      <c r="C80" s="24">
        <v>5915</v>
      </c>
    </row>
    <row r="81" spans="1:3" x14ac:dyDescent="0.35">
      <c r="A81" t="s">
        <v>157</v>
      </c>
      <c r="B81" s="24">
        <v>-8467.2000000000335</v>
      </c>
      <c r="C81" s="24">
        <v>5760</v>
      </c>
    </row>
    <row r="82" spans="1:3" x14ac:dyDescent="0.35">
      <c r="A82" t="s">
        <v>158</v>
      </c>
      <c r="B82" s="24">
        <v>24069.160000000011</v>
      </c>
      <c r="C82" s="24">
        <v>6761</v>
      </c>
    </row>
    <row r="83" spans="1:3" x14ac:dyDescent="0.35">
      <c r="A83" t="s">
        <v>159</v>
      </c>
      <c r="B83" s="24">
        <v>15387.719999999994</v>
      </c>
      <c r="C83" s="24">
        <v>6749</v>
      </c>
    </row>
    <row r="84" spans="1:3" x14ac:dyDescent="0.35">
      <c r="A84" t="s">
        <v>160</v>
      </c>
      <c r="B84" s="24">
        <v>11575.520000000019</v>
      </c>
      <c r="C84" s="24">
        <v>6577</v>
      </c>
    </row>
    <row r="85" spans="1:3" x14ac:dyDescent="0.35">
      <c r="A85" t="s">
        <v>161</v>
      </c>
      <c r="B85" s="24">
        <v>12376.54</v>
      </c>
      <c r="C85" s="24">
        <v>6127</v>
      </c>
    </row>
    <row r="86" spans="1:3" x14ac:dyDescent="0.35">
      <c r="A86" t="s">
        <v>162</v>
      </c>
      <c r="B86" s="24">
        <v>2761.2499999999782</v>
      </c>
      <c r="C86" s="24">
        <v>5875</v>
      </c>
    </row>
    <row r="87" spans="1:3" x14ac:dyDescent="0.35">
      <c r="A87" t="s">
        <v>163</v>
      </c>
      <c r="B87" s="24">
        <v>63904.020000000055</v>
      </c>
      <c r="C87" s="24">
        <v>6063</v>
      </c>
    </row>
    <row r="88" spans="1:3" x14ac:dyDescent="0.35">
      <c r="A88" t="s">
        <v>164</v>
      </c>
      <c r="B88" s="24">
        <v>43574.720000000016</v>
      </c>
      <c r="C88" s="24">
        <v>5558</v>
      </c>
    </row>
    <row r="89" spans="1:3" x14ac:dyDescent="0.35">
      <c r="A89" t="s">
        <v>165</v>
      </c>
      <c r="B89" s="24">
        <v>31736.320000000058</v>
      </c>
      <c r="C89" s="24">
        <v>5888</v>
      </c>
    </row>
    <row r="90" spans="1:3" x14ac:dyDescent="0.35">
      <c r="A90" t="s">
        <v>166</v>
      </c>
      <c r="B90" s="24">
        <v>-1112.8299999999945</v>
      </c>
      <c r="C90" s="24">
        <v>5857</v>
      </c>
    </row>
    <row r="91" spans="1:3" x14ac:dyDescent="0.35">
      <c r="A91" t="s">
        <v>167</v>
      </c>
      <c r="B91" s="24">
        <v>36733.600000000057</v>
      </c>
      <c r="C91" s="24">
        <v>6290</v>
      </c>
    </row>
    <row r="92" spans="1:3" x14ac:dyDescent="0.35">
      <c r="A92" t="s">
        <v>168</v>
      </c>
      <c r="B92" s="24">
        <v>-18969.600000000046</v>
      </c>
      <c r="C92" s="24">
        <v>5928</v>
      </c>
    </row>
    <row r="93" spans="1:3" x14ac:dyDescent="0.35">
      <c r="A93" t="s">
        <v>169</v>
      </c>
      <c r="B93" s="24">
        <v>42187.60000000002</v>
      </c>
      <c r="C93" s="24">
        <v>5795</v>
      </c>
    </row>
    <row r="94" spans="1:3" x14ac:dyDescent="0.35">
      <c r="A94" t="s">
        <v>170</v>
      </c>
      <c r="B94" s="24">
        <v>11787.310000000005</v>
      </c>
      <c r="C94" s="24">
        <v>4891</v>
      </c>
    </row>
    <row r="95" spans="1:3" x14ac:dyDescent="0.35">
      <c r="A95" t="s">
        <v>171</v>
      </c>
      <c r="B95" s="24">
        <v>26067.999999999978</v>
      </c>
      <c r="C95" s="24">
        <v>6860</v>
      </c>
    </row>
    <row r="96" spans="1:3" x14ac:dyDescent="0.35">
      <c r="A96" t="s">
        <v>172</v>
      </c>
      <c r="B96" s="24">
        <v>8106.2399999999907</v>
      </c>
      <c r="C96" s="24">
        <v>6333</v>
      </c>
    </row>
    <row r="97" spans="1:3" x14ac:dyDescent="0.35">
      <c r="A97" t="s">
        <v>173</v>
      </c>
      <c r="B97" s="24">
        <v>83284.599999999977</v>
      </c>
      <c r="C97" s="24">
        <v>6262</v>
      </c>
    </row>
    <row r="98" spans="1:3" x14ac:dyDescent="0.35">
      <c r="A98" t="s">
        <v>174</v>
      </c>
      <c r="B98" s="24">
        <v>51479.960000000043</v>
      </c>
      <c r="C98" s="24">
        <v>6938</v>
      </c>
    </row>
    <row r="99" spans="1:3" x14ac:dyDescent="0.35">
      <c r="A99" t="s">
        <v>175</v>
      </c>
      <c r="B99" s="24">
        <v>10467.999999999993</v>
      </c>
      <c r="C99" s="24">
        <v>5234</v>
      </c>
    </row>
    <row r="100" spans="1:3" x14ac:dyDescent="0.35">
      <c r="A100" t="s">
        <v>176</v>
      </c>
      <c r="B100" s="24">
        <v>25255.650000000016</v>
      </c>
      <c r="C100" s="24">
        <v>5385</v>
      </c>
    </row>
    <row r="101" spans="1:3" x14ac:dyDescent="0.35">
      <c r="A101" t="s">
        <v>177</v>
      </c>
      <c r="B101" s="24">
        <v>9939.5999999999913</v>
      </c>
      <c r="C101" s="24">
        <v>6024</v>
      </c>
    </row>
    <row r="102" spans="1:3" x14ac:dyDescent="0.35">
      <c r="A102" t="s">
        <v>178</v>
      </c>
      <c r="B102" s="24">
        <v>38978.390000000021</v>
      </c>
      <c r="C102" s="24">
        <v>5809</v>
      </c>
    </row>
    <row r="103" spans="1:3" x14ac:dyDescent="0.35">
      <c r="A103" t="s">
        <v>179</v>
      </c>
      <c r="B103" s="24">
        <v>-7303.8000000000393</v>
      </c>
      <c r="C103" s="24">
        <v>5180</v>
      </c>
    </row>
    <row r="104" spans="1:3" x14ac:dyDescent="0.35">
      <c r="A104" t="s">
        <v>180</v>
      </c>
      <c r="B104" s="24">
        <v>26923.569999999989</v>
      </c>
      <c r="C104" s="24">
        <v>6161</v>
      </c>
    </row>
    <row r="105" spans="1:3" x14ac:dyDescent="0.35">
      <c r="A105" t="s">
        <v>181</v>
      </c>
      <c r="B105" s="24">
        <v>28375.229999999974</v>
      </c>
      <c r="C105" s="24">
        <v>7041</v>
      </c>
    </row>
    <row r="106" spans="1:3" x14ac:dyDescent="0.35">
      <c r="A106" t="s">
        <v>182</v>
      </c>
      <c r="B106" s="24">
        <v>24412.700000000026</v>
      </c>
      <c r="C106" s="24">
        <v>5486</v>
      </c>
    </row>
    <row r="107" spans="1:3" x14ac:dyDescent="0.35">
      <c r="A107" t="s">
        <v>183</v>
      </c>
      <c r="B107" s="24">
        <v>4272.7199999999975</v>
      </c>
      <c r="C107" s="24">
        <v>5622</v>
      </c>
    </row>
    <row r="108" spans="1:3" x14ac:dyDescent="0.35">
      <c r="A108" t="s">
        <v>184</v>
      </c>
      <c r="B108" s="24">
        <v>-16258.440000000002</v>
      </c>
      <c r="C108" s="24">
        <v>7458</v>
      </c>
    </row>
    <row r="109" spans="1:3" x14ac:dyDescent="0.35">
      <c r="A109" t="s">
        <v>185</v>
      </c>
      <c r="B109" s="24">
        <v>8442.900000000016</v>
      </c>
      <c r="C109" s="24">
        <v>5310</v>
      </c>
    </row>
    <row r="110" spans="1:3" x14ac:dyDescent="0.35">
      <c r="A110" t="s">
        <v>186</v>
      </c>
      <c r="B110" s="24">
        <v>23774.260000000002</v>
      </c>
      <c r="C110" s="24">
        <v>6478</v>
      </c>
    </row>
    <row r="111" spans="1:3" x14ac:dyDescent="0.35">
      <c r="A111" t="s">
        <v>187</v>
      </c>
      <c r="B111" s="24">
        <v>58611.329999999973</v>
      </c>
      <c r="C111" s="24">
        <v>5867</v>
      </c>
    </row>
    <row r="112" spans="1:3" x14ac:dyDescent="0.35">
      <c r="A112" t="s">
        <v>188</v>
      </c>
      <c r="B112" s="24">
        <v>-1094.7799999999843</v>
      </c>
      <c r="C112" s="24">
        <v>5762</v>
      </c>
    </row>
    <row r="113" spans="1:3" x14ac:dyDescent="0.35">
      <c r="A113" t="s">
        <v>189</v>
      </c>
      <c r="B113" s="24">
        <v>18444.999999999993</v>
      </c>
      <c r="C113" s="24">
        <v>5950</v>
      </c>
    </row>
    <row r="114" spans="1:3" x14ac:dyDescent="0.35">
      <c r="A114" t="s">
        <v>190</v>
      </c>
      <c r="B114" s="24">
        <v>63091.859999999986</v>
      </c>
      <c r="C114" s="24">
        <v>5163</v>
      </c>
    </row>
    <row r="115" spans="1:3" x14ac:dyDescent="0.35">
      <c r="A115" t="s">
        <v>191</v>
      </c>
      <c r="B115" s="24">
        <v>29725.620000000014</v>
      </c>
      <c r="C115" s="24">
        <v>5969</v>
      </c>
    </row>
    <row r="116" spans="1:3" x14ac:dyDescent="0.35">
      <c r="A116" t="s">
        <v>192</v>
      </c>
      <c r="B116" s="24">
        <v>47952.000000000015</v>
      </c>
      <c r="C116" s="24">
        <v>5400</v>
      </c>
    </row>
    <row r="117" spans="1:3" x14ac:dyDescent="0.35">
      <c r="A117" t="s">
        <v>193</v>
      </c>
      <c r="B117" s="24">
        <v>56300.05</v>
      </c>
      <c r="C117" s="24">
        <v>6221</v>
      </c>
    </row>
    <row r="118" spans="1:3" x14ac:dyDescent="0.35">
      <c r="A118" t="s">
        <v>194</v>
      </c>
      <c r="B118" s="24">
        <v>22807.919999999976</v>
      </c>
      <c r="C118" s="24">
        <v>6554</v>
      </c>
    </row>
    <row r="119" spans="1:3" x14ac:dyDescent="0.35">
      <c r="A119" t="s">
        <v>195</v>
      </c>
      <c r="B119" s="24">
        <v>56525.640000000014</v>
      </c>
      <c r="C119" s="24">
        <v>6438</v>
      </c>
    </row>
    <row r="120" spans="1:3" x14ac:dyDescent="0.35">
      <c r="A120" t="s">
        <v>196</v>
      </c>
      <c r="B120" s="24">
        <v>32065.139999999952</v>
      </c>
      <c r="C120" s="24">
        <v>5862</v>
      </c>
    </row>
    <row r="121" spans="1:3" x14ac:dyDescent="0.35">
      <c r="A121" t="s">
        <v>197</v>
      </c>
      <c r="B121" s="24">
        <v>685.07999999998719</v>
      </c>
      <c r="C121" s="24">
        <v>5709</v>
      </c>
    </row>
    <row r="122" spans="1:3" x14ac:dyDescent="0.35">
      <c r="A122" t="s">
        <v>198</v>
      </c>
      <c r="B122" s="24">
        <v>-50135.640000000021</v>
      </c>
      <c r="C122" s="24">
        <v>7666</v>
      </c>
    </row>
    <row r="123" spans="1:3" x14ac:dyDescent="0.35">
      <c r="A123" t="s">
        <v>199</v>
      </c>
      <c r="B123" s="24">
        <v>-25109.370000000024</v>
      </c>
      <c r="C123" s="24">
        <v>5853</v>
      </c>
    </row>
    <row r="124" spans="1:3" x14ac:dyDescent="0.35">
      <c r="A124" t="s">
        <v>200</v>
      </c>
      <c r="B124" s="24">
        <v>2791.3200000000033</v>
      </c>
      <c r="C124" s="24">
        <v>6646</v>
      </c>
    </row>
    <row r="125" spans="1:3" x14ac:dyDescent="0.35">
      <c r="A125" t="s">
        <v>201</v>
      </c>
      <c r="B125" s="24">
        <v>-39515.370000000003</v>
      </c>
      <c r="C125" s="24">
        <v>5637</v>
      </c>
    </row>
    <row r="126" spans="1:3" x14ac:dyDescent="0.35">
      <c r="A126" t="s">
        <v>202</v>
      </c>
      <c r="B126" s="24">
        <v>27251.010000000009</v>
      </c>
      <c r="C126" s="24">
        <v>5713</v>
      </c>
    </row>
    <row r="127" spans="1:3" x14ac:dyDescent="0.35">
      <c r="A127" t="s">
        <v>203</v>
      </c>
      <c r="B127" s="24">
        <v>21262.580000000013</v>
      </c>
      <c r="C127" s="24">
        <v>5438</v>
      </c>
    </row>
    <row r="128" spans="1:3" x14ac:dyDescent="0.35">
      <c r="A128" t="s">
        <v>204</v>
      </c>
      <c r="B128" s="24">
        <v>16798.080000000002</v>
      </c>
      <c r="C128" s="24">
        <v>5384</v>
      </c>
    </row>
    <row r="129" spans="1:3" x14ac:dyDescent="0.35">
      <c r="A129" t="s">
        <v>205</v>
      </c>
      <c r="B129" s="24">
        <v>74447.250000000029</v>
      </c>
      <c r="C129" s="24">
        <v>5839</v>
      </c>
    </row>
    <row r="130" spans="1:3" x14ac:dyDescent="0.35">
      <c r="A130" t="s">
        <v>206</v>
      </c>
      <c r="B130" s="24">
        <v>74371.949999999953</v>
      </c>
      <c r="C130" s="24">
        <v>6255</v>
      </c>
    </row>
    <row r="131" spans="1:3" x14ac:dyDescent="0.35">
      <c r="A131" t="s">
        <v>207</v>
      </c>
      <c r="B131" s="24">
        <v>-60.990000000012515</v>
      </c>
      <c r="C131" s="24">
        <v>6099</v>
      </c>
    </row>
    <row r="132" spans="1:3" x14ac:dyDescent="0.35">
      <c r="A132" t="s">
        <v>208</v>
      </c>
      <c r="B132" s="24">
        <v>26684.99999999996</v>
      </c>
      <c r="C132" s="24">
        <v>5930</v>
      </c>
    </row>
    <row r="133" spans="1:3" x14ac:dyDescent="0.35">
      <c r="A133" t="s">
        <v>209</v>
      </c>
      <c r="B133" s="24">
        <v>46112.94</v>
      </c>
      <c r="C133" s="24">
        <v>6378</v>
      </c>
    </row>
    <row r="134" spans="1:3" x14ac:dyDescent="0.35">
      <c r="A134" t="s">
        <v>210</v>
      </c>
      <c r="B134" s="24">
        <v>-1748.7000000000335</v>
      </c>
      <c r="C134" s="24">
        <v>6030</v>
      </c>
    </row>
    <row r="135" spans="1:3" x14ac:dyDescent="0.35">
      <c r="A135" t="s">
        <v>211</v>
      </c>
      <c r="B135" s="24">
        <v>-4890.8900000000067</v>
      </c>
      <c r="C135" s="24">
        <v>6191</v>
      </c>
    </row>
    <row r="136" spans="1:3" x14ac:dyDescent="0.35">
      <c r="A136" t="s">
        <v>212</v>
      </c>
      <c r="B136" s="24">
        <v>54830.159999999974</v>
      </c>
      <c r="C136" s="24">
        <v>5934</v>
      </c>
    </row>
    <row r="137" spans="1:3" x14ac:dyDescent="0.35">
      <c r="A137" t="s">
        <v>213</v>
      </c>
      <c r="B137" s="24">
        <v>21655.43999999993</v>
      </c>
      <c r="C137" s="24">
        <v>6332</v>
      </c>
    </row>
    <row r="138" spans="1:3" x14ac:dyDescent="0.35">
      <c r="A138" t="s">
        <v>214</v>
      </c>
      <c r="B138" s="24">
        <v>9097.2600000000093</v>
      </c>
      <c r="C138" s="24">
        <v>6231</v>
      </c>
    </row>
  </sheetData>
  <conditionalFormatting sqref="A1">
    <cfRule type="expression" dxfId="67" priority="17">
      <formula>$J$15&lt;0</formula>
    </cfRule>
    <cfRule type="expression" dxfId="66" priority="18">
      <formula>$J$15&gt;0</formula>
    </cfRule>
  </conditionalFormatting>
  <conditionalFormatting sqref="D1">
    <cfRule type="expression" dxfId="65" priority="15">
      <formula>$J$15&lt;0</formula>
    </cfRule>
    <cfRule type="expression" dxfId="64" priority="16">
      <formula>$J$15&gt;0</formula>
    </cfRule>
  </conditionalFormatting>
  <conditionalFormatting sqref="A16">
    <cfRule type="expression" dxfId="63" priority="13">
      <formula>$J$15&lt;0</formula>
    </cfRule>
    <cfRule type="expression" dxfId="62" priority="14">
      <formula>$J$15&gt;0</formula>
    </cfRule>
  </conditionalFormatting>
  <conditionalFormatting sqref="A26">
    <cfRule type="expression" dxfId="61" priority="11">
      <formula>$J$15&lt;0</formula>
    </cfRule>
    <cfRule type="expression" dxfId="60" priority="12">
      <formula>$J$15&gt;0</formula>
    </cfRule>
  </conditionalFormatting>
  <conditionalFormatting sqref="A30">
    <cfRule type="expression" dxfId="59" priority="9">
      <formula>$J$15&lt;0</formula>
    </cfRule>
    <cfRule type="expression" dxfId="58" priority="10">
      <formula>$J$15&gt;0</formula>
    </cfRule>
  </conditionalFormatting>
  <conditionalFormatting sqref="A31">
    <cfRule type="expression" dxfId="57" priority="7">
      <formula>$J$15&lt;0</formula>
    </cfRule>
    <cfRule type="expression" dxfId="56" priority="8">
      <formula>$J$15&gt;0</formula>
    </cfRule>
  </conditionalFormatting>
  <conditionalFormatting sqref="D31">
    <cfRule type="expression" dxfId="55" priority="5">
      <formula>$J$15&lt;0</formula>
    </cfRule>
    <cfRule type="expression" dxfId="54" priority="6">
      <formula>$J$15&gt;0</formula>
    </cfRule>
  </conditionalFormatting>
  <conditionalFormatting sqref="A38">
    <cfRule type="expression" dxfId="53" priority="3">
      <formula>$J$15&lt;0</formula>
    </cfRule>
    <cfRule type="expression" dxfId="52" priority="4">
      <formula>$J$15&gt;0</formula>
    </cfRule>
  </conditionalFormatting>
  <conditionalFormatting sqref="H38">
    <cfRule type="expression" dxfId="51" priority="1">
      <formula>$J$15&lt;0</formula>
    </cfRule>
    <cfRule type="expression" dxfId="50" priority="2">
      <formula>$J$15&gt;0</formula>
    </cfRule>
  </conditionalFormatting>
  <pageMargins left="0.7" right="0.7" top="0.75" bottom="0.75" header="0.3" footer="0.3"/>
  <drawing r:id="rId9"/>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93EBA6-0D21-416F-A7E3-0D33AF4280EF}">
  <sheetPr codeName="Sheet15">
    <tabColor rgb="FF002060"/>
  </sheetPr>
  <dimension ref="A1:M37"/>
  <sheetViews>
    <sheetView workbookViewId="0">
      <selection activeCell="C16" sqref="C16"/>
    </sheetView>
  </sheetViews>
  <sheetFormatPr defaultRowHeight="18" x14ac:dyDescent="0.35"/>
  <cols>
    <col min="1" max="1" width="12.9140625" bestFit="1" customWidth="1"/>
    <col min="2" max="2" width="7.25" bestFit="1" customWidth="1"/>
    <col min="3" max="3" width="14.6640625" bestFit="1" customWidth="1"/>
    <col min="4" max="4" width="10.08203125" bestFit="1" customWidth="1"/>
    <col min="5" max="5" width="12.25" bestFit="1" customWidth="1"/>
    <col min="6" max="6" width="7.75" bestFit="1" customWidth="1"/>
    <col min="7" max="7" width="11.6640625" bestFit="1" customWidth="1"/>
    <col min="8" max="8" width="12.08203125" bestFit="1" customWidth="1"/>
    <col min="9" max="9" width="7.75" bestFit="1" customWidth="1"/>
    <col min="10" max="10" width="13.6640625" bestFit="1" customWidth="1"/>
    <col min="12" max="12" width="13.4140625" bestFit="1" customWidth="1"/>
  </cols>
  <sheetData>
    <row r="1" spans="1:12" x14ac:dyDescent="0.35">
      <c r="A1" t="s">
        <v>92</v>
      </c>
    </row>
    <row r="2" spans="1:12" x14ac:dyDescent="0.35">
      <c r="A2" s="8" t="s">
        <v>0</v>
      </c>
      <c r="B2" t="s">
        <v>100</v>
      </c>
    </row>
    <row r="3" spans="1:12" x14ac:dyDescent="0.35">
      <c r="A3" t="s">
        <v>13</v>
      </c>
      <c r="B3" s="2">
        <v>8477.4799999999977</v>
      </c>
      <c r="E3" s="41" t="s">
        <v>88</v>
      </c>
      <c r="F3" s="42">
        <v>1</v>
      </c>
      <c r="G3" t="s">
        <v>91</v>
      </c>
    </row>
    <row r="4" spans="1:12" x14ac:dyDescent="0.35">
      <c r="A4" t="s">
        <v>22</v>
      </c>
      <c r="B4" s="2">
        <v>7569.0199999999959</v>
      </c>
      <c r="E4" s="41" t="s">
        <v>89</v>
      </c>
      <c r="F4" s="42">
        <v>1</v>
      </c>
      <c r="G4" t="s">
        <v>90</v>
      </c>
    </row>
    <row r="5" spans="1:12" x14ac:dyDescent="0.35">
      <c r="A5" t="s">
        <v>17</v>
      </c>
      <c r="B5" s="2">
        <v>7236.9200000000019</v>
      </c>
    </row>
    <row r="6" spans="1:12" x14ac:dyDescent="0.35">
      <c r="A6" t="s">
        <v>19</v>
      </c>
      <c r="B6" s="2">
        <v>7191.9699999999975</v>
      </c>
    </row>
    <row r="7" spans="1:12" x14ac:dyDescent="0.35">
      <c r="A7" t="s">
        <v>15</v>
      </c>
      <c r="B7" s="2">
        <v>6966.5800000000008</v>
      </c>
    </row>
    <row r="9" spans="1:12" x14ac:dyDescent="0.35">
      <c r="E9" t="s">
        <v>96</v>
      </c>
      <c r="H9" t="s">
        <v>97</v>
      </c>
      <c r="K9" t="str">
        <f>IF($F$4=1,E10,H10)</f>
        <v>Fullname</v>
      </c>
      <c r="L9" t="str">
        <f>IF($F$4=1,F10,I10)</f>
        <v>PROFIT</v>
      </c>
    </row>
    <row r="10" spans="1:12" x14ac:dyDescent="0.35">
      <c r="A10" t="s">
        <v>93</v>
      </c>
      <c r="E10" t="str">
        <f>IF($F$3=1,A2,A11)</f>
        <v>Fullname</v>
      </c>
      <c r="F10" t="str">
        <f>IF($F$3=1,B2,B11)</f>
        <v>PROFIT</v>
      </c>
      <c r="H10" t="str">
        <f>IF($F$3=1,A20,A28)</f>
        <v>Location</v>
      </c>
      <c r="I10" t="str">
        <f t="shared" ref="I10:I15" si="0">IF($F$3=1,B20,B28)</f>
        <v>PROFIT</v>
      </c>
      <c r="K10" t="str">
        <f t="shared" ref="K10:K14" si="1">IF($F$4=1,E11,H11)</f>
        <v>John Brown</v>
      </c>
      <c r="L10" s="24">
        <f t="shared" ref="L10:L14" si="2">IF($F$4=1,F11,I11)</f>
        <v>8477.4799999999977</v>
      </c>
    </row>
    <row r="11" spans="1:12" x14ac:dyDescent="0.35">
      <c r="A11" s="8" t="s">
        <v>0</v>
      </c>
      <c r="B11" t="s">
        <v>100</v>
      </c>
      <c r="E11" t="str">
        <f t="shared" ref="E11:F11" si="3">IF($F$3=1,A3,A12)</f>
        <v>John Brown</v>
      </c>
      <c r="F11" s="2">
        <f t="shared" si="3"/>
        <v>8477.4799999999977</v>
      </c>
      <c r="H11" t="str">
        <f t="shared" ref="H11:H15" si="4">IF($F$3=1,A21,A29)</f>
        <v>Washington</v>
      </c>
      <c r="I11" s="2">
        <f t="shared" si="0"/>
        <v>134907.56</v>
      </c>
      <c r="K11" t="str">
        <f t="shared" si="1"/>
        <v>Paul Noble</v>
      </c>
      <c r="L11" s="24">
        <f t="shared" si="2"/>
        <v>7569.0199999999959</v>
      </c>
    </row>
    <row r="12" spans="1:12" x14ac:dyDescent="0.35">
      <c r="A12" t="s">
        <v>23</v>
      </c>
      <c r="B12" s="2">
        <v>130.20000000000073</v>
      </c>
      <c r="E12" t="str">
        <f t="shared" ref="E12:F12" si="5">IF($F$3=1,A4,A13)</f>
        <v>Paul Noble</v>
      </c>
      <c r="F12" s="2">
        <f t="shared" si="5"/>
        <v>7569.0199999999959</v>
      </c>
      <c r="H12" t="str">
        <f t="shared" si="4"/>
        <v>California</v>
      </c>
      <c r="I12" s="2">
        <f t="shared" si="0"/>
        <v>132555.79000000024</v>
      </c>
      <c r="K12" t="str">
        <f t="shared" si="1"/>
        <v>Laura Gross</v>
      </c>
      <c r="L12" s="24">
        <f t="shared" si="2"/>
        <v>7236.9200000000019</v>
      </c>
    </row>
    <row r="13" spans="1:12" x14ac:dyDescent="0.35">
      <c r="A13" t="s">
        <v>24</v>
      </c>
      <c r="B13" s="2">
        <v>912.82000000000062</v>
      </c>
      <c r="E13" t="str">
        <f t="shared" ref="E13:F13" si="6">IF($F$3=1,A5,A14)</f>
        <v>Laura Gross</v>
      </c>
      <c r="F13" s="2">
        <f t="shared" si="6"/>
        <v>7236.9200000000019</v>
      </c>
      <c r="H13" t="str">
        <f t="shared" si="4"/>
        <v>Michigan</v>
      </c>
      <c r="I13" s="2">
        <f t="shared" si="0"/>
        <v>132061.01999999973</v>
      </c>
      <c r="K13" t="str">
        <f t="shared" si="1"/>
        <v>Judith Simmons</v>
      </c>
      <c r="L13" s="24">
        <f t="shared" si="2"/>
        <v>7191.9699999999975</v>
      </c>
    </row>
    <row r="14" spans="1:12" x14ac:dyDescent="0.35">
      <c r="A14" t="s">
        <v>21</v>
      </c>
      <c r="B14" s="2">
        <v>992.27999999999975</v>
      </c>
      <c r="E14" t="str">
        <f t="shared" ref="E14:F14" si="7">IF($F$3=1,A6,A15)</f>
        <v>Judith Simmons</v>
      </c>
      <c r="F14" s="2">
        <f t="shared" si="7"/>
        <v>7191.9699999999975</v>
      </c>
      <c r="H14" t="str">
        <f t="shared" si="4"/>
        <v>Virginia</v>
      </c>
      <c r="I14" s="2">
        <f t="shared" si="0"/>
        <v>131335.97000000015</v>
      </c>
      <c r="K14" t="str">
        <f t="shared" si="1"/>
        <v>Kristine Barrett</v>
      </c>
      <c r="L14" s="24">
        <f t="shared" si="2"/>
        <v>6966.5800000000008</v>
      </c>
    </row>
    <row r="15" spans="1:12" x14ac:dyDescent="0.35">
      <c r="A15" t="s">
        <v>20</v>
      </c>
      <c r="B15" s="2">
        <v>1362.7800000000007</v>
      </c>
      <c r="E15" t="str">
        <f t="shared" ref="E15:F15" si="8">IF($F$3=1,A7,A16)</f>
        <v>Kristine Barrett</v>
      </c>
      <c r="F15" s="2">
        <f t="shared" si="8"/>
        <v>6966.5800000000008</v>
      </c>
      <c r="H15" t="str">
        <f t="shared" si="4"/>
        <v>Missouri</v>
      </c>
      <c r="I15" s="2">
        <f t="shared" si="0"/>
        <v>128176.22000000032</v>
      </c>
    </row>
    <row r="16" spans="1:12" x14ac:dyDescent="0.35">
      <c r="A16" t="s">
        <v>16</v>
      </c>
      <c r="B16" s="2">
        <v>1387.2399999999998</v>
      </c>
    </row>
    <row r="19" spans="1:13" x14ac:dyDescent="0.35">
      <c r="A19" t="s">
        <v>94</v>
      </c>
    </row>
    <row r="20" spans="1:13" x14ac:dyDescent="0.35">
      <c r="A20" s="8" t="s">
        <v>2</v>
      </c>
      <c r="B20" t="s">
        <v>100</v>
      </c>
    </row>
    <row r="21" spans="1:13" x14ac:dyDescent="0.35">
      <c r="A21" t="s">
        <v>14</v>
      </c>
      <c r="B21" s="2">
        <v>134907.56</v>
      </c>
    </row>
    <row r="22" spans="1:13" x14ac:dyDescent="0.35">
      <c r="A22" t="s">
        <v>5</v>
      </c>
      <c r="B22" s="2">
        <v>132555.79000000024</v>
      </c>
    </row>
    <row r="23" spans="1:13" x14ac:dyDescent="0.35">
      <c r="A23" t="s">
        <v>12</v>
      </c>
      <c r="B23" s="2">
        <v>132061.01999999973</v>
      </c>
    </row>
    <row r="24" spans="1:13" x14ac:dyDescent="0.35">
      <c r="A24" t="s">
        <v>8</v>
      </c>
      <c r="B24" s="2">
        <v>131335.97000000015</v>
      </c>
    </row>
    <row r="25" spans="1:13" x14ac:dyDescent="0.35">
      <c r="A25" t="s">
        <v>4</v>
      </c>
      <c r="B25" s="2">
        <v>128176.22000000032</v>
      </c>
    </row>
    <row r="27" spans="1:13" x14ac:dyDescent="0.35">
      <c r="A27" t="s">
        <v>95</v>
      </c>
    </row>
    <row r="28" spans="1:13" x14ac:dyDescent="0.35">
      <c r="A28" s="8" t="s">
        <v>2</v>
      </c>
      <c r="B28" t="s">
        <v>100</v>
      </c>
    </row>
    <row r="29" spans="1:13" x14ac:dyDescent="0.35">
      <c r="A29" t="s">
        <v>11</v>
      </c>
      <c r="B29" s="2">
        <v>104453.84999999986</v>
      </c>
      <c r="M29" t="str">
        <f>_xlfn.TEXTJOIN(" ",,IF(F4=1,"customer overtime","total sales  locations"))</f>
        <v>customer overtime</v>
      </c>
    </row>
    <row r="30" spans="1:13" x14ac:dyDescent="0.35">
      <c r="A30" t="s">
        <v>6</v>
      </c>
      <c r="B30" s="2">
        <v>101212.63000000015</v>
      </c>
      <c r="M30">
        <f>IF(F4=1,GETPIVOTDATA("[Measures].[#CUSTOMERS]",$E$35),G37)</f>
        <v>600</v>
      </c>
    </row>
    <row r="31" spans="1:13" x14ac:dyDescent="0.35">
      <c r="A31" t="s">
        <v>9</v>
      </c>
      <c r="B31" s="2">
        <v>96221.15</v>
      </c>
    </row>
    <row r="32" spans="1:13" x14ac:dyDescent="0.35">
      <c r="A32" t="s">
        <v>7</v>
      </c>
      <c r="B32" s="2">
        <v>91811.079999999856</v>
      </c>
      <c r="M32" t="str">
        <f>_xlfn.TEXTJOIN(" ",,IF(F3=1,"Top 5 profitable ","less 5   profitable"),IF(F4=1,"customer","location"))</f>
        <v>Top 5 profitable  customer</v>
      </c>
    </row>
    <row r="33" spans="1:10" x14ac:dyDescent="0.35">
      <c r="A33" t="s">
        <v>10</v>
      </c>
      <c r="B33" s="2">
        <v>86589.619999999952</v>
      </c>
    </row>
    <row r="35" spans="1:10" x14ac:dyDescent="0.35">
      <c r="E35" s="43" t="s">
        <v>98</v>
      </c>
      <c r="F35" s="43" t="s">
        <v>37</v>
      </c>
      <c r="G35" s="43" t="s">
        <v>99</v>
      </c>
      <c r="H35" s="46" t="s">
        <v>36</v>
      </c>
      <c r="I35" s="47" t="s">
        <v>100</v>
      </c>
      <c r="J35" s="47" t="s">
        <v>38</v>
      </c>
    </row>
    <row r="36" spans="1:10" x14ac:dyDescent="0.35">
      <c r="E36" s="44">
        <v>600</v>
      </c>
      <c r="F36" s="44">
        <v>3149297.4099999927</v>
      </c>
      <c r="G36" s="44">
        <v>20</v>
      </c>
      <c r="H36" s="45">
        <v>5446809.4700000202</v>
      </c>
      <c r="I36" s="45">
        <v>2297512.0600000275</v>
      </c>
      <c r="J36" s="48">
        <v>0.42180878047126164</v>
      </c>
    </row>
    <row r="37" spans="1:10" x14ac:dyDescent="0.35">
      <c r="E37" s="43">
        <f>GETPIVOTDATA("[Measures].[#CUSTOMERS]",$E$35)</f>
        <v>600</v>
      </c>
      <c r="F37" s="49">
        <f>GETPIVOTDATA("[Measures].[COGS]",$E$35)</f>
        <v>3149297.4099999927</v>
      </c>
      <c r="G37" s="43">
        <f>GETPIVOTDATA("[Measures].[3LOCATIONS]",$E$35)</f>
        <v>20</v>
      </c>
      <c r="H37" s="50">
        <f>GETPIVOTDATA("[Measures].[Totalrevenue]",$E$35)</f>
        <v>5446809.4700000202</v>
      </c>
      <c r="I37" s="50">
        <f>GETPIVOTDATA("[Measures].[PROFIT]",$E$35)</f>
        <v>2297512.0600000275</v>
      </c>
      <c r="J37" s="51">
        <f>GETPIVOTDATA("[Measures].[%profit margin]",$E$35)</f>
        <v>0.42180878047126164</v>
      </c>
    </row>
  </sheetData>
  <conditionalFormatting sqref="A2">
    <cfRule type="expression" dxfId="38" priority="9">
      <formula>$J$15&lt;0</formula>
    </cfRule>
    <cfRule type="expression" dxfId="37" priority="10">
      <formula>$J$15&gt;0</formula>
    </cfRule>
  </conditionalFormatting>
  <conditionalFormatting sqref="A11">
    <cfRule type="expression" dxfId="36" priority="7">
      <formula>$J$15&lt;0</formula>
    </cfRule>
    <cfRule type="expression" dxfId="35" priority="8">
      <formula>$J$15&gt;0</formula>
    </cfRule>
  </conditionalFormatting>
  <conditionalFormatting sqref="A20">
    <cfRule type="expression" dxfId="34" priority="5">
      <formula>$J$15&lt;0</formula>
    </cfRule>
    <cfRule type="expression" dxfId="33" priority="6">
      <formula>$J$15&gt;0</formula>
    </cfRule>
  </conditionalFormatting>
  <conditionalFormatting sqref="A28">
    <cfRule type="expression" dxfId="32" priority="3">
      <formula>$J$15&lt;0</formula>
    </cfRule>
    <cfRule type="expression" dxfId="31" priority="4">
      <formula>$J$15&gt;0</formula>
    </cfRule>
  </conditionalFormatting>
  <conditionalFormatting sqref="E35">
    <cfRule type="expression" dxfId="30" priority="1">
      <formula>$J$15&lt;0</formula>
    </cfRule>
    <cfRule type="expression" dxfId="29" priority="2">
      <formula>$J$15&gt;0</formula>
    </cfRule>
  </conditionalFormatting>
  <pageMargins left="0.7" right="0.7" top="0.75" bottom="0.75" header="0.3" footer="0.3"/>
  <drawing r:id="rId6"/>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1CE118-3D9C-47C6-9E72-FC60FD28CE53}">
  <sheetPr codeName="Sheet16">
    <tabColor rgb="FF002060"/>
  </sheetPr>
  <dimension ref="A1:F21"/>
  <sheetViews>
    <sheetView workbookViewId="0">
      <selection activeCell="K12" sqref="K12"/>
    </sheetView>
  </sheetViews>
  <sheetFormatPr defaultRowHeight="18" x14ac:dyDescent="0.35"/>
  <cols>
    <col min="1" max="1" width="11.83203125" bestFit="1" customWidth="1"/>
    <col min="2" max="2" width="13.75" bestFit="1" customWidth="1"/>
    <col min="3" max="3" width="10.6640625" bestFit="1" customWidth="1"/>
    <col min="4" max="4" width="18.1640625" bestFit="1" customWidth="1"/>
    <col min="5" max="5" width="13.75" bestFit="1" customWidth="1"/>
    <col min="6" max="6" width="7.33203125" bestFit="1" customWidth="1"/>
  </cols>
  <sheetData>
    <row r="1" spans="1:6" x14ac:dyDescent="0.35">
      <c r="A1" s="8" t="s">
        <v>101</v>
      </c>
      <c r="B1" t="s">
        <v>100</v>
      </c>
      <c r="E1" t="s">
        <v>106</v>
      </c>
      <c r="F1" t="s">
        <v>107</v>
      </c>
    </row>
    <row r="2" spans="1:6" x14ac:dyDescent="0.35">
      <c r="A2" t="s">
        <v>108</v>
      </c>
      <c r="B2" s="24">
        <v>933472.3399999924</v>
      </c>
      <c r="E2" s="24">
        <v>46.256666666666668</v>
      </c>
      <c r="F2" s="24">
        <v>46.256666666666668</v>
      </c>
    </row>
    <row r="3" spans="1:6" x14ac:dyDescent="0.35">
      <c r="A3" t="s">
        <v>105</v>
      </c>
      <c r="B3" s="24">
        <v>496045.26000000106</v>
      </c>
    </row>
    <row r="4" spans="1:6" x14ac:dyDescent="0.35">
      <c r="A4" t="s">
        <v>104</v>
      </c>
      <c r="B4" s="24">
        <v>428355.61999999825</v>
      </c>
    </row>
    <row r="5" spans="1:6" x14ac:dyDescent="0.35">
      <c r="A5" t="s">
        <v>103</v>
      </c>
      <c r="B5" s="24">
        <v>375058.86999999976</v>
      </c>
    </row>
    <row r="6" spans="1:6" x14ac:dyDescent="0.35">
      <c r="A6" t="s">
        <v>102</v>
      </c>
      <c r="B6" s="24">
        <v>64579.969999999928</v>
      </c>
    </row>
    <row r="8" spans="1:6" x14ac:dyDescent="0.35">
      <c r="A8" s="8" t="s">
        <v>101</v>
      </c>
      <c r="B8" t="s">
        <v>106</v>
      </c>
      <c r="C8" t="s">
        <v>40</v>
      </c>
    </row>
    <row r="9" spans="1:6" x14ac:dyDescent="0.35">
      <c r="A9" t="s">
        <v>102</v>
      </c>
      <c r="B9" s="24">
        <v>19.625</v>
      </c>
      <c r="C9" s="24">
        <v>11832.659999999996</v>
      </c>
    </row>
    <row r="10" spans="1:6" x14ac:dyDescent="0.35">
      <c r="A10" t="s">
        <v>103</v>
      </c>
      <c r="B10" s="24">
        <v>25.910891089108912</v>
      </c>
      <c r="C10" s="24">
        <v>71677.920000000202</v>
      </c>
    </row>
    <row r="11" spans="1:6" x14ac:dyDescent="0.35">
      <c r="A11" t="s">
        <v>104</v>
      </c>
      <c r="B11" s="24">
        <v>35.801724137931032</v>
      </c>
      <c r="C11" s="24">
        <v>83011.410000000178</v>
      </c>
    </row>
    <row r="12" spans="1:6" x14ac:dyDescent="0.35">
      <c r="A12" t="s">
        <v>105</v>
      </c>
      <c r="B12" s="24">
        <v>45.837209302325583</v>
      </c>
      <c r="C12" s="24">
        <v>95419.450000000026</v>
      </c>
    </row>
    <row r="13" spans="1:6" x14ac:dyDescent="0.35">
      <c r="A13" t="s">
        <v>108</v>
      </c>
      <c r="B13" s="24">
        <v>62.004201680672267</v>
      </c>
      <c r="C13" s="24">
        <v>176356.06999999908</v>
      </c>
    </row>
    <row r="19" spans="1:2" x14ac:dyDescent="0.35">
      <c r="A19" s="8" t="s">
        <v>1</v>
      </c>
      <c r="B19" t="s">
        <v>100</v>
      </c>
    </row>
    <row r="20" spans="1:2" x14ac:dyDescent="0.35">
      <c r="A20" t="s">
        <v>18</v>
      </c>
      <c r="B20" s="4">
        <v>0.48527656041986861</v>
      </c>
    </row>
    <row r="21" spans="1:2" x14ac:dyDescent="0.35">
      <c r="A21" t="s">
        <v>3</v>
      </c>
      <c r="B21" s="4">
        <v>0.51472343958010647</v>
      </c>
    </row>
  </sheetData>
  <conditionalFormatting sqref="A1">
    <cfRule type="expression" dxfId="12" priority="9">
      <formula>$J$15&lt;0</formula>
    </cfRule>
    <cfRule type="expression" dxfId="11" priority="10">
      <formula>$J$15&gt;0</formula>
    </cfRule>
  </conditionalFormatting>
  <conditionalFormatting sqref="A8">
    <cfRule type="expression" dxfId="10" priority="5">
      <formula>$J$15&lt;0</formula>
    </cfRule>
    <cfRule type="expression" dxfId="9" priority="6">
      <formula>$J$15&gt;0</formula>
    </cfRule>
  </conditionalFormatting>
  <conditionalFormatting sqref="A19">
    <cfRule type="expression" dxfId="8" priority="1">
      <formula>$J$15&lt;0</formula>
    </cfRule>
    <cfRule type="expression" dxfId="7" priority="2">
      <formula>$J$15&gt;0</formula>
    </cfRule>
  </conditionalFormatting>
  <conditionalFormatting sqref="E1">
    <cfRule type="expression" dxfId="6" priority="3">
      <formula>$J$15&lt;0</formula>
    </cfRule>
    <cfRule type="expression" dxfId="5" priority="4">
      <formula>$J$15&gt;0</formula>
    </cfRule>
  </conditionalFormatting>
  <pageMargins left="0.7" right="0.7" top="0.75" bottom="0.75" header="0.3" footer="0.3"/>
  <drawing r:id="rId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19D28A-3F90-42DF-A266-D5ACE5BBA52A}">
  <sheetPr codeName="Sheet8"/>
  <dimension ref="A1"/>
  <sheetViews>
    <sheetView workbookViewId="0">
      <selection activeCell="G15" sqref="G15"/>
    </sheetView>
  </sheetViews>
  <sheetFormatPr defaultRowHeight="18" x14ac:dyDescent="0.35"/>
  <cols>
    <col min="1" max="1" width="13.08203125" bestFit="1" customWidth="1"/>
    <col min="2" max="2" width="17.9140625" bestFit="1" customWidth="1"/>
    <col min="3" max="3" width="8.75" bestFit="1" customWidth="1"/>
    <col min="4" max="4" width="7.08203125" bestFit="1" customWidth="1"/>
    <col min="5" max="5" width="12.25" bestFit="1" customWidth="1"/>
  </cols>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_rels/item42.xml.rels><?xml version="1.0" encoding="UTF-8" standalone="yes"?>
<Relationships xmlns="http://schemas.openxmlformats.org/package/2006/relationships"><Relationship Id="rId1" Type="http://schemas.openxmlformats.org/officeDocument/2006/relationships/customXmlProps" Target="itemProps42.xml"/></Relationships>
</file>

<file path=customXml/_rels/item43.xml.rels><?xml version="1.0" encoding="UTF-8" standalone="yes"?>
<Relationships xmlns="http://schemas.openxmlformats.org/package/2006/relationships"><Relationship Id="rId1" Type="http://schemas.openxmlformats.org/officeDocument/2006/relationships/customXmlProps" Target="itemProps43.xml"/></Relationships>
</file>

<file path=customXml/_rels/item44.xml.rels><?xml version="1.0" encoding="UTF-8" standalone="yes"?>
<Relationships xmlns="http://schemas.openxmlformats.org/package/2006/relationships"><Relationship Id="rId1" Type="http://schemas.openxmlformats.org/officeDocument/2006/relationships/customXmlProps" Target="itemProps44.xml"/></Relationships>
</file>

<file path=customXml/_rels/item45.xml.rels><?xml version="1.0" encoding="UTF-8" standalone="yes"?>
<Relationships xmlns="http://schemas.openxmlformats.org/package/2006/relationships"><Relationship Id="rId1" Type="http://schemas.openxmlformats.org/officeDocument/2006/relationships/customXmlProps" Target="itemProps45.xml"/></Relationships>
</file>

<file path=customXml/_rels/item46.xml.rels><?xml version="1.0" encoding="UTF-8" standalone="yes"?>
<Relationships xmlns="http://schemas.openxmlformats.org/package/2006/relationships"><Relationship Id="rId1" Type="http://schemas.openxmlformats.org/officeDocument/2006/relationships/customXmlProps" Target="itemProps46.xml"/></Relationships>
</file>

<file path=customXml/_rels/item47.xml.rels><?xml version="1.0" encoding="UTF-8" standalone="yes"?>
<Relationships xmlns="http://schemas.openxmlformats.org/package/2006/relationships"><Relationship Id="rId1" Type="http://schemas.openxmlformats.org/officeDocument/2006/relationships/customXmlProps" Target="itemProps47.xml"/></Relationships>
</file>

<file path=customXml/_rels/item48.xml.rels><?xml version="1.0" encoding="UTF-8" standalone="yes"?>
<Relationships xmlns="http://schemas.openxmlformats.org/package/2006/relationships"><Relationship Id="rId1" Type="http://schemas.openxmlformats.org/officeDocument/2006/relationships/customXmlProps" Target="itemProps48.xml"/></Relationships>
</file>

<file path=customXml/_rels/item49.xml.rels><?xml version="1.0" encoding="UTF-8" standalone="yes"?>
<Relationships xmlns="http://schemas.openxmlformats.org/package/2006/relationships"><Relationship Id="rId1" Type="http://schemas.openxmlformats.org/officeDocument/2006/relationships/customXmlProps" Target="itemProps49.xml"/></Relationships>
</file>

<file path=customXml/_rels/item50.xml.rels><?xml version="1.0" encoding="UTF-8" standalone="yes"?>
<Relationships xmlns="http://schemas.openxmlformats.org/package/2006/relationships"><Relationship Id="rId1" Type="http://schemas.openxmlformats.org/officeDocument/2006/relationships/customXmlProps" Target="itemProps50.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40.xml>�� 
</file>

<file path=customXml/item41.xml>�� 
</file>

<file path=customXml/item42.xml>�� 
</file>

<file path=customXml/item43.xml>�� 
</file>

<file path=customXml/item44.xml>�� 
</file>

<file path=customXml/item45.xml>�� 
</file>

<file path=customXml/item46.xml>�� 
</file>

<file path=customXml/item47.xml>�� 
</file>

<file path=customXml/item48.xml>�� 
</file>

<file path=customXml/item49.xml>�� 
</file>

<file path=customXml/item50.xml>�� 
</file>

<file path=customXml/itemProps1.xml><?xml version="1.0" encoding="utf-8"?>
<ds:datastoreItem xmlns:ds="http://schemas.openxmlformats.org/officeDocument/2006/customXml" ds:itemID="{0E2CF83C-9514-4428-AC04-468553FCDF81}">
  <ds:schemaRefs/>
</ds:datastoreItem>
</file>

<file path=customXml/itemProps2.xml><?xml version="1.0" encoding="utf-8"?>
<ds:datastoreItem xmlns:ds="http://schemas.openxmlformats.org/officeDocument/2006/customXml" ds:itemID="{B678BDF7-96FA-4BB8-AF84-5C9EAC32C276}">
  <ds:schemaRefs/>
</ds:datastoreItem>
</file>

<file path=customXml/itemProps3.xml><?xml version="1.0" encoding="utf-8"?>
<ds:datastoreItem xmlns:ds="http://schemas.openxmlformats.org/officeDocument/2006/customXml" ds:itemID="{9B3F379F-A394-427B-A32F-76DE63E9F7A2}">
  <ds:schemaRefs/>
</ds:datastoreItem>
</file>

<file path=customXml/itemProps4.xml><?xml version="1.0" encoding="utf-8"?>
<ds:datastoreItem xmlns:ds="http://schemas.openxmlformats.org/officeDocument/2006/customXml" ds:itemID="{96C32210-3E83-4F5A-8542-766BC8136119}">
  <ds:schemaRefs/>
</ds:datastoreItem>
</file>

<file path=customXml/itemProps5.xml><?xml version="1.0" encoding="utf-8"?>
<ds:datastoreItem xmlns:ds="http://schemas.openxmlformats.org/officeDocument/2006/customXml" ds:itemID="{ECB15702-1C2B-44FA-B830-015E8AA4023F}">
  <ds:schemaRefs/>
</ds:datastoreItem>
</file>

<file path=customXml/itemProps6.xml><?xml version="1.0" encoding="utf-8"?>
<ds:datastoreItem xmlns:ds="http://schemas.openxmlformats.org/officeDocument/2006/customXml" ds:itemID="{FB2550E4-CB15-4C32-9F87-D2A08704B693}">
  <ds:schemaRefs/>
</ds:datastoreItem>
</file>

<file path=customXml/itemProps7.xml><?xml version="1.0" encoding="utf-8"?>
<ds:datastoreItem xmlns:ds="http://schemas.openxmlformats.org/officeDocument/2006/customXml" ds:itemID="{CA87775F-F476-4182-9742-46238FF1AB67}">
  <ds:schemaRefs/>
</ds:datastoreItem>
</file>

<file path=customXml/itemProps8.xml><?xml version="1.0" encoding="utf-8"?>
<ds:datastoreItem xmlns:ds="http://schemas.openxmlformats.org/officeDocument/2006/customXml" ds:itemID="{B53117E8-848B-48CA-ABF8-DE5865324357}">
  <ds:schemaRefs/>
</ds:datastoreItem>
</file>

<file path=customXml/itemProps9.xml><?xml version="1.0" encoding="utf-8"?>
<ds:datastoreItem xmlns:ds="http://schemas.openxmlformats.org/officeDocument/2006/customXml" ds:itemID="{F9263208-0E74-4B76-9797-C193280930CE}">
  <ds:schemaRefs/>
</ds:datastoreItem>
</file>

<file path=customXml/itemProps10.xml><?xml version="1.0" encoding="utf-8"?>
<ds:datastoreItem xmlns:ds="http://schemas.openxmlformats.org/officeDocument/2006/customXml" ds:itemID="{8BBD6347-DC26-4CD8-B334-DCEE2379226D}">
  <ds:schemaRefs/>
</ds:datastoreItem>
</file>

<file path=customXml/itemProps11.xml><?xml version="1.0" encoding="utf-8"?>
<ds:datastoreItem xmlns:ds="http://schemas.openxmlformats.org/officeDocument/2006/customXml" ds:itemID="{07E79A21-3D02-4516-8B22-C07162516A8A}">
  <ds:schemaRefs/>
</ds:datastoreItem>
</file>

<file path=customXml/itemProps12.xml><?xml version="1.0" encoding="utf-8"?>
<ds:datastoreItem xmlns:ds="http://schemas.openxmlformats.org/officeDocument/2006/customXml" ds:itemID="{29480627-4C00-4FE7-9888-814364CA5B32}">
  <ds:schemaRefs/>
</ds:datastoreItem>
</file>

<file path=customXml/itemProps13.xml><?xml version="1.0" encoding="utf-8"?>
<ds:datastoreItem xmlns:ds="http://schemas.openxmlformats.org/officeDocument/2006/customXml" ds:itemID="{C7580D83-B85E-413D-97C0-48EDF9AA2C1C}">
  <ds:schemaRefs>
    <ds:schemaRef ds:uri="http://schemas.microsoft.com/DataMashup"/>
  </ds:schemaRefs>
</ds:datastoreItem>
</file>

<file path=customXml/itemProps14.xml><?xml version="1.0" encoding="utf-8"?>
<ds:datastoreItem xmlns:ds="http://schemas.openxmlformats.org/officeDocument/2006/customXml" ds:itemID="{7F4E1513-517D-4317-AB9A-710469676EA3}">
  <ds:schemaRefs/>
</ds:datastoreItem>
</file>

<file path=customXml/itemProps15.xml><?xml version="1.0" encoding="utf-8"?>
<ds:datastoreItem xmlns:ds="http://schemas.openxmlformats.org/officeDocument/2006/customXml" ds:itemID="{E968E7F6-EAFE-467D-9605-C899B1A9E082}">
  <ds:schemaRefs/>
</ds:datastoreItem>
</file>

<file path=customXml/itemProps16.xml><?xml version="1.0" encoding="utf-8"?>
<ds:datastoreItem xmlns:ds="http://schemas.openxmlformats.org/officeDocument/2006/customXml" ds:itemID="{28DEDBDF-09D4-431E-939F-1F9706F83C8C}">
  <ds:schemaRefs/>
</ds:datastoreItem>
</file>

<file path=customXml/itemProps17.xml><?xml version="1.0" encoding="utf-8"?>
<ds:datastoreItem xmlns:ds="http://schemas.openxmlformats.org/officeDocument/2006/customXml" ds:itemID="{90F699E1-5124-4034-B8E2-F1565C5F08F5}">
  <ds:schemaRefs/>
</ds:datastoreItem>
</file>

<file path=customXml/itemProps18.xml><?xml version="1.0" encoding="utf-8"?>
<ds:datastoreItem xmlns:ds="http://schemas.openxmlformats.org/officeDocument/2006/customXml" ds:itemID="{D5E913E6-D1D9-4751-9987-6D82B3ED74AE}">
  <ds:schemaRefs/>
</ds:datastoreItem>
</file>

<file path=customXml/itemProps19.xml><?xml version="1.0" encoding="utf-8"?>
<ds:datastoreItem xmlns:ds="http://schemas.openxmlformats.org/officeDocument/2006/customXml" ds:itemID="{220E5D70-D642-4568-AF5A-F0BA693617D9}">
  <ds:schemaRefs/>
</ds:datastoreItem>
</file>

<file path=customXml/itemProps20.xml><?xml version="1.0" encoding="utf-8"?>
<ds:datastoreItem xmlns:ds="http://schemas.openxmlformats.org/officeDocument/2006/customXml" ds:itemID="{1062A059-8BC4-4773-B5E1-87B4B7A9309E}">
  <ds:schemaRefs/>
</ds:datastoreItem>
</file>

<file path=customXml/itemProps21.xml><?xml version="1.0" encoding="utf-8"?>
<ds:datastoreItem xmlns:ds="http://schemas.openxmlformats.org/officeDocument/2006/customXml" ds:itemID="{38280F2E-BB25-4B75-AD2B-3CC2DD02EBFA}">
  <ds:schemaRefs/>
</ds:datastoreItem>
</file>

<file path=customXml/itemProps22.xml><?xml version="1.0" encoding="utf-8"?>
<ds:datastoreItem xmlns:ds="http://schemas.openxmlformats.org/officeDocument/2006/customXml" ds:itemID="{817C464D-AFF0-4D00-A1B3-058BDE2891C5}">
  <ds:schemaRefs/>
</ds:datastoreItem>
</file>

<file path=customXml/itemProps23.xml><?xml version="1.0" encoding="utf-8"?>
<ds:datastoreItem xmlns:ds="http://schemas.openxmlformats.org/officeDocument/2006/customXml" ds:itemID="{6357D29E-C19D-453B-ABD5-8DD23160B161}">
  <ds:schemaRefs/>
</ds:datastoreItem>
</file>

<file path=customXml/itemProps24.xml><?xml version="1.0" encoding="utf-8"?>
<ds:datastoreItem xmlns:ds="http://schemas.openxmlformats.org/officeDocument/2006/customXml" ds:itemID="{C0109DFE-EA0C-4BB5-B080-875A46C99FC3}">
  <ds:schemaRefs/>
</ds:datastoreItem>
</file>

<file path=customXml/itemProps25.xml><?xml version="1.0" encoding="utf-8"?>
<ds:datastoreItem xmlns:ds="http://schemas.openxmlformats.org/officeDocument/2006/customXml" ds:itemID="{86336916-FA6B-4E1A-BDA9-295F93A7D1AB}">
  <ds:schemaRefs/>
</ds:datastoreItem>
</file>

<file path=customXml/itemProps26.xml><?xml version="1.0" encoding="utf-8"?>
<ds:datastoreItem xmlns:ds="http://schemas.openxmlformats.org/officeDocument/2006/customXml" ds:itemID="{0C2760AD-4184-43C2-B5BA-25B82FC2D31A}">
  <ds:schemaRefs/>
</ds:datastoreItem>
</file>

<file path=customXml/itemProps27.xml><?xml version="1.0" encoding="utf-8"?>
<ds:datastoreItem xmlns:ds="http://schemas.openxmlformats.org/officeDocument/2006/customXml" ds:itemID="{9B72C263-E8D7-4F34-B619-1E962B274191}">
  <ds:schemaRefs/>
</ds:datastoreItem>
</file>

<file path=customXml/itemProps28.xml><?xml version="1.0" encoding="utf-8"?>
<ds:datastoreItem xmlns:ds="http://schemas.openxmlformats.org/officeDocument/2006/customXml" ds:itemID="{F3D88942-7A42-4022-B4B5-E7F2D30A103B}">
  <ds:schemaRefs/>
</ds:datastoreItem>
</file>

<file path=customXml/itemProps29.xml><?xml version="1.0" encoding="utf-8"?>
<ds:datastoreItem xmlns:ds="http://schemas.openxmlformats.org/officeDocument/2006/customXml" ds:itemID="{81042A5C-061F-4087-9E61-8FCCDE6A7586}">
  <ds:schemaRefs/>
</ds:datastoreItem>
</file>

<file path=customXml/itemProps30.xml><?xml version="1.0" encoding="utf-8"?>
<ds:datastoreItem xmlns:ds="http://schemas.openxmlformats.org/officeDocument/2006/customXml" ds:itemID="{09B8C1E9-4564-486A-AFF6-26C05EB5B810}">
  <ds:schemaRefs/>
</ds:datastoreItem>
</file>

<file path=customXml/itemProps31.xml><?xml version="1.0" encoding="utf-8"?>
<ds:datastoreItem xmlns:ds="http://schemas.openxmlformats.org/officeDocument/2006/customXml" ds:itemID="{06833064-ADCB-4461-93DB-1F8FC5CBE895}">
  <ds:schemaRefs/>
</ds:datastoreItem>
</file>

<file path=customXml/itemProps32.xml><?xml version="1.0" encoding="utf-8"?>
<ds:datastoreItem xmlns:ds="http://schemas.openxmlformats.org/officeDocument/2006/customXml" ds:itemID="{B703D030-16C4-4E1E-B78B-9EA572CC738D}">
  <ds:schemaRefs/>
</ds:datastoreItem>
</file>

<file path=customXml/itemProps33.xml><?xml version="1.0" encoding="utf-8"?>
<ds:datastoreItem xmlns:ds="http://schemas.openxmlformats.org/officeDocument/2006/customXml" ds:itemID="{8B11B78C-BE22-4F12-ABB3-0626268C5872}">
  <ds:schemaRefs/>
</ds:datastoreItem>
</file>

<file path=customXml/itemProps34.xml><?xml version="1.0" encoding="utf-8"?>
<ds:datastoreItem xmlns:ds="http://schemas.openxmlformats.org/officeDocument/2006/customXml" ds:itemID="{9C737FDA-31BC-4B04-AC08-ABF39E6B2BEA}">
  <ds:schemaRefs/>
</ds:datastoreItem>
</file>

<file path=customXml/itemProps35.xml><?xml version="1.0" encoding="utf-8"?>
<ds:datastoreItem xmlns:ds="http://schemas.openxmlformats.org/officeDocument/2006/customXml" ds:itemID="{5E9D7894-B0A6-4FFF-A044-9619484EE30E}">
  <ds:schemaRefs/>
</ds:datastoreItem>
</file>

<file path=customXml/itemProps36.xml><?xml version="1.0" encoding="utf-8"?>
<ds:datastoreItem xmlns:ds="http://schemas.openxmlformats.org/officeDocument/2006/customXml" ds:itemID="{14F92914-7E2F-4EE6-9522-B922B72AF2C4}">
  <ds:schemaRefs/>
</ds:datastoreItem>
</file>

<file path=customXml/itemProps37.xml><?xml version="1.0" encoding="utf-8"?>
<ds:datastoreItem xmlns:ds="http://schemas.openxmlformats.org/officeDocument/2006/customXml" ds:itemID="{5C4C70C2-272A-41D6-BD5A-191DEA3323EE}">
  <ds:schemaRefs/>
</ds:datastoreItem>
</file>

<file path=customXml/itemProps38.xml><?xml version="1.0" encoding="utf-8"?>
<ds:datastoreItem xmlns:ds="http://schemas.openxmlformats.org/officeDocument/2006/customXml" ds:itemID="{63B3DC84-9336-4A1E-84D4-442327051DDF}">
  <ds:schemaRefs/>
</ds:datastoreItem>
</file>

<file path=customXml/itemProps39.xml><?xml version="1.0" encoding="utf-8"?>
<ds:datastoreItem xmlns:ds="http://schemas.openxmlformats.org/officeDocument/2006/customXml" ds:itemID="{B1279CE1-6A35-4B26-A8B1-8F934438B5C0}">
  <ds:schemaRefs/>
</ds:datastoreItem>
</file>

<file path=customXml/itemProps40.xml><?xml version="1.0" encoding="utf-8"?>
<ds:datastoreItem xmlns:ds="http://schemas.openxmlformats.org/officeDocument/2006/customXml" ds:itemID="{43CCB2E3-8F51-4302-9060-3DB9EAAB62AF}">
  <ds:schemaRefs/>
</ds:datastoreItem>
</file>

<file path=customXml/itemProps41.xml><?xml version="1.0" encoding="utf-8"?>
<ds:datastoreItem xmlns:ds="http://schemas.openxmlformats.org/officeDocument/2006/customXml" ds:itemID="{A1668A1D-5D8C-48CF-94A4-4F25942A1150}">
  <ds:schemaRefs/>
</ds:datastoreItem>
</file>

<file path=customXml/itemProps42.xml><?xml version="1.0" encoding="utf-8"?>
<ds:datastoreItem xmlns:ds="http://schemas.openxmlformats.org/officeDocument/2006/customXml" ds:itemID="{841EF261-583F-44E9-9E55-9F472E56906A}">
  <ds:schemaRefs/>
</ds:datastoreItem>
</file>

<file path=customXml/itemProps43.xml><?xml version="1.0" encoding="utf-8"?>
<ds:datastoreItem xmlns:ds="http://schemas.openxmlformats.org/officeDocument/2006/customXml" ds:itemID="{3A66CB68-3A35-4559-856C-14504235C1A4}">
  <ds:schemaRefs/>
</ds:datastoreItem>
</file>

<file path=customXml/itemProps44.xml><?xml version="1.0" encoding="utf-8"?>
<ds:datastoreItem xmlns:ds="http://schemas.openxmlformats.org/officeDocument/2006/customXml" ds:itemID="{E7117311-AAF5-4EA6-AEE2-976065A35036}">
  <ds:schemaRefs/>
</ds:datastoreItem>
</file>

<file path=customXml/itemProps45.xml><?xml version="1.0" encoding="utf-8"?>
<ds:datastoreItem xmlns:ds="http://schemas.openxmlformats.org/officeDocument/2006/customXml" ds:itemID="{9CE86CC1-2DAB-439D-A1DA-F397292E0FF0}">
  <ds:schemaRefs/>
</ds:datastoreItem>
</file>

<file path=customXml/itemProps46.xml><?xml version="1.0" encoding="utf-8"?>
<ds:datastoreItem xmlns:ds="http://schemas.openxmlformats.org/officeDocument/2006/customXml" ds:itemID="{F40D944B-C178-40FB-BA20-0F060C5AA10C}">
  <ds:schemaRefs/>
</ds:datastoreItem>
</file>

<file path=customXml/itemProps47.xml><?xml version="1.0" encoding="utf-8"?>
<ds:datastoreItem xmlns:ds="http://schemas.openxmlformats.org/officeDocument/2006/customXml" ds:itemID="{419ABB14-ACC0-42BA-AF8D-81587896822B}">
  <ds:schemaRefs/>
</ds:datastoreItem>
</file>

<file path=customXml/itemProps48.xml><?xml version="1.0" encoding="utf-8"?>
<ds:datastoreItem xmlns:ds="http://schemas.openxmlformats.org/officeDocument/2006/customXml" ds:itemID="{E9911815-06F4-417F-B2C3-BC22EBCDD4B2}">
  <ds:schemaRefs/>
</ds:datastoreItem>
</file>

<file path=customXml/itemProps49.xml><?xml version="1.0" encoding="utf-8"?>
<ds:datastoreItem xmlns:ds="http://schemas.openxmlformats.org/officeDocument/2006/customXml" ds:itemID="{9849F79A-5BEE-4C43-BC5F-DEF4EC12CDB5}">
  <ds:schemaRefs/>
</ds:datastoreItem>
</file>

<file path=customXml/itemProps50.xml><?xml version="1.0" encoding="utf-8"?>
<ds:datastoreItem xmlns:ds="http://schemas.openxmlformats.org/officeDocument/2006/customXml" ds:itemID="{BD8D0CEB-13E6-47F7-95ED-8869AB835F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2</vt:i4>
      </vt:variant>
    </vt:vector>
  </HeadingPairs>
  <TitlesOfParts>
    <vt:vector size="17" baseType="lpstr">
      <vt:lpstr>fact_table</vt:lpstr>
      <vt:lpstr>monthly_store_targets</vt:lpstr>
      <vt:lpstr>products_table</vt:lpstr>
      <vt:lpstr>sales_persons_table</vt:lpstr>
      <vt:lpstr>Time Frame dashboard</vt:lpstr>
      <vt:lpstr>STORE AND MONTH WISE REVENUE</vt:lpstr>
      <vt:lpstr>MONTH WISE REVENUE</vt:lpstr>
      <vt:lpstr>STORE DASHBOARD1</vt:lpstr>
      <vt:lpstr>DAYS WISE REVENUE</vt:lpstr>
      <vt:lpstr>Profit DASHBOARD</vt:lpstr>
      <vt:lpstr>gender chart</vt:lpstr>
      <vt:lpstr>PRODUCT AND MONTH wise profit</vt:lpstr>
      <vt:lpstr>NAME AND PROFIT analysis</vt:lpstr>
      <vt:lpstr>age chart</vt:lpstr>
      <vt:lpstr>customers_table</vt:lpstr>
      <vt:lpstr>large_1</vt:lpstr>
      <vt:lpstr>large_2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Priya priya</dc:creator>
  <cp:lastModifiedBy>Priya priya</cp:lastModifiedBy>
  <dcterms:created xsi:type="dcterms:W3CDTF">2025-05-12T07:06:38Z</dcterms:created>
  <dcterms:modified xsi:type="dcterms:W3CDTF">2025-05-15T07:13:43Z</dcterms:modified>
</cp:coreProperties>
</file>