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E:\Priya\Projects\Data Analysis Portfolio\Excel-Reports\"/>
    </mc:Choice>
  </mc:AlternateContent>
  <bookViews>
    <workbookView xWindow="0" yWindow="0" windowWidth="20400" windowHeight="7755" activeTab="2"/>
  </bookViews>
  <sheets>
    <sheet name="Customer Data - Credit Risk" sheetId="1" r:id="rId1"/>
    <sheet name="Pivot Tables" sheetId="3" r:id="rId2"/>
    <sheet name="Dashboard" sheetId="4" r:id="rId3"/>
  </sheets>
  <definedNames>
    <definedName name="Slicer_Region">#N/A</definedName>
    <definedName name="Slicer_Risk_Category">#N/A</definedName>
  </definedNames>
  <calcPr calcId="152511"/>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S5" i="4" l="1"/>
  <c r="S4" i="4"/>
  <c r="R5" i="4"/>
  <c r="R4" i="4"/>
  <c r="L2" i="1" l="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J2" i="1" l="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alcChain>
</file>

<file path=xl/sharedStrings.xml><?xml version="1.0" encoding="utf-8"?>
<sst xmlns="http://schemas.openxmlformats.org/spreadsheetml/2006/main" count="500" uniqueCount="288">
  <si>
    <t>Customer_ID</t>
  </si>
  <si>
    <t>Name</t>
  </si>
  <si>
    <t>Region</t>
  </si>
  <si>
    <t>Credit_Limit</t>
  </si>
  <si>
    <t>Exposure_Amount</t>
  </si>
  <si>
    <t>Credit_Score</t>
  </si>
  <si>
    <t>Risk_Factor</t>
  </si>
  <si>
    <t>Probability_of_Default</t>
  </si>
  <si>
    <t>Account_Open_Date</t>
  </si>
  <si>
    <t>CUST1000</t>
  </si>
  <si>
    <t>CUST1001</t>
  </si>
  <si>
    <t>CUST1002</t>
  </si>
  <si>
    <t>CUST1003</t>
  </si>
  <si>
    <t>CUST1004</t>
  </si>
  <si>
    <t>CUST1005</t>
  </si>
  <si>
    <t>CUST1006</t>
  </si>
  <si>
    <t>CUST1007</t>
  </si>
  <si>
    <t>CUST1008</t>
  </si>
  <si>
    <t>CUST1009</t>
  </si>
  <si>
    <t>CUST1010</t>
  </si>
  <si>
    <t>CUST1011</t>
  </si>
  <si>
    <t>CUST1012</t>
  </si>
  <si>
    <t>CUST1013</t>
  </si>
  <si>
    <t>CUST1014</t>
  </si>
  <si>
    <t>CUST1015</t>
  </si>
  <si>
    <t>CUST1016</t>
  </si>
  <si>
    <t>CUST1017</t>
  </si>
  <si>
    <t>CUST1018</t>
  </si>
  <si>
    <t>CUST1019</t>
  </si>
  <si>
    <t>CUST1020</t>
  </si>
  <si>
    <t>CUST1021</t>
  </si>
  <si>
    <t>CUST1022</t>
  </si>
  <si>
    <t>CUST1023</t>
  </si>
  <si>
    <t>CUST1024</t>
  </si>
  <si>
    <t>CUST1025</t>
  </si>
  <si>
    <t>CUST1026</t>
  </si>
  <si>
    <t>CUST1027</t>
  </si>
  <si>
    <t>CUST1028</t>
  </si>
  <si>
    <t>CUST1029</t>
  </si>
  <si>
    <t>CUST1030</t>
  </si>
  <si>
    <t>CUST1031</t>
  </si>
  <si>
    <t>CUST1032</t>
  </si>
  <si>
    <t>CUST1033</t>
  </si>
  <si>
    <t>CUST1034</t>
  </si>
  <si>
    <t>CUST1035</t>
  </si>
  <si>
    <t>CUST1036</t>
  </si>
  <si>
    <t>CUST1037</t>
  </si>
  <si>
    <t>CUST1038</t>
  </si>
  <si>
    <t>CUST1039</t>
  </si>
  <si>
    <t>CUST1040</t>
  </si>
  <si>
    <t>CUST1041</t>
  </si>
  <si>
    <t>CUST1042</t>
  </si>
  <si>
    <t>CUST1043</t>
  </si>
  <si>
    <t>CUST1044</t>
  </si>
  <si>
    <t>CUST1045</t>
  </si>
  <si>
    <t>CUST1046</t>
  </si>
  <si>
    <t>CUST1047</t>
  </si>
  <si>
    <t>CUST1048</t>
  </si>
  <si>
    <t>CUST1049</t>
  </si>
  <si>
    <t>CUST1050</t>
  </si>
  <si>
    <t>CUST1051</t>
  </si>
  <si>
    <t>CUST1052</t>
  </si>
  <si>
    <t>CUST1053</t>
  </si>
  <si>
    <t>CUST1054</t>
  </si>
  <si>
    <t>CUST1055</t>
  </si>
  <si>
    <t>CUST1056</t>
  </si>
  <si>
    <t>CUST1057</t>
  </si>
  <si>
    <t>CUST1058</t>
  </si>
  <si>
    <t>CUST1059</t>
  </si>
  <si>
    <t>CUST1060</t>
  </si>
  <si>
    <t>CUST1061</t>
  </si>
  <si>
    <t>CUST1062</t>
  </si>
  <si>
    <t>CUST1063</t>
  </si>
  <si>
    <t>CUST1064</t>
  </si>
  <si>
    <t>CUST1065</t>
  </si>
  <si>
    <t>CUST1066</t>
  </si>
  <si>
    <t>CUST1067</t>
  </si>
  <si>
    <t>CUST1068</t>
  </si>
  <si>
    <t>CUST1069</t>
  </si>
  <si>
    <t>CUST1070</t>
  </si>
  <si>
    <t>CUST1071</t>
  </si>
  <si>
    <t>CUST1072</t>
  </si>
  <si>
    <t>CUST1073</t>
  </si>
  <si>
    <t>CUST1074</t>
  </si>
  <si>
    <t>CUST1075</t>
  </si>
  <si>
    <t>CUST1076</t>
  </si>
  <si>
    <t>CUST1077</t>
  </si>
  <si>
    <t>CUST1078</t>
  </si>
  <si>
    <t>CUST1079</t>
  </si>
  <si>
    <t>CUST1080</t>
  </si>
  <si>
    <t>CUST1081</t>
  </si>
  <si>
    <t>CUST1082</t>
  </si>
  <si>
    <t>CUST1083</t>
  </si>
  <si>
    <t>CUST1084</t>
  </si>
  <si>
    <t>CUST1085</t>
  </si>
  <si>
    <t>CUST1086</t>
  </si>
  <si>
    <t>CUST1087</t>
  </si>
  <si>
    <t>CUST1088</t>
  </si>
  <si>
    <t>CUST1089</t>
  </si>
  <si>
    <t>CUST1090</t>
  </si>
  <si>
    <t>CUST1091</t>
  </si>
  <si>
    <t>CUST1092</t>
  </si>
  <si>
    <t>CUST1093</t>
  </si>
  <si>
    <t>CUST1094</t>
  </si>
  <si>
    <t>CUST1095</t>
  </si>
  <si>
    <t>CUST1096</t>
  </si>
  <si>
    <t>CUST1097</t>
  </si>
  <si>
    <t>CUST1098</t>
  </si>
  <si>
    <t>CUST1099</t>
  </si>
  <si>
    <t>CUST1100</t>
  </si>
  <si>
    <t>CUST1101</t>
  </si>
  <si>
    <t>CUST1102</t>
  </si>
  <si>
    <t>CUST1103</t>
  </si>
  <si>
    <t>CUST1104</t>
  </si>
  <si>
    <t>CUST1105</t>
  </si>
  <si>
    <t>CUST1106</t>
  </si>
  <si>
    <t>CUST1107</t>
  </si>
  <si>
    <t>CUST1108</t>
  </si>
  <si>
    <t>CUST1109</t>
  </si>
  <si>
    <t>CUST1110</t>
  </si>
  <si>
    <t>CUST1111</t>
  </si>
  <si>
    <t>CUST1112</t>
  </si>
  <si>
    <t>CUST1113</t>
  </si>
  <si>
    <t>CUST1114</t>
  </si>
  <si>
    <t>CUST1115</t>
  </si>
  <si>
    <t>CUST1116</t>
  </si>
  <si>
    <t>CUST1117</t>
  </si>
  <si>
    <t>CUST1118</t>
  </si>
  <si>
    <t>CUST1119</t>
  </si>
  <si>
    <t>CUST1120</t>
  </si>
  <si>
    <t>CUST1121</t>
  </si>
  <si>
    <t>CUST1122</t>
  </si>
  <si>
    <t>CUST1123</t>
  </si>
  <si>
    <t>CUST1124</t>
  </si>
  <si>
    <t>CUST1125</t>
  </si>
  <si>
    <t>CUST1126</t>
  </si>
  <si>
    <t>CUST1127</t>
  </si>
  <si>
    <t>CUST1128</t>
  </si>
  <si>
    <t>CUST1129</t>
  </si>
  <si>
    <t>CUST1130</t>
  </si>
  <si>
    <t>CUST1131</t>
  </si>
  <si>
    <t>CUST1132</t>
  </si>
  <si>
    <t>CUST1133</t>
  </si>
  <si>
    <t>CUST1134</t>
  </si>
  <si>
    <t>CUST1135</t>
  </si>
  <si>
    <t>CUST1136</t>
  </si>
  <si>
    <t>CUST1137</t>
  </si>
  <si>
    <t>CUST1138</t>
  </si>
  <si>
    <t>CUST1139</t>
  </si>
  <si>
    <t>CUST1140</t>
  </si>
  <si>
    <t>CUST1141</t>
  </si>
  <si>
    <t>CUST1142</t>
  </si>
  <si>
    <t>CUST1143</t>
  </si>
  <si>
    <t>CUST1144</t>
  </si>
  <si>
    <t>CUST1145</t>
  </si>
  <si>
    <t>CUST1146</t>
  </si>
  <si>
    <t>CUST1147</t>
  </si>
  <si>
    <t>CUST1148</t>
  </si>
  <si>
    <t>CUST1149</t>
  </si>
  <si>
    <t>Diya Joshi</t>
  </si>
  <si>
    <t>Sara Kumar</t>
  </si>
  <si>
    <t>Vivaan Mehta</t>
  </si>
  <si>
    <t>Krishna Gupta</t>
  </si>
  <si>
    <t>Arjun Reddy</t>
  </si>
  <si>
    <t>Aadhya Kumar</t>
  </si>
  <si>
    <t>Vihaan Sharma</t>
  </si>
  <si>
    <t>Meera Mehta</t>
  </si>
  <si>
    <t>Sai Reddy</t>
  </si>
  <si>
    <t>Ira Sharma</t>
  </si>
  <si>
    <t>Ira Singh</t>
  </si>
  <si>
    <t>Aditya Mehta</t>
  </si>
  <si>
    <t>Vihaan Kumar</t>
  </si>
  <si>
    <t>Vihaan Patel</t>
  </si>
  <si>
    <t>Sara Reddy</t>
  </si>
  <si>
    <t>Kiara Reddy</t>
  </si>
  <si>
    <t>Anika Kumar</t>
  </si>
  <si>
    <t>Sara Mehta</t>
  </si>
  <si>
    <t>Aadhya Gupta</t>
  </si>
  <si>
    <t>Arjun Singh</t>
  </si>
  <si>
    <t>Reyansh Joshi</t>
  </si>
  <si>
    <t>Kiara Patel</t>
  </si>
  <si>
    <t>Aditya Reddy</t>
  </si>
  <si>
    <t>Anika Iyer</t>
  </si>
  <si>
    <t>Aarav Reddy</t>
  </si>
  <si>
    <t>Ishaan Joshi</t>
  </si>
  <si>
    <t>Pari Kumar</t>
  </si>
  <si>
    <t>Arjun Kumar</t>
  </si>
  <si>
    <t>Ira Kumar</t>
  </si>
  <si>
    <t>Diya Iyer</t>
  </si>
  <si>
    <t>Ira Gupta</t>
  </si>
  <si>
    <t>Myra Kumar</t>
  </si>
  <si>
    <t>Anaya Mehta</t>
  </si>
  <si>
    <t>Ayaan Joshi</t>
  </si>
  <si>
    <t>Myra Mehta</t>
  </si>
  <si>
    <t>Anika Sharma</t>
  </si>
  <si>
    <t>Anaya Kumar</t>
  </si>
  <si>
    <t>Myra Singh</t>
  </si>
  <si>
    <t>Vivaan Patel</t>
  </si>
  <si>
    <t>Kiara Joshi</t>
  </si>
  <si>
    <t>Anaya Verma</t>
  </si>
  <si>
    <t>Aadhya Verma</t>
  </si>
  <si>
    <t>Kiara Kumar</t>
  </si>
  <si>
    <t>Aarav Patel</t>
  </si>
  <si>
    <t>Anika Patel</t>
  </si>
  <si>
    <t>Aditya Kumar</t>
  </si>
  <si>
    <t>Krishna Iyer</t>
  </si>
  <si>
    <t>Meera Singh</t>
  </si>
  <si>
    <t>Aditya Iyer</t>
  </si>
  <si>
    <t>Meera Verma</t>
  </si>
  <si>
    <t>Ayaan Reddy</t>
  </si>
  <si>
    <t>Ayaan Verma</t>
  </si>
  <si>
    <t>Anika Verma</t>
  </si>
  <si>
    <t>Aarav Sharma</t>
  </si>
  <si>
    <t>Anaya Sharma</t>
  </si>
  <si>
    <t>Ishaan Iyer</t>
  </si>
  <si>
    <t>Diya Singh</t>
  </si>
  <si>
    <t>Arjun Mehta</t>
  </si>
  <si>
    <t>Kiara Singh</t>
  </si>
  <si>
    <t>Pari Patel</t>
  </si>
  <si>
    <t>Sai Patel</t>
  </si>
  <si>
    <t>Aditya Joshi</t>
  </si>
  <si>
    <t>Myra Joshi</t>
  </si>
  <si>
    <t>Ayaan Kumar</t>
  </si>
  <si>
    <t>Krishna Kumar</t>
  </si>
  <si>
    <t>Krishna Sharma</t>
  </si>
  <si>
    <t>Aadhya Reddy</t>
  </si>
  <si>
    <t>Ira Patel</t>
  </si>
  <si>
    <t>Ishaan Singh</t>
  </si>
  <si>
    <t>Ishaan Mehta</t>
  </si>
  <si>
    <t>Vihaan Mehta</t>
  </si>
  <si>
    <t>Ishaan Reddy</t>
  </si>
  <si>
    <t>Aarav Singh</t>
  </si>
  <si>
    <t>Pari Sharma</t>
  </si>
  <si>
    <t>Meera Kumar</t>
  </si>
  <si>
    <t>Meera Iyer</t>
  </si>
  <si>
    <t>Ayaan Mehta</t>
  </si>
  <si>
    <t>Meera Reddy</t>
  </si>
  <si>
    <t>Arjun Verma</t>
  </si>
  <si>
    <t>Vivaan Reddy</t>
  </si>
  <si>
    <t>Aadhya Sharma</t>
  </si>
  <si>
    <t>Pari Iyer</t>
  </si>
  <si>
    <t>Reyansh Patel</t>
  </si>
  <si>
    <t>Ira Iyer</t>
  </si>
  <si>
    <t>Kiara Gupta</t>
  </si>
  <si>
    <t>Krishna Patel</t>
  </si>
  <si>
    <t>Aditya Patel</t>
  </si>
  <si>
    <t>Ayaan Singh</t>
  </si>
  <si>
    <t>Aditya Singh</t>
  </si>
  <si>
    <t>Ira Verma</t>
  </si>
  <si>
    <t>Aadhya Iyer</t>
  </si>
  <si>
    <t>Krishna Joshi</t>
  </si>
  <si>
    <t>Myra Iyer</t>
  </si>
  <si>
    <t>Sara Sharma</t>
  </si>
  <si>
    <t>Meera Gupta</t>
  </si>
  <si>
    <t>Anaya Joshi</t>
  </si>
  <si>
    <t>Arjun Sharma</t>
  </si>
  <si>
    <t>Sara Verma</t>
  </si>
  <si>
    <t>Diya Gupta</t>
  </si>
  <si>
    <t>Anika Joshi</t>
  </si>
  <si>
    <t>Diya Mehta</t>
  </si>
  <si>
    <t>Ayaan Iyer</t>
  </si>
  <si>
    <t>Vihaan Iyer</t>
  </si>
  <si>
    <t>Vivaan Singh</t>
  </si>
  <si>
    <t>Krishna Mehta</t>
  </si>
  <si>
    <t>Meera Sharma</t>
  </si>
  <si>
    <t>Vivaan Iyer</t>
  </si>
  <si>
    <t>Ayaan Patel</t>
  </si>
  <si>
    <t>Pari Mehta</t>
  </si>
  <si>
    <t>North</t>
  </si>
  <si>
    <t>East</t>
  </si>
  <si>
    <t>South</t>
  </si>
  <si>
    <t>West</t>
  </si>
  <si>
    <t>Risk Category</t>
  </si>
  <si>
    <t>Row Labels</t>
  </si>
  <si>
    <t>Grand Total</t>
  </si>
  <si>
    <t>Low</t>
  </si>
  <si>
    <t>Medium</t>
  </si>
  <si>
    <t>Count of Customer_ID</t>
  </si>
  <si>
    <t>(All)</t>
  </si>
  <si>
    <t>Average of Credit_Score</t>
  </si>
  <si>
    <t>Credit Utilization</t>
  </si>
  <si>
    <t>Credit Utilization %</t>
  </si>
  <si>
    <t>Sum of Credit Utilization %</t>
  </si>
  <si>
    <t>Year</t>
  </si>
  <si>
    <t>Account Opened by Year</t>
  </si>
  <si>
    <t>Average Credit Score</t>
  </si>
  <si>
    <t>Risk Category Distribution</t>
  </si>
  <si>
    <t>High Risk %</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</si>
</sst>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b/>
      <sz val="11"/>
      <color theme="1"/>
      <name val="Calibri"/>
      <scheme val="minor"/>
    </font>
    <font>
      <sz val="11"/>
      <color rgb="FF002060"/>
      <name val="Calibri"/>
      <family val="2"/>
      <scheme val="minor"/>
    </font>
  </fonts>
  <fills count="2">
    <fill>
      <patternFill patternType="none"/>
    </fill>
    <fill>
      <patternFill patternType="gray125"/>
    </fill>
  </fills>
  <borders count="10">
    <border>
      <left/>
      <right/>
      <top/>
      <bottom/>
      <diagonal/>
    </border>
    <border>
      <left style="thin">
        <color auto="1"/>
      </left>
      <right style="thin">
        <color auto="1"/>
      </right>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8">
    <xf numFmtId="0" fontId="0" fillId="0" borderId="0" xfId="0"/>
    <xf numFmtId="14" fontId="0" fillId="0" borderId="0" xfId="0" applyNumberFormat="1"/>
    <xf numFmtId="0" fontId="1" fillId="0" borderId="1" xfId="0" applyFont="1" applyBorder="1" applyAlignment="1">
      <alignment horizontal="center" vertical="top"/>
    </xf>
    <xf numFmtId="14" fontId="1" fillId="0" borderId="1" xfId="0" applyNumberFormat="1"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0" fontId="2" fillId="0" borderId="1" xfId="0" applyFont="1" applyBorder="1" applyAlignment="1">
      <alignment horizontal="center" vertical="top"/>
    </xf>
    <xf numFmtId="0" fontId="0" fillId="0" borderId="0" xfId="0" applyAlignment="1">
      <alignment horizontal="center"/>
    </xf>
    <xf numFmtId="0" fontId="3" fillId="0" borderId="2" xfId="0" applyFont="1" applyBorder="1"/>
    <xf numFmtId="0" fontId="3" fillId="0" borderId="3" xfId="0" applyFont="1" applyBorder="1"/>
    <xf numFmtId="0" fontId="3" fillId="0" borderId="4" xfId="0" applyFont="1" applyBorder="1"/>
    <xf numFmtId="0" fontId="3" fillId="0" borderId="5" xfId="0" applyFont="1" applyBorder="1"/>
    <xf numFmtId="0" fontId="3" fillId="0" borderId="0" xfId="0" applyFont="1" applyBorder="1"/>
    <xf numFmtId="0" fontId="3" fillId="0" borderId="6" xfId="0" applyFont="1" applyBorder="1"/>
    <xf numFmtId="0" fontId="3" fillId="0" borderId="7" xfId="0" applyFont="1" applyBorder="1"/>
    <xf numFmtId="0" fontId="3" fillId="0" borderId="8" xfId="0" applyFont="1" applyBorder="1"/>
    <xf numFmtId="0" fontId="3" fillId="0" borderId="9" xfId="0" applyFont="1" applyBorder="1"/>
  </cellXfs>
  <cellStyles count="1">
    <cellStyle name="Normal" xfId="0" builtinId="0"/>
  </cellStyles>
  <dxfs count="10">
    <dxf>
      <numFmt numFmtId="0" formatCode="General"/>
    </dxf>
    <dxf>
      <numFmt numFmtId="0" formatCode="General"/>
    </dxf>
    <dxf>
      <numFmt numFmtId="0" formatCode="General"/>
    </dxf>
    <dxf>
      <numFmt numFmtId="19" formatCode="m/d/yyyy"/>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[credit_risk_data_detailed.xlsx]Pivot Tables!Risk Category Distribution</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 Tables'!$B$5</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'Pivot Tables'!$A$6:$A$8</c:f>
              <c:strCache>
                <c:ptCount val="2"/>
                <c:pt idx="0">
                  <c:v>Low</c:v>
                </c:pt>
                <c:pt idx="1">
                  <c:v>Medium</c:v>
                </c:pt>
              </c:strCache>
            </c:strRef>
          </c:cat>
          <c:val>
            <c:numRef>
              <c:f>'Pivot Tables'!$B$6:$B$8</c:f>
              <c:numCache>
                <c:formatCode>General</c:formatCode>
                <c:ptCount val="2"/>
                <c:pt idx="0">
                  <c:v>32</c:v>
                </c:pt>
                <c:pt idx="1">
                  <c:v>10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[credit_risk_data_detailed.xlsx]Pivot Tables!Average Credit Score</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 Tables'!$F$3</c:f>
              <c:strCache>
                <c:ptCount val="1"/>
                <c:pt idx="0">
                  <c:v>Total</c:v>
                </c:pt>
              </c:strCache>
            </c:strRef>
          </c:tx>
          <c:spPr>
            <a:solidFill>
              <a:schemeClr val="accent1"/>
            </a:solidFill>
            <a:ln>
              <a:noFill/>
            </a:ln>
            <a:effectLst/>
          </c:spPr>
          <c:invertIfNegative val="0"/>
          <c:cat>
            <c:strRef>
              <c:f>'Pivot Tables'!$E$4:$E$5</c:f>
              <c:strCache>
                <c:ptCount val="1"/>
                <c:pt idx="0">
                  <c:v>South</c:v>
                </c:pt>
              </c:strCache>
            </c:strRef>
          </c:cat>
          <c:val>
            <c:numRef>
              <c:f>'Pivot Tables'!$F$4:$F$5</c:f>
              <c:numCache>
                <c:formatCode>General</c:formatCode>
                <c:ptCount val="1"/>
                <c:pt idx="0">
                  <c:v>547.57142857142856</c:v>
                </c:pt>
              </c:numCache>
            </c:numRef>
          </c:val>
        </c:ser>
        <c:dLbls>
          <c:showLegendKey val="0"/>
          <c:showVal val="0"/>
          <c:showCatName val="0"/>
          <c:showSerName val="0"/>
          <c:showPercent val="0"/>
          <c:showBubbleSize val="0"/>
        </c:dLbls>
        <c:gapWidth val="219"/>
        <c:overlap val="-27"/>
        <c:axId val="1163456032"/>
        <c:axId val="1163460928"/>
      </c:barChart>
      <c:catAx>
        <c:axId val="1163456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460928"/>
        <c:crosses val="autoZero"/>
        <c:auto val="1"/>
        <c:lblAlgn val="ctr"/>
        <c:lblOffset val="100"/>
        <c:noMultiLvlLbl val="0"/>
      </c:catAx>
      <c:valAx>
        <c:axId val="1163460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456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[credit_risk_data_detailed.xlsx]Pivot Tables!PivotTable3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manualLayout>
          <c:layoutTarget val="inner"/>
          <c:xMode val="edge"/>
          <c:yMode val="edge"/>
          <c:x val="7.417061137152578E-2"/>
          <c:y val="0.15217373869932924"/>
          <c:w val="0.64422564481492595"/>
          <c:h val="0.53774387576552929"/>
        </c:manualLayout>
      </c:layout>
      <c:lineChart>
        <c:grouping val="standard"/>
        <c:varyColors val="0"/>
        <c:ser>
          <c:idx val="0"/>
          <c:order val="0"/>
          <c:tx>
            <c:strRef>
              <c:f>'Pivot Tables'!$L$3</c:f>
              <c:strCache>
                <c:ptCount val="1"/>
                <c:pt idx="0">
                  <c:v>Total</c:v>
                </c:pt>
              </c:strCache>
            </c:strRef>
          </c:tx>
          <c:spPr>
            <a:ln w="28575" cap="rnd">
              <a:solidFill>
                <a:schemeClr val="accent1"/>
              </a:solidFill>
              <a:round/>
            </a:ln>
            <a:effectLst/>
          </c:spPr>
          <c:marker>
            <c:symbol val="none"/>
          </c:marker>
          <c:cat>
            <c:strRef>
              <c:f>'Pivot Tables'!$K$4:$K$10</c:f>
              <c:strCache>
                <c:ptCount val="6"/>
                <c:pt idx="0">
                  <c:v>2020</c:v>
                </c:pt>
                <c:pt idx="1">
                  <c:v>2021</c:v>
                </c:pt>
                <c:pt idx="2">
                  <c:v>2022</c:v>
                </c:pt>
                <c:pt idx="3">
                  <c:v>2023</c:v>
                </c:pt>
                <c:pt idx="4">
                  <c:v>2024</c:v>
                </c:pt>
                <c:pt idx="5">
                  <c:v>2025</c:v>
                </c:pt>
              </c:strCache>
            </c:strRef>
          </c:cat>
          <c:val>
            <c:numRef>
              <c:f>'Pivot Tables'!$L$4:$L$10</c:f>
              <c:numCache>
                <c:formatCode>General</c:formatCode>
                <c:ptCount val="6"/>
                <c:pt idx="0">
                  <c:v>2</c:v>
                </c:pt>
                <c:pt idx="1">
                  <c:v>8</c:v>
                </c:pt>
                <c:pt idx="2">
                  <c:v>10</c:v>
                </c:pt>
                <c:pt idx="3">
                  <c:v>12</c:v>
                </c:pt>
                <c:pt idx="4">
                  <c:v>6</c:v>
                </c:pt>
                <c:pt idx="5">
                  <c:v>4</c:v>
                </c:pt>
              </c:numCache>
            </c:numRef>
          </c:val>
          <c:smooth val="0"/>
        </c:ser>
        <c:dLbls>
          <c:showLegendKey val="0"/>
          <c:showVal val="0"/>
          <c:showCatName val="0"/>
          <c:showSerName val="0"/>
          <c:showPercent val="0"/>
          <c:showBubbleSize val="0"/>
        </c:dLbls>
        <c:smooth val="0"/>
        <c:axId val="1163454944"/>
        <c:axId val="1163454400"/>
      </c:lineChart>
      <c:catAx>
        <c:axId val="116345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454400"/>
        <c:crosses val="autoZero"/>
        <c:auto val="1"/>
        <c:lblAlgn val="ctr"/>
        <c:lblOffset val="100"/>
        <c:noMultiLvlLbl val="0"/>
      </c:catAx>
      <c:valAx>
        <c:axId val="1163454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454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[credit_risk_data_detailed.xlsx]Pivot Tables!Credit Utilization</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 Tables'!$I$6</c:f>
              <c:strCache>
                <c:ptCount val="1"/>
                <c:pt idx="0">
                  <c:v>Total</c:v>
                </c:pt>
              </c:strCache>
            </c:strRef>
          </c:tx>
          <c:spPr>
            <a:solidFill>
              <a:schemeClr val="accent1"/>
            </a:solidFill>
            <a:ln>
              <a:noFill/>
            </a:ln>
            <a:effectLst/>
          </c:spPr>
          <c:invertIfNegative val="0"/>
          <c:cat>
            <c:strRef>
              <c:f>'Pivot Tables'!$H$7:$H$18</c:f>
              <c:strCache>
                <c:ptCount val="11"/>
                <c:pt idx="0">
                  <c:v>Aadhya Kumar</c:v>
                </c:pt>
                <c:pt idx="1">
                  <c:v>Aarav Sharma</c:v>
                </c:pt>
                <c:pt idx="2">
                  <c:v>Ira Iyer</c:v>
                </c:pt>
                <c:pt idx="3">
                  <c:v>Kiara Reddy</c:v>
                </c:pt>
                <c:pt idx="4">
                  <c:v>Myra Joshi</c:v>
                </c:pt>
                <c:pt idx="5">
                  <c:v>Myra Kumar</c:v>
                </c:pt>
                <c:pt idx="6">
                  <c:v>Pari Patel</c:v>
                </c:pt>
                <c:pt idx="7">
                  <c:v>Sara Mehta</c:v>
                </c:pt>
                <c:pt idx="8">
                  <c:v>Vihaan Mehta</c:v>
                </c:pt>
                <c:pt idx="9">
                  <c:v>Vihaan Patel</c:v>
                </c:pt>
                <c:pt idx="10">
                  <c:v>Vivaan Reddy</c:v>
                </c:pt>
              </c:strCache>
            </c:strRef>
          </c:cat>
          <c:val>
            <c:numRef>
              <c:f>'Pivot Tables'!$I$7:$I$18</c:f>
              <c:numCache>
                <c:formatCode>General</c:formatCode>
                <c:ptCount val="11"/>
                <c:pt idx="0">
                  <c:v>111</c:v>
                </c:pt>
                <c:pt idx="1">
                  <c:v>94</c:v>
                </c:pt>
                <c:pt idx="2">
                  <c:v>99</c:v>
                </c:pt>
                <c:pt idx="3">
                  <c:v>86</c:v>
                </c:pt>
                <c:pt idx="4">
                  <c:v>108</c:v>
                </c:pt>
                <c:pt idx="5">
                  <c:v>91</c:v>
                </c:pt>
                <c:pt idx="6">
                  <c:v>100</c:v>
                </c:pt>
                <c:pt idx="7">
                  <c:v>86</c:v>
                </c:pt>
                <c:pt idx="8">
                  <c:v>257</c:v>
                </c:pt>
                <c:pt idx="9">
                  <c:v>88</c:v>
                </c:pt>
                <c:pt idx="10">
                  <c:v>95</c:v>
                </c:pt>
              </c:numCache>
            </c:numRef>
          </c:val>
        </c:ser>
        <c:dLbls>
          <c:showLegendKey val="0"/>
          <c:showVal val="0"/>
          <c:showCatName val="0"/>
          <c:showSerName val="0"/>
          <c:showPercent val="0"/>
          <c:showBubbleSize val="0"/>
        </c:dLbls>
        <c:gapWidth val="219"/>
        <c:overlap val="-27"/>
        <c:axId val="1163458752"/>
        <c:axId val="1163451680"/>
      </c:barChart>
      <c:catAx>
        <c:axId val="116345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451680"/>
        <c:crosses val="autoZero"/>
        <c:auto val="1"/>
        <c:lblAlgn val="ctr"/>
        <c:lblOffset val="100"/>
        <c:noMultiLvlLbl val="0"/>
      </c:catAx>
      <c:valAx>
        <c:axId val="1163451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458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[credit_risk_data_detailed.xlsx]Pivot Tables!Risk Category Distribution</c:name>
    <c:fmtId val="3"/>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Tables'!$B$5</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'Pivot Tables'!$A$6:$A$8</c:f>
              <c:strCache>
                <c:ptCount val="2"/>
                <c:pt idx="0">
                  <c:v>Low</c:v>
                </c:pt>
                <c:pt idx="1">
                  <c:v>Medium</c:v>
                </c:pt>
              </c:strCache>
            </c:strRef>
          </c:cat>
          <c:val>
            <c:numRef>
              <c:f>'Pivot Tables'!$B$6:$B$8</c:f>
              <c:numCache>
                <c:formatCode>General</c:formatCode>
                <c:ptCount val="2"/>
                <c:pt idx="0">
                  <c:v>32</c:v>
                </c:pt>
                <c:pt idx="1">
                  <c:v>10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[credit_risk_data_detailed.xlsx]Pivot Tables!Average Credit Score</c:name>
    <c:fmtId val="3"/>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Tables'!$F$3</c:f>
              <c:strCache>
                <c:ptCount val="1"/>
                <c:pt idx="0">
                  <c:v>Total</c:v>
                </c:pt>
              </c:strCache>
            </c:strRef>
          </c:tx>
          <c:spPr>
            <a:solidFill>
              <a:schemeClr val="accent1"/>
            </a:solidFill>
            <a:ln>
              <a:noFill/>
            </a:ln>
            <a:effectLst/>
          </c:spPr>
          <c:invertIfNegative val="0"/>
          <c:cat>
            <c:strRef>
              <c:f>'Pivot Tables'!$E$4:$E$5</c:f>
              <c:strCache>
                <c:ptCount val="1"/>
                <c:pt idx="0">
                  <c:v>South</c:v>
                </c:pt>
              </c:strCache>
            </c:strRef>
          </c:cat>
          <c:val>
            <c:numRef>
              <c:f>'Pivot Tables'!$F$4:$F$5</c:f>
              <c:numCache>
                <c:formatCode>General</c:formatCode>
                <c:ptCount val="1"/>
                <c:pt idx="0">
                  <c:v>547.57142857142856</c:v>
                </c:pt>
              </c:numCache>
            </c:numRef>
          </c:val>
        </c:ser>
        <c:dLbls>
          <c:showLegendKey val="0"/>
          <c:showVal val="0"/>
          <c:showCatName val="0"/>
          <c:showSerName val="0"/>
          <c:showPercent val="0"/>
          <c:showBubbleSize val="0"/>
        </c:dLbls>
        <c:gapWidth val="219"/>
        <c:overlap val="-27"/>
        <c:axId val="1163461472"/>
        <c:axId val="1163462016"/>
      </c:barChart>
      <c:catAx>
        <c:axId val="1163461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462016"/>
        <c:crosses val="autoZero"/>
        <c:auto val="1"/>
        <c:lblAlgn val="ctr"/>
        <c:lblOffset val="100"/>
        <c:noMultiLvlLbl val="0"/>
      </c:catAx>
      <c:valAx>
        <c:axId val="1163462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4614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[credit_risk_data_detailed.xlsx]Pivot Tables!Credit Utilization</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Tables'!$I$6</c:f>
              <c:strCache>
                <c:ptCount val="1"/>
                <c:pt idx="0">
                  <c:v>Total</c:v>
                </c:pt>
              </c:strCache>
            </c:strRef>
          </c:tx>
          <c:spPr>
            <a:solidFill>
              <a:schemeClr val="accent1"/>
            </a:solidFill>
            <a:ln>
              <a:noFill/>
            </a:ln>
            <a:effectLst/>
          </c:spPr>
          <c:invertIfNegative val="0"/>
          <c:cat>
            <c:strRef>
              <c:f>'Pivot Tables'!$H$7:$H$18</c:f>
              <c:strCache>
                <c:ptCount val="11"/>
                <c:pt idx="0">
                  <c:v>Aadhya Kumar</c:v>
                </c:pt>
                <c:pt idx="1">
                  <c:v>Aarav Sharma</c:v>
                </c:pt>
                <c:pt idx="2">
                  <c:v>Ira Iyer</c:v>
                </c:pt>
                <c:pt idx="3">
                  <c:v>Kiara Reddy</c:v>
                </c:pt>
                <c:pt idx="4">
                  <c:v>Myra Joshi</c:v>
                </c:pt>
                <c:pt idx="5">
                  <c:v>Myra Kumar</c:v>
                </c:pt>
                <c:pt idx="6">
                  <c:v>Pari Patel</c:v>
                </c:pt>
                <c:pt idx="7">
                  <c:v>Sara Mehta</c:v>
                </c:pt>
                <c:pt idx="8">
                  <c:v>Vihaan Mehta</c:v>
                </c:pt>
                <c:pt idx="9">
                  <c:v>Vihaan Patel</c:v>
                </c:pt>
                <c:pt idx="10">
                  <c:v>Vivaan Reddy</c:v>
                </c:pt>
              </c:strCache>
            </c:strRef>
          </c:cat>
          <c:val>
            <c:numRef>
              <c:f>'Pivot Tables'!$I$7:$I$18</c:f>
              <c:numCache>
                <c:formatCode>General</c:formatCode>
                <c:ptCount val="11"/>
                <c:pt idx="0">
                  <c:v>111</c:v>
                </c:pt>
                <c:pt idx="1">
                  <c:v>94</c:v>
                </c:pt>
                <c:pt idx="2">
                  <c:v>99</c:v>
                </c:pt>
                <c:pt idx="3">
                  <c:v>86</c:v>
                </c:pt>
                <c:pt idx="4">
                  <c:v>108</c:v>
                </c:pt>
                <c:pt idx="5">
                  <c:v>91</c:v>
                </c:pt>
                <c:pt idx="6">
                  <c:v>100</c:v>
                </c:pt>
                <c:pt idx="7">
                  <c:v>86</c:v>
                </c:pt>
                <c:pt idx="8">
                  <c:v>257</c:v>
                </c:pt>
                <c:pt idx="9">
                  <c:v>88</c:v>
                </c:pt>
                <c:pt idx="10">
                  <c:v>95</c:v>
                </c:pt>
              </c:numCache>
            </c:numRef>
          </c:val>
        </c:ser>
        <c:dLbls>
          <c:showLegendKey val="0"/>
          <c:showVal val="0"/>
          <c:showCatName val="0"/>
          <c:showSerName val="0"/>
          <c:showPercent val="0"/>
          <c:showBubbleSize val="0"/>
        </c:dLbls>
        <c:gapWidth val="219"/>
        <c:overlap val="-27"/>
        <c:axId val="1163453856"/>
        <c:axId val="1163447328"/>
      </c:barChart>
      <c:catAx>
        <c:axId val="1163453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447328"/>
        <c:crosses val="autoZero"/>
        <c:auto val="1"/>
        <c:lblAlgn val="ctr"/>
        <c:lblOffset val="100"/>
        <c:noMultiLvlLbl val="0"/>
      </c:catAx>
      <c:valAx>
        <c:axId val="1163447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4538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[credit_risk_data_detailed.xlsx]Pivot Tables!PivotTable3</c:name>
    <c:fmtId val="6"/>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manualLayout>
          <c:layoutTarget val="inner"/>
          <c:xMode val="edge"/>
          <c:yMode val="edge"/>
          <c:x val="7.417061137152578E-2"/>
          <c:y val="0.15217373869932924"/>
          <c:w val="0.64422564481492595"/>
          <c:h val="0.53774387576552929"/>
        </c:manualLayout>
      </c:layout>
      <c:lineChart>
        <c:grouping val="standard"/>
        <c:varyColors val="0"/>
        <c:ser>
          <c:idx val="0"/>
          <c:order val="0"/>
          <c:tx>
            <c:strRef>
              <c:f>'Pivot Tables'!$L$3</c:f>
              <c:strCache>
                <c:ptCount val="1"/>
                <c:pt idx="0">
                  <c:v>Total</c:v>
                </c:pt>
              </c:strCache>
            </c:strRef>
          </c:tx>
          <c:spPr>
            <a:ln w="28575" cap="rnd">
              <a:solidFill>
                <a:schemeClr val="accent1"/>
              </a:solidFill>
              <a:round/>
            </a:ln>
            <a:effectLst/>
          </c:spPr>
          <c:marker>
            <c:symbol val="none"/>
          </c:marker>
          <c:cat>
            <c:strRef>
              <c:f>'Pivot Tables'!$K$4:$K$10</c:f>
              <c:strCache>
                <c:ptCount val="6"/>
                <c:pt idx="0">
                  <c:v>2020</c:v>
                </c:pt>
                <c:pt idx="1">
                  <c:v>2021</c:v>
                </c:pt>
                <c:pt idx="2">
                  <c:v>2022</c:v>
                </c:pt>
                <c:pt idx="3">
                  <c:v>2023</c:v>
                </c:pt>
                <c:pt idx="4">
                  <c:v>2024</c:v>
                </c:pt>
                <c:pt idx="5">
                  <c:v>2025</c:v>
                </c:pt>
              </c:strCache>
            </c:strRef>
          </c:cat>
          <c:val>
            <c:numRef>
              <c:f>'Pivot Tables'!$L$4:$L$10</c:f>
              <c:numCache>
                <c:formatCode>General</c:formatCode>
                <c:ptCount val="6"/>
                <c:pt idx="0">
                  <c:v>2</c:v>
                </c:pt>
                <c:pt idx="1">
                  <c:v>8</c:v>
                </c:pt>
                <c:pt idx="2">
                  <c:v>10</c:v>
                </c:pt>
                <c:pt idx="3">
                  <c:v>12</c:v>
                </c:pt>
                <c:pt idx="4">
                  <c:v>6</c:v>
                </c:pt>
                <c:pt idx="5">
                  <c:v>4</c:v>
                </c:pt>
              </c:numCache>
            </c:numRef>
          </c:val>
          <c:smooth val="0"/>
        </c:ser>
        <c:dLbls>
          <c:showLegendKey val="0"/>
          <c:showVal val="0"/>
          <c:showCatName val="0"/>
          <c:showSerName val="0"/>
          <c:showPercent val="0"/>
          <c:showBubbleSize val="0"/>
        </c:dLbls>
        <c:smooth val="0"/>
        <c:axId val="1163459296"/>
        <c:axId val="1163450048"/>
      </c:lineChart>
      <c:catAx>
        <c:axId val="1163459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450048"/>
        <c:crosses val="autoZero"/>
        <c:auto val="1"/>
        <c:lblAlgn val="ctr"/>
        <c:lblOffset val="100"/>
        <c:noMultiLvlLbl val="0"/>
      </c:catAx>
      <c:valAx>
        <c:axId val="1163450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4592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9</xdr:row>
      <xdr:rowOff>4762</xdr:rowOff>
    </xdr:from>
    <xdr:to>
      <xdr:col>1</xdr:col>
      <xdr:colOff>1343025</xdr:colOff>
      <xdr:row>21</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xdr:colOff>
      <xdr:row>9</xdr:row>
      <xdr:rowOff>23812</xdr:rowOff>
    </xdr:from>
    <xdr:to>
      <xdr:col>6</xdr:col>
      <xdr:colOff>47625</xdr:colOff>
      <xdr:row>21</xdr:row>
      <xdr:rowOff>38100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19050</xdr:colOff>
      <xdr:row>11</xdr:row>
      <xdr:rowOff>14287</xdr:rowOff>
    </xdr:from>
    <xdr:to>
      <xdr:col>12</xdr:col>
      <xdr:colOff>285751</xdr:colOff>
      <xdr:row>22</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581025</xdr:colOff>
      <xdr:row>19</xdr:row>
      <xdr:rowOff>33337</xdr:rowOff>
    </xdr:from>
    <xdr:to>
      <xdr:col>9</xdr:col>
      <xdr:colOff>0</xdr:colOff>
      <xdr:row>32</xdr:row>
      <xdr:rowOff>66675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981075</xdr:colOff>
      <xdr:row>10</xdr:row>
      <xdr:rowOff>142876</xdr:rowOff>
    </xdr:from>
    <xdr:to>
      <xdr:col>4</xdr:col>
      <xdr:colOff>180975</xdr:colOff>
      <xdr:row>19</xdr:row>
      <xdr:rowOff>9526</xdr:rowOff>
    </xdr:to>
    <mc:AlternateContent xmlns:mc="http://schemas.openxmlformats.org/markup-compatibility/2006" xmlns:a14="http://schemas.microsoft.com/office/drawing/2010/main">
      <mc:Choice Requires="a14">
        <xdr:graphicFrame macro="">
          <xdr:nvGraphicFramePr>
            <xdr:cNvPr id="2"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857375" y="2047876"/>
              <a:ext cx="1800225" cy="1581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1047750</xdr:colOff>
      <xdr:row>11</xdr:row>
      <xdr:rowOff>9525</xdr:rowOff>
    </xdr:from>
    <xdr:to>
      <xdr:col>10</xdr:col>
      <xdr:colOff>590550</xdr:colOff>
      <xdr:row>16</xdr:row>
      <xdr:rowOff>114300</xdr:rowOff>
    </xdr:to>
    <mc:AlternateContent xmlns:mc="http://schemas.openxmlformats.org/markup-compatibility/2006" xmlns:a14="http://schemas.microsoft.com/office/drawing/2010/main">
      <mc:Choice Requires="a14">
        <xdr:graphicFrame macro="">
          <xdr:nvGraphicFramePr>
            <xdr:cNvPr id="7" name="Risk Category"/>
            <xdr:cNvGraphicFramePr/>
          </xdr:nvGraphicFramePr>
          <xdr:xfrm>
            <a:off x="0" y="0"/>
            <a:ext cx="0" cy="0"/>
          </xdr:xfrm>
          <a:graphic>
            <a:graphicData uri="http://schemas.microsoft.com/office/drawing/2010/slicer">
              <sle:slicer xmlns:sle="http://schemas.microsoft.com/office/drawing/2010/slicer" name="Risk Category"/>
            </a:graphicData>
          </a:graphic>
        </xdr:graphicFrame>
      </mc:Choice>
      <mc:Fallback xmlns="">
        <xdr:sp macro="" textlink="">
          <xdr:nvSpPr>
            <xdr:cNvPr id="0" name=""/>
            <xdr:cNvSpPr>
              <a:spLocks noTextEdit="1"/>
            </xdr:cNvSpPr>
          </xdr:nvSpPr>
          <xdr:spPr>
            <a:xfrm>
              <a:off x="8448675" y="2105025"/>
              <a:ext cx="1828800" cy="1057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10</xdr:row>
      <xdr:rowOff>114300</xdr:rowOff>
    </xdr:from>
    <xdr:to>
      <xdr:col>2</xdr:col>
      <xdr:colOff>495300</xdr:colOff>
      <xdr:row>15</xdr:row>
      <xdr:rowOff>85725</xdr:rowOff>
    </xdr:to>
    <mc:AlternateContent xmlns:mc="http://schemas.openxmlformats.org/markup-compatibility/2006" xmlns:a14="http://schemas.microsoft.com/office/drawing/2010/main">
      <mc:Choice Requires="a14">
        <xdr:graphicFrame macro="">
          <xdr:nvGraphicFramePr>
            <xdr:cNvPr id="2" name="Risk Category 1"/>
            <xdr:cNvGraphicFramePr/>
          </xdr:nvGraphicFramePr>
          <xdr:xfrm>
            <a:off x="0" y="0"/>
            <a:ext cx="0" cy="0"/>
          </xdr:xfrm>
          <a:graphic>
            <a:graphicData uri="http://schemas.microsoft.com/office/drawing/2010/slicer">
              <sle:slicer xmlns:sle="http://schemas.microsoft.com/office/drawing/2010/slicer" name="Risk Category 1"/>
            </a:graphicData>
          </a:graphic>
        </xdr:graphicFrame>
      </mc:Choice>
      <mc:Fallback xmlns="">
        <xdr:sp macro="" textlink="">
          <xdr:nvSpPr>
            <xdr:cNvPr id="0" name=""/>
            <xdr:cNvSpPr>
              <a:spLocks noTextEdit="1"/>
            </xdr:cNvSpPr>
          </xdr:nvSpPr>
          <xdr:spPr>
            <a:xfrm>
              <a:off x="38100" y="2019300"/>
              <a:ext cx="1676400"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3</xdr:row>
      <xdr:rowOff>0</xdr:rowOff>
    </xdr:from>
    <xdr:to>
      <xdr:col>2</xdr:col>
      <xdr:colOff>476251</xdr:colOff>
      <xdr:row>10</xdr:row>
      <xdr:rowOff>95250</xdr:rowOff>
    </xdr:to>
    <mc:AlternateContent xmlns:mc="http://schemas.openxmlformats.org/markup-compatibility/2006" xmlns:a14="http://schemas.microsoft.com/office/drawing/2010/main">
      <mc:Choice Requires="a14">
        <xdr:graphicFrame macro="">
          <xdr:nvGraphicFramePr>
            <xdr:cNvPr id="3"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 y="571500"/>
              <a:ext cx="1695450" cy="1428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0</xdr:colOff>
      <xdr:row>0</xdr:row>
      <xdr:rowOff>123824</xdr:rowOff>
    </xdr:from>
    <xdr:ext cx="7905750" cy="466725"/>
    <xdr:sp macro="" textlink="">
      <xdr:nvSpPr>
        <xdr:cNvPr id="4" name="Rectangle 3"/>
        <xdr:cNvSpPr/>
      </xdr:nvSpPr>
      <xdr:spPr>
        <a:xfrm>
          <a:off x="0" y="123824"/>
          <a:ext cx="7905750" cy="466725"/>
        </a:xfrm>
        <a:prstGeom prst="rect">
          <a:avLst/>
        </a:prstGeom>
        <a:noFill/>
      </xdr:spPr>
      <xdr:txBody>
        <a:bodyPr wrap="none" lIns="91440" tIns="45720" rIns="91440" bIns="45720">
          <a:noAutofit/>
        </a:bodyPr>
        <a:lstStyle/>
        <a:p>
          <a:pPr algn="ctr"/>
          <a:r>
            <a:rPr lang="en-US" sz="2000" b="0" cap="none" spc="0">
              <a:ln w="0"/>
              <a:solidFill>
                <a:schemeClr val="accent1"/>
              </a:solidFill>
              <a:effectLst>
                <a:outerShdw blurRad="38100" dist="25400" dir="5400000" algn="ctr" rotWithShape="0">
                  <a:srgbClr val="6E747A">
                    <a:alpha val="43000"/>
                  </a:srgbClr>
                </a:outerShdw>
              </a:effectLst>
            </a:rPr>
            <a:t>Credit Risk - Dashboard</a:t>
          </a:r>
        </a:p>
      </xdr:txBody>
    </xdr:sp>
    <xdr:clientData/>
  </xdr:oneCellAnchor>
  <xdr:twoCellAnchor>
    <xdr:from>
      <xdr:col>2</xdr:col>
      <xdr:colOff>581025</xdr:colOff>
      <xdr:row>3</xdr:row>
      <xdr:rowOff>28575</xdr:rowOff>
    </xdr:from>
    <xdr:to>
      <xdr:col>6</xdr:col>
      <xdr:colOff>361950</xdr:colOff>
      <xdr:row>15</xdr:row>
      <xdr:rowOff>33338</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485775</xdr:colOff>
      <xdr:row>3</xdr:row>
      <xdr:rowOff>47625</xdr:rowOff>
    </xdr:from>
    <xdr:to>
      <xdr:col>11</xdr:col>
      <xdr:colOff>9525</xdr:colOff>
      <xdr:row>15</xdr:row>
      <xdr:rowOff>61913</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485775</xdr:colOff>
      <xdr:row>16</xdr:row>
      <xdr:rowOff>152399</xdr:rowOff>
    </xdr:from>
    <xdr:to>
      <xdr:col>7</xdr:col>
      <xdr:colOff>238125</xdr:colOff>
      <xdr:row>27</xdr:row>
      <xdr:rowOff>114300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76200</xdr:colOff>
      <xdr:row>16</xdr:row>
      <xdr:rowOff>47625</xdr:rowOff>
    </xdr:from>
    <xdr:to>
      <xdr:col>12</xdr:col>
      <xdr:colOff>161926</xdr:colOff>
      <xdr:row>27</xdr:row>
      <xdr:rowOff>138113</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17</xdr:col>
      <xdr:colOff>352425</xdr:colOff>
      <xdr:row>8</xdr:row>
      <xdr:rowOff>180975</xdr:rowOff>
    </xdr:from>
    <xdr:ext cx="184731" cy="264560"/>
    <xdr:sp macro="" textlink="">
      <xdr:nvSpPr>
        <xdr:cNvPr id="14" name="TextBox 13"/>
        <xdr:cNvSpPr txBox="1"/>
      </xdr:nvSpPr>
      <xdr:spPr>
        <a:xfrm>
          <a:off x="10715625" y="17049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11</xdr:col>
      <xdr:colOff>123826</xdr:colOff>
      <xdr:row>3</xdr:row>
      <xdr:rowOff>76200</xdr:rowOff>
    </xdr:from>
    <xdr:to>
      <xdr:col>12</xdr:col>
      <xdr:colOff>514350</xdr:colOff>
      <xdr:row>7</xdr:row>
      <xdr:rowOff>9525</xdr:rowOff>
    </xdr:to>
    <xdr:sp macro="" textlink="$S$4">
      <xdr:nvSpPr>
        <xdr:cNvPr id="15" name="TextBox 14"/>
        <xdr:cNvSpPr txBox="1"/>
      </xdr:nvSpPr>
      <xdr:spPr>
        <a:xfrm>
          <a:off x="6829426" y="647700"/>
          <a:ext cx="1000124" cy="695325"/>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F1331E9-E0CD-4AFE-94D5-CE8433AFCE03}" type="TxLink">
            <a:rPr lang="en-US" sz="1100" b="0" i="0" u="none" strike="noStrike">
              <a:solidFill>
                <a:srgbClr val="000000"/>
              </a:solidFill>
              <a:latin typeface="Calibri"/>
              <a:cs typeface="Calibri"/>
            </a:rPr>
            <a:pPr algn="ctr"/>
            <a:t>Average Credit Score : 573.16</a:t>
          </a:fld>
          <a:endParaRPr lang="en-US" sz="1100"/>
        </a:p>
      </xdr:txBody>
    </xdr:sp>
    <xdr:clientData/>
  </xdr:twoCellAnchor>
  <xdr:twoCellAnchor>
    <xdr:from>
      <xdr:col>11</xdr:col>
      <xdr:colOff>123825</xdr:colOff>
      <xdr:row>7</xdr:row>
      <xdr:rowOff>114301</xdr:rowOff>
    </xdr:from>
    <xdr:to>
      <xdr:col>12</xdr:col>
      <xdr:colOff>514349</xdr:colOff>
      <xdr:row>11</xdr:row>
      <xdr:rowOff>76201</xdr:rowOff>
    </xdr:to>
    <xdr:sp macro="" textlink="$S$5">
      <xdr:nvSpPr>
        <xdr:cNvPr id="16" name="TextBox 15"/>
        <xdr:cNvSpPr txBox="1"/>
      </xdr:nvSpPr>
      <xdr:spPr>
        <a:xfrm>
          <a:off x="6829425" y="1447801"/>
          <a:ext cx="1000124" cy="723900"/>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94F33CE-F900-40D6-89E7-7DAA5B4813D2}" type="TxLink">
            <a:rPr lang="en-US" sz="1100" b="0" i="0" u="none" strike="noStrike">
              <a:solidFill>
                <a:schemeClr val="tx1"/>
              </a:solidFill>
              <a:latin typeface="Calibri"/>
              <a:cs typeface="Calibri"/>
            </a:rPr>
            <a:pPr algn="ctr"/>
            <a:t>High Risk % : 99</a:t>
          </a:fld>
          <a:endParaRPr lang="en-US" sz="1100">
            <a:solidFill>
              <a:schemeClr val="tx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820.000655671298" createdVersion="5" refreshedVersion="5" minRefreshableVersion="3" recordCount="150">
  <cacheSource type="worksheet">
    <worksheetSource name="Table1"/>
  </cacheSource>
  <cacheFields count="12">
    <cacheField name="Customer_ID" numFmtId="0">
      <sharedItems/>
    </cacheField>
    <cacheField name="Name" numFmtId="0">
      <sharedItems count="109">
        <s v="Diya Joshi"/>
        <s v="Sara Kumar"/>
        <s v="Vivaan Mehta"/>
        <s v="Krishna Gupta"/>
        <s v="Arjun Reddy"/>
        <s v="Aadhya Kumar"/>
        <s v="Vihaan Sharma"/>
        <s v="Meera Mehta"/>
        <s v="Sai Reddy"/>
        <s v="Ira Sharma"/>
        <s v="Ira Singh"/>
        <s v="Aditya Mehta"/>
        <s v="Vihaan Kumar"/>
        <s v="Vihaan Patel"/>
        <s v="Sara Reddy"/>
        <s v="Kiara Reddy"/>
        <s v="Anika Kumar"/>
        <s v="Sara Mehta"/>
        <s v="Aadhya Gupta"/>
        <s v="Arjun Singh"/>
        <s v="Reyansh Joshi"/>
        <s v="Kiara Patel"/>
        <s v="Aditya Reddy"/>
        <s v="Anika Iyer"/>
        <s v="Aarav Reddy"/>
        <s v="Ishaan Joshi"/>
        <s v="Pari Kumar"/>
        <s v="Arjun Kumar"/>
        <s v="Ira Kumar"/>
        <s v="Diya Iyer"/>
        <s v="Ira Gupta"/>
        <s v="Myra Kumar"/>
        <s v="Anaya Mehta"/>
        <s v="Ayaan Joshi"/>
        <s v="Myra Mehta"/>
        <s v="Anika Sharma"/>
        <s v="Anaya Kumar"/>
        <s v="Myra Singh"/>
        <s v="Vivaan Patel"/>
        <s v="Kiara Joshi"/>
        <s v="Anaya Verma"/>
        <s v="Aadhya Verma"/>
        <s v="Kiara Kumar"/>
        <s v="Aarav Patel"/>
        <s v="Anika Patel"/>
        <s v="Aditya Kumar"/>
        <s v="Krishna Iyer"/>
        <s v="Meera Singh"/>
        <s v="Aditya Iyer"/>
        <s v="Meera Verma"/>
        <s v="Ayaan Reddy"/>
        <s v="Ayaan Verma"/>
        <s v="Anika Verma"/>
        <s v="Aarav Sharma"/>
        <s v="Anaya Sharma"/>
        <s v="Ishaan Iyer"/>
        <s v="Diya Singh"/>
        <s v="Arjun Mehta"/>
        <s v="Kiara Singh"/>
        <s v="Pari Patel"/>
        <s v="Sai Patel"/>
        <s v="Aditya Joshi"/>
        <s v="Myra Joshi"/>
        <s v="Ayaan Kumar"/>
        <s v="Krishna Kumar"/>
        <s v="Krishna Sharma"/>
        <s v="Aadhya Reddy"/>
        <s v="Ira Patel"/>
        <s v="Ishaan Singh"/>
        <s v="Ishaan Mehta"/>
        <s v="Vihaan Mehta"/>
        <s v="Ishaan Reddy"/>
        <s v="Aarav Singh"/>
        <s v="Pari Sharma"/>
        <s v="Meera Kumar"/>
        <s v="Meera Iyer"/>
        <s v="Ayaan Mehta"/>
        <s v="Meera Reddy"/>
        <s v="Arjun Verma"/>
        <s v="Vivaan Reddy"/>
        <s v="Aadhya Sharma"/>
        <s v="Pari Iyer"/>
        <s v="Reyansh Patel"/>
        <s v="Ira Iyer"/>
        <s v="Kiara Gupta"/>
        <s v="Krishna Patel"/>
        <s v="Aditya Patel"/>
        <s v="Ayaan Singh"/>
        <s v="Aditya Singh"/>
        <s v="Ira Verma"/>
        <s v="Aadhya Iyer"/>
        <s v="Krishna Joshi"/>
        <s v="Myra Iyer"/>
        <s v="Sara Sharma"/>
        <s v="Meera Gupta"/>
        <s v="Anaya Joshi"/>
        <s v="Arjun Sharma"/>
        <s v="Sara Verma"/>
        <s v="Diya Gupta"/>
        <s v="Anika Joshi"/>
        <s v="Diya Mehta"/>
        <s v="Ayaan Iyer"/>
        <s v="Vihaan Iyer"/>
        <s v="Vivaan Singh"/>
        <s v="Krishna Mehta"/>
        <s v="Meera Sharma"/>
        <s v="Vivaan Iyer"/>
        <s v="Ayaan Patel"/>
        <s v="Pari Mehta"/>
      </sharedItems>
    </cacheField>
    <cacheField name="Region" numFmtId="0">
      <sharedItems count="4">
        <s v="North"/>
        <s v="East"/>
        <s v="South"/>
        <s v="West"/>
      </sharedItems>
    </cacheField>
    <cacheField name="Credit_Limit" numFmtId="0">
      <sharedItems containsSemiMixedTypes="0" containsString="0" containsNumber="1" containsInteger="1" minValue="50565" maxValue="199695"/>
    </cacheField>
    <cacheField name="Exposure_Amount" numFmtId="0">
      <sharedItems containsSemiMixedTypes="0" containsString="0" containsNumber="1" containsInteger="1" minValue="20167" maxValue="193513"/>
    </cacheField>
    <cacheField name="Credit_Score" numFmtId="0">
      <sharedItems containsSemiMixedTypes="0" containsString="0" containsNumber="1" containsInteger="1" minValue="300" maxValue="849"/>
    </cacheField>
    <cacheField name="Risk_Factor" numFmtId="0">
      <sharedItems containsSemiMixedTypes="0" containsString="0" containsNumber="1" minValue="0.1" maxValue="1"/>
    </cacheField>
    <cacheField name="Probability_of_Default" numFmtId="0">
      <sharedItems containsSemiMixedTypes="0" containsString="0" containsNumber="1" minValue="0" maxValue="0.63"/>
    </cacheField>
    <cacheField name="Account_Open_Date" numFmtId="14">
      <sharedItems containsSemiMixedTypes="0" containsNonDate="0" containsDate="1" containsString="0" minDate="2020-07-03T00:00:00" maxDate="2025-05-24T00:00:00"/>
    </cacheField>
    <cacheField name="Risk Category" numFmtId="0">
      <sharedItems count="2">
        <s v="Low"/>
        <s v="Medium"/>
      </sharedItems>
    </cacheField>
    <cacheField name="Credit Utilization %" numFmtId="0">
      <sharedItems containsSemiMixedTypes="0" containsString="0" containsNumber="1" containsInteger="1" minValue="30" maxValue="100"/>
    </cacheField>
    <cacheField name="Year" numFmtId="0">
      <sharedItems containsSemiMixedTypes="0" containsString="0" containsNumber="1" containsInteger="1" minValue="2020" maxValue="2025" count="6">
        <n v="2020"/>
        <n v="2022"/>
        <n v="2021"/>
        <n v="2023"/>
        <n v="2024"/>
        <n v="2025"/>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50">
  <r>
    <s v="CUST1000"/>
    <x v="0"/>
    <x v="0"/>
    <n v="108903"/>
    <n v="97124"/>
    <n v="578"/>
    <n v="0.32"/>
    <n v="0.1"/>
    <d v="2020-11-30T00:00:00"/>
    <x v="0"/>
    <n v="89"/>
    <x v="0"/>
  </r>
  <r>
    <s v="CUST1001"/>
    <x v="1"/>
    <x v="0"/>
    <n v="66784"/>
    <n v="24890"/>
    <n v="588"/>
    <n v="0.69"/>
    <n v="0.21"/>
    <d v="2022-06-06T00:00:00"/>
    <x v="0"/>
    <n v="37"/>
    <x v="1"/>
  </r>
  <r>
    <s v="CUST1002"/>
    <x v="2"/>
    <x v="1"/>
    <n v="138627"/>
    <n v="117219"/>
    <n v="515"/>
    <n v="0.1"/>
    <n v="0.04"/>
    <d v="2021-02-07T00:00:00"/>
    <x v="0"/>
    <n v="85"/>
    <x v="2"/>
  </r>
  <r>
    <s v="CUST1003"/>
    <x v="3"/>
    <x v="2"/>
    <n v="55514"/>
    <n v="20167"/>
    <n v="651"/>
    <n v="0.78"/>
    <n v="0.18"/>
    <d v="2022-09-26T00:00:00"/>
    <x v="0"/>
    <n v="36"/>
    <x v="1"/>
  </r>
  <r>
    <s v="CUST1004"/>
    <x v="4"/>
    <x v="2"/>
    <n v="195207"/>
    <n v="98336"/>
    <n v="508"/>
    <n v="0.79"/>
    <n v="0.32"/>
    <d v="2022-11-03T00:00:00"/>
    <x v="1"/>
    <n v="50"/>
    <x v="1"/>
  </r>
  <r>
    <s v="CUST1005"/>
    <x v="5"/>
    <x v="2"/>
    <n v="110323"/>
    <n v="52651"/>
    <n v="570"/>
    <n v="0.2"/>
    <n v="7.0000000000000007E-2"/>
    <d v="2023-01-02T00:00:00"/>
    <x v="0"/>
    <n v="48"/>
    <x v="3"/>
  </r>
  <r>
    <s v="CUST1006"/>
    <x v="6"/>
    <x v="0"/>
    <n v="107728"/>
    <n v="106090"/>
    <n v="817"/>
    <n v="0.48"/>
    <n v="0.02"/>
    <d v="2020-10-25T00:00:00"/>
    <x v="0"/>
    <n v="98"/>
    <x v="0"/>
  </r>
  <r>
    <s v="CUST1007"/>
    <x v="7"/>
    <x v="0"/>
    <n v="51885"/>
    <n v="35477"/>
    <n v="800"/>
    <n v="0.26"/>
    <n v="0.02"/>
    <d v="2021-05-07T00:00:00"/>
    <x v="0"/>
    <n v="68"/>
    <x v="2"/>
  </r>
  <r>
    <s v="CUST1008"/>
    <x v="8"/>
    <x v="3"/>
    <n v="68610"/>
    <n v="26165"/>
    <n v="557"/>
    <n v="0.96"/>
    <n v="0.33"/>
    <d v="2022-02-15T00:00:00"/>
    <x v="1"/>
    <n v="38"/>
    <x v="1"/>
  </r>
  <r>
    <s v="CUST1009"/>
    <x v="9"/>
    <x v="0"/>
    <n v="65433"/>
    <n v="35894"/>
    <n v="352"/>
    <n v="0.56999999999999995"/>
    <n v="0.33"/>
    <d v="2023-12-11T00:00:00"/>
    <x v="1"/>
    <n v="55"/>
    <x v="3"/>
  </r>
  <r>
    <s v="CUST1010"/>
    <x v="10"/>
    <x v="0"/>
    <n v="110015"/>
    <n v="48529"/>
    <n v="394"/>
    <n v="0.15"/>
    <n v="0.08"/>
    <d v="2023-08-22T00:00:00"/>
    <x v="0"/>
    <n v="44"/>
    <x v="3"/>
  </r>
  <r>
    <s v="CUST1011"/>
    <x v="11"/>
    <x v="0"/>
    <n v="67668"/>
    <n v="56873"/>
    <n v="733"/>
    <n v="0.32"/>
    <n v="0.04"/>
    <d v="2020-09-02T00:00:00"/>
    <x v="0"/>
    <n v="84"/>
    <x v="0"/>
  </r>
  <r>
    <s v="CUST1012"/>
    <x v="12"/>
    <x v="2"/>
    <n v="58234"/>
    <n v="44744"/>
    <n v="583"/>
    <n v="0.86"/>
    <n v="0.27"/>
    <d v="2024-01-27T00:00:00"/>
    <x v="0"/>
    <n v="77"/>
    <x v="4"/>
  </r>
  <r>
    <s v="CUST1013"/>
    <x v="13"/>
    <x v="2"/>
    <n v="136619"/>
    <n v="120456"/>
    <n v="345"/>
    <n v="0.51"/>
    <n v="0.3"/>
    <d v="2020-10-15T00:00:00"/>
    <x v="0"/>
    <n v="88"/>
    <x v="0"/>
  </r>
  <r>
    <s v="CUST1014"/>
    <x v="14"/>
    <x v="0"/>
    <n v="68574"/>
    <n v="59639"/>
    <n v="303"/>
    <n v="0.82"/>
    <n v="0.53"/>
    <d v="2024-12-17T00:00:00"/>
    <x v="1"/>
    <n v="87"/>
    <x v="4"/>
  </r>
  <r>
    <s v="CUST1015"/>
    <x v="15"/>
    <x v="2"/>
    <n v="184782"/>
    <n v="159077"/>
    <n v="641"/>
    <n v="0.7"/>
    <n v="0.17"/>
    <d v="2023-11-19T00:00:00"/>
    <x v="0"/>
    <n v="86"/>
    <x v="3"/>
  </r>
  <r>
    <s v="CUST1016"/>
    <x v="16"/>
    <x v="3"/>
    <n v="112391"/>
    <n v="63298"/>
    <n v="433"/>
    <n v="0.99"/>
    <n v="0.49"/>
    <d v="2020-07-03T00:00:00"/>
    <x v="1"/>
    <n v="56"/>
    <x v="0"/>
  </r>
  <r>
    <s v="CUST1017"/>
    <x v="17"/>
    <x v="2"/>
    <n v="123001"/>
    <n v="105394"/>
    <n v="568"/>
    <n v="0.64"/>
    <n v="0.21"/>
    <d v="2022-12-02T00:00:00"/>
    <x v="0"/>
    <n v="86"/>
    <x v="1"/>
  </r>
  <r>
    <s v="CUST1018"/>
    <x v="18"/>
    <x v="3"/>
    <n v="177248"/>
    <n v="103030"/>
    <n v="465"/>
    <n v="0.96"/>
    <n v="0.43"/>
    <d v="2024-01-30T00:00:00"/>
    <x v="1"/>
    <n v="58"/>
    <x v="4"/>
  </r>
  <r>
    <s v="CUST1019"/>
    <x v="19"/>
    <x v="1"/>
    <n v="106160"/>
    <n v="90897"/>
    <n v="752"/>
    <n v="0.9"/>
    <n v="0.1"/>
    <d v="2021-03-29T00:00:00"/>
    <x v="0"/>
    <n v="86"/>
    <x v="2"/>
  </r>
  <r>
    <s v="CUST1020"/>
    <x v="20"/>
    <x v="0"/>
    <n v="191356"/>
    <n v="173462"/>
    <n v="737"/>
    <n v="0.65"/>
    <n v="0.09"/>
    <d v="2022-11-04T00:00:00"/>
    <x v="0"/>
    <n v="91"/>
    <x v="1"/>
  </r>
  <r>
    <s v="CUST1021"/>
    <x v="21"/>
    <x v="2"/>
    <n v="84684"/>
    <n v="44892"/>
    <n v="309"/>
    <n v="0.75"/>
    <n v="0.48"/>
    <d v="2022-04-02T00:00:00"/>
    <x v="1"/>
    <n v="53"/>
    <x v="1"/>
  </r>
  <r>
    <s v="CUST1022"/>
    <x v="22"/>
    <x v="3"/>
    <n v="199695"/>
    <n v="172323"/>
    <n v="414"/>
    <n v="0.55000000000000004"/>
    <n v="0.28000000000000003"/>
    <d v="2022-01-10T00:00:00"/>
    <x v="0"/>
    <n v="86"/>
    <x v="1"/>
  </r>
  <r>
    <s v="CUST1023"/>
    <x v="23"/>
    <x v="1"/>
    <n v="173907"/>
    <n v="92198"/>
    <n v="377"/>
    <n v="0.85"/>
    <n v="0.47"/>
    <d v="2021-09-13T00:00:00"/>
    <x v="1"/>
    <n v="53"/>
    <x v="2"/>
  </r>
  <r>
    <s v="CUST1024"/>
    <x v="15"/>
    <x v="1"/>
    <n v="113700"/>
    <n v="108641"/>
    <n v="452"/>
    <n v="0.59"/>
    <n v="0.28000000000000003"/>
    <d v="2023-04-28T00:00:00"/>
    <x v="0"/>
    <n v="96"/>
    <x v="3"/>
  </r>
  <r>
    <s v="CUST1025"/>
    <x v="24"/>
    <x v="2"/>
    <n v="173987"/>
    <n v="133595"/>
    <n v="336"/>
    <n v="0.91"/>
    <n v="0.55000000000000004"/>
    <d v="2023-07-25T00:00:00"/>
    <x v="1"/>
    <n v="77"/>
    <x v="3"/>
  </r>
  <r>
    <s v="CUST1026"/>
    <x v="25"/>
    <x v="2"/>
    <n v="156708"/>
    <n v="54906"/>
    <n v="678"/>
    <n v="0.77"/>
    <n v="0.16"/>
    <d v="2025-04-15T00:00:00"/>
    <x v="0"/>
    <n v="35"/>
    <x v="5"/>
  </r>
  <r>
    <s v="CUST1027"/>
    <x v="26"/>
    <x v="1"/>
    <n v="99914"/>
    <n v="42980"/>
    <n v="451"/>
    <n v="0.53"/>
    <n v="0.25"/>
    <d v="2022-09-04T00:00:00"/>
    <x v="0"/>
    <n v="43"/>
    <x v="1"/>
  </r>
  <r>
    <s v="CUST1028"/>
    <x v="27"/>
    <x v="0"/>
    <n v="74726"/>
    <n v="72403"/>
    <n v="740"/>
    <n v="0.33"/>
    <n v="0.04"/>
    <d v="2020-09-04T00:00:00"/>
    <x v="0"/>
    <n v="97"/>
    <x v="0"/>
  </r>
  <r>
    <s v="CUST1029"/>
    <x v="28"/>
    <x v="0"/>
    <n v="75409"/>
    <n v="36239"/>
    <n v="430"/>
    <n v="0.32"/>
    <n v="0.16"/>
    <d v="2023-08-17T00:00:00"/>
    <x v="0"/>
    <n v="48"/>
    <x v="3"/>
  </r>
  <r>
    <s v="CUST1030"/>
    <x v="29"/>
    <x v="3"/>
    <n v="162997"/>
    <n v="130886"/>
    <n v="342"/>
    <n v="0.67"/>
    <n v="0.4"/>
    <d v="2024-06-05T00:00:00"/>
    <x v="1"/>
    <n v="80"/>
    <x v="4"/>
  </r>
  <r>
    <s v="CUST1031"/>
    <x v="30"/>
    <x v="0"/>
    <n v="142876"/>
    <n v="70521"/>
    <n v="615"/>
    <n v="0.79"/>
    <n v="0.22"/>
    <d v="2022-09-18T00:00:00"/>
    <x v="0"/>
    <n v="49"/>
    <x v="1"/>
  </r>
  <r>
    <s v="CUST1032"/>
    <x v="31"/>
    <x v="1"/>
    <n v="161038"/>
    <n v="82998"/>
    <n v="673"/>
    <n v="0.56999999999999995"/>
    <n v="0.12"/>
    <d v="2024-04-04T00:00:00"/>
    <x v="0"/>
    <n v="52"/>
    <x v="4"/>
  </r>
  <r>
    <s v="CUST1033"/>
    <x v="32"/>
    <x v="1"/>
    <n v="157767"/>
    <n v="133893"/>
    <n v="340"/>
    <n v="0.66"/>
    <n v="0.4"/>
    <d v="2023-06-17T00:00:00"/>
    <x v="1"/>
    <n v="85"/>
    <x v="3"/>
  </r>
  <r>
    <s v="CUST1034"/>
    <x v="33"/>
    <x v="1"/>
    <n v="172427"/>
    <n v="62369"/>
    <n v="666"/>
    <n v="0.35"/>
    <n v="0.08"/>
    <d v="2020-12-22T00:00:00"/>
    <x v="0"/>
    <n v="36"/>
    <x v="0"/>
  </r>
  <r>
    <s v="CUST1035"/>
    <x v="34"/>
    <x v="0"/>
    <n v="64200"/>
    <n v="29552"/>
    <n v="515"/>
    <n v="0.17"/>
    <n v="7.0000000000000007E-2"/>
    <d v="2023-12-31T00:00:00"/>
    <x v="0"/>
    <n v="46"/>
    <x v="3"/>
  </r>
  <r>
    <s v="CUST1036"/>
    <x v="35"/>
    <x v="3"/>
    <n v="75799"/>
    <n v="38458"/>
    <n v="555"/>
    <n v="0.36"/>
    <n v="0.12"/>
    <d v="2023-07-16T00:00:00"/>
    <x v="0"/>
    <n v="51"/>
    <x v="3"/>
  </r>
  <r>
    <s v="CUST1037"/>
    <x v="36"/>
    <x v="0"/>
    <n v="65889"/>
    <n v="31157"/>
    <n v="405"/>
    <n v="0.34"/>
    <n v="0.18"/>
    <d v="2023-11-18T00:00:00"/>
    <x v="0"/>
    <n v="47"/>
    <x v="3"/>
  </r>
  <r>
    <s v="CUST1038"/>
    <x v="37"/>
    <x v="3"/>
    <n v="155544"/>
    <n v="119013"/>
    <n v="662"/>
    <n v="0.39"/>
    <n v="0.09"/>
    <d v="2020-07-06T00:00:00"/>
    <x v="0"/>
    <n v="77"/>
    <x v="0"/>
  </r>
  <r>
    <s v="CUST1039"/>
    <x v="27"/>
    <x v="0"/>
    <n v="138946"/>
    <n v="51521"/>
    <n v="716"/>
    <n v="0.59"/>
    <n v="0.09"/>
    <d v="2022-02-08T00:00:00"/>
    <x v="0"/>
    <n v="37"/>
    <x v="1"/>
  </r>
  <r>
    <s v="CUST1040"/>
    <x v="38"/>
    <x v="1"/>
    <n v="78644"/>
    <n v="33851"/>
    <n v="458"/>
    <n v="0.22"/>
    <n v="0.1"/>
    <d v="2021-07-07T00:00:00"/>
    <x v="0"/>
    <n v="43"/>
    <x v="2"/>
  </r>
  <r>
    <s v="CUST1041"/>
    <x v="39"/>
    <x v="1"/>
    <n v="115183"/>
    <n v="34904"/>
    <n v="542"/>
    <n v="0.31"/>
    <n v="0.11"/>
    <d v="2020-07-06T00:00:00"/>
    <x v="0"/>
    <n v="30"/>
    <x v="0"/>
  </r>
  <r>
    <s v="CUST1042"/>
    <x v="40"/>
    <x v="2"/>
    <n v="100224"/>
    <n v="83612"/>
    <n v="466"/>
    <n v="0.72"/>
    <n v="0.33"/>
    <d v="2023-11-25T00:00:00"/>
    <x v="1"/>
    <n v="83"/>
    <x v="3"/>
  </r>
  <r>
    <s v="CUST1043"/>
    <x v="41"/>
    <x v="0"/>
    <n v="99862"/>
    <n v="89006"/>
    <n v="481"/>
    <n v="0.74"/>
    <n v="0.32"/>
    <d v="2022-05-01T00:00:00"/>
    <x v="1"/>
    <n v="89"/>
    <x v="1"/>
  </r>
  <r>
    <s v="CUST1044"/>
    <x v="42"/>
    <x v="0"/>
    <n v="190584"/>
    <n v="180359"/>
    <n v="722"/>
    <n v="0.16"/>
    <n v="0.02"/>
    <d v="2025-05-23T00:00:00"/>
    <x v="0"/>
    <n v="95"/>
    <x v="5"/>
  </r>
  <r>
    <s v="CUST1045"/>
    <x v="43"/>
    <x v="2"/>
    <n v="167601"/>
    <n v="88455"/>
    <n v="325"/>
    <n v="0.47"/>
    <n v="0.28999999999999998"/>
    <d v="2022-07-20T00:00:00"/>
    <x v="0"/>
    <n v="53"/>
    <x v="1"/>
  </r>
  <r>
    <s v="CUST1046"/>
    <x v="44"/>
    <x v="1"/>
    <n v="86747"/>
    <n v="28163"/>
    <n v="483"/>
    <n v="0.59"/>
    <n v="0.25"/>
    <d v="2024-05-17T00:00:00"/>
    <x v="0"/>
    <n v="32"/>
    <x v="4"/>
  </r>
  <r>
    <s v="CUST1047"/>
    <x v="45"/>
    <x v="0"/>
    <n v="160593"/>
    <n v="78517"/>
    <n v="640"/>
    <n v="0.47"/>
    <n v="0.12"/>
    <d v="2024-12-19T00:00:00"/>
    <x v="0"/>
    <n v="49"/>
    <x v="4"/>
  </r>
  <r>
    <s v="CUST1048"/>
    <x v="46"/>
    <x v="2"/>
    <n v="98100"/>
    <n v="67192"/>
    <n v="721"/>
    <n v="0.28999999999999998"/>
    <n v="0.04"/>
    <d v="2024-02-04T00:00:00"/>
    <x v="0"/>
    <n v="68"/>
    <x v="4"/>
  </r>
  <r>
    <s v="CUST1049"/>
    <x v="47"/>
    <x v="0"/>
    <n v="123018"/>
    <n v="73961"/>
    <n v="554"/>
    <n v="0.48"/>
    <n v="0.17"/>
    <d v="2021-05-30T00:00:00"/>
    <x v="0"/>
    <n v="60"/>
    <x v="2"/>
  </r>
  <r>
    <s v="CUST1050"/>
    <x v="48"/>
    <x v="3"/>
    <n v="171275"/>
    <n v="143523"/>
    <n v="573"/>
    <n v="0.91"/>
    <n v="0.3"/>
    <d v="2023-03-03T00:00:00"/>
    <x v="0"/>
    <n v="84"/>
    <x v="3"/>
  </r>
  <r>
    <s v="CUST1051"/>
    <x v="10"/>
    <x v="1"/>
    <n v="115485"/>
    <n v="94155"/>
    <n v="463"/>
    <n v="0.63"/>
    <n v="0.28999999999999998"/>
    <d v="2022-09-16T00:00:00"/>
    <x v="0"/>
    <n v="82"/>
    <x v="1"/>
  </r>
  <r>
    <s v="CUST1052"/>
    <x v="36"/>
    <x v="3"/>
    <n v="69761"/>
    <n v="25592"/>
    <n v="410"/>
    <n v="0.73"/>
    <n v="0.38"/>
    <d v="2022-05-02T00:00:00"/>
    <x v="1"/>
    <n v="37"/>
    <x v="1"/>
  </r>
  <r>
    <s v="CUST1053"/>
    <x v="9"/>
    <x v="1"/>
    <n v="166164"/>
    <n v="139945"/>
    <n v="691"/>
    <n v="0.87"/>
    <n v="0.16"/>
    <d v="2021-03-13T00:00:00"/>
    <x v="0"/>
    <n v="84"/>
    <x v="2"/>
  </r>
  <r>
    <s v="CUST1054"/>
    <x v="49"/>
    <x v="2"/>
    <n v="194264"/>
    <n v="119469"/>
    <n v="339"/>
    <n v="0.79"/>
    <n v="0.47"/>
    <d v="2024-02-06T00:00:00"/>
    <x v="1"/>
    <n v="61"/>
    <x v="4"/>
  </r>
  <r>
    <s v="CUST1055"/>
    <x v="50"/>
    <x v="1"/>
    <n v="75666"/>
    <n v="40036"/>
    <n v="781"/>
    <n v="0.44"/>
    <n v="0.04"/>
    <d v="2021-07-29T00:00:00"/>
    <x v="0"/>
    <n v="53"/>
    <x v="2"/>
  </r>
  <r>
    <s v="CUST1056"/>
    <x v="51"/>
    <x v="1"/>
    <n v="63261"/>
    <n v="59941"/>
    <n v="527"/>
    <n v="0.11"/>
    <n v="0.04"/>
    <d v="2022-10-11T00:00:00"/>
    <x v="0"/>
    <n v="95"/>
    <x v="1"/>
  </r>
  <r>
    <s v="CUST1057"/>
    <x v="52"/>
    <x v="2"/>
    <n v="191711"/>
    <n v="109370"/>
    <n v="504"/>
    <n v="0.42"/>
    <n v="0.17"/>
    <d v="2021-10-29T00:00:00"/>
    <x v="0"/>
    <n v="57"/>
    <x v="2"/>
  </r>
  <r>
    <s v="CUST1058"/>
    <x v="12"/>
    <x v="1"/>
    <n v="53868"/>
    <n v="44021"/>
    <n v="771"/>
    <n v="0.78"/>
    <n v="7.0000000000000007E-2"/>
    <d v="2021-06-16T00:00:00"/>
    <x v="0"/>
    <n v="82"/>
    <x v="2"/>
  </r>
  <r>
    <s v="CUST1059"/>
    <x v="8"/>
    <x v="0"/>
    <n v="74448"/>
    <n v="29855"/>
    <n v="658"/>
    <n v="0.87"/>
    <n v="0.2"/>
    <d v="2022-09-11T00:00:00"/>
    <x v="0"/>
    <n v="40"/>
    <x v="1"/>
  </r>
  <r>
    <s v="CUST1060"/>
    <x v="53"/>
    <x v="2"/>
    <n v="111965"/>
    <n v="104965"/>
    <n v="612"/>
    <n v="0.96"/>
    <n v="0.27"/>
    <d v="2022-12-08T00:00:00"/>
    <x v="0"/>
    <n v="94"/>
    <x v="1"/>
  </r>
  <r>
    <s v="CUST1061"/>
    <x v="54"/>
    <x v="2"/>
    <n v="93597"/>
    <n v="42812"/>
    <n v="533"/>
    <n v="0.48"/>
    <n v="0.18"/>
    <d v="2021-01-01T00:00:00"/>
    <x v="0"/>
    <n v="46"/>
    <x v="2"/>
  </r>
  <r>
    <s v="CUST1062"/>
    <x v="55"/>
    <x v="2"/>
    <n v="156539"/>
    <n v="131847"/>
    <n v="528"/>
    <n v="0.77"/>
    <n v="0.28999999999999998"/>
    <d v="2025-05-08T00:00:00"/>
    <x v="0"/>
    <n v="84"/>
    <x v="5"/>
  </r>
  <r>
    <s v="CUST1063"/>
    <x v="56"/>
    <x v="3"/>
    <n v="177307"/>
    <n v="72720"/>
    <n v="324"/>
    <n v="0.59"/>
    <n v="0.37"/>
    <d v="2024-12-04T00:00:00"/>
    <x v="1"/>
    <n v="41"/>
    <x v="4"/>
  </r>
  <r>
    <s v="CUST1064"/>
    <x v="57"/>
    <x v="3"/>
    <n v="176185"/>
    <n v="171922"/>
    <n v="497"/>
    <n v="0.64"/>
    <n v="0.27"/>
    <d v="2023-10-19T00:00:00"/>
    <x v="0"/>
    <n v="98"/>
    <x v="3"/>
  </r>
  <r>
    <s v="CUST1065"/>
    <x v="58"/>
    <x v="1"/>
    <n v="106032"/>
    <n v="66625"/>
    <n v="708"/>
    <n v="0.3"/>
    <n v="0.05"/>
    <d v="2024-03-16T00:00:00"/>
    <x v="0"/>
    <n v="63"/>
    <x v="4"/>
  </r>
  <r>
    <s v="CUST1066"/>
    <x v="59"/>
    <x v="2"/>
    <n v="155130"/>
    <n v="154887"/>
    <n v="636"/>
    <n v="0.3"/>
    <n v="0.08"/>
    <d v="2023-03-07T00:00:00"/>
    <x v="0"/>
    <n v="100"/>
    <x v="3"/>
  </r>
  <r>
    <s v="CUST1067"/>
    <x v="60"/>
    <x v="1"/>
    <n v="65370"/>
    <n v="28932"/>
    <n v="585"/>
    <n v="0.49"/>
    <n v="0.15"/>
    <d v="2021-07-27T00:00:00"/>
    <x v="0"/>
    <n v="44"/>
    <x v="2"/>
  </r>
  <r>
    <s v="CUST1068"/>
    <x v="61"/>
    <x v="0"/>
    <n v="93158"/>
    <n v="32626"/>
    <n v="371"/>
    <n v="0.13"/>
    <n v="7.0000000000000007E-2"/>
    <d v="2024-01-31T00:00:00"/>
    <x v="0"/>
    <n v="35"/>
    <x v="4"/>
  </r>
  <r>
    <s v="CUST1069"/>
    <x v="62"/>
    <x v="2"/>
    <n v="149345"/>
    <n v="52619"/>
    <n v="585"/>
    <n v="0.4"/>
    <n v="0.12"/>
    <d v="2023-09-24T00:00:00"/>
    <x v="0"/>
    <n v="35"/>
    <x v="3"/>
  </r>
  <r>
    <s v="CUST1070"/>
    <x v="63"/>
    <x v="0"/>
    <n v="50565"/>
    <n v="26042"/>
    <n v="659"/>
    <n v="0.71"/>
    <n v="0.16"/>
    <d v="2021-09-22T00:00:00"/>
    <x v="0"/>
    <n v="52"/>
    <x v="2"/>
  </r>
  <r>
    <s v="CUST1071"/>
    <x v="59"/>
    <x v="1"/>
    <n v="152346"/>
    <n v="149594"/>
    <n v="821"/>
    <n v="0.46"/>
    <n v="0.02"/>
    <d v="2022-03-09T00:00:00"/>
    <x v="0"/>
    <n v="98"/>
    <x v="1"/>
  </r>
  <r>
    <s v="CUST1072"/>
    <x v="63"/>
    <x v="3"/>
    <n v="119521"/>
    <n v="76175"/>
    <n v="709"/>
    <n v="0.25"/>
    <n v="0.04"/>
    <d v="2023-05-19T00:00:00"/>
    <x v="0"/>
    <n v="64"/>
    <x v="3"/>
  </r>
  <r>
    <s v="CUST1073"/>
    <x v="64"/>
    <x v="1"/>
    <n v="169277"/>
    <n v="128776"/>
    <n v="849"/>
    <n v="0.52"/>
    <n v="0"/>
    <d v="2022-10-17T00:00:00"/>
    <x v="0"/>
    <n v="76"/>
    <x v="1"/>
  </r>
  <r>
    <s v="CUST1074"/>
    <x v="65"/>
    <x v="0"/>
    <n v="124776"/>
    <n v="112039"/>
    <n v="639"/>
    <n v="0.21"/>
    <n v="0.05"/>
    <d v="2022-05-06T00:00:00"/>
    <x v="0"/>
    <n v="90"/>
    <x v="1"/>
  </r>
  <r>
    <s v="CUST1075"/>
    <x v="66"/>
    <x v="2"/>
    <n v="160888"/>
    <n v="86094"/>
    <n v="328"/>
    <n v="0.66"/>
    <n v="0.41"/>
    <d v="2022-06-21T00:00:00"/>
    <x v="1"/>
    <n v="54"/>
    <x v="1"/>
  </r>
  <r>
    <s v="CUST1076"/>
    <x v="67"/>
    <x v="1"/>
    <n v="195691"/>
    <n v="173828"/>
    <n v="418"/>
    <n v="0.12"/>
    <n v="0.06"/>
    <d v="2023-07-09T00:00:00"/>
    <x v="0"/>
    <n v="89"/>
    <x v="3"/>
  </r>
  <r>
    <s v="CUST1077"/>
    <x v="45"/>
    <x v="2"/>
    <n v="177577"/>
    <n v="69572"/>
    <n v="567"/>
    <n v="0.45"/>
    <n v="0.15"/>
    <d v="2023-01-23T00:00:00"/>
    <x v="0"/>
    <n v="39"/>
    <x v="3"/>
  </r>
  <r>
    <s v="CUST1078"/>
    <x v="0"/>
    <x v="3"/>
    <n v="90579"/>
    <n v="57889"/>
    <n v="482"/>
    <n v="0.61"/>
    <n v="0.26"/>
    <d v="2021-04-07T00:00:00"/>
    <x v="0"/>
    <n v="64"/>
    <x v="2"/>
  </r>
  <r>
    <s v="CUST1079"/>
    <x v="68"/>
    <x v="3"/>
    <n v="99780"/>
    <n v="69791"/>
    <n v="571"/>
    <n v="0.12"/>
    <n v="0.04"/>
    <d v="2022-05-12T00:00:00"/>
    <x v="0"/>
    <n v="70"/>
    <x v="1"/>
  </r>
  <r>
    <s v="CUST1080"/>
    <x v="64"/>
    <x v="3"/>
    <n v="127780"/>
    <n v="91091"/>
    <n v="339"/>
    <n v="0.68"/>
    <n v="0.41"/>
    <d v="2023-08-05T00:00:00"/>
    <x v="1"/>
    <n v="71"/>
    <x v="3"/>
  </r>
  <r>
    <s v="CUST1081"/>
    <x v="69"/>
    <x v="2"/>
    <n v="107068"/>
    <n v="67803"/>
    <n v="411"/>
    <n v="0.22"/>
    <n v="0.11"/>
    <d v="2023-06-23T00:00:00"/>
    <x v="0"/>
    <n v="63"/>
    <x v="3"/>
  </r>
  <r>
    <s v="CUST1082"/>
    <x v="31"/>
    <x v="1"/>
    <n v="65331"/>
    <n v="52397"/>
    <n v="744"/>
    <n v="0.52"/>
    <n v="0.06"/>
    <d v="2021-07-04T00:00:00"/>
    <x v="0"/>
    <n v="80"/>
    <x v="2"/>
  </r>
  <r>
    <s v="CUST1083"/>
    <x v="70"/>
    <x v="2"/>
    <n v="192133"/>
    <n v="187084"/>
    <n v="653"/>
    <n v="0.15"/>
    <n v="0.03"/>
    <d v="2022-11-26T00:00:00"/>
    <x v="0"/>
    <n v="97"/>
    <x v="1"/>
  </r>
  <r>
    <s v="CUST1084"/>
    <x v="62"/>
    <x v="2"/>
    <n v="65979"/>
    <n v="48481"/>
    <n v="621"/>
    <n v="0.44"/>
    <n v="0.12"/>
    <d v="2023-12-06T00:00:00"/>
    <x v="0"/>
    <n v="73"/>
    <x v="3"/>
  </r>
  <r>
    <s v="CUST1085"/>
    <x v="0"/>
    <x v="1"/>
    <n v="132209"/>
    <n v="50205"/>
    <n v="746"/>
    <n v="0.28999999999999998"/>
    <n v="0.04"/>
    <d v="2023-09-24T00:00:00"/>
    <x v="0"/>
    <n v="38"/>
    <x v="3"/>
  </r>
  <r>
    <s v="CUST1086"/>
    <x v="71"/>
    <x v="3"/>
    <n v="64985"/>
    <n v="58687"/>
    <n v="823"/>
    <n v="0.39"/>
    <n v="0.01"/>
    <d v="2024-01-15T00:00:00"/>
    <x v="0"/>
    <n v="90"/>
    <x v="4"/>
  </r>
  <r>
    <s v="CUST1087"/>
    <x v="72"/>
    <x v="3"/>
    <n v="63144"/>
    <n v="21555"/>
    <n v="418"/>
    <n v="0.79"/>
    <n v="0.4"/>
    <d v="2024-02-26T00:00:00"/>
    <x v="1"/>
    <n v="34"/>
    <x v="4"/>
  </r>
  <r>
    <s v="CUST1088"/>
    <x v="65"/>
    <x v="1"/>
    <n v="174987"/>
    <n v="169074"/>
    <n v="694"/>
    <n v="0.44"/>
    <n v="0.08"/>
    <d v="2024-10-08T00:00:00"/>
    <x v="0"/>
    <n v="97"/>
    <x v="4"/>
  </r>
  <r>
    <s v="CUST1089"/>
    <x v="73"/>
    <x v="2"/>
    <n v="181819"/>
    <n v="111171"/>
    <n v="494"/>
    <n v="0.78"/>
    <n v="0.33"/>
    <d v="2021-05-27T00:00:00"/>
    <x v="1"/>
    <n v="61"/>
    <x v="2"/>
  </r>
  <r>
    <s v="CUST1090"/>
    <x v="74"/>
    <x v="2"/>
    <n v="189231"/>
    <n v="141263"/>
    <n v="560"/>
    <n v="0.85"/>
    <n v="0.28999999999999998"/>
    <d v="2024-05-14T00:00:00"/>
    <x v="0"/>
    <n v="75"/>
    <x v="4"/>
  </r>
  <r>
    <s v="CUST1091"/>
    <x v="69"/>
    <x v="3"/>
    <n v="91270"/>
    <n v="66945"/>
    <n v="345"/>
    <n v="0.33"/>
    <n v="0.2"/>
    <d v="2023-09-05T00:00:00"/>
    <x v="0"/>
    <n v="73"/>
    <x v="3"/>
  </r>
  <r>
    <s v="CUST1092"/>
    <x v="75"/>
    <x v="0"/>
    <n v="64910"/>
    <n v="35881"/>
    <n v="746"/>
    <n v="0.17"/>
    <n v="0.02"/>
    <d v="2024-10-11T00:00:00"/>
    <x v="0"/>
    <n v="55"/>
    <x v="4"/>
  </r>
  <r>
    <s v="CUST1093"/>
    <x v="76"/>
    <x v="0"/>
    <n v="183124"/>
    <n v="58327"/>
    <n v="301"/>
    <n v="0.12"/>
    <n v="0.08"/>
    <d v="2021-04-13T00:00:00"/>
    <x v="0"/>
    <n v="32"/>
    <x v="2"/>
  </r>
  <r>
    <s v="CUST1094"/>
    <x v="77"/>
    <x v="0"/>
    <n v="71000"/>
    <n v="27285"/>
    <n v="832"/>
    <n v="0.59"/>
    <n v="0.01"/>
    <d v="2022-06-11T00:00:00"/>
    <x v="0"/>
    <n v="38"/>
    <x v="1"/>
  </r>
  <r>
    <s v="CUST1095"/>
    <x v="78"/>
    <x v="2"/>
    <n v="98712"/>
    <n v="59618"/>
    <n v="501"/>
    <n v="1"/>
    <n v="0.41"/>
    <d v="2021-03-05T00:00:00"/>
    <x v="1"/>
    <n v="60"/>
    <x v="2"/>
  </r>
  <r>
    <s v="CUST1096"/>
    <x v="79"/>
    <x v="2"/>
    <n v="67962"/>
    <n v="64578"/>
    <n v="672"/>
    <n v="0.41"/>
    <n v="0.09"/>
    <d v="2021-07-30T00:00:00"/>
    <x v="0"/>
    <n v="95"/>
    <x v="2"/>
  </r>
  <r>
    <s v="CUST1097"/>
    <x v="80"/>
    <x v="3"/>
    <n v="67815"/>
    <n v="58040"/>
    <n v="741"/>
    <n v="0.69"/>
    <n v="0.09"/>
    <d v="2024-05-29T00:00:00"/>
    <x v="0"/>
    <n v="86"/>
    <x v="4"/>
  </r>
  <r>
    <s v="CUST1098"/>
    <x v="81"/>
    <x v="0"/>
    <n v="111657"/>
    <n v="110452"/>
    <n v="371"/>
    <n v="0.8"/>
    <n v="0.45"/>
    <d v="2024-05-16T00:00:00"/>
    <x v="1"/>
    <n v="99"/>
    <x v="4"/>
  </r>
  <r>
    <s v="CUST1099"/>
    <x v="78"/>
    <x v="3"/>
    <n v="155847"/>
    <n v="49473"/>
    <n v="638"/>
    <n v="0.69"/>
    <n v="0.17"/>
    <d v="2024-03-26T00:00:00"/>
    <x v="0"/>
    <n v="32"/>
    <x v="4"/>
  </r>
  <r>
    <s v="CUST1100"/>
    <x v="55"/>
    <x v="3"/>
    <n v="81427"/>
    <n v="74547"/>
    <n v="621"/>
    <n v="0.78"/>
    <n v="0.21"/>
    <d v="2021-04-22T00:00:00"/>
    <x v="0"/>
    <n v="92"/>
    <x v="2"/>
  </r>
  <r>
    <s v="CUST1101"/>
    <x v="44"/>
    <x v="3"/>
    <n v="199336"/>
    <n v="130450"/>
    <n v="427"/>
    <n v="0.95"/>
    <n v="0.47"/>
    <d v="2022-09-25T00:00:00"/>
    <x v="1"/>
    <n v="65"/>
    <x v="1"/>
  </r>
  <r>
    <s v="CUST1102"/>
    <x v="82"/>
    <x v="1"/>
    <n v="114543"/>
    <n v="109891"/>
    <n v="607"/>
    <n v="0.28000000000000003"/>
    <n v="0.08"/>
    <d v="2023-11-24T00:00:00"/>
    <x v="0"/>
    <n v="96"/>
    <x v="3"/>
  </r>
  <r>
    <s v="CUST1103"/>
    <x v="83"/>
    <x v="0"/>
    <n v="60418"/>
    <n v="20761"/>
    <n v="819"/>
    <n v="0.12"/>
    <n v="0"/>
    <d v="2021-05-21T00:00:00"/>
    <x v="0"/>
    <n v="34"/>
    <x v="2"/>
  </r>
  <r>
    <s v="CUST1104"/>
    <x v="84"/>
    <x v="0"/>
    <n v="71491"/>
    <n v="71458"/>
    <n v="616"/>
    <n v="0.24"/>
    <n v="7.0000000000000007E-2"/>
    <d v="2022-02-21T00:00:00"/>
    <x v="0"/>
    <n v="100"/>
    <x v="1"/>
  </r>
  <r>
    <s v="CUST1105"/>
    <x v="85"/>
    <x v="1"/>
    <n v="159897"/>
    <n v="147094"/>
    <n v="718"/>
    <n v="0.21"/>
    <n v="0.03"/>
    <d v="2021-03-09T00:00:00"/>
    <x v="0"/>
    <n v="92"/>
    <x v="2"/>
  </r>
  <r>
    <s v="CUST1106"/>
    <x v="64"/>
    <x v="1"/>
    <n v="198170"/>
    <n v="105376"/>
    <n v="634"/>
    <n v="0.7"/>
    <n v="0.18"/>
    <d v="2022-07-04T00:00:00"/>
    <x v="0"/>
    <n v="53"/>
    <x v="1"/>
  </r>
  <r>
    <s v="CUST1107"/>
    <x v="55"/>
    <x v="0"/>
    <n v="187044"/>
    <n v="117782"/>
    <n v="712"/>
    <n v="0.61"/>
    <n v="0.1"/>
    <d v="2022-02-06T00:00:00"/>
    <x v="0"/>
    <n v="63"/>
    <x v="1"/>
  </r>
  <r>
    <s v="CUST1108"/>
    <x v="12"/>
    <x v="1"/>
    <n v="132934"/>
    <n v="107901"/>
    <n v="602"/>
    <n v="0.3"/>
    <n v="0.09"/>
    <d v="2023-11-11T00:00:00"/>
    <x v="0"/>
    <n v="81"/>
    <x v="3"/>
  </r>
  <r>
    <s v="CUST1109"/>
    <x v="86"/>
    <x v="3"/>
    <n v="118358"/>
    <n v="93470"/>
    <n v="430"/>
    <n v="0.73"/>
    <n v="0.36"/>
    <d v="2024-11-19T00:00:00"/>
    <x v="1"/>
    <n v="79"/>
    <x v="4"/>
  </r>
  <r>
    <s v="CUST1110"/>
    <x v="87"/>
    <x v="2"/>
    <n v="103545"/>
    <n v="67521"/>
    <n v="496"/>
    <n v="0.79"/>
    <n v="0.33"/>
    <d v="2020-10-11T00:00:00"/>
    <x v="1"/>
    <n v="65"/>
    <x v="0"/>
  </r>
  <r>
    <s v="CUST1111"/>
    <x v="83"/>
    <x v="3"/>
    <n v="132361"/>
    <n v="63496"/>
    <n v="730"/>
    <n v="0.25"/>
    <n v="0.04"/>
    <d v="2024-05-11T00:00:00"/>
    <x v="0"/>
    <n v="48"/>
    <x v="4"/>
  </r>
  <r>
    <s v="CUST1112"/>
    <x v="88"/>
    <x v="0"/>
    <n v="112570"/>
    <n v="110491"/>
    <n v="688"/>
    <n v="0.65"/>
    <n v="0.12"/>
    <d v="2023-10-15T00:00:00"/>
    <x v="0"/>
    <n v="98"/>
    <x v="3"/>
  </r>
  <r>
    <s v="CUST1113"/>
    <x v="24"/>
    <x v="1"/>
    <n v="119629"/>
    <n v="93020"/>
    <n v="478"/>
    <n v="0.77"/>
    <n v="0.34"/>
    <d v="2024-03-04T00:00:00"/>
    <x v="1"/>
    <n v="78"/>
    <x v="4"/>
  </r>
  <r>
    <s v="CUST1114"/>
    <x v="89"/>
    <x v="2"/>
    <n v="153752"/>
    <n v="129327"/>
    <n v="608"/>
    <n v="0.2"/>
    <n v="0.06"/>
    <d v="2023-06-04T00:00:00"/>
    <x v="0"/>
    <n v="84"/>
    <x v="3"/>
  </r>
  <r>
    <s v="CUST1115"/>
    <x v="90"/>
    <x v="0"/>
    <n v="84308"/>
    <n v="78654"/>
    <n v="715"/>
    <n v="0.84"/>
    <n v="0.13"/>
    <d v="2024-06-10T00:00:00"/>
    <x v="0"/>
    <n v="93"/>
    <x v="4"/>
  </r>
  <r>
    <s v="CUST1116"/>
    <x v="91"/>
    <x v="1"/>
    <n v="128642"/>
    <n v="103043"/>
    <n v="300"/>
    <n v="0.97"/>
    <n v="0.63"/>
    <d v="2023-10-02T00:00:00"/>
    <x v="1"/>
    <n v="80"/>
    <x v="3"/>
  </r>
  <r>
    <s v="CUST1117"/>
    <x v="92"/>
    <x v="2"/>
    <n v="169858"/>
    <n v="62916"/>
    <n v="611"/>
    <n v="0.2"/>
    <n v="0.06"/>
    <d v="2025-05-15T00:00:00"/>
    <x v="0"/>
    <n v="37"/>
    <x v="5"/>
  </r>
  <r>
    <s v="CUST1118"/>
    <x v="70"/>
    <x v="2"/>
    <n v="132883"/>
    <n v="101469"/>
    <n v="593"/>
    <n v="0.12"/>
    <n v="0.04"/>
    <d v="2021-06-23T00:00:00"/>
    <x v="0"/>
    <n v="76"/>
    <x v="2"/>
  </r>
  <r>
    <s v="CUST1119"/>
    <x v="93"/>
    <x v="1"/>
    <n v="69016"/>
    <n v="43507"/>
    <n v="515"/>
    <n v="0.38"/>
    <n v="0.15"/>
    <d v="2022-06-15T00:00:00"/>
    <x v="0"/>
    <n v="63"/>
    <x v="1"/>
  </r>
  <r>
    <s v="CUST1120"/>
    <x v="94"/>
    <x v="2"/>
    <n v="52441"/>
    <n v="42493"/>
    <n v="740"/>
    <n v="0.71"/>
    <n v="0.09"/>
    <d v="2024-09-26T00:00:00"/>
    <x v="0"/>
    <n v="81"/>
    <x v="4"/>
  </r>
  <r>
    <s v="CUST1121"/>
    <x v="95"/>
    <x v="0"/>
    <n v="170136"/>
    <n v="94727"/>
    <n v="629"/>
    <n v="0.96"/>
    <n v="0.25"/>
    <d v="2023-11-29T00:00:00"/>
    <x v="0"/>
    <n v="56"/>
    <x v="3"/>
  </r>
  <r>
    <s v="CUST1122"/>
    <x v="51"/>
    <x v="1"/>
    <n v="197585"/>
    <n v="143438"/>
    <n v="776"/>
    <n v="0.46"/>
    <n v="0.04"/>
    <d v="2025-03-11T00:00:00"/>
    <x v="0"/>
    <n v="73"/>
    <x v="5"/>
  </r>
  <r>
    <s v="CUST1123"/>
    <x v="66"/>
    <x v="3"/>
    <n v="76209"/>
    <n v="66779"/>
    <n v="752"/>
    <n v="0.74"/>
    <n v="0.09"/>
    <d v="2025-02-21T00:00:00"/>
    <x v="0"/>
    <n v="88"/>
    <x v="5"/>
  </r>
  <r>
    <s v="CUST1124"/>
    <x v="52"/>
    <x v="0"/>
    <n v="69204"/>
    <n v="27616"/>
    <n v="752"/>
    <n v="0.17"/>
    <n v="0.02"/>
    <d v="2022-05-06T00:00:00"/>
    <x v="0"/>
    <n v="40"/>
    <x v="1"/>
  </r>
  <r>
    <s v="CUST1125"/>
    <x v="96"/>
    <x v="0"/>
    <n v="190937"/>
    <n v="99440"/>
    <n v="518"/>
    <n v="0.72"/>
    <n v="0.28000000000000003"/>
    <d v="2023-10-23T00:00:00"/>
    <x v="0"/>
    <n v="52"/>
    <x v="3"/>
  </r>
  <r>
    <s v="CUST1126"/>
    <x v="79"/>
    <x v="1"/>
    <n v="105877"/>
    <n v="74991"/>
    <n v="823"/>
    <n v="0.66"/>
    <n v="0.02"/>
    <d v="2021-07-15T00:00:00"/>
    <x v="0"/>
    <n v="71"/>
    <x v="2"/>
  </r>
  <r>
    <s v="CUST1127"/>
    <x v="97"/>
    <x v="1"/>
    <n v="182614"/>
    <n v="108739"/>
    <n v="784"/>
    <n v="0.19"/>
    <n v="0.01"/>
    <d v="2024-09-27T00:00:00"/>
    <x v="0"/>
    <n v="60"/>
    <x v="4"/>
  </r>
  <r>
    <s v="CUST1128"/>
    <x v="70"/>
    <x v="2"/>
    <n v="119520"/>
    <n v="100798"/>
    <n v="473"/>
    <n v="0.8"/>
    <n v="0.35"/>
    <d v="2021-11-14T00:00:00"/>
    <x v="1"/>
    <n v="84"/>
    <x v="2"/>
  </r>
  <r>
    <s v="CUST1129"/>
    <x v="67"/>
    <x v="0"/>
    <n v="84722"/>
    <n v="44304"/>
    <n v="386"/>
    <n v="0.87"/>
    <n v="0.47"/>
    <d v="2020-07-30T00:00:00"/>
    <x v="1"/>
    <n v="52"/>
    <x v="0"/>
  </r>
  <r>
    <s v="CUST1130"/>
    <x v="31"/>
    <x v="2"/>
    <n v="141490"/>
    <n v="129293"/>
    <n v="590"/>
    <n v="0.64"/>
    <n v="0.2"/>
    <d v="2021-03-24T00:00:00"/>
    <x v="0"/>
    <n v="91"/>
    <x v="2"/>
  </r>
  <r>
    <s v="CUST1131"/>
    <x v="98"/>
    <x v="0"/>
    <n v="68033"/>
    <n v="46653"/>
    <n v="827"/>
    <n v="0.21"/>
    <n v="0.01"/>
    <d v="2022-09-11T00:00:00"/>
    <x v="0"/>
    <n v="69"/>
    <x v="1"/>
  </r>
  <r>
    <s v="CUST1132"/>
    <x v="99"/>
    <x v="0"/>
    <n v="114037"/>
    <n v="106313"/>
    <n v="643"/>
    <n v="0.99"/>
    <n v="0.24"/>
    <d v="2024-11-14T00:00:00"/>
    <x v="0"/>
    <n v="93"/>
    <x v="4"/>
  </r>
  <r>
    <s v="CUST1133"/>
    <x v="19"/>
    <x v="3"/>
    <n v="146869"/>
    <n v="48869"/>
    <n v="395"/>
    <n v="0.8"/>
    <n v="0.43"/>
    <d v="2020-07-21T00:00:00"/>
    <x v="1"/>
    <n v="33"/>
    <x v="0"/>
  </r>
  <r>
    <s v="CUST1134"/>
    <x v="12"/>
    <x v="0"/>
    <n v="124707"/>
    <n v="97026"/>
    <n v="540"/>
    <n v="0.41"/>
    <n v="0.15"/>
    <d v="2025-05-18T00:00:00"/>
    <x v="0"/>
    <n v="78"/>
    <x v="5"/>
  </r>
  <r>
    <s v="CUST1135"/>
    <x v="47"/>
    <x v="2"/>
    <n v="91352"/>
    <n v="33176"/>
    <n v="617"/>
    <n v="0.49"/>
    <n v="0.13"/>
    <d v="2022-03-25T00:00:00"/>
    <x v="0"/>
    <n v="36"/>
    <x v="1"/>
  </r>
  <r>
    <s v="CUST1136"/>
    <x v="65"/>
    <x v="2"/>
    <n v="164867"/>
    <n v="90684"/>
    <n v="530"/>
    <n v="0.43"/>
    <n v="0.16"/>
    <d v="2023-11-08T00:00:00"/>
    <x v="0"/>
    <n v="55"/>
    <x v="3"/>
  </r>
  <r>
    <s v="CUST1137"/>
    <x v="100"/>
    <x v="3"/>
    <n v="192401"/>
    <n v="123884"/>
    <n v="503"/>
    <n v="0.56000000000000005"/>
    <n v="0.23"/>
    <d v="2022-10-25T00:00:00"/>
    <x v="0"/>
    <n v="64"/>
    <x v="1"/>
  </r>
  <r>
    <s v="CUST1138"/>
    <x v="5"/>
    <x v="2"/>
    <n v="129303"/>
    <n v="81162"/>
    <n v="450"/>
    <n v="0.41"/>
    <n v="0.19"/>
    <d v="2022-10-06T00:00:00"/>
    <x v="0"/>
    <n v="63"/>
    <x v="1"/>
  </r>
  <r>
    <s v="CUST1139"/>
    <x v="101"/>
    <x v="1"/>
    <n v="188658"/>
    <n v="86985"/>
    <n v="325"/>
    <n v="0.86"/>
    <n v="0.53"/>
    <d v="2022-12-23T00:00:00"/>
    <x v="1"/>
    <n v="46"/>
    <x v="1"/>
  </r>
  <r>
    <s v="CUST1140"/>
    <x v="102"/>
    <x v="3"/>
    <n v="52050"/>
    <n v="42103"/>
    <n v="347"/>
    <n v="0.84"/>
    <n v="0.5"/>
    <d v="2023-07-16T00:00:00"/>
    <x v="1"/>
    <n v="81"/>
    <x v="3"/>
  </r>
  <r>
    <s v="CUST1141"/>
    <x v="83"/>
    <x v="2"/>
    <n v="195385"/>
    <n v="193513"/>
    <n v="550"/>
    <n v="0.19"/>
    <n v="7.0000000000000007E-2"/>
    <d v="2024-05-31T00:00:00"/>
    <x v="0"/>
    <n v="99"/>
    <x v="4"/>
  </r>
  <r>
    <s v="CUST1142"/>
    <x v="103"/>
    <x v="2"/>
    <n v="128480"/>
    <n v="38694"/>
    <n v="786"/>
    <n v="0.96"/>
    <n v="7.0000000000000007E-2"/>
    <d v="2025-02-27T00:00:00"/>
    <x v="0"/>
    <n v="30"/>
    <x v="5"/>
  </r>
  <r>
    <s v="CUST1143"/>
    <x v="104"/>
    <x v="1"/>
    <n v="77154"/>
    <n v="66246"/>
    <n v="374"/>
    <n v="0.67"/>
    <n v="0.38"/>
    <d v="2024-01-12T00:00:00"/>
    <x v="1"/>
    <n v="86"/>
    <x v="4"/>
  </r>
  <r>
    <s v="CUST1144"/>
    <x v="12"/>
    <x v="3"/>
    <n v="85203"/>
    <n v="82534"/>
    <n v="766"/>
    <n v="0.85"/>
    <n v="0.08"/>
    <d v="2020-08-13T00:00:00"/>
    <x v="0"/>
    <n v="97"/>
    <x v="0"/>
  </r>
  <r>
    <s v="CUST1145"/>
    <x v="11"/>
    <x v="1"/>
    <n v="119328"/>
    <n v="106916"/>
    <n v="724"/>
    <n v="0.74"/>
    <n v="0.11"/>
    <d v="2022-10-08T00:00:00"/>
    <x v="0"/>
    <n v="90"/>
    <x v="1"/>
  </r>
  <r>
    <s v="CUST1146"/>
    <x v="105"/>
    <x v="3"/>
    <n v="80258"/>
    <n v="54353"/>
    <n v="499"/>
    <n v="0.49"/>
    <n v="0.2"/>
    <d v="2024-10-22T00:00:00"/>
    <x v="0"/>
    <n v="68"/>
    <x v="4"/>
  </r>
  <r>
    <s v="CUST1147"/>
    <x v="106"/>
    <x v="3"/>
    <n v="78058"/>
    <n v="50499"/>
    <n v="693"/>
    <n v="0.76"/>
    <n v="0.14000000000000001"/>
    <d v="2020-11-02T00:00:00"/>
    <x v="0"/>
    <n v="65"/>
    <x v="0"/>
  </r>
  <r>
    <s v="CUST1148"/>
    <x v="107"/>
    <x v="0"/>
    <n v="195024"/>
    <n v="72716"/>
    <n v="806"/>
    <n v="0.97"/>
    <n v="0.05"/>
    <d v="2025-01-30T00:00:00"/>
    <x v="0"/>
    <n v="37"/>
    <x v="5"/>
  </r>
  <r>
    <s v="CUST1149"/>
    <x v="108"/>
    <x v="2"/>
    <n v="90749"/>
    <n v="39517"/>
    <n v="709"/>
    <n v="0.34"/>
    <n v="0.06"/>
    <d v="2023-03-15T00:00:00"/>
    <x v="0"/>
    <n v="44"/>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K3:L10" firstHeaderRow="1" firstDataRow="1" firstDataCol="1"/>
  <pivotFields count="12">
    <pivotField dataField="1" showAll="0"/>
    <pivotField showAll="0"/>
    <pivotField showAll="0">
      <items count="5">
        <item h="1" x="1"/>
        <item h="1" x="0"/>
        <item x="2"/>
        <item h="1" x="3"/>
        <item t="default"/>
      </items>
    </pivotField>
    <pivotField showAll="0"/>
    <pivotField showAll="0"/>
    <pivotField showAll="0"/>
    <pivotField showAll="0"/>
    <pivotField showAll="0"/>
    <pivotField numFmtId="14" showAll="0"/>
    <pivotField showAll="0">
      <items count="3">
        <item x="0"/>
        <item x="1"/>
        <item t="default"/>
      </items>
    </pivotField>
    <pivotField showAll="0"/>
    <pivotField axis="axisRow" showAll="0" defaultSubtotal="0">
      <items count="6">
        <item x="0"/>
        <item x="2"/>
        <item x="1"/>
        <item x="3"/>
        <item x="4"/>
        <item x="5"/>
      </items>
    </pivotField>
  </pivotFields>
  <rowFields count="1">
    <field x="11"/>
  </rowFields>
  <rowItems count="7">
    <i>
      <x/>
    </i>
    <i>
      <x v="1"/>
    </i>
    <i>
      <x v="2"/>
    </i>
    <i>
      <x v="3"/>
    </i>
    <i>
      <x v="4"/>
    </i>
    <i>
      <x v="5"/>
    </i>
    <i t="grand">
      <x/>
    </i>
  </rowItems>
  <colItems count="1">
    <i/>
  </colItems>
  <dataFields count="1">
    <dataField name="Count of Customer_ID" fld="0" subtotal="count" baseField="0" baseItem="0"/>
  </dataFields>
  <chartFormats count="3">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Average Credit Score"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E3:F5" firstHeaderRow="1" firstDataRow="1" firstDataCol="1"/>
  <pivotFields count="12">
    <pivotField showAll="0"/>
    <pivotField showAll="0"/>
    <pivotField axis="axisRow" showAll="0">
      <items count="5">
        <item h="1" x="1"/>
        <item h="1" x="0"/>
        <item x="2"/>
        <item h="1" x="3"/>
        <item t="default"/>
      </items>
    </pivotField>
    <pivotField showAll="0"/>
    <pivotField showAll="0"/>
    <pivotField dataField="1" showAll="0"/>
    <pivotField showAll="0"/>
    <pivotField showAll="0"/>
    <pivotField numFmtId="14" showAll="0"/>
    <pivotField showAll="0">
      <items count="3">
        <item x="0"/>
        <item x="1"/>
        <item t="default"/>
      </items>
    </pivotField>
    <pivotField showAll="0" defaultSubtotal="0"/>
    <pivotField showAll="0" defaultSubtotal="0"/>
  </pivotFields>
  <rowFields count="1">
    <field x="2"/>
  </rowFields>
  <rowItems count="2">
    <i>
      <x v="2"/>
    </i>
    <i t="grand">
      <x/>
    </i>
  </rowItems>
  <colItems count="1">
    <i/>
  </colItems>
  <dataFields count="1">
    <dataField name="Average of Credit_Score" fld="5" subtotal="average" baseField="0" baseItem="368042880"/>
  </dataField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Risk Category Distribution"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5:B8" firstHeaderRow="1" firstDataRow="1" firstDataCol="1" rowPageCount="1" colPageCount="1"/>
  <pivotFields count="12">
    <pivotField dataField="1" showAll="0"/>
    <pivotField showAll="0"/>
    <pivotField axis="axisPage" showAll="0">
      <items count="5">
        <item x="1"/>
        <item x="0"/>
        <item x="2"/>
        <item x="3"/>
        <item t="default"/>
      </items>
    </pivotField>
    <pivotField showAll="0"/>
    <pivotField showAll="0"/>
    <pivotField showAll="0"/>
    <pivotField showAll="0"/>
    <pivotField showAll="0"/>
    <pivotField numFmtId="14" showAll="0"/>
    <pivotField axis="axisRow" showAll="0">
      <items count="3">
        <item x="0"/>
        <item x="1"/>
        <item t="default"/>
      </items>
    </pivotField>
    <pivotField showAll="0" defaultSubtotal="0"/>
    <pivotField showAll="0" defaultSubtotal="0"/>
  </pivotFields>
  <rowFields count="1">
    <field x="9"/>
  </rowFields>
  <rowItems count="3">
    <i>
      <x/>
    </i>
    <i>
      <x v="1"/>
    </i>
    <i t="grand">
      <x/>
    </i>
  </rowItems>
  <colItems count="1">
    <i/>
  </colItems>
  <pageFields count="1">
    <pageField fld="2" item="2" hier="-1"/>
  </pageFields>
  <dataFields count="1">
    <dataField name="Count of Customer_ID" fld="0" subtotal="count" baseField="0" baseItem="0"/>
  </dataFields>
  <chartFormats count="9">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9" count="1" selected="0">
            <x v="0"/>
          </reference>
        </references>
      </pivotArea>
    </chartFormat>
    <chartFormat chart="1" format="2">
      <pivotArea type="data" outline="0" fieldPosition="0">
        <references count="2">
          <reference field="4294967294" count="1" selected="0">
            <x v="0"/>
          </reference>
          <reference field="9"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9" count="1" selected="0">
            <x v="0"/>
          </reference>
        </references>
      </pivotArea>
    </chartFormat>
    <chartFormat chart="3" format="8">
      <pivotArea type="data" outline="0" fieldPosition="0">
        <references count="2">
          <reference field="4294967294" count="1" selected="0">
            <x v="0"/>
          </reference>
          <reference field="9"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9" count="1" selected="0">
            <x v="0"/>
          </reference>
        </references>
      </pivotArea>
    </chartFormat>
    <chartFormat chart="5" format="8">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Credit Utilization"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H6:I18" firstHeaderRow="1" firstDataRow="1" firstDataCol="1" rowPageCount="2" colPageCount="1"/>
  <pivotFields count="12">
    <pivotField showAll="0"/>
    <pivotField axis="axisRow" showAll="0" measureFilter="1">
      <items count="110">
        <item x="18"/>
        <item x="90"/>
        <item x="5"/>
        <item x="66"/>
        <item x="80"/>
        <item x="41"/>
        <item x="43"/>
        <item x="24"/>
        <item x="53"/>
        <item x="72"/>
        <item x="48"/>
        <item x="61"/>
        <item x="45"/>
        <item x="11"/>
        <item x="86"/>
        <item x="22"/>
        <item x="88"/>
        <item x="95"/>
        <item x="36"/>
        <item x="32"/>
        <item x="54"/>
        <item x="40"/>
        <item x="23"/>
        <item x="99"/>
        <item x="16"/>
        <item x="44"/>
        <item x="35"/>
        <item x="52"/>
        <item x="27"/>
        <item x="57"/>
        <item x="4"/>
        <item x="96"/>
        <item x="19"/>
        <item x="78"/>
        <item x="101"/>
        <item x="33"/>
        <item x="63"/>
        <item x="76"/>
        <item x="107"/>
        <item x="50"/>
        <item x="87"/>
        <item x="51"/>
        <item x="98"/>
        <item x="29"/>
        <item x="0"/>
        <item x="100"/>
        <item x="56"/>
        <item x="30"/>
        <item x="83"/>
        <item x="28"/>
        <item x="67"/>
        <item x="9"/>
        <item x="10"/>
        <item x="89"/>
        <item x="55"/>
        <item x="25"/>
        <item x="69"/>
        <item x="71"/>
        <item x="68"/>
        <item x="84"/>
        <item x="39"/>
        <item x="42"/>
        <item x="21"/>
        <item x="15"/>
        <item x="58"/>
        <item x="3"/>
        <item x="46"/>
        <item x="91"/>
        <item x="64"/>
        <item x="104"/>
        <item x="85"/>
        <item x="65"/>
        <item x="94"/>
        <item x="75"/>
        <item x="74"/>
        <item x="7"/>
        <item x="77"/>
        <item x="105"/>
        <item x="47"/>
        <item x="49"/>
        <item x="92"/>
        <item x="62"/>
        <item x="31"/>
        <item x="34"/>
        <item x="37"/>
        <item x="81"/>
        <item x="26"/>
        <item x="108"/>
        <item x="59"/>
        <item x="73"/>
        <item x="20"/>
        <item x="82"/>
        <item x="60"/>
        <item x="8"/>
        <item x="1"/>
        <item x="17"/>
        <item x="14"/>
        <item x="93"/>
        <item x="97"/>
        <item x="102"/>
        <item x="12"/>
        <item x="70"/>
        <item x="13"/>
        <item x="6"/>
        <item x="106"/>
        <item x="2"/>
        <item x="38"/>
        <item x="79"/>
        <item x="103"/>
        <item t="default"/>
      </items>
    </pivotField>
    <pivotField axis="axisPage" showAll="0">
      <items count="5">
        <item x="1"/>
        <item x="0"/>
        <item x="2"/>
        <item x="3"/>
        <item t="default"/>
      </items>
    </pivotField>
    <pivotField showAll="0"/>
    <pivotField showAll="0"/>
    <pivotField showAll="0"/>
    <pivotField showAll="0"/>
    <pivotField showAll="0"/>
    <pivotField numFmtId="14" showAll="0"/>
    <pivotField axis="axisPage" showAll="0">
      <items count="3">
        <item x="0"/>
        <item x="1"/>
        <item t="default"/>
      </items>
    </pivotField>
    <pivotField dataField="1" showAll="0" defaultSubtotal="0"/>
    <pivotField showAll="0" defaultSubtotal="0"/>
  </pivotFields>
  <rowFields count="1">
    <field x="1"/>
  </rowFields>
  <rowItems count="12">
    <i>
      <x v="2"/>
    </i>
    <i>
      <x v="8"/>
    </i>
    <i>
      <x v="48"/>
    </i>
    <i>
      <x v="63"/>
    </i>
    <i>
      <x v="81"/>
    </i>
    <i>
      <x v="82"/>
    </i>
    <i>
      <x v="88"/>
    </i>
    <i>
      <x v="95"/>
    </i>
    <i>
      <x v="101"/>
    </i>
    <i>
      <x v="102"/>
    </i>
    <i>
      <x v="107"/>
    </i>
    <i t="grand">
      <x/>
    </i>
  </rowItems>
  <colItems count="1">
    <i/>
  </colItems>
  <pageFields count="2">
    <pageField fld="2" item="2" hier="-1"/>
    <pageField fld="9" hier="-1"/>
  </pageFields>
  <dataFields count="1">
    <dataField name="Sum of Credit Utilization %" fld="10" baseField="1" baseItem="1"/>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Risk Category Distribution"/>
    <pivotTable tabId="3" name="Average Credit Score"/>
    <pivotTable tabId="3" name="Credit Utilization"/>
    <pivotTable tabId="3" name="PivotTable3"/>
  </pivotTables>
  <data>
    <tabular pivotCacheId="1">
      <items count="4">
        <i x="1"/>
        <i x="0"/>
        <i x="2" s="1"/>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isk_Category" sourceName="Risk Category">
  <pivotTables>
    <pivotTable tabId="3" name="Risk Category Distribution"/>
    <pivotTable tabId="3" name="Average Credit Score"/>
    <pivotTable tabId="3" name="Credit Utilization"/>
    <pivotTable tabId="3" name="PivotTable3"/>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41300"/>
  <slicer name="Risk Category" cache="Slicer_Risk_Category" caption="Risk Category"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Region 1" cache="Slicer_Region" caption="Region" rowHeight="241300"/>
  <slicer name="Risk Category 1" cache="Slicer_Risk_Category" caption="Risk Category" rowHeight="241300"/>
</slicers>
</file>

<file path=xl/tables/table1.xml><?xml version="1.0" encoding="utf-8"?>
<table xmlns="http://schemas.openxmlformats.org/spreadsheetml/2006/main" id="1" name="Table1" displayName="Table1" ref="A1:L151" totalsRowShown="0" headerRowDxfId="6" headerRowBorderDxfId="5" tableBorderDxfId="4">
  <autoFilter ref="A1:L151"/>
  <tableColumns count="12">
    <tableColumn id="1" name="Customer_ID"/>
    <tableColumn id="2" name="Name"/>
    <tableColumn id="3" name="Region"/>
    <tableColumn id="4" name="Credit_Limit"/>
    <tableColumn id="5" name="Exposure_Amount"/>
    <tableColumn id="6" name="Credit_Score"/>
    <tableColumn id="7" name="Risk_Factor"/>
    <tableColumn id="8" name="Probability_of_Default"/>
    <tableColumn id="9" name="Account_Open_Date" dataDxfId="3"/>
    <tableColumn id="10" name="Risk Category" dataDxfId="2">
      <calculatedColumnFormula>IF(Table1[[#This Row],[Probability_of_Default]] &gt; 0.7,"High",IF(Table1[[#This Row],[Probability_of_Default]]&gt;0.3,"Medium","Low"))</calculatedColumnFormula>
    </tableColumn>
    <tableColumn id="11" name="Credit Utilization %" dataDxfId="1">
      <calculatedColumnFormula>ROUND(Table1[[#This Row],[Exposure_Amount]]/Table1[[#This Row],[Credit_Limit]] *100,0)</calculatedColumnFormula>
    </tableColumn>
    <tableColumn id="12" name="Year" dataDxfId="0">
      <calculatedColumnFormula>YEAR(Table1[[#This Row],[Account_Open_Date]])</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1"/>
  <sheetViews>
    <sheetView topLeftCell="B129" workbookViewId="0">
      <selection activeCell="F17" sqref="F17"/>
    </sheetView>
  </sheetViews>
  <sheetFormatPr defaultRowHeight="15" x14ac:dyDescent="0.25"/>
  <cols>
    <col min="1" max="1" width="14.5703125" customWidth="1"/>
    <col min="2" max="2" width="14.7109375" bestFit="1" customWidth="1"/>
    <col min="3" max="3" width="9.28515625" customWidth="1"/>
    <col min="4" max="4" width="14" customWidth="1"/>
    <col min="5" max="5" width="19.42578125" customWidth="1"/>
    <col min="6" max="6" width="14.42578125" customWidth="1"/>
    <col min="7" max="7" width="13.140625" customWidth="1"/>
    <col min="8" max="8" width="23.28515625" customWidth="1"/>
    <col min="9" max="9" width="21.28515625" style="1" customWidth="1"/>
    <col min="10" max="10" width="17.42578125" bestFit="1" customWidth="1"/>
    <col min="11" max="11" width="20.85546875" bestFit="1" customWidth="1"/>
  </cols>
  <sheetData>
    <row r="1" spans="1:12" x14ac:dyDescent="0.25">
      <c r="A1" s="2" t="s">
        <v>0</v>
      </c>
      <c r="B1" s="2" t="s">
        <v>1</v>
      </c>
      <c r="C1" s="2" t="s">
        <v>2</v>
      </c>
      <c r="D1" s="2" t="s">
        <v>3</v>
      </c>
      <c r="E1" s="2" t="s">
        <v>4</v>
      </c>
      <c r="F1" s="2" t="s">
        <v>5</v>
      </c>
      <c r="G1" s="2" t="s">
        <v>6</v>
      </c>
      <c r="H1" s="2" t="s">
        <v>7</v>
      </c>
      <c r="I1" s="3" t="s">
        <v>8</v>
      </c>
      <c r="J1" s="2" t="s">
        <v>272</v>
      </c>
      <c r="K1" s="7" t="s">
        <v>281</v>
      </c>
      <c r="L1" s="7" t="s">
        <v>283</v>
      </c>
    </row>
    <row r="2" spans="1:12" x14ac:dyDescent="0.25">
      <c r="A2" t="s">
        <v>9</v>
      </c>
      <c r="B2" t="s">
        <v>159</v>
      </c>
      <c r="C2" t="s">
        <v>268</v>
      </c>
      <c r="D2">
        <v>108903</v>
      </c>
      <c r="E2">
        <v>97124</v>
      </c>
      <c r="F2">
        <v>578</v>
      </c>
      <c r="G2">
        <v>0.32</v>
      </c>
      <c r="H2">
        <v>0.8</v>
      </c>
      <c r="I2" s="1">
        <v>44165</v>
      </c>
      <c r="J2" t="str">
        <f>IF(Table1[[#This Row],[Probability_of_Default]] &gt; 0.7,"High",IF(Table1[[#This Row],[Probability_of_Default]]&gt;0.3,"Medium","Low"))</f>
        <v>High</v>
      </c>
      <c r="K2">
        <f>ROUND(Table1[[#This Row],[Exposure_Amount]]/Table1[[#This Row],[Credit_Limit]] *100,0)</f>
        <v>89</v>
      </c>
      <c r="L2">
        <f>YEAR(Table1[[#This Row],[Account_Open_Date]])</f>
        <v>2020</v>
      </c>
    </row>
    <row r="3" spans="1:12" x14ac:dyDescent="0.25">
      <c r="A3" t="s">
        <v>10</v>
      </c>
      <c r="B3" t="s">
        <v>160</v>
      </c>
      <c r="C3" t="s">
        <v>268</v>
      </c>
      <c r="D3">
        <v>66784</v>
      </c>
      <c r="E3">
        <v>24890</v>
      </c>
      <c r="F3">
        <v>588</v>
      </c>
      <c r="G3">
        <v>0.69</v>
      </c>
      <c r="H3">
        <v>0.21</v>
      </c>
      <c r="I3" s="1">
        <v>44718</v>
      </c>
      <c r="J3" t="str">
        <f>IF(Table1[[#This Row],[Probability_of_Default]] &gt; 0.7,"High",IF(Table1[[#This Row],[Probability_of_Default]]&gt;0.3,"Medium","Low"))</f>
        <v>Low</v>
      </c>
      <c r="K3">
        <f>ROUND(Table1[[#This Row],[Exposure_Amount]]/Table1[[#This Row],[Credit_Limit]] *100,0)</f>
        <v>37</v>
      </c>
      <c r="L3">
        <f>YEAR(Table1[[#This Row],[Account_Open_Date]])</f>
        <v>2022</v>
      </c>
    </row>
    <row r="4" spans="1:12" x14ac:dyDescent="0.25">
      <c r="A4" t="s">
        <v>11</v>
      </c>
      <c r="B4" t="s">
        <v>161</v>
      </c>
      <c r="C4" t="s">
        <v>269</v>
      </c>
      <c r="D4">
        <v>138627</v>
      </c>
      <c r="E4">
        <v>117219</v>
      </c>
      <c r="F4">
        <v>515</v>
      </c>
      <c r="G4">
        <v>0.1</v>
      </c>
      <c r="H4">
        <v>0.04</v>
      </c>
      <c r="I4" s="1">
        <v>44234</v>
      </c>
      <c r="J4" t="str">
        <f>IF(Table1[[#This Row],[Probability_of_Default]] &gt; 0.7,"High",IF(Table1[[#This Row],[Probability_of_Default]]&gt;0.3,"Medium","Low"))</f>
        <v>Low</v>
      </c>
      <c r="K4">
        <f>ROUND(Table1[[#This Row],[Exposure_Amount]]/Table1[[#This Row],[Credit_Limit]] *100,0)</f>
        <v>85</v>
      </c>
      <c r="L4">
        <f>YEAR(Table1[[#This Row],[Account_Open_Date]])</f>
        <v>2021</v>
      </c>
    </row>
    <row r="5" spans="1:12" x14ac:dyDescent="0.25">
      <c r="A5" t="s">
        <v>12</v>
      </c>
      <c r="B5" t="s">
        <v>162</v>
      </c>
      <c r="C5" t="s">
        <v>270</v>
      </c>
      <c r="D5">
        <v>55514</v>
      </c>
      <c r="E5">
        <v>20167</v>
      </c>
      <c r="F5">
        <v>651</v>
      </c>
      <c r="G5">
        <v>0.78</v>
      </c>
      <c r="H5">
        <v>0.18</v>
      </c>
      <c r="I5" s="1">
        <v>44830</v>
      </c>
      <c r="J5" t="str">
        <f>IF(Table1[[#This Row],[Probability_of_Default]] &gt; 0.7,"High",IF(Table1[[#This Row],[Probability_of_Default]]&gt;0.3,"Medium","Low"))</f>
        <v>Low</v>
      </c>
      <c r="K5">
        <f>ROUND(Table1[[#This Row],[Exposure_Amount]]/Table1[[#This Row],[Credit_Limit]] *100,0)</f>
        <v>36</v>
      </c>
      <c r="L5">
        <f>YEAR(Table1[[#This Row],[Account_Open_Date]])</f>
        <v>2022</v>
      </c>
    </row>
    <row r="6" spans="1:12" x14ac:dyDescent="0.25">
      <c r="A6" t="s">
        <v>13</v>
      </c>
      <c r="B6" t="s">
        <v>163</v>
      </c>
      <c r="C6" t="s">
        <v>270</v>
      </c>
      <c r="D6">
        <v>195207</v>
      </c>
      <c r="E6">
        <v>98336</v>
      </c>
      <c r="F6">
        <v>508</v>
      </c>
      <c r="G6">
        <v>0.79</v>
      </c>
      <c r="H6">
        <v>0.32</v>
      </c>
      <c r="I6" s="1">
        <v>44868</v>
      </c>
      <c r="J6" t="str">
        <f>IF(Table1[[#This Row],[Probability_of_Default]] &gt; 0.7,"High",IF(Table1[[#This Row],[Probability_of_Default]]&gt;0.3,"Medium","Low"))</f>
        <v>Medium</v>
      </c>
      <c r="K6">
        <f>ROUND(Table1[[#This Row],[Exposure_Amount]]/Table1[[#This Row],[Credit_Limit]] *100,0)</f>
        <v>50</v>
      </c>
      <c r="L6">
        <f>YEAR(Table1[[#This Row],[Account_Open_Date]])</f>
        <v>2022</v>
      </c>
    </row>
    <row r="7" spans="1:12" x14ac:dyDescent="0.25">
      <c r="A7" t="s">
        <v>14</v>
      </c>
      <c r="B7" t="s">
        <v>164</v>
      </c>
      <c r="C7" t="s">
        <v>270</v>
      </c>
      <c r="D7">
        <v>110323</v>
      </c>
      <c r="E7">
        <v>52651</v>
      </c>
      <c r="F7">
        <v>570</v>
      </c>
      <c r="G7">
        <v>0.2</v>
      </c>
      <c r="H7">
        <v>7.0000000000000007E-2</v>
      </c>
      <c r="I7" s="1">
        <v>44928</v>
      </c>
      <c r="J7" t="str">
        <f>IF(Table1[[#This Row],[Probability_of_Default]] &gt; 0.7,"High",IF(Table1[[#This Row],[Probability_of_Default]]&gt;0.3,"Medium","Low"))</f>
        <v>Low</v>
      </c>
      <c r="K7">
        <f>ROUND(Table1[[#This Row],[Exposure_Amount]]/Table1[[#This Row],[Credit_Limit]] *100,0)</f>
        <v>48</v>
      </c>
      <c r="L7">
        <f>YEAR(Table1[[#This Row],[Account_Open_Date]])</f>
        <v>2023</v>
      </c>
    </row>
    <row r="8" spans="1:12" x14ac:dyDescent="0.25">
      <c r="A8" t="s">
        <v>15</v>
      </c>
      <c r="B8" t="s">
        <v>165</v>
      </c>
      <c r="C8" t="s">
        <v>268</v>
      </c>
      <c r="D8">
        <v>107728</v>
      </c>
      <c r="E8">
        <v>106090</v>
      </c>
      <c r="F8">
        <v>817</v>
      </c>
      <c r="G8">
        <v>0.48</v>
      </c>
      <c r="H8">
        <v>0.02</v>
      </c>
      <c r="I8" s="1">
        <v>44129</v>
      </c>
      <c r="J8" t="str">
        <f>IF(Table1[[#This Row],[Probability_of_Default]] &gt; 0.7,"High",IF(Table1[[#This Row],[Probability_of_Default]]&gt;0.3,"Medium","Low"))</f>
        <v>Low</v>
      </c>
      <c r="K8">
        <f>ROUND(Table1[[#This Row],[Exposure_Amount]]/Table1[[#This Row],[Credit_Limit]] *100,0)</f>
        <v>98</v>
      </c>
      <c r="L8">
        <f>YEAR(Table1[[#This Row],[Account_Open_Date]])</f>
        <v>2020</v>
      </c>
    </row>
    <row r="9" spans="1:12" x14ac:dyDescent="0.25">
      <c r="A9" t="s">
        <v>16</v>
      </c>
      <c r="B9" t="s">
        <v>166</v>
      </c>
      <c r="C9" t="s">
        <v>268</v>
      </c>
      <c r="D9">
        <v>51885</v>
      </c>
      <c r="E9">
        <v>35477</v>
      </c>
      <c r="F9">
        <v>800</v>
      </c>
      <c r="G9">
        <v>0.26</v>
      </c>
      <c r="H9">
        <v>0.02</v>
      </c>
      <c r="I9" s="1">
        <v>44323</v>
      </c>
      <c r="J9" t="str">
        <f>IF(Table1[[#This Row],[Probability_of_Default]] &gt; 0.7,"High",IF(Table1[[#This Row],[Probability_of_Default]]&gt;0.3,"Medium","Low"))</f>
        <v>Low</v>
      </c>
      <c r="K9">
        <f>ROUND(Table1[[#This Row],[Exposure_Amount]]/Table1[[#This Row],[Credit_Limit]] *100,0)</f>
        <v>68</v>
      </c>
      <c r="L9">
        <f>YEAR(Table1[[#This Row],[Account_Open_Date]])</f>
        <v>2021</v>
      </c>
    </row>
    <row r="10" spans="1:12" x14ac:dyDescent="0.25">
      <c r="A10" t="s">
        <v>17</v>
      </c>
      <c r="B10" t="s">
        <v>167</v>
      </c>
      <c r="C10" t="s">
        <v>271</v>
      </c>
      <c r="D10">
        <v>68610</v>
      </c>
      <c r="E10">
        <v>26165</v>
      </c>
      <c r="F10">
        <v>557</v>
      </c>
      <c r="G10">
        <v>0.96</v>
      </c>
      <c r="H10">
        <v>0.33</v>
      </c>
      <c r="I10" s="1">
        <v>44607</v>
      </c>
      <c r="J10" t="str">
        <f>IF(Table1[[#This Row],[Probability_of_Default]] &gt; 0.7,"High",IF(Table1[[#This Row],[Probability_of_Default]]&gt;0.3,"Medium","Low"))</f>
        <v>Medium</v>
      </c>
      <c r="K10">
        <f>ROUND(Table1[[#This Row],[Exposure_Amount]]/Table1[[#This Row],[Credit_Limit]] *100,0)</f>
        <v>38</v>
      </c>
      <c r="L10">
        <f>YEAR(Table1[[#This Row],[Account_Open_Date]])</f>
        <v>2022</v>
      </c>
    </row>
    <row r="11" spans="1:12" x14ac:dyDescent="0.25">
      <c r="A11" t="s">
        <v>18</v>
      </c>
      <c r="B11" t="s">
        <v>168</v>
      </c>
      <c r="C11" t="s">
        <v>268</v>
      </c>
      <c r="D11">
        <v>65433</v>
      </c>
      <c r="E11">
        <v>35894</v>
      </c>
      <c r="F11">
        <v>352</v>
      </c>
      <c r="G11">
        <v>0.56999999999999995</v>
      </c>
      <c r="H11">
        <v>0.33</v>
      </c>
      <c r="I11" s="1">
        <v>45271</v>
      </c>
      <c r="J11" t="str">
        <f>IF(Table1[[#This Row],[Probability_of_Default]] &gt; 0.7,"High",IF(Table1[[#This Row],[Probability_of_Default]]&gt;0.3,"Medium","Low"))</f>
        <v>Medium</v>
      </c>
      <c r="K11">
        <f>ROUND(Table1[[#This Row],[Exposure_Amount]]/Table1[[#This Row],[Credit_Limit]] *100,0)</f>
        <v>55</v>
      </c>
      <c r="L11">
        <f>YEAR(Table1[[#This Row],[Account_Open_Date]])</f>
        <v>2023</v>
      </c>
    </row>
    <row r="12" spans="1:12" x14ac:dyDescent="0.25">
      <c r="A12" t="s">
        <v>19</v>
      </c>
      <c r="B12" t="s">
        <v>169</v>
      </c>
      <c r="C12" t="s">
        <v>268</v>
      </c>
      <c r="D12">
        <v>110015</v>
      </c>
      <c r="E12">
        <v>48529</v>
      </c>
      <c r="F12">
        <v>394</v>
      </c>
      <c r="G12">
        <v>0.15</v>
      </c>
      <c r="H12">
        <v>0.08</v>
      </c>
      <c r="I12" s="1">
        <v>45160</v>
      </c>
      <c r="J12" t="str">
        <f>IF(Table1[[#This Row],[Probability_of_Default]] &gt; 0.7,"High",IF(Table1[[#This Row],[Probability_of_Default]]&gt;0.3,"Medium","Low"))</f>
        <v>Low</v>
      </c>
      <c r="K12">
        <f>ROUND(Table1[[#This Row],[Exposure_Amount]]/Table1[[#This Row],[Credit_Limit]] *100,0)</f>
        <v>44</v>
      </c>
      <c r="L12">
        <f>YEAR(Table1[[#This Row],[Account_Open_Date]])</f>
        <v>2023</v>
      </c>
    </row>
    <row r="13" spans="1:12" x14ac:dyDescent="0.25">
      <c r="A13" t="s">
        <v>20</v>
      </c>
      <c r="B13" t="s">
        <v>170</v>
      </c>
      <c r="C13" t="s">
        <v>268</v>
      </c>
      <c r="D13">
        <v>67668</v>
      </c>
      <c r="E13">
        <v>56873</v>
      </c>
      <c r="F13">
        <v>733</v>
      </c>
      <c r="G13">
        <v>0.32</v>
      </c>
      <c r="H13">
        <v>0.84</v>
      </c>
      <c r="I13" s="1">
        <v>44076</v>
      </c>
      <c r="J13" t="str">
        <f>IF(Table1[[#This Row],[Probability_of_Default]] &gt; 0.7,"High",IF(Table1[[#This Row],[Probability_of_Default]]&gt;0.3,"Medium","Low"))</f>
        <v>High</v>
      </c>
      <c r="K13">
        <f>ROUND(Table1[[#This Row],[Exposure_Amount]]/Table1[[#This Row],[Credit_Limit]] *100,0)</f>
        <v>84</v>
      </c>
      <c r="L13">
        <f>YEAR(Table1[[#This Row],[Account_Open_Date]])</f>
        <v>2020</v>
      </c>
    </row>
    <row r="14" spans="1:12" x14ac:dyDescent="0.25">
      <c r="A14" t="s">
        <v>21</v>
      </c>
      <c r="B14" t="s">
        <v>171</v>
      </c>
      <c r="C14" t="s">
        <v>270</v>
      </c>
      <c r="D14">
        <v>58234</v>
      </c>
      <c r="E14">
        <v>44744</v>
      </c>
      <c r="F14">
        <v>583</v>
      </c>
      <c r="G14">
        <v>0.86</v>
      </c>
      <c r="H14">
        <v>0.27</v>
      </c>
      <c r="I14" s="1">
        <v>45318</v>
      </c>
      <c r="J14" t="str">
        <f>IF(Table1[[#This Row],[Probability_of_Default]] &gt; 0.7,"High",IF(Table1[[#This Row],[Probability_of_Default]]&gt;0.3,"Medium","Low"))</f>
        <v>Low</v>
      </c>
      <c r="K14">
        <f>ROUND(Table1[[#This Row],[Exposure_Amount]]/Table1[[#This Row],[Credit_Limit]] *100,0)</f>
        <v>77</v>
      </c>
      <c r="L14">
        <f>YEAR(Table1[[#This Row],[Account_Open_Date]])</f>
        <v>2024</v>
      </c>
    </row>
    <row r="15" spans="1:12" x14ac:dyDescent="0.25">
      <c r="A15" t="s">
        <v>22</v>
      </c>
      <c r="B15" t="s">
        <v>172</v>
      </c>
      <c r="C15" t="s">
        <v>270</v>
      </c>
      <c r="D15">
        <v>136619</v>
      </c>
      <c r="E15">
        <v>120456</v>
      </c>
      <c r="F15">
        <v>345</v>
      </c>
      <c r="G15">
        <v>0.51</v>
      </c>
      <c r="H15">
        <v>0.8</v>
      </c>
      <c r="I15" s="1">
        <v>44119</v>
      </c>
      <c r="J15" t="str">
        <f>IF(Table1[[#This Row],[Probability_of_Default]] &gt; 0.7,"High",IF(Table1[[#This Row],[Probability_of_Default]]&gt;0.3,"Medium","Low"))</f>
        <v>High</v>
      </c>
      <c r="K15">
        <f>ROUND(Table1[[#This Row],[Exposure_Amount]]/Table1[[#This Row],[Credit_Limit]] *100,0)</f>
        <v>88</v>
      </c>
      <c r="L15">
        <f>YEAR(Table1[[#This Row],[Account_Open_Date]])</f>
        <v>2020</v>
      </c>
    </row>
    <row r="16" spans="1:12" x14ac:dyDescent="0.25">
      <c r="A16" t="s">
        <v>23</v>
      </c>
      <c r="B16" t="s">
        <v>173</v>
      </c>
      <c r="C16" t="s">
        <v>268</v>
      </c>
      <c r="D16">
        <v>68574</v>
      </c>
      <c r="E16">
        <v>59639</v>
      </c>
      <c r="F16">
        <v>303</v>
      </c>
      <c r="G16">
        <v>0.82</v>
      </c>
      <c r="H16">
        <v>0.53</v>
      </c>
      <c r="I16" s="1">
        <v>45643</v>
      </c>
      <c r="J16" t="str">
        <f>IF(Table1[[#This Row],[Probability_of_Default]] &gt; 0.7,"High",IF(Table1[[#This Row],[Probability_of_Default]]&gt;0.3,"Medium","Low"))</f>
        <v>Medium</v>
      </c>
      <c r="K16">
        <f>ROUND(Table1[[#This Row],[Exposure_Amount]]/Table1[[#This Row],[Credit_Limit]] *100,0)</f>
        <v>87</v>
      </c>
      <c r="L16">
        <f>YEAR(Table1[[#This Row],[Account_Open_Date]])</f>
        <v>2024</v>
      </c>
    </row>
    <row r="17" spans="1:12" x14ac:dyDescent="0.25">
      <c r="A17" t="s">
        <v>24</v>
      </c>
      <c r="B17" t="s">
        <v>174</v>
      </c>
      <c r="C17" t="s">
        <v>270</v>
      </c>
      <c r="D17">
        <v>184782</v>
      </c>
      <c r="E17">
        <v>159077</v>
      </c>
      <c r="F17">
        <v>641</v>
      </c>
      <c r="G17">
        <v>0.7</v>
      </c>
      <c r="H17">
        <v>0.17</v>
      </c>
      <c r="I17" s="1">
        <v>45249</v>
      </c>
      <c r="J17" t="str">
        <f>IF(Table1[[#This Row],[Probability_of_Default]] &gt; 0.7,"High",IF(Table1[[#This Row],[Probability_of_Default]]&gt;0.3,"Medium","Low"))</f>
        <v>Low</v>
      </c>
      <c r="K17">
        <f>ROUND(Table1[[#This Row],[Exposure_Amount]]/Table1[[#This Row],[Credit_Limit]] *100,0)</f>
        <v>86</v>
      </c>
      <c r="L17">
        <f>YEAR(Table1[[#This Row],[Account_Open_Date]])</f>
        <v>2023</v>
      </c>
    </row>
    <row r="18" spans="1:12" x14ac:dyDescent="0.25">
      <c r="A18" t="s">
        <v>25</v>
      </c>
      <c r="B18" t="s">
        <v>175</v>
      </c>
      <c r="C18" t="s">
        <v>271</v>
      </c>
      <c r="D18">
        <v>112391</v>
      </c>
      <c r="E18">
        <v>63298</v>
      </c>
      <c r="F18">
        <v>433</v>
      </c>
      <c r="G18">
        <v>0.99</v>
      </c>
      <c r="H18">
        <v>0.49</v>
      </c>
      <c r="I18" s="1">
        <v>44015</v>
      </c>
      <c r="J18" t="str">
        <f>IF(Table1[[#This Row],[Probability_of_Default]] &gt; 0.7,"High",IF(Table1[[#This Row],[Probability_of_Default]]&gt;0.3,"Medium","Low"))</f>
        <v>Medium</v>
      </c>
      <c r="K18">
        <f>ROUND(Table1[[#This Row],[Exposure_Amount]]/Table1[[#This Row],[Credit_Limit]] *100,0)</f>
        <v>56</v>
      </c>
      <c r="L18">
        <f>YEAR(Table1[[#This Row],[Account_Open_Date]])</f>
        <v>2020</v>
      </c>
    </row>
    <row r="19" spans="1:12" x14ac:dyDescent="0.25">
      <c r="A19" t="s">
        <v>26</v>
      </c>
      <c r="B19" t="s">
        <v>176</v>
      </c>
      <c r="C19" t="s">
        <v>270</v>
      </c>
      <c r="D19">
        <v>123001</v>
      </c>
      <c r="E19">
        <v>105394</v>
      </c>
      <c r="F19">
        <v>568</v>
      </c>
      <c r="G19">
        <v>0.64</v>
      </c>
      <c r="H19">
        <v>0.21</v>
      </c>
      <c r="I19" s="1">
        <v>44897</v>
      </c>
      <c r="J19" t="str">
        <f>IF(Table1[[#This Row],[Probability_of_Default]] &gt; 0.7,"High",IF(Table1[[#This Row],[Probability_of_Default]]&gt;0.3,"Medium","Low"))</f>
        <v>Low</v>
      </c>
      <c r="K19">
        <f>ROUND(Table1[[#This Row],[Exposure_Amount]]/Table1[[#This Row],[Credit_Limit]] *100,0)</f>
        <v>86</v>
      </c>
      <c r="L19">
        <f>YEAR(Table1[[#This Row],[Account_Open_Date]])</f>
        <v>2022</v>
      </c>
    </row>
    <row r="20" spans="1:12" x14ac:dyDescent="0.25">
      <c r="A20" t="s">
        <v>27</v>
      </c>
      <c r="B20" t="s">
        <v>177</v>
      </c>
      <c r="C20" t="s">
        <v>271</v>
      </c>
      <c r="D20">
        <v>177248</v>
      </c>
      <c r="E20">
        <v>103030</v>
      </c>
      <c r="F20">
        <v>465</v>
      </c>
      <c r="G20">
        <v>0.96</v>
      </c>
      <c r="H20">
        <v>0.43</v>
      </c>
      <c r="I20" s="1">
        <v>45321</v>
      </c>
      <c r="J20" t="str">
        <f>IF(Table1[[#This Row],[Probability_of_Default]] &gt; 0.7,"High",IF(Table1[[#This Row],[Probability_of_Default]]&gt;0.3,"Medium","Low"))</f>
        <v>Medium</v>
      </c>
      <c r="K20">
        <f>ROUND(Table1[[#This Row],[Exposure_Amount]]/Table1[[#This Row],[Credit_Limit]] *100,0)</f>
        <v>58</v>
      </c>
      <c r="L20">
        <f>YEAR(Table1[[#This Row],[Account_Open_Date]])</f>
        <v>2024</v>
      </c>
    </row>
    <row r="21" spans="1:12" x14ac:dyDescent="0.25">
      <c r="A21" t="s">
        <v>28</v>
      </c>
      <c r="B21" t="s">
        <v>178</v>
      </c>
      <c r="C21" t="s">
        <v>269</v>
      </c>
      <c r="D21">
        <v>106160</v>
      </c>
      <c r="E21">
        <v>90897</v>
      </c>
      <c r="F21">
        <v>752</v>
      </c>
      <c r="G21">
        <v>0.9</v>
      </c>
      <c r="H21">
        <v>0.1</v>
      </c>
      <c r="I21" s="1">
        <v>44284</v>
      </c>
      <c r="J21" t="str">
        <f>IF(Table1[[#This Row],[Probability_of_Default]] &gt; 0.7,"High",IF(Table1[[#This Row],[Probability_of_Default]]&gt;0.3,"Medium","Low"))</f>
        <v>Low</v>
      </c>
      <c r="K21">
        <f>ROUND(Table1[[#This Row],[Exposure_Amount]]/Table1[[#This Row],[Credit_Limit]] *100,0)</f>
        <v>86</v>
      </c>
      <c r="L21">
        <f>YEAR(Table1[[#This Row],[Account_Open_Date]])</f>
        <v>2021</v>
      </c>
    </row>
    <row r="22" spans="1:12" x14ac:dyDescent="0.25">
      <c r="A22" t="s">
        <v>29</v>
      </c>
      <c r="B22" t="s">
        <v>179</v>
      </c>
      <c r="C22" t="s">
        <v>268</v>
      </c>
      <c r="D22">
        <v>191356</v>
      </c>
      <c r="E22">
        <v>173462</v>
      </c>
      <c r="F22">
        <v>737</v>
      </c>
      <c r="G22">
        <v>0.65</v>
      </c>
      <c r="H22">
        <v>0.09</v>
      </c>
      <c r="I22" s="1">
        <v>44869</v>
      </c>
      <c r="J22" t="str">
        <f>IF(Table1[[#This Row],[Probability_of_Default]] &gt; 0.7,"High",IF(Table1[[#This Row],[Probability_of_Default]]&gt;0.3,"Medium","Low"))</f>
        <v>Low</v>
      </c>
      <c r="K22">
        <f>ROUND(Table1[[#This Row],[Exposure_Amount]]/Table1[[#This Row],[Credit_Limit]] *100,0)</f>
        <v>91</v>
      </c>
      <c r="L22">
        <f>YEAR(Table1[[#This Row],[Account_Open_Date]])</f>
        <v>2022</v>
      </c>
    </row>
    <row r="23" spans="1:12" x14ac:dyDescent="0.25">
      <c r="A23" t="s">
        <v>30</v>
      </c>
      <c r="B23" t="s">
        <v>180</v>
      </c>
      <c r="C23" t="s">
        <v>270</v>
      </c>
      <c r="D23">
        <v>84684</v>
      </c>
      <c r="E23">
        <v>44892</v>
      </c>
      <c r="F23">
        <v>309</v>
      </c>
      <c r="G23">
        <v>0.75</v>
      </c>
      <c r="H23">
        <v>0.48</v>
      </c>
      <c r="I23" s="1">
        <v>44653</v>
      </c>
      <c r="J23" t="str">
        <f>IF(Table1[[#This Row],[Probability_of_Default]] &gt; 0.7,"High",IF(Table1[[#This Row],[Probability_of_Default]]&gt;0.3,"Medium","Low"))</f>
        <v>Medium</v>
      </c>
      <c r="K23">
        <f>ROUND(Table1[[#This Row],[Exposure_Amount]]/Table1[[#This Row],[Credit_Limit]] *100,0)</f>
        <v>53</v>
      </c>
      <c r="L23">
        <f>YEAR(Table1[[#This Row],[Account_Open_Date]])</f>
        <v>2022</v>
      </c>
    </row>
    <row r="24" spans="1:12" x14ac:dyDescent="0.25">
      <c r="A24" t="s">
        <v>31</v>
      </c>
      <c r="B24" t="s">
        <v>181</v>
      </c>
      <c r="C24" t="s">
        <v>271</v>
      </c>
      <c r="D24">
        <v>199695</v>
      </c>
      <c r="E24">
        <v>172323</v>
      </c>
      <c r="F24">
        <v>414</v>
      </c>
      <c r="G24">
        <v>0.55000000000000004</v>
      </c>
      <c r="H24">
        <v>0.28000000000000003</v>
      </c>
      <c r="I24" s="1">
        <v>44571</v>
      </c>
      <c r="J24" t="str">
        <f>IF(Table1[[#This Row],[Probability_of_Default]] &gt; 0.7,"High",IF(Table1[[#This Row],[Probability_of_Default]]&gt;0.3,"Medium","Low"))</f>
        <v>Low</v>
      </c>
      <c r="K24">
        <f>ROUND(Table1[[#This Row],[Exposure_Amount]]/Table1[[#This Row],[Credit_Limit]] *100,0)</f>
        <v>86</v>
      </c>
      <c r="L24">
        <f>YEAR(Table1[[#This Row],[Account_Open_Date]])</f>
        <v>2022</v>
      </c>
    </row>
    <row r="25" spans="1:12" x14ac:dyDescent="0.25">
      <c r="A25" t="s">
        <v>32</v>
      </c>
      <c r="B25" t="s">
        <v>182</v>
      </c>
      <c r="C25" t="s">
        <v>269</v>
      </c>
      <c r="D25">
        <v>173907</v>
      </c>
      <c r="E25">
        <v>92198</v>
      </c>
      <c r="F25">
        <v>377</v>
      </c>
      <c r="G25">
        <v>0.85</v>
      </c>
      <c r="H25">
        <v>0.47</v>
      </c>
      <c r="I25" s="1">
        <v>44452</v>
      </c>
      <c r="J25" t="str">
        <f>IF(Table1[[#This Row],[Probability_of_Default]] &gt; 0.7,"High",IF(Table1[[#This Row],[Probability_of_Default]]&gt;0.3,"Medium","Low"))</f>
        <v>Medium</v>
      </c>
      <c r="K25">
        <f>ROUND(Table1[[#This Row],[Exposure_Amount]]/Table1[[#This Row],[Credit_Limit]] *100,0)</f>
        <v>53</v>
      </c>
      <c r="L25">
        <f>YEAR(Table1[[#This Row],[Account_Open_Date]])</f>
        <v>2021</v>
      </c>
    </row>
    <row r="26" spans="1:12" x14ac:dyDescent="0.25">
      <c r="A26" t="s">
        <v>33</v>
      </c>
      <c r="B26" t="s">
        <v>174</v>
      </c>
      <c r="C26" t="s">
        <v>269</v>
      </c>
      <c r="D26">
        <v>113700</v>
      </c>
      <c r="E26">
        <v>108641</v>
      </c>
      <c r="F26">
        <v>452</v>
      </c>
      <c r="G26">
        <v>0.59</v>
      </c>
      <c r="H26">
        <v>0.28000000000000003</v>
      </c>
      <c r="I26" s="1">
        <v>45044</v>
      </c>
      <c r="J26" t="str">
        <f>IF(Table1[[#This Row],[Probability_of_Default]] &gt; 0.7,"High",IF(Table1[[#This Row],[Probability_of_Default]]&gt;0.3,"Medium","Low"))</f>
        <v>Low</v>
      </c>
      <c r="K26">
        <f>ROUND(Table1[[#This Row],[Exposure_Amount]]/Table1[[#This Row],[Credit_Limit]] *100,0)</f>
        <v>96</v>
      </c>
      <c r="L26">
        <f>YEAR(Table1[[#This Row],[Account_Open_Date]])</f>
        <v>2023</v>
      </c>
    </row>
    <row r="27" spans="1:12" x14ac:dyDescent="0.25">
      <c r="A27" t="s">
        <v>34</v>
      </c>
      <c r="B27" t="s">
        <v>183</v>
      </c>
      <c r="C27" t="s">
        <v>270</v>
      </c>
      <c r="D27">
        <v>173987</v>
      </c>
      <c r="E27">
        <v>133595</v>
      </c>
      <c r="F27">
        <v>336</v>
      </c>
      <c r="G27">
        <v>0.91</v>
      </c>
      <c r="H27">
        <v>0.55000000000000004</v>
      </c>
      <c r="I27" s="1">
        <v>45132</v>
      </c>
      <c r="J27" t="str">
        <f>IF(Table1[[#This Row],[Probability_of_Default]] &gt; 0.7,"High",IF(Table1[[#This Row],[Probability_of_Default]]&gt;0.3,"Medium","Low"))</f>
        <v>Medium</v>
      </c>
      <c r="K27">
        <f>ROUND(Table1[[#This Row],[Exposure_Amount]]/Table1[[#This Row],[Credit_Limit]] *100,0)</f>
        <v>77</v>
      </c>
      <c r="L27">
        <f>YEAR(Table1[[#This Row],[Account_Open_Date]])</f>
        <v>2023</v>
      </c>
    </row>
    <row r="28" spans="1:12" x14ac:dyDescent="0.25">
      <c r="A28" t="s">
        <v>35</v>
      </c>
      <c r="B28" t="s">
        <v>184</v>
      </c>
      <c r="C28" t="s">
        <v>270</v>
      </c>
      <c r="D28">
        <v>156708</v>
      </c>
      <c r="E28">
        <v>54906</v>
      </c>
      <c r="F28">
        <v>678</v>
      </c>
      <c r="G28">
        <v>0.77</v>
      </c>
      <c r="H28">
        <v>0.16</v>
      </c>
      <c r="I28" s="1">
        <v>45762</v>
      </c>
      <c r="J28" t="str">
        <f>IF(Table1[[#This Row],[Probability_of_Default]] &gt; 0.7,"High",IF(Table1[[#This Row],[Probability_of_Default]]&gt;0.3,"Medium","Low"))</f>
        <v>Low</v>
      </c>
      <c r="K28">
        <f>ROUND(Table1[[#This Row],[Exposure_Amount]]/Table1[[#This Row],[Credit_Limit]] *100,0)</f>
        <v>35</v>
      </c>
      <c r="L28">
        <f>YEAR(Table1[[#This Row],[Account_Open_Date]])</f>
        <v>2025</v>
      </c>
    </row>
    <row r="29" spans="1:12" x14ac:dyDescent="0.25">
      <c r="A29" t="s">
        <v>36</v>
      </c>
      <c r="B29" t="s">
        <v>185</v>
      </c>
      <c r="C29" t="s">
        <v>269</v>
      </c>
      <c r="D29">
        <v>99914</v>
      </c>
      <c r="E29">
        <v>42980</v>
      </c>
      <c r="F29">
        <v>451</v>
      </c>
      <c r="G29">
        <v>0.53</v>
      </c>
      <c r="H29">
        <v>0.25</v>
      </c>
      <c r="I29" s="1">
        <v>44808</v>
      </c>
      <c r="J29" t="str">
        <f>IF(Table1[[#This Row],[Probability_of_Default]] &gt; 0.7,"High",IF(Table1[[#This Row],[Probability_of_Default]]&gt;0.3,"Medium","Low"))</f>
        <v>Low</v>
      </c>
      <c r="K29">
        <f>ROUND(Table1[[#This Row],[Exposure_Amount]]/Table1[[#This Row],[Credit_Limit]] *100,0)</f>
        <v>43</v>
      </c>
      <c r="L29">
        <f>YEAR(Table1[[#This Row],[Account_Open_Date]])</f>
        <v>2022</v>
      </c>
    </row>
    <row r="30" spans="1:12" x14ac:dyDescent="0.25">
      <c r="A30" t="s">
        <v>37</v>
      </c>
      <c r="B30" t="s">
        <v>186</v>
      </c>
      <c r="C30" t="s">
        <v>268</v>
      </c>
      <c r="D30">
        <v>74726</v>
      </c>
      <c r="E30">
        <v>72403</v>
      </c>
      <c r="F30">
        <v>740</v>
      </c>
      <c r="G30">
        <v>0.33</v>
      </c>
      <c r="H30">
        <v>0.04</v>
      </c>
      <c r="I30" s="1">
        <v>44078</v>
      </c>
      <c r="J30" t="str">
        <f>IF(Table1[[#This Row],[Probability_of_Default]] &gt; 0.7,"High",IF(Table1[[#This Row],[Probability_of_Default]]&gt;0.3,"Medium","Low"))</f>
        <v>Low</v>
      </c>
      <c r="K30">
        <f>ROUND(Table1[[#This Row],[Exposure_Amount]]/Table1[[#This Row],[Credit_Limit]] *100,0)</f>
        <v>97</v>
      </c>
      <c r="L30">
        <f>YEAR(Table1[[#This Row],[Account_Open_Date]])</f>
        <v>2020</v>
      </c>
    </row>
    <row r="31" spans="1:12" x14ac:dyDescent="0.25">
      <c r="A31" t="s">
        <v>38</v>
      </c>
      <c r="B31" t="s">
        <v>187</v>
      </c>
      <c r="C31" t="s">
        <v>268</v>
      </c>
      <c r="D31">
        <v>75409</v>
      </c>
      <c r="E31">
        <v>36239</v>
      </c>
      <c r="F31">
        <v>430</v>
      </c>
      <c r="G31">
        <v>0.32</v>
      </c>
      <c r="H31">
        <v>0.16</v>
      </c>
      <c r="I31" s="1">
        <v>45155</v>
      </c>
      <c r="J31" t="str">
        <f>IF(Table1[[#This Row],[Probability_of_Default]] &gt; 0.7,"High",IF(Table1[[#This Row],[Probability_of_Default]]&gt;0.3,"Medium","Low"))</f>
        <v>Low</v>
      </c>
      <c r="K31">
        <f>ROUND(Table1[[#This Row],[Exposure_Amount]]/Table1[[#This Row],[Credit_Limit]] *100,0)</f>
        <v>48</v>
      </c>
      <c r="L31">
        <f>YEAR(Table1[[#This Row],[Account_Open_Date]])</f>
        <v>2023</v>
      </c>
    </row>
    <row r="32" spans="1:12" x14ac:dyDescent="0.25">
      <c r="A32" t="s">
        <v>39</v>
      </c>
      <c r="B32" t="s">
        <v>188</v>
      </c>
      <c r="C32" t="s">
        <v>271</v>
      </c>
      <c r="D32">
        <v>162997</v>
      </c>
      <c r="E32">
        <v>130886</v>
      </c>
      <c r="F32">
        <v>342</v>
      </c>
      <c r="G32">
        <v>0.67</v>
      </c>
      <c r="H32">
        <v>0.4</v>
      </c>
      <c r="I32" s="1">
        <v>45448</v>
      </c>
      <c r="J32" t="str">
        <f>IF(Table1[[#This Row],[Probability_of_Default]] &gt; 0.7,"High",IF(Table1[[#This Row],[Probability_of_Default]]&gt;0.3,"Medium","Low"))</f>
        <v>Medium</v>
      </c>
      <c r="K32">
        <f>ROUND(Table1[[#This Row],[Exposure_Amount]]/Table1[[#This Row],[Credit_Limit]] *100,0)</f>
        <v>80</v>
      </c>
      <c r="L32">
        <f>YEAR(Table1[[#This Row],[Account_Open_Date]])</f>
        <v>2024</v>
      </c>
    </row>
    <row r="33" spans="1:12" x14ac:dyDescent="0.25">
      <c r="A33" t="s">
        <v>40</v>
      </c>
      <c r="B33" t="s">
        <v>189</v>
      </c>
      <c r="C33" t="s">
        <v>268</v>
      </c>
      <c r="D33">
        <v>142876</v>
      </c>
      <c r="E33">
        <v>70521</v>
      </c>
      <c r="F33">
        <v>615</v>
      </c>
      <c r="G33">
        <v>0.79</v>
      </c>
      <c r="H33">
        <v>0.22</v>
      </c>
      <c r="I33" s="1">
        <v>44822</v>
      </c>
      <c r="J33" t="str">
        <f>IF(Table1[[#This Row],[Probability_of_Default]] &gt; 0.7,"High",IF(Table1[[#This Row],[Probability_of_Default]]&gt;0.3,"Medium","Low"))</f>
        <v>Low</v>
      </c>
      <c r="K33">
        <f>ROUND(Table1[[#This Row],[Exposure_Amount]]/Table1[[#This Row],[Credit_Limit]] *100,0)</f>
        <v>49</v>
      </c>
      <c r="L33">
        <f>YEAR(Table1[[#This Row],[Account_Open_Date]])</f>
        <v>2022</v>
      </c>
    </row>
    <row r="34" spans="1:12" x14ac:dyDescent="0.25">
      <c r="A34" t="s">
        <v>41</v>
      </c>
      <c r="B34" t="s">
        <v>190</v>
      </c>
      <c r="C34" t="s">
        <v>269</v>
      </c>
      <c r="D34">
        <v>161038</v>
      </c>
      <c r="E34">
        <v>82998</v>
      </c>
      <c r="F34">
        <v>673</v>
      </c>
      <c r="G34">
        <v>0.56999999999999995</v>
      </c>
      <c r="H34">
        <v>0.12</v>
      </c>
      <c r="I34" s="1">
        <v>45386</v>
      </c>
      <c r="J34" t="str">
        <f>IF(Table1[[#This Row],[Probability_of_Default]] &gt; 0.7,"High",IF(Table1[[#This Row],[Probability_of_Default]]&gt;0.3,"Medium","Low"))</f>
        <v>Low</v>
      </c>
      <c r="K34">
        <f>ROUND(Table1[[#This Row],[Exposure_Amount]]/Table1[[#This Row],[Credit_Limit]] *100,0)</f>
        <v>52</v>
      </c>
      <c r="L34">
        <f>YEAR(Table1[[#This Row],[Account_Open_Date]])</f>
        <v>2024</v>
      </c>
    </row>
    <row r="35" spans="1:12" x14ac:dyDescent="0.25">
      <c r="A35" t="s">
        <v>42</v>
      </c>
      <c r="B35" t="s">
        <v>191</v>
      </c>
      <c r="C35" t="s">
        <v>269</v>
      </c>
      <c r="D35">
        <v>157767</v>
      </c>
      <c r="E35">
        <v>133893</v>
      </c>
      <c r="F35">
        <v>340</v>
      </c>
      <c r="G35">
        <v>0.66</v>
      </c>
      <c r="H35">
        <v>0.4</v>
      </c>
      <c r="I35" s="1">
        <v>45094</v>
      </c>
      <c r="J35" t="str">
        <f>IF(Table1[[#This Row],[Probability_of_Default]] &gt; 0.7,"High",IF(Table1[[#This Row],[Probability_of_Default]]&gt;0.3,"Medium","Low"))</f>
        <v>Medium</v>
      </c>
      <c r="K35">
        <f>ROUND(Table1[[#This Row],[Exposure_Amount]]/Table1[[#This Row],[Credit_Limit]] *100,0)</f>
        <v>85</v>
      </c>
      <c r="L35">
        <f>YEAR(Table1[[#This Row],[Account_Open_Date]])</f>
        <v>2023</v>
      </c>
    </row>
    <row r="36" spans="1:12" x14ac:dyDescent="0.25">
      <c r="A36" t="s">
        <v>43</v>
      </c>
      <c r="B36" t="s">
        <v>192</v>
      </c>
      <c r="C36" t="s">
        <v>269</v>
      </c>
      <c r="D36">
        <v>172427</v>
      </c>
      <c r="E36">
        <v>62369</v>
      </c>
      <c r="F36">
        <v>666</v>
      </c>
      <c r="G36">
        <v>0.35</v>
      </c>
      <c r="H36">
        <v>0.08</v>
      </c>
      <c r="I36" s="1">
        <v>44187</v>
      </c>
      <c r="J36" t="str">
        <f>IF(Table1[[#This Row],[Probability_of_Default]] &gt; 0.7,"High",IF(Table1[[#This Row],[Probability_of_Default]]&gt;0.3,"Medium","Low"))</f>
        <v>Low</v>
      </c>
      <c r="K36">
        <f>ROUND(Table1[[#This Row],[Exposure_Amount]]/Table1[[#This Row],[Credit_Limit]] *100,0)</f>
        <v>36</v>
      </c>
      <c r="L36">
        <f>YEAR(Table1[[#This Row],[Account_Open_Date]])</f>
        <v>2020</v>
      </c>
    </row>
    <row r="37" spans="1:12" x14ac:dyDescent="0.25">
      <c r="A37" t="s">
        <v>44</v>
      </c>
      <c r="B37" t="s">
        <v>193</v>
      </c>
      <c r="C37" t="s">
        <v>268</v>
      </c>
      <c r="D37">
        <v>64200</v>
      </c>
      <c r="E37">
        <v>29552</v>
      </c>
      <c r="F37">
        <v>515</v>
      </c>
      <c r="G37">
        <v>0.17</v>
      </c>
      <c r="H37">
        <v>7.0000000000000007E-2</v>
      </c>
      <c r="I37" s="1">
        <v>45291</v>
      </c>
      <c r="J37" t="str">
        <f>IF(Table1[[#This Row],[Probability_of_Default]] &gt; 0.7,"High",IF(Table1[[#This Row],[Probability_of_Default]]&gt;0.3,"Medium","Low"))</f>
        <v>Low</v>
      </c>
      <c r="K37">
        <f>ROUND(Table1[[#This Row],[Exposure_Amount]]/Table1[[#This Row],[Credit_Limit]] *100,0)</f>
        <v>46</v>
      </c>
      <c r="L37">
        <f>YEAR(Table1[[#This Row],[Account_Open_Date]])</f>
        <v>2023</v>
      </c>
    </row>
    <row r="38" spans="1:12" x14ac:dyDescent="0.25">
      <c r="A38" t="s">
        <v>45</v>
      </c>
      <c r="B38" t="s">
        <v>194</v>
      </c>
      <c r="C38" t="s">
        <v>271</v>
      </c>
      <c r="D38">
        <v>75799</v>
      </c>
      <c r="E38">
        <v>38458</v>
      </c>
      <c r="F38">
        <v>555</v>
      </c>
      <c r="G38">
        <v>0.36</v>
      </c>
      <c r="H38">
        <v>0.12</v>
      </c>
      <c r="I38" s="1">
        <v>45123</v>
      </c>
      <c r="J38" t="str">
        <f>IF(Table1[[#This Row],[Probability_of_Default]] &gt; 0.7,"High",IF(Table1[[#This Row],[Probability_of_Default]]&gt;0.3,"Medium","Low"))</f>
        <v>Low</v>
      </c>
      <c r="K38">
        <f>ROUND(Table1[[#This Row],[Exposure_Amount]]/Table1[[#This Row],[Credit_Limit]] *100,0)</f>
        <v>51</v>
      </c>
      <c r="L38">
        <f>YEAR(Table1[[#This Row],[Account_Open_Date]])</f>
        <v>2023</v>
      </c>
    </row>
    <row r="39" spans="1:12" x14ac:dyDescent="0.25">
      <c r="A39" t="s">
        <v>46</v>
      </c>
      <c r="B39" t="s">
        <v>195</v>
      </c>
      <c r="C39" t="s">
        <v>268</v>
      </c>
      <c r="D39">
        <v>65889</v>
      </c>
      <c r="E39">
        <v>31157</v>
      </c>
      <c r="F39">
        <v>405</v>
      </c>
      <c r="G39">
        <v>0.34</v>
      </c>
      <c r="H39">
        <v>0.18</v>
      </c>
      <c r="I39" s="1">
        <v>45248</v>
      </c>
      <c r="J39" t="str">
        <f>IF(Table1[[#This Row],[Probability_of_Default]] &gt; 0.7,"High",IF(Table1[[#This Row],[Probability_of_Default]]&gt;0.3,"Medium","Low"))</f>
        <v>Low</v>
      </c>
      <c r="K39">
        <f>ROUND(Table1[[#This Row],[Exposure_Amount]]/Table1[[#This Row],[Credit_Limit]] *100,0)</f>
        <v>47</v>
      </c>
      <c r="L39">
        <f>YEAR(Table1[[#This Row],[Account_Open_Date]])</f>
        <v>2023</v>
      </c>
    </row>
    <row r="40" spans="1:12" x14ac:dyDescent="0.25">
      <c r="A40" t="s">
        <v>47</v>
      </c>
      <c r="B40" t="s">
        <v>196</v>
      </c>
      <c r="C40" t="s">
        <v>271</v>
      </c>
      <c r="D40">
        <v>155544</v>
      </c>
      <c r="E40">
        <v>119013</v>
      </c>
      <c r="F40">
        <v>662</v>
      </c>
      <c r="G40">
        <v>0.39</v>
      </c>
      <c r="H40">
        <v>0.09</v>
      </c>
      <c r="I40" s="1">
        <v>44018</v>
      </c>
      <c r="J40" t="str">
        <f>IF(Table1[[#This Row],[Probability_of_Default]] &gt; 0.7,"High",IF(Table1[[#This Row],[Probability_of_Default]]&gt;0.3,"Medium","Low"))</f>
        <v>Low</v>
      </c>
      <c r="K40">
        <f>ROUND(Table1[[#This Row],[Exposure_Amount]]/Table1[[#This Row],[Credit_Limit]] *100,0)</f>
        <v>77</v>
      </c>
      <c r="L40">
        <f>YEAR(Table1[[#This Row],[Account_Open_Date]])</f>
        <v>2020</v>
      </c>
    </row>
    <row r="41" spans="1:12" x14ac:dyDescent="0.25">
      <c r="A41" t="s">
        <v>48</v>
      </c>
      <c r="B41" t="s">
        <v>186</v>
      </c>
      <c r="C41" t="s">
        <v>268</v>
      </c>
      <c r="D41">
        <v>138946</v>
      </c>
      <c r="E41">
        <v>51521</v>
      </c>
      <c r="F41">
        <v>716</v>
      </c>
      <c r="G41">
        <v>0.59</v>
      </c>
      <c r="H41">
        <v>0.09</v>
      </c>
      <c r="I41" s="1">
        <v>44600</v>
      </c>
      <c r="J41" t="str">
        <f>IF(Table1[[#This Row],[Probability_of_Default]] &gt; 0.7,"High",IF(Table1[[#This Row],[Probability_of_Default]]&gt;0.3,"Medium","Low"))</f>
        <v>Low</v>
      </c>
      <c r="K41">
        <f>ROUND(Table1[[#This Row],[Exposure_Amount]]/Table1[[#This Row],[Credit_Limit]] *100,0)</f>
        <v>37</v>
      </c>
      <c r="L41">
        <f>YEAR(Table1[[#This Row],[Account_Open_Date]])</f>
        <v>2022</v>
      </c>
    </row>
    <row r="42" spans="1:12" x14ac:dyDescent="0.25">
      <c r="A42" t="s">
        <v>49</v>
      </c>
      <c r="B42" t="s">
        <v>197</v>
      </c>
      <c r="C42" t="s">
        <v>269</v>
      </c>
      <c r="D42">
        <v>78644</v>
      </c>
      <c r="E42">
        <v>33851</v>
      </c>
      <c r="F42">
        <v>458</v>
      </c>
      <c r="G42">
        <v>0.22</v>
      </c>
      <c r="H42">
        <v>0.1</v>
      </c>
      <c r="I42" s="1">
        <v>44384</v>
      </c>
      <c r="J42" t="str">
        <f>IF(Table1[[#This Row],[Probability_of_Default]] &gt; 0.7,"High",IF(Table1[[#This Row],[Probability_of_Default]]&gt;0.3,"Medium","Low"))</f>
        <v>Low</v>
      </c>
      <c r="K42">
        <f>ROUND(Table1[[#This Row],[Exposure_Amount]]/Table1[[#This Row],[Credit_Limit]] *100,0)</f>
        <v>43</v>
      </c>
      <c r="L42">
        <f>YEAR(Table1[[#This Row],[Account_Open_Date]])</f>
        <v>2021</v>
      </c>
    </row>
    <row r="43" spans="1:12" x14ac:dyDescent="0.25">
      <c r="A43" t="s">
        <v>50</v>
      </c>
      <c r="B43" t="s">
        <v>198</v>
      </c>
      <c r="C43" t="s">
        <v>269</v>
      </c>
      <c r="D43">
        <v>115183</v>
      </c>
      <c r="E43">
        <v>34904</v>
      </c>
      <c r="F43">
        <v>542</v>
      </c>
      <c r="G43">
        <v>0.31</v>
      </c>
      <c r="H43">
        <v>0.11</v>
      </c>
      <c r="I43" s="1">
        <v>44018</v>
      </c>
      <c r="J43" t="str">
        <f>IF(Table1[[#This Row],[Probability_of_Default]] &gt; 0.7,"High",IF(Table1[[#This Row],[Probability_of_Default]]&gt;0.3,"Medium","Low"))</f>
        <v>Low</v>
      </c>
      <c r="K43">
        <f>ROUND(Table1[[#This Row],[Exposure_Amount]]/Table1[[#This Row],[Credit_Limit]] *100,0)</f>
        <v>30</v>
      </c>
      <c r="L43">
        <f>YEAR(Table1[[#This Row],[Account_Open_Date]])</f>
        <v>2020</v>
      </c>
    </row>
    <row r="44" spans="1:12" x14ac:dyDescent="0.25">
      <c r="A44" t="s">
        <v>51</v>
      </c>
      <c r="B44" t="s">
        <v>199</v>
      </c>
      <c r="C44" t="s">
        <v>270</v>
      </c>
      <c r="D44">
        <v>100224</v>
      </c>
      <c r="E44">
        <v>83612</v>
      </c>
      <c r="F44">
        <v>466</v>
      </c>
      <c r="G44">
        <v>0.72</v>
      </c>
      <c r="H44">
        <v>0.33</v>
      </c>
      <c r="I44" s="1">
        <v>45255</v>
      </c>
      <c r="J44" t="str">
        <f>IF(Table1[[#This Row],[Probability_of_Default]] &gt; 0.7,"High",IF(Table1[[#This Row],[Probability_of_Default]]&gt;0.3,"Medium","Low"))</f>
        <v>Medium</v>
      </c>
      <c r="K44">
        <f>ROUND(Table1[[#This Row],[Exposure_Amount]]/Table1[[#This Row],[Credit_Limit]] *100,0)</f>
        <v>83</v>
      </c>
      <c r="L44">
        <f>YEAR(Table1[[#This Row],[Account_Open_Date]])</f>
        <v>2023</v>
      </c>
    </row>
    <row r="45" spans="1:12" x14ac:dyDescent="0.25">
      <c r="A45" t="s">
        <v>52</v>
      </c>
      <c r="B45" t="s">
        <v>200</v>
      </c>
      <c r="C45" t="s">
        <v>268</v>
      </c>
      <c r="D45">
        <v>99862</v>
      </c>
      <c r="E45">
        <v>89006</v>
      </c>
      <c r="F45">
        <v>481</v>
      </c>
      <c r="G45">
        <v>0.74</v>
      </c>
      <c r="H45">
        <v>0.32</v>
      </c>
      <c r="I45" s="1">
        <v>44682</v>
      </c>
      <c r="J45" t="str">
        <f>IF(Table1[[#This Row],[Probability_of_Default]] &gt; 0.7,"High",IF(Table1[[#This Row],[Probability_of_Default]]&gt;0.3,"Medium","Low"))</f>
        <v>Medium</v>
      </c>
      <c r="K45">
        <f>ROUND(Table1[[#This Row],[Exposure_Amount]]/Table1[[#This Row],[Credit_Limit]] *100,0)</f>
        <v>89</v>
      </c>
      <c r="L45">
        <f>YEAR(Table1[[#This Row],[Account_Open_Date]])</f>
        <v>2022</v>
      </c>
    </row>
    <row r="46" spans="1:12" x14ac:dyDescent="0.25">
      <c r="A46" t="s">
        <v>53</v>
      </c>
      <c r="B46" t="s">
        <v>201</v>
      </c>
      <c r="C46" t="s">
        <v>268</v>
      </c>
      <c r="D46">
        <v>190584</v>
      </c>
      <c r="E46">
        <v>180359</v>
      </c>
      <c r="F46">
        <v>722</v>
      </c>
      <c r="G46">
        <v>0.16</v>
      </c>
      <c r="H46">
        <v>0.02</v>
      </c>
      <c r="I46" s="1">
        <v>45800</v>
      </c>
      <c r="J46" t="str">
        <f>IF(Table1[[#This Row],[Probability_of_Default]] &gt; 0.7,"High",IF(Table1[[#This Row],[Probability_of_Default]]&gt;0.3,"Medium","Low"))</f>
        <v>Low</v>
      </c>
      <c r="K46">
        <f>ROUND(Table1[[#This Row],[Exposure_Amount]]/Table1[[#This Row],[Credit_Limit]] *100,0)</f>
        <v>95</v>
      </c>
      <c r="L46">
        <f>YEAR(Table1[[#This Row],[Account_Open_Date]])</f>
        <v>2025</v>
      </c>
    </row>
    <row r="47" spans="1:12" x14ac:dyDescent="0.25">
      <c r="A47" t="s">
        <v>54</v>
      </c>
      <c r="B47" t="s">
        <v>202</v>
      </c>
      <c r="C47" t="s">
        <v>270</v>
      </c>
      <c r="D47">
        <v>167601</v>
      </c>
      <c r="E47">
        <v>88455</v>
      </c>
      <c r="F47">
        <v>325</v>
      </c>
      <c r="G47">
        <v>0.47</v>
      </c>
      <c r="H47">
        <v>0.28999999999999998</v>
      </c>
      <c r="I47" s="1">
        <v>44762</v>
      </c>
      <c r="J47" t="str">
        <f>IF(Table1[[#This Row],[Probability_of_Default]] &gt; 0.7,"High",IF(Table1[[#This Row],[Probability_of_Default]]&gt;0.3,"Medium","Low"))</f>
        <v>Low</v>
      </c>
      <c r="K47">
        <f>ROUND(Table1[[#This Row],[Exposure_Amount]]/Table1[[#This Row],[Credit_Limit]] *100,0)</f>
        <v>53</v>
      </c>
      <c r="L47">
        <f>YEAR(Table1[[#This Row],[Account_Open_Date]])</f>
        <v>2022</v>
      </c>
    </row>
    <row r="48" spans="1:12" x14ac:dyDescent="0.25">
      <c r="A48" t="s">
        <v>55</v>
      </c>
      <c r="B48" t="s">
        <v>203</v>
      </c>
      <c r="C48" t="s">
        <v>269</v>
      </c>
      <c r="D48">
        <v>86747</v>
      </c>
      <c r="E48">
        <v>28163</v>
      </c>
      <c r="F48">
        <v>483</v>
      </c>
      <c r="G48">
        <v>0.59</v>
      </c>
      <c r="H48">
        <v>0.25</v>
      </c>
      <c r="I48" s="1">
        <v>45429</v>
      </c>
      <c r="J48" t="str">
        <f>IF(Table1[[#This Row],[Probability_of_Default]] &gt; 0.7,"High",IF(Table1[[#This Row],[Probability_of_Default]]&gt;0.3,"Medium","Low"))</f>
        <v>Low</v>
      </c>
      <c r="K48">
        <f>ROUND(Table1[[#This Row],[Exposure_Amount]]/Table1[[#This Row],[Credit_Limit]] *100,0)</f>
        <v>32</v>
      </c>
      <c r="L48">
        <f>YEAR(Table1[[#This Row],[Account_Open_Date]])</f>
        <v>2024</v>
      </c>
    </row>
    <row r="49" spans="1:12" x14ac:dyDescent="0.25">
      <c r="A49" t="s">
        <v>56</v>
      </c>
      <c r="B49" t="s">
        <v>204</v>
      </c>
      <c r="C49" t="s">
        <v>268</v>
      </c>
      <c r="D49">
        <v>160593</v>
      </c>
      <c r="E49">
        <v>78517</v>
      </c>
      <c r="F49">
        <v>640</v>
      </c>
      <c r="G49">
        <v>0.47</v>
      </c>
      <c r="H49">
        <v>0.12</v>
      </c>
      <c r="I49" s="1">
        <v>45645</v>
      </c>
      <c r="J49" t="str">
        <f>IF(Table1[[#This Row],[Probability_of_Default]] &gt; 0.7,"High",IF(Table1[[#This Row],[Probability_of_Default]]&gt;0.3,"Medium","Low"))</f>
        <v>Low</v>
      </c>
      <c r="K49">
        <f>ROUND(Table1[[#This Row],[Exposure_Amount]]/Table1[[#This Row],[Credit_Limit]] *100,0)</f>
        <v>49</v>
      </c>
      <c r="L49">
        <f>YEAR(Table1[[#This Row],[Account_Open_Date]])</f>
        <v>2024</v>
      </c>
    </row>
    <row r="50" spans="1:12" x14ac:dyDescent="0.25">
      <c r="A50" t="s">
        <v>57</v>
      </c>
      <c r="B50" t="s">
        <v>205</v>
      </c>
      <c r="C50" t="s">
        <v>270</v>
      </c>
      <c r="D50">
        <v>98100</v>
      </c>
      <c r="E50">
        <v>67192</v>
      </c>
      <c r="F50">
        <v>721</v>
      </c>
      <c r="G50">
        <v>0.28999999999999998</v>
      </c>
      <c r="H50">
        <v>0.04</v>
      </c>
      <c r="I50" s="1">
        <v>45326</v>
      </c>
      <c r="J50" t="str">
        <f>IF(Table1[[#This Row],[Probability_of_Default]] &gt; 0.7,"High",IF(Table1[[#This Row],[Probability_of_Default]]&gt;0.3,"Medium","Low"))</f>
        <v>Low</v>
      </c>
      <c r="K50">
        <f>ROUND(Table1[[#This Row],[Exposure_Amount]]/Table1[[#This Row],[Credit_Limit]] *100,0)</f>
        <v>68</v>
      </c>
      <c r="L50">
        <f>YEAR(Table1[[#This Row],[Account_Open_Date]])</f>
        <v>2024</v>
      </c>
    </row>
    <row r="51" spans="1:12" x14ac:dyDescent="0.25">
      <c r="A51" t="s">
        <v>58</v>
      </c>
      <c r="B51" t="s">
        <v>206</v>
      </c>
      <c r="C51" t="s">
        <v>268</v>
      </c>
      <c r="D51">
        <v>123018</v>
      </c>
      <c r="E51">
        <v>73961</v>
      </c>
      <c r="F51">
        <v>554</v>
      </c>
      <c r="G51">
        <v>0.48</v>
      </c>
      <c r="H51">
        <v>0.17</v>
      </c>
      <c r="I51" s="1">
        <v>44346</v>
      </c>
      <c r="J51" t="str">
        <f>IF(Table1[[#This Row],[Probability_of_Default]] &gt; 0.7,"High",IF(Table1[[#This Row],[Probability_of_Default]]&gt;0.3,"Medium","Low"))</f>
        <v>Low</v>
      </c>
      <c r="K51">
        <f>ROUND(Table1[[#This Row],[Exposure_Amount]]/Table1[[#This Row],[Credit_Limit]] *100,0)</f>
        <v>60</v>
      </c>
      <c r="L51">
        <f>YEAR(Table1[[#This Row],[Account_Open_Date]])</f>
        <v>2021</v>
      </c>
    </row>
    <row r="52" spans="1:12" x14ac:dyDescent="0.25">
      <c r="A52" t="s">
        <v>59</v>
      </c>
      <c r="B52" t="s">
        <v>207</v>
      </c>
      <c r="C52" t="s">
        <v>271</v>
      </c>
      <c r="D52">
        <v>171275</v>
      </c>
      <c r="E52">
        <v>143523</v>
      </c>
      <c r="F52">
        <v>573</v>
      </c>
      <c r="G52">
        <v>0.91</v>
      </c>
      <c r="H52">
        <v>0.3</v>
      </c>
      <c r="I52" s="1">
        <v>44988</v>
      </c>
      <c r="J52" t="str">
        <f>IF(Table1[[#This Row],[Probability_of_Default]] &gt; 0.7,"High",IF(Table1[[#This Row],[Probability_of_Default]]&gt;0.3,"Medium","Low"))</f>
        <v>Low</v>
      </c>
      <c r="K52">
        <f>ROUND(Table1[[#This Row],[Exposure_Amount]]/Table1[[#This Row],[Credit_Limit]] *100,0)</f>
        <v>84</v>
      </c>
      <c r="L52">
        <f>YEAR(Table1[[#This Row],[Account_Open_Date]])</f>
        <v>2023</v>
      </c>
    </row>
    <row r="53" spans="1:12" x14ac:dyDescent="0.25">
      <c r="A53" t="s">
        <v>60</v>
      </c>
      <c r="B53" t="s">
        <v>169</v>
      </c>
      <c r="C53" t="s">
        <v>269</v>
      </c>
      <c r="D53">
        <v>115485</v>
      </c>
      <c r="E53">
        <v>94155</v>
      </c>
      <c r="F53">
        <v>463</v>
      </c>
      <c r="G53">
        <v>0.63</v>
      </c>
      <c r="H53">
        <v>0.28999999999999998</v>
      </c>
      <c r="I53" s="1">
        <v>44820</v>
      </c>
      <c r="J53" t="str">
        <f>IF(Table1[[#This Row],[Probability_of_Default]] &gt; 0.7,"High",IF(Table1[[#This Row],[Probability_of_Default]]&gt;0.3,"Medium","Low"))</f>
        <v>Low</v>
      </c>
      <c r="K53">
        <f>ROUND(Table1[[#This Row],[Exposure_Amount]]/Table1[[#This Row],[Credit_Limit]] *100,0)</f>
        <v>82</v>
      </c>
      <c r="L53">
        <f>YEAR(Table1[[#This Row],[Account_Open_Date]])</f>
        <v>2022</v>
      </c>
    </row>
    <row r="54" spans="1:12" x14ac:dyDescent="0.25">
      <c r="A54" t="s">
        <v>61</v>
      </c>
      <c r="B54" t="s">
        <v>195</v>
      </c>
      <c r="C54" t="s">
        <v>271</v>
      </c>
      <c r="D54">
        <v>69761</v>
      </c>
      <c r="E54">
        <v>25592</v>
      </c>
      <c r="F54">
        <v>410</v>
      </c>
      <c r="G54">
        <v>0.73</v>
      </c>
      <c r="H54">
        <v>0.38</v>
      </c>
      <c r="I54" s="1">
        <v>44683</v>
      </c>
      <c r="J54" t="str">
        <f>IF(Table1[[#This Row],[Probability_of_Default]] &gt; 0.7,"High",IF(Table1[[#This Row],[Probability_of_Default]]&gt;0.3,"Medium","Low"))</f>
        <v>Medium</v>
      </c>
      <c r="K54">
        <f>ROUND(Table1[[#This Row],[Exposure_Amount]]/Table1[[#This Row],[Credit_Limit]] *100,0)</f>
        <v>37</v>
      </c>
      <c r="L54">
        <f>YEAR(Table1[[#This Row],[Account_Open_Date]])</f>
        <v>2022</v>
      </c>
    </row>
    <row r="55" spans="1:12" x14ac:dyDescent="0.25">
      <c r="A55" t="s">
        <v>62</v>
      </c>
      <c r="B55" t="s">
        <v>168</v>
      </c>
      <c r="C55" t="s">
        <v>269</v>
      </c>
      <c r="D55">
        <v>166164</v>
      </c>
      <c r="E55">
        <v>139945</v>
      </c>
      <c r="F55">
        <v>691</v>
      </c>
      <c r="G55">
        <v>0.87</v>
      </c>
      <c r="H55">
        <v>0.16</v>
      </c>
      <c r="I55" s="1">
        <v>44268</v>
      </c>
      <c r="J55" t="str">
        <f>IF(Table1[[#This Row],[Probability_of_Default]] &gt; 0.7,"High",IF(Table1[[#This Row],[Probability_of_Default]]&gt;0.3,"Medium","Low"))</f>
        <v>Low</v>
      </c>
      <c r="K55">
        <f>ROUND(Table1[[#This Row],[Exposure_Amount]]/Table1[[#This Row],[Credit_Limit]] *100,0)</f>
        <v>84</v>
      </c>
      <c r="L55">
        <f>YEAR(Table1[[#This Row],[Account_Open_Date]])</f>
        <v>2021</v>
      </c>
    </row>
    <row r="56" spans="1:12" x14ac:dyDescent="0.25">
      <c r="A56" t="s">
        <v>63</v>
      </c>
      <c r="B56" t="s">
        <v>208</v>
      </c>
      <c r="C56" t="s">
        <v>270</v>
      </c>
      <c r="D56">
        <v>194264</v>
      </c>
      <c r="E56">
        <v>119469</v>
      </c>
      <c r="F56">
        <v>339</v>
      </c>
      <c r="G56">
        <v>0.79</v>
      </c>
      <c r="H56">
        <v>0.47</v>
      </c>
      <c r="I56" s="1">
        <v>45328</v>
      </c>
      <c r="J56" t="str">
        <f>IF(Table1[[#This Row],[Probability_of_Default]] &gt; 0.7,"High",IF(Table1[[#This Row],[Probability_of_Default]]&gt;0.3,"Medium","Low"))</f>
        <v>Medium</v>
      </c>
      <c r="K56">
        <f>ROUND(Table1[[#This Row],[Exposure_Amount]]/Table1[[#This Row],[Credit_Limit]] *100,0)</f>
        <v>61</v>
      </c>
      <c r="L56">
        <f>YEAR(Table1[[#This Row],[Account_Open_Date]])</f>
        <v>2024</v>
      </c>
    </row>
    <row r="57" spans="1:12" x14ac:dyDescent="0.25">
      <c r="A57" t="s">
        <v>64</v>
      </c>
      <c r="B57" t="s">
        <v>209</v>
      </c>
      <c r="C57" t="s">
        <v>269</v>
      </c>
      <c r="D57">
        <v>75666</v>
      </c>
      <c r="E57">
        <v>40036</v>
      </c>
      <c r="F57">
        <v>781</v>
      </c>
      <c r="G57">
        <v>0.44</v>
      </c>
      <c r="H57">
        <v>0.04</v>
      </c>
      <c r="I57" s="1">
        <v>44406</v>
      </c>
      <c r="J57" t="str">
        <f>IF(Table1[[#This Row],[Probability_of_Default]] &gt; 0.7,"High",IF(Table1[[#This Row],[Probability_of_Default]]&gt;0.3,"Medium","Low"))</f>
        <v>Low</v>
      </c>
      <c r="K57">
        <f>ROUND(Table1[[#This Row],[Exposure_Amount]]/Table1[[#This Row],[Credit_Limit]] *100,0)</f>
        <v>53</v>
      </c>
      <c r="L57">
        <f>YEAR(Table1[[#This Row],[Account_Open_Date]])</f>
        <v>2021</v>
      </c>
    </row>
    <row r="58" spans="1:12" x14ac:dyDescent="0.25">
      <c r="A58" t="s">
        <v>65</v>
      </c>
      <c r="B58" t="s">
        <v>210</v>
      </c>
      <c r="C58" t="s">
        <v>269</v>
      </c>
      <c r="D58">
        <v>63261</v>
      </c>
      <c r="E58">
        <v>59941</v>
      </c>
      <c r="F58">
        <v>527</v>
      </c>
      <c r="G58">
        <v>0.11</v>
      </c>
      <c r="H58">
        <v>0.04</v>
      </c>
      <c r="I58" s="1">
        <v>44845</v>
      </c>
      <c r="J58" t="str">
        <f>IF(Table1[[#This Row],[Probability_of_Default]] &gt; 0.7,"High",IF(Table1[[#This Row],[Probability_of_Default]]&gt;0.3,"Medium","Low"))</f>
        <v>Low</v>
      </c>
      <c r="K58">
        <f>ROUND(Table1[[#This Row],[Exposure_Amount]]/Table1[[#This Row],[Credit_Limit]] *100,0)</f>
        <v>95</v>
      </c>
      <c r="L58">
        <f>YEAR(Table1[[#This Row],[Account_Open_Date]])</f>
        <v>2022</v>
      </c>
    </row>
    <row r="59" spans="1:12" x14ac:dyDescent="0.25">
      <c r="A59" t="s">
        <v>66</v>
      </c>
      <c r="B59" t="s">
        <v>211</v>
      </c>
      <c r="C59" t="s">
        <v>270</v>
      </c>
      <c r="D59">
        <v>191711</v>
      </c>
      <c r="E59">
        <v>109370</v>
      </c>
      <c r="F59">
        <v>504</v>
      </c>
      <c r="G59">
        <v>0.42</v>
      </c>
      <c r="H59">
        <v>0.17</v>
      </c>
      <c r="I59" s="1">
        <v>44498</v>
      </c>
      <c r="J59" t="str">
        <f>IF(Table1[[#This Row],[Probability_of_Default]] &gt; 0.7,"High",IF(Table1[[#This Row],[Probability_of_Default]]&gt;0.3,"Medium","Low"))</f>
        <v>Low</v>
      </c>
      <c r="K59">
        <f>ROUND(Table1[[#This Row],[Exposure_Amount]]/Table1[[#This Row],[Credit_Limit]] *100,0)</f>
        <v>57</v>
      </c>
      <c r="L59">
        <f>YEAR(Table1[[#This Row],[Account_Open_Date]])</f>
        <v>2021</v>
      </c>
    </row>
    <row r="60" spans="1:12" x14ac:dyDescent="0.25">
      <c r="A60" t="s">
        <v>67</v>
      </c>
      <c r="B60" t="s">
        <v>171</v>
      </c>
      <c r="C60" t="s">
        <v>269</v>
      </c>
      <c r="D60">
        <v>53868</v>
      </c>
      <c r="E60">
        <v>44021</v>
      </c>
      <c r="F60">
        <v>771</v>
      </c>
      <c r="G60">
        <v>0.78</v>
      </c>
      <c r="H60">
        <v>7.0000000000000007E-2</v>
      </c>
      <c r="I60" s="1">
        <v>44363</v>
      </c>
      <c r="J60" t="str">
        <f>IF(Table1[[#This Row],[Probability_of_Default]] &gt; 0.7,"High",IF(Table1[[#This Row],[Probability_of_Default]]&gt;0.3,"Medium","Low"))</f>
        <v>Low</v>
      </c>
      <c r="K60">
        <f>ROUND(Table1[[#This Row],[Exposure_Amount]]/Table1[[#This Row],[Credit_Limit]] *100,0)</f>
        <v>82</v>
      </c>
      <c r="L60">
        <f>YEAR(Table1[[#This Row],[Account_Open_Date]])</f>
        <v>2021</v>
      </c>
    </row>
    <row r="61" spans="1:12" x14ac:dyDescent="0.25">
      <c r="A61" t="s">
        <v>68</v>
      </c>
      <c r="B61" t="s">
        <v>167</v>
      </c>
      <c r="C61" t="s">
        <v>268</v>
      </c>
      <c r="D61">
        <v>74448</v>
      </c>
      <c r="E61">
        <v>29855</v>
      </c>
      <c r="F61">
        <v>658</v>
      </c>
      <c r="G61">
        <v>0.87</v>
      </c>
      <c r="H61">
        <v>0.2</v>
      </c>
      <c r="I61" s="1">
        <v>44815</v>
      </c>
      <c r="J61" t="str">
        <f>IF(Table1[[#This Row],[Probability_of_Default]] &gt; 0.7,"High",IF(Table1[[#This Row],[Probability_of_Default]]&gt;0.3,"Medium","Low"))</f>
        <v>Low</v>
      </c>
      <c r="K61">
        <f>ROUND(Table1[[#This Row],[Exposure_Amount]]/Table1[[#This Row],[Credit_Limit]] *100,0)</f>
        <v>40</v>
      </c>
      <c r="L61">
        <f>YEAR(Table1[[#This Row],[Account_Open_Date]])</f>
        <v>2022</v>
      </c>
    </row>
    <row r="62" spans="1:12" x14ac:dyDescent="0.25">
      <c r="A62" t="s">
        <v>69</v>
      </c>
      <c r="B62" t="s">
        <v>212</v>
      </c>
      <c r="C62" t="s">
        <v>270</v>
      </c>
      <c r="D62">
        <v>111965</v>
      </c>
      <c r="E62">
        <v>104965</v>
      </c>
      <c r="F62">
        <v>612</v>
      </c>
      <c r="G62">
        <v>0.96</v>
      </c>
      <c r="H62">
        <v>0.27</v>
      </c>
      <c r="I62" s="1">
        <v>44903</v>
      </c>
      <c r="J62" t="str">
        <f>IF(Table1[[#This Row],[Probability_of_Default]] &gt; 0.7,"High",IF(Table1[[#This Row],[Probability_of_Default]]&gt;0.3,"Medium","Low"))</f>
        <v>Low</v>
      </c>
      <c r="K62">
        <f>ROUND(Table1[[#This Row],[Exposure_Amount]]/Table1[[#This Row],[Credit_Limit]] *100,0)</f>
        <v>94</v>
      </c>
      <c r="L62">
        <f>YEAR(Table1[[#This Row],[Account_Open_Date]])</f>
        <v>2022</v>
      </c>
    </row>
    <row r="63" spans="1:12" x14ac:dyDescent="0.25">
      <c r="A63" t="s">
        <v>70</v>
      </c>
      <c r="B63" t="s">
        <v>213</v>
      </c>
      <c r="C63" t="s">
        <v>270</v>
      </c>
      <c r="D63">
        <v>93597</v>
      </c>
      <c r="E63">
        <v>42812</v>
      </c>
      <c r="F63">
        <v>533</v>
      </c>
      <c r="G63">
        <v>0.48</v>
      </c>
      <c r="H63">
        <v>0.18</v>
      </c>
      <c r="I63" s="1">
        <v>44197</v>
      </c>
      <c r="J63" t="str">
        <f>IF(Table1[[#This Row],[Probability_of_Default]] &gt; 0.7,"High",IF(Table1[[#This Row],[Probability_of_Default]]&gt;0.3,"Medium","Low"))</f>
        <v>Low</v>
      </c>
      <c r="K63">
        <f>ROUND(Table1[[#This Row],[Exposure_Amount]]/Table1[[#This Row],[Credit_Limit]] *100,0)</f>
        <v>46</v>
      </c>
      <c r="L63">
        <f>YEAR(Table1[[#This Row],[Account_Open_Date]])</f>
        <v>2021</v>
      </c>
    </row>
    <row r="64" spans="1:12" x14ac:dyDescent="0.25">
      <c r="A64" t="s">
        <v>71</v>
      </c>
      <c r="B64" t="s">
        <v>214</v>
      </c>
      <c r="C64" t="s">
        <v>270</v>
      </c>
      <c r="D64">
        <v>156539</v>
      </c>
      <c r="E64">
        <v>131847</v>
      </c>
      <c r="F64">
        <v>528</v>
      </c>
      <c r="G64">
        <v>0.77</v>
      </c>
      <c r="H64">
        <v>0.28999999999999998</v>
      </c>
      <c r="I64" s="1">
        <v>45785</v>
      </c>
      <c r="J64" t="str">
        <f>IF(Table1[[#This Row],[Probability_of_Default]] &gt; 0.7,"High",IF(Table1[[#This Row],[Probability_of_Default]]&gt;0.3,"Medium","Low"))</f>
        <v>Low</v>
      </c>
      <c r="K64">
        <f>ROUND(Table1[[#This Row],[Exposure_Amount]]/Table1[[#This Row],[Credit_Limit]] *100,0)</f>
        <v>84</v>
      </c>
      <c r="L64">
        <f>YEAR(Table1[[#This Row],[Account_Open_Date]])</f>
        <v>2025</v>
      </c>
    </row>
    <row r="65" spans="1:12" x14ac:dyDescent="0.25">
      <c r="A65" t="s">
        <v>72</v>
      </c>
      <c r="B65" t="s">
        <v>215</v>
      </c>
      <c r="C65" t="s">
        <v>271</v>
      </c>
      <c r="D65">
        <v>177307</v>
      </c>
      <c r="E65">
        <v>72720</v>
      </c>
      <c r="F65">
        <v>324</v>
      </c>
      <c r="G65">
        <v>0.59</v>
      </c>
      <c r="H65">
        <v>0.37</v>
      </c>
      <c r="I65" s="1">
        <v>45630</v>
      </c>
      <c r="J65" t="str">
        <f>IF(Table1[[#This Row],[Probability_of_Default]] &gt; 0.7,"High",IF(Table1[[#This Row],[Probability_of_Default]]&gt;0.3,"Medium","Low"))</f>
        <v>Medium</v>
      </c>
      <c r="K65">
        <f>ROUND(Table1[[#This Row],[Exposure_Amount]]/Table1[[#This Row],[Credit_Limit]] *100,0)</f>
        <v>41</v>
      </c>
      <c r="L65">
        <f>YEAR(Table1[[#This Row],[Account_Open_Date]])</f>
        <v>2024</v>
      </c>
    </row>
    <row r="66" spans="1:12" x14ac:dyDescent="0.25">
      <c r="A66" t="s">
        <v>73</v>
      </c>
      <c r="B66" t="s">
        <v>216</v>
      </c>
      <c r="C66" t="s">
        <v>271</v>
      </c>
      <c r="D66">
        <v>176185</v>
      </c>
      <c r="E66">
        <v>171922</v>
      </c>
      <c r="F66">
        <v>497</v>
      </c>
      <c r="G66">
        <v>0.64</v>
      </c>
      <c r="H66">
        <v>0.27</v>
      </c>
      <c r="I66" s="1">
        <v>45218</v>
      </c>
      <c r="J66" t="str">
        <f>IF(Table1[[#This Row],[Probability_of_Default]] &gt; 0.7,"High",IF(Table1[[#This Row],[Probability_of_Default]]&gt;0.3,"Medium","Low"))</f>
        <v>Low</v>
      </c>
      <c r="K66">
        <f>ROUND(Table1[[#This Row],[Exposure_Amount]]/Table1[[#This Row],[Credit_Limit]] *100,0)</f>
        <v>98</v>
      </c>
      <c r="L66">
        <f>YEAR(Table1[[#This Row],[Account_Open_Date]])</f>
        <v>2023</v>
      </c>
    </row>
    <row r="67" spans="1:12" x14ac:dyDescent="0.25">
      <c r="A67" t="s">
        <v>74</v>
      </c>
      <c r="B67" t="s">
        <v>217</v>
      </c>
      <c r="C67" t="s">
        <v>269</v>
      </c>
      <c r="D67">
        <v>106032</v>
      </c>
      <c r="E67">
        <v>66625</v>
      </c>
      <c r="F67">
        <v>708</v>
      </c>
      <c r="G67">
        <v>0.3</v>
      </c>
      <c r="H67">
        <v>0.05</v>
      </c>
      <c r="I67" s="1">
        <v>45367</v>
      </c>
      <c r="J67" t="str">
        <f>IF(Table1[[#This Row],[Probability_of_Default]] &gt; 0.7,"High",IF(Table1[[#This Row],[Probability_of_Default]]&gt;0.3,"Medium","Low"))</f>
        <v>Low</v>
      </c>
      <c r="K67">
        <f>ROUND(Table1[[#This Row],[Exposure_Amount]]/Table1[[#This Row],[Credit_Limit]] *100,0)</f>
        <v>63</v>
      </c>
      <c r="L67">
        <f>YEAR(Table1[[#This Row],[Account_Open_Date]])</f>
        <v>2024</v>
      </c>
    </row>
    <row r="68" spans="1:12" x14ac:dyDescent="0.25">
      <c r="A68" t="s">
        <v>75</v>
      </c>
      <c r="B68" t="s">
        <v>218</v>
      </c>
      <c r="C68" t="s">
        <v>270</v>
      </c>
      <c r="D68">
        <v>155130</v>
      </c>
      <c r="E68">
        <v>154887</v>
      </c>
      <c r="F68">
        <v>636</v>
      </c>
      <c r="G68">
        <v>0.3</v>
      </c>
      <c r="H68">
        <v>0.08</v>
      </c>
      <c r="I68" s="1">
        <v>44992</v>
      </c>
      <c r="J68" t="str">
        <f>IF(Table1[[#This Row],[Probability_of_Default]] &gt; 0.7,"High",IF(Table1[[#This Row],[Probability_of_Default]]&gt;0.3,"Medium","Low"))</f>
        <v>Low</v>
      </c>
      <c r="K68">
        <f>ROUND(Table1[[#This Row],[Exposure_Amount]]/Table1[[#This Row],[Credit_Limit]] *100,0)</f>
        <v>100</v>
      </c>
      <c r="L68">
        <f>YEAR(Table1[[#This Row],[Account_Open_Date]])</f>
        <v>2023</v>
      </c>
    </row>
    <row r="69" spans="1:12" x14ac:dyDescent="0.25">
      <c r="A69" t="s">
        <v>76</v>
      </c>
      <c r="B69" t="s">
        <v>219</v>
      </c>
      <c r="C69" t="s">
        <v>269</v>
      </c>
      <c r="D69">
        <v>65370</v>
      </c>
      <c r="E69">
        <v>28932</v>
      </c>
      <c r="F69">
        <v>585</v>
      </c>
      <c r="G69">
        <v>0.49</v>
      </c>
      <c r="H69">
        <v>0.15</v>
      </c>
      <c r="I69" s="1">
        <v>44404</v>
      </c>
      <c r="J69" t="str">
        <f>IF(Table1[[#This Row],[Probability_of_Default]] &gt; 0.7,"High",IF(Table1[[#This Row],[Probability_of_Default]]&gt;0.3,"Medium","Low"))</f>
        <v>Low</v>
      </c>
      <c r="K69">
        <f>ROUND(Table1[[#This Row],[Exposure_Amount]]/Table1[[#This Row],[Credit_Limit]] *100,0)</f>
        <v>44</v>
      </c>
      <c r="L69">
        <f>YEAR(Table1[[#This Row],[Account_Open_Date]])</f>
        <v>2021</v>
      </c>
    </row>
    <row r="70" spans="1:12" x14ac:dyDescent="0.25">
      <c r="A70" t="s">
        <v>77</v>
      </c>
      <c r="B70" t="s">
        <v>220</v>
      </c>
      <c r="C70" t="s">
        <v>268</v>
      </c>
      <c r="D70">
        <v>93158</v>
      </c>
      <c r="E70">
        <v>32626</v>
      </c>
      <c r="F70">
        <v>371</v>
      </c>
      <c r="G70">
        <v>0.13</v>
      </c>
      <c r="H70">
        <v>7.0000000000000007E-2</v>
      </c>
      <c r="I70" s="1">
        <v>45322</v>
      </c>
      <c r="J70" t="str">
        <f>IF(Table1[[#This Row],[Probability_of_Default]] &gt; 0.7,"High",IF(Table1[[#This Row],[Probability_of_Default]]&gt;0.3,"Medium","Low"))</f>
        <v>Low</v>
      </c>
      <c r="K70">
        <f>ROUND(Table1[[#This Row],[Exposure_Amount]]/Table1[[#This Row],[Credit_Limit]] *100,0)</f>
        <v>35</v>
      </c>
      <c r="L70">
        <f>YEAR(Table1[[#This Row],[Account_Open_Date]])</f>
        <v>2024</v>
      </c>
    </row>
    <row r="71" spans="1:12" x14ac:dyDescent="0.25">
      <c r="A71" t="s">
        <v>78</v>
      </c>
      <c r="B71" t="s">
        <v>221</v>
      </c>
      <c r="C71" t="s">
        <v>270</v>
      </c>
      <c r="D71">
        <v>149345</v>
      </c>
      <c r="E71">
        <v>52619</v>
      </c>
      <c r="F71">
        <v>585</v>
      </c>
      <c r="G71">
        <v>0.4</v>
      </c>
      <c r="H71">
        <v>0.12</v>
      </c>
      <c r="I71" s="1">
        <v>45193</v>
      </c>
      <c r="J71" t="str">
        <f>IF(Table1[[#This Row],[Probability_of_Default]] &gt; 0.7,"High",IF(Table1[[#This Row],[Probability_of_Default]]&gt;0.3,"Medium","Low"))</f>
        <v>Low</v>
      </c>
      <c r="K71">
        <f>ROUND(Table1[[#This Row],[Exposure_Amount]]/Table1[[#This Row],[Credit_Limit]] *100,0)</f>
        <v>35</v>
      </c>
      <c r="L71">
        <f>YEAR(Table1[[#This Row],[Account_Open_Date]])</f>
        <v>2023</v>
      </c>
    </row>
    <row r="72" spans="1:12" x14ac:dyDescent="0.25">
      <c r="A72" t="s">
        <v>79</v>
      </c>
      <c r="B72" t="s">
        <v>222</v>
      </c>
      <c r="C72" t="s">
        <v>268</v>
      </c>
      <c r="D72">
        <v>50565</v>
      </c>
      <c r="E72">
        <v>26042</v>
      </c>
      <c r="F72">
        <v>659</v>
      </c>
      <c r="G72">
        <v>0.71</v>
      </c>
      <c r="H72">
        <v>0.16</v>
      </c>
      <c r="I72" s="1">
        <v>44461</v>
      </c>
      <c r="J72" t="str">
        <f>IF(Table1[[#This Row],[Probability_of_Default]] &gt; 0.7,"High",IF(Table1[[#This Row],[Probability_of_Default]]&gt;0.3,"Medium","Low"))</f>
        <v>Low</v>
      </c>
      <c r="K72">
        <f>ROUND(Table1[[#This Row],[Exposure_Amount]]/Table1[[#This Row],[Credit_Limit]] *100,0)</f>
        <v>52</v>
      </c>
      <c r="L72">
        <f>YEAR(Table1[[#This Row],[Account_Open_Date]])</f>
        <v>2021</v>
      </c>
    </row>
    <row r="73" spans="1:12" x14ac:dyDescent="0.25">
      <c r="A73" t="s">
        <v>80</v>
      </c>
      <c r="B73" t="s">
        <v>218</v>
      </c>
      <c r="C73" t="s">
        <v>269</v>
      </c>
      <c r="D73">
        <v>152346</v>
      </c>
      <c r="E73">
        <v>149594</v>
      </c>
      <c r="F73">
        <v>821</v>
      </c>
      <c r="G73">
        <v>0.46</v>
      </c>
      <c r="H73">
        <v>0.02</v>
      </c>
      <c r="I73" s="1">
        <v>44629</v>
      </c>
      <c r="J73" t="str">
        <f>IF(Table1[[#This Row],[Probability_of_Default]] &gt; 0.7,"High",IF(Table1[[#This Row],[Probability_of_Default]]&gt;0.3,"Medium","Low"))</f>
        <v>Low</v>
      </c>
      <c r="K73">
        <f>ROUND(Table1[[#This Row],[Exposure_Amount]]/Table1[[#This Row],[Credit_Limit]] *100,0)</f>
        <v>98</v>
      </c>
      <c r="L73">
        <f>YEAR(Table1[[#This Row],[Account_Open_Date]])</f>
        <v>2022</v>
      </c>
    </row>
    <row r="74" spans="1:12" x14ac:dyDescent="0.25">
      <c r="A74" t="s">
        <v>81</v>
      </c>
      <c r="B74" t="s">
        <v>222</v>
      </c>
      <c r="C74" t="s">
        <v>271</v>
      </c>
      <c r="D74">
        <v>119521</v>
      </c>
      <c r="E74">
        <v>76175</v>
      </c>
      <c r="F74">
        <v>709</v>
      </c>
      <c r="G74">
        <v>0.25</v>
      </c>
      <c r="H74">
        <v>0.04</v>
      </c>
      <c r="I74" s="1">
        <v>45065</v>
      </c>
      <c r="J74" t="str">
        <f>IF(Table1[[#This Row],[Probability_of_Default]] &gt; 0.7,"High",IF(Table1[[#This Row],[Probability_of_Default]]&gt;0.3,"Medium","Low"))</f>
        <v>Low</v>
      </c>
      <c r="K74">
        <f>ROUND(Table1[[#This Row],[Exposure_Amount]]/Table1[[#This Row],[Credit_Limit]] *100,0)</f>
        <v>64</v>
      </c>
      <c r="L74">
        <f>YEAR(Table1[[#This Row],[Account_Open_Date]])</f>
        <v>2023</v>
      </c>
    </row>
    <row r="75" spans="1:12" x14ac:dyDescent="0.25">
      <c r="A75" t="s">
        <v>82</v>
      </c>
      <c r="B75" t="s">
        <v>223</v>
      </c>
      <c r="C75" t="s">
        <v>269</v>
      </c>
      <c r="D75">
        <v>169277</v>
      </c>
      <c r="E75">
        <v>128776</v>
      </c>
      <c r="F75">
        <v>849</v>
      </c>
      <c r="G75">
        <v>0.52</v>
      </c>
      <c r="H75">
        <v>0</v>
      </c>
      <c r="I75" s="1">
        <v>44851</v>
      </c>
      <c r="J75" t="str">
        <f>IF(Table1[[#This Row],[Probability_of_Default]] &gt; 0.7,"High",IF(Table1[[#This Row],[Probability_of_Default]]&gt;0.3,"Medium","Low"))</f>
        <v>Low</v>
      </c>
      <c r="K75">
        <f>ROUND(Table1[[#This Row],[Exposure_Amount]]/Table1[[#This Row],[Credit_Limit]] *100,0)</f>
        <v>76</v>
      </c>
      <c r="L75">
        <f>YEAR(Table1[[#This Row],[Account_Open_Date]])</f>
        <v>2022</v>
      </c>
    </row>
    <row r="76" spans="1:12" x14ac:dyDescent="0.25">
      <c r="A76" t="s">
        <v>83</v>
      </c>
      <c r="B76" t="s">
        <v>224</v>
      </c>
      <c r="C76" t="s">
        <v>268</v>
      </c>
      <c r="D76">
        <v>124776</v>
      </c>
      <c r="E76">
        <v>112039</v>
      </c>
      <c r="F76">
        <v>639</v>
      </c>
      <c r="G76">
        <v>0.21</v>
      </c>
      <c r="H76">
        <v>0.05</v>
      </c>
      <c r="I76" s="1">
        <v>44687</v>
      </c>
      <c r="J76" t="str">
        <f>IF(Table1[[#This Row],[Probability_of_Default]] &gt; 0.7,"High",IF(Table1[[#This Row],[Probability_of_Default]]&gt;0.3,"Medium","Low"))</f>
        <v>Low</v>
      </c>
      <c r="K76">
        <f>ROUND(Table1[[#This Row],[Exposure_Amount]]/Table1[[#This Row],[Credit_Limit]] *100,0)</f>
        <v>90</v>
      </c>
      <c r="L76">
        <f>YEAR(Table1[[#This Row],[Account_Open_Date]])</f>
        <v>2022</v>
      </c>
    </row>
    <row r="77" spans="1:12" x14ac:dyDescent="0.25">
      <c r="A77" t="s">
        <v>84</v>
      </c>
      <c r="B77" t="s">
        <v>225</v>
      </c>
      <c r="C77" t="s">
        <v>270</v>
      </c>
      <c r="D77">
        <v>160888</v>
      </c>
      <c r="E77">
        <v>86094</v>
      </c>
      <c r="F77">
        <v>328</v>
      </c>
      <c r="G77">
        <v>0.66</v>
      </c>
      <c r="H77">
        <v>0.41</v>
      </c>
      <c r="I77" s="1">
        <v>44733</v>
      </c>
      <c r="J77" t="str">
        <f>IF(Table1[[#This Row],[Probability_of_Default]] &gt; 0.7,"High",IF(Table1[[#This Row],[Probability_of_Default]]&gt;0.3,"Medium","Low"))</f>
        <v>Medium</v>
      </c>
      <c r="K77">
        <f>ROUND(Table1[[#This Row],[Exposure_Amount]]/Table1[[#This Row],[Credit_Limit]] *100,0)</f>
        <v>54</v>
      </c>
      <c r="L77">
        <f>YEAR(Table1[[#This Row],[Account_Open_Date]])</f>
        <v>2022</v>
      </c>
    </row>
    <row r="78" spans="1:12" x14ac:dyDescent="0.25">
      <c r="A78" t="s">
        <v>85</v>
      </c>
      <c r="B78" t="s">
        <v>226</v>
      </c>
      <c r="C78" t="s">
        <v>269</v>
      </c>
      <c r="D78">
        <v>195691</v>
      </c>
      <c r="E78">
        <v>173828</v>
      </c>
      <c r="F78">
        <v>418</v>
      </c>
      <c r="G78">
        <v>0.12</v>
      </c>
      <c r="H78">
        <v>0.06</v>
      </c>
      <c r="I78" s="1">
        <v>45116</v>
      </c>
      <c r="J78" t="str">
        <f>IF(Table1[[#This Row],[Probability_of_Default]] &gt; 0.7,"High",IF(Table1[[#This Row],[Probability_of_Default]]&gt;0.3,"Medium","Low"))</f>
        <v>Low</v>
      </c>
      <c r="K78">
        <f>ROUND(Table1[[#This Row],[Exposure_Amount]]/Table1[[#This Row],[Credit_Limit]] *100,0)</f>
        <v>89</v>
      </c>
      <c r="L78">
        <f>YEAR(Table1[[#This Row],[Account_Open_Date]])</f>
        <v>2023</v>
      </c>
    </row>
    <row r="79" spans="1:12" x14ac:dyDescent="0.25">
      <c r="A79" t="s">
        <v>86</v>
      </c>
      <c r="B79" t="s">
        <v>204</v>
      </c>
      <c r="C79" t="s">
        <v>270</v>
      </c>
      <c r="D79">
        <v>177577</v>
      </c>
      <c r="E79">
        <v>69572</v>
      </c>
      <c r="F79">
        <v>567</v>
      </c>
      <c r="G79">
        <v>0.45</v>
      </c>
      <c r="H79">
        <v>0.15</v>
      </c>
      <c r="I79" s="1">
        <v>44949</v>
      </c>
      <c r="J79" t="str">
        <f>IF(Table1[[#This Row],[Probability_of_Default]] &gt; 0.7,"High",IF(Table1[[#This Row],[Probability_of_Default]]&gt;0.3,"Medium","Low"))</f>
        <v>Low</v>
      </c>
      <c r="K79">
        <f>ROUND(Table1[[#This Row],[Exposure_Amount]]/Table1[[#This Row],[Credit_Limit]] *100,0)</f>
        <v>39</v>
      </c>
      <c r="L79">
        <f>YEAR(Table1[[#This Row],[Account_Open_Date]])</f>
        <v>2023</v>
      </c>
    </row>
    <row r="80" spans="1:12" x14ac:dyDescent="0.25">
      <c r="A80" t="s">
        <v>87</v>
      </c>
      <c r="B80" t="s">
        <v>159</v>
      </c>
      <c r="C80" t="s">
        <v>271</v>
      </c>
      <c r="D80">
        <v>90579</v>
      </c>
      <c r="E80">
        <v>57889</v>
      </c>
      <c r="F80">
        <v>482</v>
      </c>
      <c r="G80">
        <v>0.61</v>
      </c>
      <c r="H80">
        <v>0.26</v>
      </c>
      <c r="I80" s="1">
        <v>44293</v>
      </c>
      <c r="J80" t="str">
        <f>IF(Table1[[#This Row],[Probability_of_Default]] &gt; 0.7,"High",IF(Table1[[#This Row],[Probability_of_Default]]&gt;0.3,"Medium","Low"))</f>
        <v>Low</v>
      </c>
      <c r="K80">
        <f>ROUND(Table1[[#This Row],[Exposure_Amount]]/Table1[[#This Row],[Credit_Limit]] *100,0)</f>
        <v>64</v>
      </c>
      <c r="L80">
        <f>YEAR(Table1[[#This Row],[Account_Open_Date]])</f>
        <v>2021</v>
      </c>
    </row>
    <row r="81" spans="1:12" x14ac:dyDescent="0.25">
      <c r="A81" t="s">
        <v>88</v>
      </c>
      <c r="B81" t="s">
        <v>227</v>
      </c>
      <c r="C81" t="s">
        <v>271</v>
      </c>
      <c r="D81">
        <v>99780</v>
      </c>
      <c r="E81">
        <v>69791</v>
      </c>
      <c r="F81">
        <v>571</v>
      </c>
      <c r="G81">
        <v>0.12</v>
      </c>
      <c r="H81">
        <v>0.04</v>
      </c>
      <c r="I81" s="1">
        <v>44693</v>
      </c>
      <c r="J81" t="str">
        <f>IF(Table1[[#This Row],[Probability_of_Default]] &gt; 0.7,"High",IF(Table1[[#This Row],[Probability_of_Default]]&gt;0.3,"Medium","Low"))</f>
        <v>Low</v>
      </c>
      <c r="K81">
        <f>ROUND(Table1[[#This Row],[Exposure_Amount]]/Table1[[#This Row],[Credit_Limit]] *100,0)</f>
        <v>70</v>
      </c>
      <c r="L81">
        <f>YEAR(Table1[[#This Row],[Account_Open_Date]])</f>
        <v>2022</v>
      </c>
    </row>
    <row r="82" spans="1:12" x14ac:dyDescent="0.25">
      <c r="A82" t="s">
        <v>89</v>
      </c>
      <c r="B82" t="s">
        <v>223</v>
      </c>
      <c r="C82" t="s">
        <v>271</v>
      </c>
      <c r="D82">
        <v>127780</v>
      </c>
      <c r="E82">
        <v>91091</v>
      </c>
      <c r="F82">
        <v>339</v>
      </c>
      <c r="G82">
        <v>0.68</v>
      </c>
      <c r="H82">
        <v>0.41</v>
      </c>
      <c r="I82" s="1">
        <v>45143</v>
      </c>
      <c r="J82" t="str">
        <f>IF(Table1[[#This Row],[Probability_of_Default]] &gt; 0.7,"High",IF(Table1[[#This Row],[Probability_of_Default]]&gt;0.3,"Medium","Low"))</f>
        <v>Medium</v>
      </c>
      <c r="K82">
        <f>ROUND(Table1[[#This Row],[Exposure_Amount]]/Table1[[#This Row],[Credit_Limit]] *100,0)</f>
        <v>71</v>
      </c>
      <c r="L82">
        <f>YEAR(Table1[[#This Row],[Account_Open_Date]])</f>
        <v>2023</v>
      </c>
    </row>
    <row r="83" spans="1:12" x14ac:dyDescent="0.25">
      <c r="A83" t="s">
        <v>90</v>
      </c>
      <c r="B83" t="s">
        <v>228</v>
      </c>
      <c r="C83" t="s">
        <v>270</v>
      </c>
      <c r="D83">
        <v>107068</v>
      </c>
      <c r="E83">
        <v>67803</v>
      </c>
      <c r="F83">
        <v>411</v>
      </c>
      <c r="G83">
        <v>0.22</v>
      </c>
      <c r="H83">
        <v>0.11</v>
      </c>
      <c r="I83" s="1">
        <v>45100</v>
      </c>
      <c r="J83" t="str">
        <f>IF(Table1[[#This Row],[Probability_of_Default]] &gt; 0.7,"High",IF(Table1[[#This Row],[Probability_of_Default]]&gt;0.3,"Medium","Low"))</f>
        <v>Low</v>
      </c>
      <c r="K83">
        <f>ROUND(Table1[[#This Row],[Exposure_Amount]]/Table1[[#This Row],[Credit_Limit]] *100,0)</f>
        <v>63</v>
      </c>
      <c r="L83">
        <f>YEAR(Table1[[#This Row],[Account_Open_Date]])</f>
        <v>2023</v>
      </c>
    </row>
    <row r="84" spans="1:12" x14ac:dyDescent="0.25">
      <c r="A84" t="s">
        <v>91</v>
      </c>
      <c r="B84" t="s">
        <v>190</v>
      </c>
      <c r="C84" t="s">
        <v>269</v>
      </c>
      <c r="D84">
        <v>65331</v>
      </c>
      <c r="E84">
        <v>52397</v>
      </c>
      <c r="F84">
        <v>744</v>
      </c>
      <c r="G84">
        <v>0.52</v>
      </c>
      <c r="H84">
        <v>0.06</v>
      </c>
      <c r="I84" s="1">
        <v>44381</v>
      </c>
      <c r="J84" t="str">
        <f>IF(Table1[[#This Row],[Probability_of_Default]] &gt; 0.7,"High",IF(Table1[[#This Row],[Probability_of_Default]]&gt;0.3,"Medium","Low"))</f>
        <v>Low</v>
      </c>
      <c r="K84">
        <f>ROUND(Table1[[#This Row],[Exposure_Amount]]/Table1[[#This Row],[Credit_Limit]] *100,0)</f>
        <v>80</v>
      </c>
      <c r="L84">
        <f>YEAR(Table1[[#This Row],[Account_Open_Date]])</f>
        <v>2021</v>
      </c>
    </row>
    <row r="85" spans="1:12" x14ac:dyDescent="0.25">
      <c r="A85" t="s">
        <v>92</v>
      </c>
      <c r="B85" t="s">
        <v>229</v>
      </c>
      <c r="C85" t="s">
        <v>270</v>
      </c>
      <c r="D85">
        <v>192133</v>
      </c>
      <c r="E85">
        <v>187084</v>
      </c>
      <c r="F85">
        <v>653</v>
      </c>
      <c r="G85">
        <v>0.15</v>
      </c>
      <c r="H85">
        <v>0.03</v>
      </c>
      <c r="I85" s="1">
        <v>44891</v>
      </c>
      <c r="J85" t="str">
        <f>IF(Table1[[#This Row],[Probability_of_Default]] &gt; 0.7,"High",IF(Table1[[#This Row],[Probability_of_Default]]&gt;0.3,"Medium","Low"))</f>
        <v>Low</v>
      </c>
      <c r="K85">
        <f>ROUND(Table1[[#This Row],[Exposure_Amount]]/Table1[[#This Row],[Credit_Limit]] *100,0)</f>
        <v>97</v>
      </c>
      <c r="L85">
        <f>YEAR(Table1[[#This Row],[Account_Open_Date]])</f>
        <v>2022</v>
      </c>
    </row>
    <row r="86" spans="1:12" x14ac:dyDescent="0.25">
      <c r="A86" t="s">
        <v>93</v>
      </c>
      <c r="B86" t="s">
        <v>221</v>
      </c>
      <c r="C86" t="s">
        <v>270</v>
      </c>
      <c r="D86">
        <v>65979</v>
      </c>
      <c r="E86">
        <v>48481</v>
      </c>
      <c r="F86">
        <v>621</v>
      </c>
      <c r="G86">
        <v>0.44</v>
      </c>
      <c r="H86">
        <v>0.12</v>
      </c>
      <c r="I86" s="1">
        <v>45266</v>
      </c>
      <c r="J86" t="str">
        <f>IF(Table1[[#This Row],[Probability_of_Default]] &gt; 0.7,"High",IF(Table1[[#This Row],[Probability_of_Default]]&gt;0.3,"Medium","Low"))</f>
        <v>Low</v>
      </c>
      <c r="K86">
        <f>ROUND(Table1[[#This Row],[Exposure_Amount]]/Table1[[#This Row],[Credit_Limit]] *100,0)</f>
        <v>73</v>
      </c>
      <c r="L86">
        <f>YEAR(Table1[[#This Row],[Account_Open_Date]])</f>
        <v>2023</v>
      </c>
    </row>
    <row r="87" spans="1:12" x14ac:dyDescent="0.25">
      <c r="A87" t="s">
        <v>94</v>
      </c>
      <c r="B87" t="s">
        <v>159</v>
      </c>
      <c r="C87" t="s">
        <v>269</v>
      </c>
      <c r="D87">
        <v>132209</v>
      </c>
      <c r="E87">
        <v>50205</v>
      </c>
      <c r="F87">
        <v>746</v>
      </c>
      <c r="G87">
        <v>0.28999999999999998</v>
      </c>
      <c r="H87">
        <v>0.04</v>
      </c>
      <c r="I87" s="1">
        <v>45193</v>
      </c>
      <c r="J87" t="str">
        <f>IF(Table1[[#This Row],[Probability_of_Default]] &gt; 0.7,"High",IF(Table1[[#This Row],[Probability_of_Default]]&gt;0.3,"Medium","Low"))</f>
        <v>Low</v>
      </c>
      <c r="K87">
        <f>ROUND(Table1[[#This Row],[Exposure_Amount]]/Table1[[#This Row],[Credit_Limit]] *100,0)</f>
        <v>38</v>
      </c>
      <c r="L87">
        <f>YEAR(Table1[[#This Row],[Account_Open_Date]])</f>
        <v>2023</v>
      </c>
    </row>
    <row r="88" spans="1:12" x14ac:dyDescent="0.25">
      <c r="A88" t="s">
        <v>95</v>
      </c>
      <c r="B88" t="s">
        <v>230</v>
      </c>
      <c r="C88" t="s">
        <v>271</v>
      </c>
      <c r="D88">
        <v>64985</v>
      </c>
      <c r="E88">
        <v>58687</v>
      </c>
      <c r="F88">
        <v>823</v>
      </c>
      <c r="G88">
        <v>0.39</v>
      </c>
      <c r="H88">
        <v>0.01</v>
      </c>
      <c r="I88" s="1">
        <v>45306</v>
      </c>
      <c r="J88" t="str">
        <f>IF(Table1[[#This Row],[Probability_of_Default]] &gt; 0.7,"High",IF(Table1[[#This Row],[Probability_of_Default]]&gt;0.3,"Medium","Low"))</f>
        <v>Low</v>
      </c>
      <c r="K88">
        <f>ROUND(Table1[[#This Row],[Exposure_Amount]]/Table1[[#This Row],[Credit_Limit]] *100,0)</f>
        <v>90</v>
      </c>
      <c r="L88">
        <f>YEAR(Table1[[#This Row],[Account_Open_Date]])</f>
        <v>2024</v>
      </c>
    </row>
    <row r="89" spans="1:12" x14ac:dyDescent="0.25">
      <c r="A89" t="s">
        <v>96</v>
      </c>
      <c r="B89" t="s">
        <v>231</v>
      </c>
      <c r="C89" t="s">
        <v>271</v>
      </c>
      <c r="D89">
        <v>63144</v>
      </c>
      <c r="E89">
        <v>21555</v>
      </c>
      <c r="F89">
        <v>418</v>
      </c>
      <c r="G89">
        <v>0.79</v>
      </c>
      <c r="H89">
        <v>0.4</v>
      </c>
      <c r="I89" s="1">
        <v>45348</v>
      </c>
      <c r="J89" t="str">
        <f>IF(Table1[[#This Row],[Probability_of_Default]] &gt; 0.7,"High",IF(Table1[[#This Row],[Probability_of_Default]]&gt;0.3,"Medium","Low"))</f>
        <v>Medium</v>
      </c>
      <c r="K89">
        <f>ROUND(Table1[[#This Row],[Exposure_Amount]]/Table1[[#This Row],[Credit_Limit]] *100,0)</f>
        <v>34</v>
      </c>
      <c r="L89">
        <f>YEAR(Table1[[#This Row],[Account_Open_Date]])</f>
        <v>2024</v>
      </c>
    </row>
    <row r="90" spans="1:12" x14ac:dyDescent="0.25">
      <c r="A90" t="s">
        <v>97</v>
      </c>
      <c r="B90" t="s">
        <v>224</v>
      </c>
      <c r="C90" t="s">
        <v>269</v>
      </c>
      <c r="D90">
        <v>174987</v>
      </c>
      <c r="E90">
        <v>169074</v>
      </c>
      <c r="F90">
        <v>694</v>
      </c>
      <c r="G90">
        <v>0.44</v>
      </c>
      <c r="H90">
        <v>0.08</v>
      </c>
      <c r="I90" s="1">
        <v>45573</v>
      </c>
      <c r="J90" t="str">
        <f>IF(Table1[[#This Row],[Probability_of_Default]] &gt; 0.7,"High",IF(Table1[[#This Row],[Probability_of_Default]]&gt;0.3,"Medium","Low"))</f>
        <v>Low</v>
      </c>
      <c r="K90">
        <f>ROUND(Table1[[#This Row],[Exposure_Amount]]/Table1[[#This Row],[Credit_Limit]] *100,0)</f>
        <v>97</v>
      </c>
      <c r="L90">
        <f>YEAR(Table1[[#This Row],[Account_Open_Date]])</f>
        <v>2024</v>
      </c>
    </row>
    <row r="91" spans="1:12" x14ac:dyDescent="0.25">
      <c r="A91" t="s">
        <v>98</v>
      </c>
      <c r="B91" t="s">
        <v>232</v>
      </c>
      <c r="C91" t="s">
        <v>270</v>
      </c>
      <c r="D91">
        <v>181819</v>
      </c>
      <c r="E91">
        <v>111171</v>
      </c>
      <c r="F91">
        <v>494</v>
      </c>
      <c r="G91">
        <v>0.78</v>
      </c>
      <c r="H91">
        <v>0.33</v>
      </c>
      <c r="I91" s="1">
        <v>44343</v>
      </c>
      <c r="J91" t="str">
        <f>IF(Table1[[#This Row],[Probability_of_Default]] &gt; 0.7,"High",IF(Table1[[#This Row],[Probability_of_Default]]&gt;0.3,"Medium","Low"))</f>
        <v>Medium</v>
      </c>
      <c r="K91">
        <f>ROUND(Table1[[#This Row],[Exposure_Amount]]/Table1[[#This Row],[Credit_Limit]] *100,0)</f>
        <v>61</v>
      </c>
      <c r="L91">
        <f>YEAR(Table1[[#This Row],[Account_Open_Date]])</f>
        <v>2021</v>
      </c>
    </row>
    <row r="92" spans="1:12" x14ac:dyDescent="0.25">
      <c r="A92" t="s">
        <v>99</v>
      </c>
      <c r="B92" t="s">
        <v>233</v>
      </c>
      <c r="C92" t="s">
        <v>270</v>
      </c>
      <c r="D92">
        <v>189231</v>
      </c>
      <c r="E92">
        <v>141263</v>
      </c>
      <c r="F92">
        <v>560</v>
      </c>
      <c r="G92">
        <v>0.85</v>
      </c>
      <c r="H92">
        <v>0.28999999999999998</v>
      </c>
      <c r="I92" s="1">
        <v>45426</v>
      </c>
      <c r="J92" t="str">
        <f>IF(Table1[[#This Row],[Probability_of_Default]] &gt; 0.7,"High",IF(Table1[[#This Row],[Probability_of_Default]]&gt;0.3,"Medium","Low"))</f>
        <v>Low</v>
      </c>
      <c r="K92">
        <f>ROUND(Table1[[#This Row],[Exposure_Amount]]/Table1[[#This Row],[Credit_Limit]] *100,0)</f>
        <v>75</v>
      </c>
      <c r="L92">
        <f>YEAR(Table1[[#This Row],[Account_Open_Date]])</f>
        <v>2024</v>
      </c>
    </row>
    <row r="93" spans="1:12" x14ac:dyDescent="0.25">
      <c r="A93" t="s">
        <v>100</v>
      </c>
      <c r="B93" t="s">
        <v>228</v>
      </c>
      <c r="C93" t="s">
        <v>271</v>
      </c>
      <c r="D93">
        <v>91270</v>
      </c>
      <c r="E93">
        <v>66945</v>
      </c>
      <c r="F93">
        <v>345</v>
      </c>
      <c r="G93">
        <v>0.33</v>
      </c>
      <c r="H93">
        <v>0.2</v>
      </c>
      <c r="I93" s="1">
        <v>45174</v>
      </c>
      <c r="J93" t="str">
        <f>IF(Table1[[#This Row],[Probability_of_Default]] &gt; 0.7,"High",IF(Table1[[#This Row],[Probability_of_Default]]&gt;0.3,"Medium","Low"))</f>
        <v>Low</v>
      </c>
      <c r="K93">
        <f>ROUND(Table1[[#This Row],[Exposure_Amount]]/Table1[[#This Row],[Credit_Limit]] *100,0)</f>
        <v>73</v>
      </c>
      <c r="L93">
        <f>YEAR(Table1[[#This Row],[Account_Open_Date]])</f>
        <v>2023</v>
      </c>
    </row>
    <row r="94" spans="1:12" x14ac:dyDescent="0.25">
      <c r="A94" t="s">
        <v>101</v>
      </c>
      <c r="B94" t="s">
        <v>234</v>
      </c>
      <c r="C94" t="s">
        <v>268</v>
      </c>
      <c r="D94">
        <v>64910</v>
      </c>
      <c r="E94">
        <v>35881</v>
      </c>
      <c r="F94">
        <v>746</v>
      </c>
      <c r="G94">
        <v>0.17</v>
      </c>
      <c r="H94">
        <v>0.02</v>
      </c>
      <c r="I94" s="1">
        <v>45576</v>
      </c>
      <c r="J94" t="str">
        <f>IF(Table1[[#This Row],[Probability_of_Default]] &gt; 0.7,"High",IF(Table1[[#This Row],[Probability_of_Default]]&gt;0.3,"Medium","Low"))</f>
        <v>Low</v>
      </c>
      <c r="K94">
        <f>ROUND(Table1[[#This Row],[Exposure_Amount]]/Table1[[#This Row],[Credit_Limit]] *100,0)</f>
        <v>55</v>
      </c>
      <c r="L94">
        <f>YEAR(Table1[[#This Row],[Account_Open_Date]])</f>
        <v>2024</v>
      </c>
    </row>
    <row r="95" spans="1:12" x14ac:dyDescent="0.25">
      <c r="A95" t="s">
        <v>102</v>
      </c>
      <c r="B95" t="s">
        <v>235</v>
      </c>
      <c r="C95" t="s">
        <v>268</v>
      </c>
      <c r="D95">
        <v>183124</v>
      </c>
      <c r="E95">
        <v>58327</v>
      </c>
      <c r="F95">
        <v>301</v>
      </c>
      <c r="G95">
        <v>0.12</v>
      </c>
      <c r="H95">
        <v>0.08</v>
      </c>
      <c r="I95" s="1">
        <v>44299</v>
      </c>
      <c r="J95" t="str">
        <f>IF(Table1[[#This Row],[Probability_of_Default]] &gt; 0.7,"High",IF(Table1[[#This Row],[Probability_of_Default]]&gt;0.3,"Medium","Low"))</f>
        <v>Low</v>
      </c>
      <c r="K95">
        <f>ROUND(Table1[[#This Row],[Exposure_Amount]]/Table1[[#This Row],[Credit_Limit]] *100,0)</f>
        <v>32</v>
      </c>
      <c r="L95">
        <f>YEAR(Table1[[#This Row],[Account_Open_Date]])</f>
        <v>2021</v>
      </c>
    </row>
    <row r="96" spans="1:12" x14ac:dyDescent="0.25">
      <c r="A96" t="s">
        <v>103</v>
      </c>
      <c r="B96" t="s">
        <v>236</v>
      </c>
      <c r="C96" t="s">
        <v>268</v>
      </c>
      <c r="D96">
        <v>71000</v>
      </c>
      <c r="E96">
        <v>27285</v>
      </c>
      <c r="F96">
        <v>832</v>
      </c>
      <c r="G96">
        <v>0.59</v>
      </c>
      <c r="H96">
        <v>0.01</v>
      </c>
      <c r="I96" s="1">
        <v>44723</v>
      </c>
      <c r="J96" t="str">
        <f>IF(Table1[[#This Row],[Probability_of_Default]] &gt; 0.7,"High",IF(Table1[[#This Row],[Probability_of_Default]]&gt;0.3,"Medium","Low"))</f>
        <v>Low</v>
      </c>
      <c r="K96">
        <f>ROUND(Table1[[#This Row],[Exposure_Amount]]/Table1[[#This Row],[Credit_Limit]] *100,0)</f>
        <v>38</v>
      </c>
      <c r="L96">
        <f>YEAR(Table1[[#This Row],[Account_Open_Date]])</f>
        <v>2022</v>
      </c>
    </row>
    <row r="97" spans="1:12" x14ac:dyDescent="0.25">
      <c r="A97" t="s">
        <v>104</v>
      </c>
      <c r="B97" t="s">
        <v>237</v>
      </c>
      <c r="C97" t="s">
        <v>270</v>
      </c>
      <c r="D97">
        <v>98712</v>
      </c>
      <c r="E97">
        <v>59618</v>
      </c>
      <c r="F97">
        <v>501</v>
      </c>
      <c r="G97">
        <v>1</v>
      </c>
      <c r="H97">
        <v>0.41</v>
      </c>
      <c r="I97" s="1">
        <v>44260</v>
      </c>
      <c r="J97" t="str">
        <f>IF(Table1[[#This Row],[Probability_of_Default]] &gt; 0.7,"High",IF(Table1[[#This Row],[Probability_of_Default]]&gt;0.3,"Medium","Low"))</f>
        <v>Medium</v>
      </c>
      <c r="K97">
        <f>ROUND(Table1[[#This Row],[Exposure_Amount]]/Table1[[#This Row],[Credit_Limit]] *100,0)</f>
        <v>60</v>
      </c>
      <c r="L97">
        <f>YEAR(Table1[[#This Row],[Account_Open_Date]])</f>
        <v>2021</v>
      </c>
    </row>
    <row r="98" spans="1:12" x14ac:dyDescent="0.25">
      <c r="A98" t="s">
        <v>105</v>
      </c>
      <c r="B98" t="s">
        <v>238</v>
      </c>
      <c r="C98" t="s">
        <v>270</v>
      </c>
      <c r="D98">
        <v>67962</v>
      </c>
      <c r="E98">
        <v>64578</v>
      </c>
      <c r="F98">
        <v>672</v>
      </c>
      <c r="G98">
        <v>0.41</v>
      </c>
      <c r="H98">
        <v>0.09</v>
      </c>
      <c r="I98" s="1">
        <v>44407</v>
      </c>
      <c r="J98" t="str">
        <f>IF(Table1[[#This Row],[Probability_of_Default]] &gt; 0.7,"High",IF(Table1[[#This Row],[Probability_of_Default]]&gt;0.3,"Medium","Low"))</f>
        <v>Low</v>
      </c>
      <c r="K98">
        <f>ROUND(Table1[[#This Row],[Exposure_Amount]]/Table1[[#This Row],[Credit_Limit]] *100,0)</f>
        <v>95</v>
      </c>
      <c r="L98">
        <f>YEAR(Table1[[#This Row],[Account_Open_Date]])</f>
        <v>2021</v>
      </c>
    </row>
    <row r="99" spans="1:12" x14ac:dyDescent="0.25">
      <c r="A99" t="s">
        <v>106</v>
      </c>
      <c r="B99" t="s">
        <v>239</v>
      </c>
      <c r="C99" t="s">
        <v>271</v>
      </c>
      <c r="D99">
        <v>67815</v>
      </c>
      <c r="E99">
        <v>58040</v>
      </c>
      <c r="F99">
        <v>741</v>
      </c>
      <c r="G99">
        <v>0.69</v>
      </c>
      <c r="H99">
        <v>0.09</v>
      </c>
      <c r="I99" s="1">
        <v>45441</v>
      </c>
      <c r="J99" t="str">
        <f>IF(Table1[[#This Row],[Probability_of_Default]] &gt; 0.7,"High",IF(Table1[[#This Row],[Probability_of_Default]]&gt;0.3,"Medium","Low"))</f>
        <v>Low</v>
      </c>
      <c r="K99">
        <f>ROUND(Table1[[#This Row],[Exposure_Amount]]/Table1[[#This Row],[Credit_Limit]] *100,0)</f>
        <v>86</v>
      </c>
      <c r="L99">
        <f>YEAR(Table1[[#This Row],[Account_Open_Date]])</f>
        <v>2024</v>
      </c>
    </row>
    <row r="100" spans="1:12" x14ac:dyDescent="0.25">
      <c r="A100" t="s">
        <v>107</v>
      </c>
      <c r="B100" t="s">
        <v>240</v>
      </c>
      <c r="C100" t="s">
        <v>268</v>
      </c>
      <c r="D100">
        <v>111657</v>
      </c>
      <c r="E100">
        <v>110452</v>
      </c>
      <c r="F100">
        <v>371</v>
      </c>
      <c r="G100">
        <v>0.8</v>
      </c>
      <c r="H100">
        <v>0.45</v>
      </c>
      <c r="I100" s="1">
        <v>45428</v>
      </c>
      <c r="J100" t="str">
        <f>IF(Table1[[#This Row],[Probability_of_Default]] &gt; 0.7,"High",IF(Table1[[#This Row],[Probability_of_Default]]&gt;0.3,"Medium","Low"))</f>
        <v>Medium</v>
      </c>
      <c r="K100">
        <f>ROUND(Table1[[#This Row],[Exposure_Amount]]/Table1[[#This Row],[Credit_Limit]] *100,0)</f>
        <v>99</v>
      </c>
      <c r="L100">
        <f>YEAR(Table1[[#This Row],[Account_Open_Date]])</f>
        <v>2024</v>
      </c>
    </row>
    <row r="101" spans="1:12" x14ac:dyDescent="0.25">
      <c r="A101" t="s">
        <v>108</v>
      </c>
      <c r="B101" t="s">
        <v>237</v>
      </c>
      <c r="C101" t="s">
        <v>271</v>
      </c>
      <c r="D101">
        <v>155847</v>
      </c>
      <c r="E101">
        <v>49473</v>
      </c>
      <c r="F101">
        <v>638</v>
      </c>
      <c r="G101">
        <v>0.69</v>
      </c>
      <c r="H101">
        <v>0.17</v>
      </c>
      <c r="I101" s="1">
        <v>45377</v>
      </c>
      <c r="J101" t="str">
        <f>IF(Table1[[#This Row],[Probability_of_Default]] &gt; 0.7,"High",IF(Table1[[#This Row],[Probability_of_Default]]&gt;0.3,"Medium","Low"))</f>
        <v>Low</v>
      </c>
      <c r="K101">
        <f>ROUND(Table1[[#This Row],[Exposure_Amount]]/Table1[[#This Row],[Credit_Limit]] *100,0)</f>
        <v>32</v>
      </c>
      <c r="L101">
        <f>YEAR(Table1[[#This Row],[Account_Open_Date]])</f>
        <v>2024</v>
      </c>
    </row>
    <row r="102" spans="1:12" x14ac:dyDescent="0.25">
      <c r="A102" t="s">
        <v>109</v>
      </c>
      <c r="B102" t="s">
        <v>214</v>
      </c>
      <c r="C102" t="s">
        <v>271</v>
      </c>
      <c r="D102">
        <v>81427</v>
      </c>
      <c r="E102">
        <v>74547</v>
      </c>
      <c r="F102">
        <v>621</v>
      </c>
      <c r="G102">
        <v>0.78</v>
      </c>
      <c r="H102">
        <v>0.21</v>
      </c>
      <c r="I102" s="1">
        <v>44308</v>
      </c>
      <c r="J102" t="str">
        <f>IF(Table1[[#This Row],[Probability_of_Default]] &gt; 0.7,"High",IF(Table1[[#This Row],[Probability_of_Default]]&gt;0.3,"Medium","Low"))</f>
        <v>Low</v>
      </c>
      <c r="K102">
        <f>ROUND(Table1[[#This Row],[Exposure_Amount]]/Table1[[#This Row],[Credit_Limit]] *100,0)</f>
        <v>92</v>
      </c>
      <c r="L102">
        <f>YEAR(Table1[[#This Row],[Account_Open_Date]])</f>
        <v>2021</v>
      </c>
    </row>
    <row r="103" spans="1:12" x14ac:dyDescent="0.25">
      <c r="A103" t="s">
        <v>110</v>
      </c>
      <c r="B103" t="s">
        <v>203</v>
      </c>
      <c r="C103" t="s">
        <v>271</v>
      </c>
      <c r="D103">
        <v>199336</v>
      </c>
      <c r="E103">
        <v>130450</v>
      </c>
      <c r="F103">
        <v>427</v>
      </c>
      <c r="G103">
        <v>0.95</v>
      </c>
      <c r="H103">
        <v>0.47</v>
      </c>
      <c r="I103" s="1">
        <v>44829</v>
      </c>
      <c r="J103" t="str">
        <f>IF(Table1[[#This Row],[Probability_of_Default]] &gt; 0.7,"High",IF(Table1[[#This Row],[Probability_of_Default]]&gt;0.3,"Medium","Low"))</f>
        <v>Medium</v>
      </c>
      <c r="K103">
        <f>ROUND(Table1[[#This Row],[Exposure_Amount]]/Table1[[#This Row],[Credit_Limit]] *100,0)</f>
        <v>65</v>
      </c>
      <c r="L103">
        <f>YEAR(Table1[[#This Row],[Account_Open_Date]])</f>
        <v>2022</v>
      </c>
    </row>
    <row r="104" spans="1:12" x14ac:dyDescent="0.25">
      <c r="A104" t="s">
        <v>111</v>
      </c>
      <c r="B104" t="s">
        <v>241</v>
      </c>
      <c r="C104" t="s">
        <v>269</v>
      </c>
      <c r="D104">
        <v>114543</v>
      </c>
      <c r="E104">
        <v>109891</v>
      </c>
      <c r="F104">
        <v>607</v>
      </c>
      <c r="G104">
        <v>0.28000000000000003</v>
      </c>
      <c r="H104">
        <v>0.08</v>
      </c>
      <c r="I104" s="1">
        <v>45254</v>
      </c>
      <c r="J104" t="str">
        <f>IF(Table1[[#This Row],[Probability_of_Default]] &gt; 0.7,"High",IF(Table1[[#This Row],[Probability_of_Default]]&gt;0.3,"Medium","Low"))</f>
        <v>Low</v>
      </c>
      <c r="K104">
        <f>ROUND(Table1[[#This Row],[Exposure_Amount]]/Table1[[#This Row],[Credit_Limit]] *100,0)</f>
        <v>96</v>
      </c>
      <c r="L104">
        <f>YEAR(Table1[[#This Row],[Account_Open_Date]])</f>
        <v>2023</v>
      </c>
    </row>
    <row r="105" spans="1:12" x14ac:dyDescent="0.25">
      <c r="A105" t="s">
        <v>112</v>
      </c>
      <c r="B105" t="s">
        <v>242</v>
      </c>
      <c r="C105" t="s">
        <v>268</v>
      </c>
      <c r="D105">
        <v>60418</v>
      </c>
      <c r="E105">
        <v>20761</v>
      </c>
      <c r="F105">
        <v>819</v>
      </c>
      <c r="G105">
        <v>0.12</v>
      </c>
      <c r="H105">
        <v>0</v>
      </c>
      <c r="I105" s="1">
        <v>44337</v>
      </c>
      <c r="J105" t="str">
        <f>IF(Table1[[#This Row],[Probability_of_Default]] &gt; 0.7,"High",IF(Table1[[#This Row],[Probability_of_Default]]&gt;0.3,"Medium","Low"))</f>
        <v>Low</v>
      </c>
      <c r="K105">
        <f>ROUND(Table1[[#This Row],[Exposure_Amount]]/Table1[[#This Row],[Credit_Limit]] *100,0)</f>
        <v>34</v>
      </c>
      <c r="L105">
        <f>YEAR(Table1[[#This Row],[Account_Open_Date]])</f>
        <v>2021</v>
      </c>
    </row>
    <row r="106" spans="1:12" x14ac:dyDescent="0.25">
      <c r="A106" t="s">
        <v>113</v>
      </c>
      <c r="B106" t="s">
        <v>243</v>
      </c>
      <c r="C106" t="s">
        <v>268</v>
      </c>
      <c r="D106">
        <v>71491</v>
      </c>
      <c r="E106">
        <v>71458</v>
      </c>
      <c r="F106">
        <v>616</v>
      </c>
      <c r="G106">
        <v>0.24</v>
      </c>
      <c r="H106">
        <v>7.0000000000000007E-2</v>
      </c>
      <c r="I106" s="1">
        <v>44613</v>
      </c>
      <c r="J106" t="str">
        <f>IF(Table1[[#This Row],[Probability_of_Default]] &gt; 0.7,"High",IF(Table1[[#This Row],[Probability_of_Default]]&gt;0.3,"Medium","Low"))</f>
        <v>Low</v>
      </c>
      <c r="K106">
        <f>ROUND(Table1[[#This Row],[Exposure_Amount]]/Table1[[#This Row],[Credit_Limit]] *100,0)</f>
        <v>100</v>
      </c>
      <c r="L106">
        <f>YEAR(Table1[[#This Row],[Account_Open_Date]])</f>
        <v>2022</v>
      </c>
    </row>
    <row r="107" spans="1:12" x14ac:dyDescent="0.25">
      <c r="A107" t="s">
        <v>114</v>
      </c>
      <c r="B107" t="s">
        <v>244</v>
      </c>
      <c r="C107" t="s">
        <v>269</v>
      </c>
      <c r="D107">
        <v>159897</v>
      </c>
      <c r="E107">
        <v>147094</v>
      </c>
      <c r="F107">
        <v>718</v>
      </c>
      <c r="G107">
        <v>0.21</v>
      </c>
      <c r="H107">
        <v>0.03</v>
      </c>
      <c r="I107" s="1">
        <v>44264</v>
      </c>
      <c r="J107" t="str">
        <f>IF(Table1[[#This Row],[Probability_of_Default]] &gt; 0.7,"High",IF(Table1[[#This Row],[Probability_of_Default]]&gt;0.3,"Medium","Low"))</f>
        <v>Low</v>
      </c>
      <c r="K107">
        <f>ROUND(Table1[[#This Row],[Exposure_Amount]]/Table1[[#This Row],[Credit_Limit]] *100,0)</f>
        <v>92</v>
      </c>
      <c r="L107">
        <f>YEAR(Table1[[#This Row],[Account_Open_Date]])</f>
        <v>2021</v>
      </c>
    </row>
    <row r="108" spans="1:12" x14ac:dyDescent="0.25">
      <c r="A108" t="s">
        <v>115</v>
      </c>
      <c r="B108" t="s">
        <v>223</v>
      </c>
      <c r="C108" t="s">
        <v>269</v>
      </c>
      <c r="D108">
        <v>198170</v>
      </c>
      <c r="E108">
        <v>105376</v>
      </c>
      <c r="F108">
        <v>634</v>
      </c>
      <c r="G108">
        <v>0.7</v>
      </c>
      <c r="H108">
        <v>0.18</v>
      </c>
      <c r="I108" s="1">
        <v>44746</v>
      </c>
      <c r="J108" t="str">
        <f>IF(Table1[[#This Row],[Probability_of_Default]] &gt; 0.7,"High",IF(Table1[[#This Row],[Probability_of_Default]]&gt;0.3,"Medium","Low"))</f>
        <v>Low</v>
      </c>
      <c r="K108">
        <f>ROUND(Table1[[#This Row],[Exposure_Amount]]/Table1[[#This Row],[Credit_Limit]] *100,0)</f>
        <v>53</v>
      </c>
      <c r="L108">
        <f>YEAR(Table1[[#This Row],[Account_Open_Date]])</f>
        <v>2022</v>
      </c>
    </row>
    <row r="109" spans="1:12" x14ac:dyDescent="0.25">
      <c r="A109" t="s">
        <v>116</v>
      </c>
      <c r="B109" t="s">
        <v>214</v>
      </c>
      <c r="C109" t="s">
        <v>268</v>
      </c>
      <c r="D109">
        <v>187044</v>
      </c>
      <c r="E109">
        <v>117782</v>
      </c>
      <c r="F109">
        <v>712</v>
      </c>
      <c r="G109">
        <v>0.61</v>
      </c>
      <c r="H109">
        <v>0.1</v>
      </c>
      <c r="I109" s="1">
        <v>44598</v>
      </c>
      <c r="J109" t="str">
        <f>IF(Table1[[#This Row],[Probability_of_Default]] &gt; 0.7,"High",IF(Table1[[#This Row],[Probability_of_Default]]&gt;0.3,"Medium","Low"))</f>
        <v>Low</v>
      </c>
      <c r="K109">
        <f>ROUND(Table1[[#This Row],[Exposure_Amount]]/Table1[[#This Row],[Credit_Limit]] *100,0)</f>
        <v>63</v>
      </c>
      <c r="L109">
        <f>YEAR(Table1[[#This Row],[Account_Open_Date]])</f>
        <v>2022</v>
      </c>
    </row>
    <row r="110" spans="1:12" x14ac:dyDescent="0.25">
      <c r="A110" t="s">
        <v>117</v>
      </c>
      <c r="B110" t="s">
        <v>171</v>
      </c>
      <c r="C110" t="s">
        <v>269</v>
      </c>
      <c r="D110">
        <v>132934</v>
      </c>
      <c r="E110">
        <v>107901</v>
      </c>
      <c r="F110">
        <v>602</v>
      </c>
      <c r="G110">
        <v>0.3</v>
      </c>
      <c r="H110">
        <v>0.09</v>
      </c>
      <c r="I110" s="1">
        <v>45241</v>
      </c>
      <c r="J110" t="str">
        <f>IF(Table1[[#This Row],[Probability_of_Default]] &gt; 0.7,"High",IF(Table1[[#This Row],[Probability_of_Default]]&gt;0.3,"Medium","Low"))</f>
        <v>Low</v>
      </c>
      <c r="K110">
        <f>ROUND(Table1[[#This Row],[Exposure_Amount]]/Table1[[#This Row],[Credit_Limit]] *100,0)</f>
        <v>81</v>
      </c>
      <c r="L110">
        <f>YEAR(Table1[[#This Row],[Account_Open_Date]])</f>
        <v>2023</v>
      </c>
    </row>
    <row r="111" spans="1:12" x14ac:dyDescent="0.25">
      <c r="A111" t="s">
        <v>118</v>
      </c>
      <c r="B111" t="s">
        <v>245</v>
      </c>
      <c r="C111" t="s">
        <v>271</v>
      </c>
      <c r="D111">
        <v>118358</v>
      </c>
      <c r="E111">
        <v>93470</v>
      </c>
      <c r="F111">
        <v>430</v>
      </c>
      <c r="G111">
        <v>0.73</v>
      </c>
      <c r="H111">
        <v>0.36</v>
      </c>
      <c r="I111" s="1">
        <v>45615</v>
      </c>
      <c r="J111" t="str">
        <f>IF(Table1[[#This Row],[Probability_of_Default]] &gt; 0.7,"High",IF(Table1[[#This Row],[Probability_of_Default]]&gt;0.3,"Medium","Low"))</f>
        <v>Medium</v>
      </c>
      <c r="K111">
        <f>ROUND(Table1[[#This Row],[Exposure_Amount]]/Table1[[#This Row],[Credit_Limit]] *100,0)</f>
        <v>79</v>
      </c>
      <c r="L111">
        <f>YEAR(Table1[[#This Row],[Account_Open_Date]])</f>
        <v>2024</v>
      </c>
    </row>
    <row r="112" spans="1:12" x14ac:dyDescent="0.25">
      <c r="A112" t="s">
        <v>119</v>
      </c>
      <c r="B112" t="s">
        <v>246</v>
      </c>
      <c r="C112" t="s">
        <v>270</v>
      </c>
      <c r="D112">
        <v>103545</v>
      </c>
      <c r="E112">
        <v>67521</v>
      </c>
      <c r="F112">
        <v>496</v>
      </c>
      <c r="G112">
        <v>0.79</v>
      </c>
      <c r="H112">
        <v>0.33</v>
      </c>
      <c r="I112" s="1">
        <v>44115</v>
      </c>
      <c r="J112" t="str">
        <f>IF(Table1[[#This Row],[Probability_of_Default]] &gt; 0.7,"High",IF(Table1[[#This Row],[Probability_of_Default]]&gt;0.3,"Medium","Low"))</f>
        <v>Medium</v>
      </c>
      <c r="K112">
        <f>ROUND(Table1[[#This Row],[Exposure_Amount]]/Table1[[#This Row],[Credit_Limit]] *100,0)</f>
        <v>65</v>
      </c>
      <c r="L112">
        <f>YEAR(Table1[[#This Row],[Account_Open_Date]])</f>
        <v>2020</v>
      </c>
    </row>
    <row r="113" spans="1:12" x14ac:dyDescent="0.25">
      <c r="A113" t="s">
        <v>120</v>
      </c>
      <c r="B113" t="s">
        <v>242</v>
      </c>
      <c r="C113" t="s">
        <v>271</v>
      </c>
      <c r="D113">
        <v>132361</v>
      </c>
      <c r="E113">
        <v>63496</v>
      </c>
      <c r="F113">
        <v>730</v>
      </c>
      <c r="G113">
        <v>0.25</v>
      </c>
      <c r="H113">
        <v>0.04</v>
      </c>
      <c r="I113" s="1">
        <v>45423</v>
      </c>
      <c r="J113" t="str">
        <f>IF(Table1[[#This Row],[Probability_of_Default]] &gt; 0.7,"High",IF(Table1[[#This Row],[Probability_of_Default]]&gt;0.3,"Medium","Low"))</f>
        <v>Low</v>
      </c>
      <c r="K113">
        <f>ROUND(Table1[[#This Row],[Exposure_Amount]]/Table1[[#This Row],[Credit_Limit]] *100,0)</f>
        <v>48</v>
      </c>
      <c r="L113">
        <f>YEAR(Table1[[#This Row],[Account_Open_Date]])</f>
        <v>2024</v>
      </c>
    </row>
    <row r="114" spans="1:12" x14ac:dyDescent="0.25">
      <c r="A114" t="s">
        <v>121</v>
      </c>
      <c r="B114" t="s">
        <v>247</v>
      </c>
      <c r="C114" t="s">
        <v>268</v>
      </c>
      <c r="D114">
        <v>112570</v>
      </c>
      <c r="E114">
        <v>110491</v>
      </c>
      <c r="F114">
        <v>688</v>
      </c>
      <c r="G114">
        <v>0.65</v>
      </c>
      <c r="H114">
        <v>0.12</v>
      </c>
      <c r="I114" s="1">
        <v>45214</v>
      </c>
      <c r="J114" t="str">
        <f>IF(Table1[[#This Row],[Probability_of_Default]] &gt; 0.7,"High",IF(Table1[[#This Row],[Probability_of_Default]]&gt;0.3,"Medium","Low"))</f>
        <v>Low</v>
      </c>
      <c r="K114">
        <f>ROUND(Table1[[#This Row],[Exposure_Amount]]/Table1[[#This Row],[Credit_Limit]] *100,0)</f>
        <v>98</v>
      </c>
      <c r="L114">
        <f>YEAR(Table1[[#This Row],[Account_Open_Date]])</f>
        <v>2023</v>
      </c>
    </row>
    <row r="115" spans="1:12" x14ac:dyDescent="0.25">
      <c r="A115" t="s">
        <v>122</v>
      </c>
      <c r="B115" t="s">
        <v>183</v>
      </c>
      <c r="C115" t="s">
        <v>269</v>
      </c>
      <c r="D115">
        <v>119629</v>
      </c>
      <c r="E115">
        <v>93020</v>
      </c>
      <c r="F115">
        <v>478</v>
      </c>
      <c r="G115">
        <v>0.77</v>
      </c>
      <c r="H115">
        <v>0.34</v>
      </c>
      <c r="I115" s="1">
        <v>45355</v>
      </c>
      <c r="J115" t="str">
        <f>IF(Table1[[#This Row],[Probability_of_Default]] &gt; 0.7,"High",IF(Table1[[#This Row],[Probability_of_Default]]&gt;0.3,"Medium","Low"))</f>
        <v>Medium</v>
      </c>
      <c r="K115">
        <f>ROUND(Table1[[#This Row],[Exposure_Amount]]/Table1[[#This Row],[Credit_Limit]] *100,0)</f>
        <v>78</v>
      </c>
      <c r="L115">
        <f>YEAR(Table1[[#This Row],[Account_Open_Date]])</f>
        <v>2024</v>
      </c>
    </row>
    <row r="116" spans="1:12" x14ac:dyDescent="0.25">
      <c r="A116" t="s">
        <v>123</v>
      </c>
      <c r="B116" t="s">
        <v>248</v>
      </c>
      <c r="C116" t="s">
        <v>270</v>
      </c>
      <c r="D116">
        <v>153752</v>
      </c>
      <c r="E116">
        <v>129327</v>
      </c>
      <c r="F116">
        <v>608</v>
      </c>
      <c r="G116">
        <v>0.2</v>
      </c>
      <c r="H116">
        <v>0.06</v>
      </c>
      <c r="I116" s="1">
        <v>45081</v>
      </c>
      <c r="J116" t="str">
        <f>IF(Table1[[#This Row],[Probability_of_Default]] &gt; 0.7,"High",IF(Table1[[#This Row],[Probability_of_Default]]&gt;0.3,"Medium","Low"))</f>
        <v>Low</v>
      </c>
      <c r="K116">
        <f>ROUND(Table1[[#This Row],[Exposure_Amount]]/Table1[[#This Row],[Credit_Limit]] *100,0)</f>
        <v>84</v>
      </c>
      <c r="L116">
        <f>YEAR(Table1[[#This Row],[Account_Open_Date]])</f>
        <v>2023</v>
      </c>
    </row>
    <row r="117" spans="1:12" x14ac:dyDescent="0.25">
      <c r="A117" t="s">
        <v>124</v>
      </c>
      <c r="B117" t="s">
        <v>249</v>
      </c>
      <c r="C117" t="s">
        <v>268</v>
      </c>
      <c r="D117">
        <v>84308</v>
      </c>
      <c r="E117">
        <v>78654</v>
      </c>
      <c r="F117">
        <v>715</v>
      </c>
      <c r="G117">
        <v>0.84</v>
      </c>
      <c r="H117">
        <v>0.13</v>
      </c>
      <c r="I117" s="1">
        <v>45453</v>
      </c>
      <c r="J117" t="str">
        <f>IF(Table1[[#This Row],[Probability_of_Default]] &gt; 0.7,"High",IF(Table1[[#This Row],[Probability_of_Default]]&gt;0.3,"Medium","Low"))</f>
        <v>Low</v>
      </c>
      <c r="K117">
        <f>ROUND(Table1[[#This Row],[Exposure_Amount]]/Table1[[#This Row],[Credit_Limit]] *100,0)</f>
        <v>93</v>
      </c>
      <c r="L117">
        <f>YEAR(Table1[[#This Row],[Account_Open_Date]])</f>
        <v>2024</v>
      </c>
    </row>
    <row r="118" spans="1:12" x14ac:dyDescent="0.25">
      <c r="A118" t="s">
        <v>125</v>
      </c>
      <c r="B118" t="s">
        <v>250</v>
      </c>
      <c r="C118" t="s">
        <v>269</v>
      </c>
      <c r="D118">
        <v>128642</v>
      </c>
      <c r="E118">
        <v>103043</v>
      </c>
      <c r="F118">
        <v>300</v>
      </c>
      <c r="G118">
        <v>0.97</v>
      </c>
      <c r="H118">
        <v>0.63</v>
      </c>
      <c r="I118" s="1">
        <v>45201</v>
      </c>
      <c r="J118" t="str">
        <f>IF(Table1[[#This Row],[Probability_of_Default]] &gt; 0.7,"High",IF(Table1[[#This Row],[Probability_of_Default]]&gt;0.3,"Medium","Low"))</f>
        <v>Medium</v>
      </c>
      <c r="K118">
        <f>ROUND(Table1[[#This Row],[Exposure_Amount]]/Table1[[#This Row],[Credit_Limit]] *100,0)</f>
        <v>80</v>
      </c>
      <c r="L118">
        <f>YEAR(Table1[[#This Row],[Account_Open_Date]])</f>
        <v>2023</v>
      </c>
    </row>
    <row r="119" spans="1:12" x14ac:dyDescent="0.25">
      <c r="A119" t="s">
        <v>126</v>
      </c>
      <c r="B119" t="s">
        <v>251</v>
      </c>
      <c r="C119" t="s">
        <v>270</v>
      </c>
      <c r="D119">
        <v>169858</v>
      </c>
      <c r="E119">
        <v>62916</v>
      </c>
      <c r="F119">
        <v>611</v>
      </c>
      <c r="G119">
        <v>0.2</v>
      </c>
      <c r="H119">
        <v>0.06</v>
      </c>
      <c r="I119" s="1">
        <v>45792</v>
      </c>
      <c r="J119" t="str">
        <f>IF(Table1[[#This Row],[Probability_of_Default]] &gt; 0.7,"High",IF(Table1[[#This Row],[Probability_of_Default]]&gt;0.3,"Medium","Low"))</f>
        <v>Low</v>
      </c>
      <c r="K119">
        <f>ROUND(Table1[[#This Row],[Exposure_Amount]]/Table1[[#This Row],[Credit_Limit]] *100,0)</f>
        <v>37</v>
      </c>
      <c r="L119">
        <f>YEAR(Table1[[#This Row],[Account_Open_Date]])</f>
        <v>2025</v>
      </c>
    </row>
    <row r="120" spans="1:12" x14ac:dyDescent="0.25">
      <c r="A120" t="s">
        <v>127</v>
      </c>
      <c r="B120" t="s">
        <v>229</v>
      </c>
      <c r="C120" t="s">
        <v>270</v>
      </c>
      <c r="D120">
        <v>132883</v>
      </c>
      <c r="E120">
        <v>101469</v>
      </c>
      <c r="F120">
        <v>593</v>
      </c>
      <c r="G120">
        <v>0.12</v>
      </c>
      <c r="H120">
        <v>0.04</v>
      </c>
      <c r="I120" s="1">
        <v>44370</v>
      </c>
      <c r="J120" t="str">
        <f>IF(Table1[[#This Row],[Probability_of_Default]] &gt; 0.7,"High",IF(Table1[[#This Row],[Probability_of_Default]]&gt;0.3,"Medium","Low"))</f>
        <v>Low</v>
      </c>
      <c r="K120">
        <f>ROUND(Table1[[#This Row],[Exposure_Amount]]/Table1[[#This Row],[Credit_Limit]] *100,0)</f>
        <v>76</v>
      </c>
      <c r="L120">
        <f>YEAR(Table1[[#This Row],[Account_Open_Date]])</f>
        <v>2021</v>
      </c>
    </row>
    <row r="121" spans="1:12" x14ac:dyDescent="0.25">
      <c r="A121" t="s">
        <v>128</v>
      </c>
      <c r="B121" t="s">
        <v>252</v>
      </c>
      <c r="C121" t="s">
        <v>269</v>
      </c>
      <c r="D121">
        <v>69016</v>
      </c>
      <c r="E121">
        <v>43507</v>
      </c>
      <c r="F121">
        <v>515</v>
      </c>
      <c r="G121">
        <v>0.38</v>
      </c>
      <c r="H121">
        <v>0.15</v>
      </c>
      <c r="I121" s="1">
        <v>44727</v>
      </c>
      <c r="J121" t="str">
        <f>IF(Table1[[#This Row],[Probability_of_Default]] &gt; 0.7,"High",IF(Table1[[#This Row],[Probability_of_Default]]&gt;0.3,"Medium","Low"))</f>
        <v>Low</v>
      </c>
      <c r="K121">
        <f>ROUND(Table1[[#This Row],[Exposure_Amount]]/Table1[[#This Row],[Credit_Limit]] *100,0)</f>
        <v>63</v>
      </c>
      <c r="L121">
        <f>YEAR(Table1[[#This Row],[Account_Open_Date]])</f>
        <v>2022</v>
      </c>
    </row>
    <row r="122" spans="1:12" x14ac:dyDescent="0.25">
      <c r="A122" t="s">
        <v>129</v>
      </c>
      <c r="B122" t="s">
        <v>253</v>
      </c>
      <c r="C122" t="s">
        <v>270</v>
      </c>
      <c r="D122">
        <v>52441</v>
      </c>
      <c r="E122">
        <v>42493</v>
      </c>
      <c r="F122">
        <v>740</v>
      </c>
      <c r="G122">
        <v>0.71</v>
      </c>
      <c r="H122">
        <v>0.09</v>
      </c>
      <c r="I122" s="1">
        <v>45561</v>
      </c>
      <c r="J122" t="str">
        <f>IF(Table1[[#This Row],[Probability_of_Default]] &gt; 0.7,"High",IF(Table1[[#This Row],[Probability_of_Default]]&gt;0.3,"Medium","Low"))</f>
        <v>Low</v>
      </c>
      <c r="K122">
        <f>ROUND(Table1[[#This Row],[Exposure_Amount]]/Table1[[#This Row],[Credit_Limit]] *100,0)</f>
        <v>81</v>
      </c>
      <c r="L122">
        <f>YEAR(Table1[[#This Row],[Account_Open_Date]])</f>
        <v>2024</v>
      </c>
    </row>
    <row r="123" spans="1:12" x14ac:dyDescent="0.25">
      <c r="A123" t="s">
        <v>130</v>
      </c>
      <c r="B123" t="s">
        <v>254</v>
      </c>
      <c r="C123" t="s">
        <v>268</v>
      </c>
      <c r="D123">
        <v>170136</v>
      </c>
      <c r="E123">
        <v>94727</v>
      </c>
      <c r="F123">
        <v>629</v>
      </c>
      <c r="G123">
        <v>0.96</v>
      </c>
      <c r="H123">
        <v>0.25</v>
      </c>
      <c r="I123" s="1">
        <v>45259</v>
      </c>
      <c r="J123" t="str">
        <f>IF(Table1[[#This Row],[Probability_of_Default]] &gt; 0.7,"High",IF(Table1[[#This Row],[Probability_of_Default]]&gt;0.3,"Medium","Low"))</f>
        <v>Low</v>
      </c>
      <c r="K123">
        <f>ROUND(Table1[[#This Row],[Exposure_Amount]]/Table1[[#This Row],[Credit_Limit]] *100,0)</f>
        <v>56</v>
      </c>
      <c r="L123">
        <f>YEAR(Table1[[#This Row],[Account_Open_Date]])</f>
        <v>2023</v>
      </c>
    </row>
    <row r="124" spans="1:12" x14ac:dyDescent="0.25">
      <c r="A124" t="s">
        <v>131</v>
      </c>
      <c r="B124" t="s">
        <v>210</v>
      </c>
      <c r="C124" t="s">
        <v>269</v>
      </c>
      <c r="D124">
        <v>197585</v>
      </c>
      <c r="E124">
        <v>143438</v>
      </c>
      <c r="F124">
        <v>776</v>
      </c>
      <c r="G124">
        <v>0.46</v>
      </c>
      <c r="H124">
        <v>0.04</v>
      </c>
      <c r="I124" s="1">
        <v>45727</v>
      </c>
      <c r="J124" t="str">
        <f>IF(Table1[[#This Row],[Probability_of_Default]] &gt; 0.7,"High",IF(Table1[[#This Row],[Probability_of_Default]]&gt;0.3,"Medium","Low"))</f>
        <v>Low</v>
      </c>
      <c r="K124">
        <f>ROUND(Table1[[#This Row],[Exposure_Amount]]/Table1[[#This Row],[Credit_Limit]] *100,0)</f>
        <v>73</v>
      </c>
      <c r="L124">
        <f>YEAR(Table1[[#This Row],[Account_Open_Date]])</f>
        <v>2025</v>
      </c>
    </row>
    <row r="125" spans="1:12" x14ac:dyDescent="0.25">
      <c r="A125" t="s">
        <v>132</v>
      </c>
      <c r="B125" t="s">
        <v>225</v>
      </c>
      <c r="C125" t="s">
        <v>271</v>
      </c>
      <c r="D125">
        <v>76209</v>
      </c>
      <c r="E125">
        <v>66779</v>
      </c>
      <c r="F125">
        <v>752</v>
      </c>
      <c r="G125">
        <v>0.74</v>
      </c>
      <c r="H125">
        <v>0.09</v>
      </c>
      <c r="I125" s="1">
        <v>45709</v>
      </c>
      <c r="J125" t="str">
        <f>IF(Table1[[#This Row],[Probability_of_Default]] &gt; 0.7,"High",IF(Table1[[#This Row],[Probability_of_Default]]&gt;0.3,"Medium","Low"))</f>
        <v>Low</v>
      </c>
      <c r="K125">
        <f>ROUND(Table1[[#This Row],[Exposure_Amount]]/Table1[[#This Row],[Credit_Limit]] *100,0)</f>
        <v>88</v>
      </c>
      <c r="L125">
        <f>YEAR(Table1[[#This Row],[Account_Open_Date]])</f>
        <v>2025</v>
      </c>
    </row>
    <row r="126" spans="1:12" x14ac:dyDescent="0.25">
      <c r="A126" t="s">
        <v>133</v>
      </c>
      <c r="B126" t="s">
        <v>211</v>
      </c>
      <c r="C126" t="s">
        <v>268</v>
      </c>
      <c r="D126">
        <v>69204</v>
      </c>
      <c r="E126">
        <v>27616</v>
      </c>
      <c r="F126">
        <v>752</v>
      </c>
      <c r="G126">
        <v>0.17</v>
      </c>
      <c r="H126">
        <v>0.02</v>
      </c>
      <c r="I126" s="1">
        <v>44687</v>
      </c>
      <c r="J126" t="str">
        <f>IF(Table1[[#This Row],[Probability_of_Default]] &gt; 0.7,"High",IF(Table1[[#This Row],[Probability_of_Default]]&gt;0.3,"Medium","Low"))</f>
        <v>Low</v>
      </c>
      <c r="K126">
        <f>ROUND(Table1[[#This Row],[Exposure_Amount]]/Table1[[#This Row],[Credit_Limit]] *100,0)</f>
        <v>40</v>
      </c>
      <c r="L126">
        <f>YEAR(Table1[[#This Row],[Account_Open_Date]])</f>
        <v>2022</v>
      </c>
    </row>
    <row r="127" spans="1:12" x14ac:dyDescent="0.25">
      <c r="A127" t="s">
        <v>134</v>
      </c>
      <c r="B127" t="s">
        <v>255</v>
      </c>
      <c r="C127" t="s">
        <v>268</v>
      </c>
      <c r="D127">
        <v>190937</v>
      </c>
      <c r="E127">
        <v>99440</v>
      </c>
      <c r="F127">
        <v>518</v>
      </c>
      <c r="G127">
        <v>0.72</v>
      </c>
      <c r="H127">
        <v>0.28000000000000003</v>
      </c>
      <c r="I127" s="1">
        <v>45222</v>
      </c>
      <c r="J127" t="str">
        <f>IF(Table1[[#This Row],[Probability_of_Default]] &gt; 0.7,"High",IF(Table1[[#This Row],[Probability_of_Default]]&gt;0.3,"Medium","Low"))</f>
        <v>Low</v>
      </c>
      <c r="K127">
        <f>ROUND(Table1[[#This Row],[Exposure_Amount]]/Table1[[#This Row],[Credit_Limit]] *100,0)</f>
        <v>52</v>
      </c>
      <c r="L127">
        <f>YEAR(Table1[[#This Row],[Account_Open_Date]])</f>
        <v>2023</v>
      </c>
    </row>
    <row r="128" spans="1:12" x14ac:dyDescent="0.25">
      <c r="A128" t="s">
        <v>135</v>
      </c>
      <c r="B128" t="s">
        <v>238</v>
      </c>
      <c r="C128" t="s">
        <v>269</v>
      </c>
      <c r="D128">
        <v>105877</v>
      </c>
      <c r="E128">
        <v>74991</v>
      </c>
      <c r="F128">
        <v>823</v>
      </c>
      <c r="G128">
        <v>0.66</v>
      </c>
      <c r="H128">
        <v>0.02</v>
      </c>
      <c r="I128" s="1">
        <v>44392</v>
      </c>
      <c r="J128" t="str">
        <f>IF(Table1[[#This Row],[Probability_of_Default]] &gt; 0.7,"High",IF(Table1[[#This Row],[Probability_of_Default]]&gt;0.3,"Medium","Low"))</f>
        <v>Low</v>
      </c>
      <c r="K128">
        <f>ROUND(Table1[[#This Row],[Exposure_Amount]]/Table1[[#This Row],[Credit_Limit]] *100,0)</f>
        <v>71</v>
      </c>
      <c r="L128">
        <f>YEAR(Table1[[#This Row],[Account_Open_Date]])</f>
        <v>2021</v>
      </c>
    </row>
    <row r="129" spans="1:12" x14ac:dyDescent="0.25">
      <c r="A129" t="s">
        <v>136</v>
      </c>
      <c r="B129" t="s">
        <v>256</v>
      </c>
      <c r="C129" t="s">
        <v>269</v>
      </c>
      <c r="D129">
        <v>182614</v>
      </c>
      <c r="E129">
        <v>108739</v>
      </c>
      <c r="F129">
        <v>784</v>
      </c>
      <c r="G129">
        <v>0.19</v>
      </c>
      <c r="H129">
        <v>0.01</v>
      </c>
      <c r="I129" s="1">
        <v>45562</v>
      </c>
      <c r="J129" t="str">
        <f>IF(Table1[[#This Row],[Probability_of_Default]] &gt; 0.7,"High",IF(Table1[[#This Row],[Probability_of_Default]]&gt;0.3,"Medium","Low"))</f>
        <v>Low</v>
      </c>
      <c r="K129">
        <f>ROUND(Table1[[#This Row],[Exposure_Amount]]/Table1[[#This Row],[Credit_Limit]] *100,0)</f>
        <v>60</v>
      </c>
      <c r="L129">
        <f>YEAR(Table1[[#This Row],[Account_Open_Date]])</f>
        <v>2024</v>
      </c>
    </row>
    <row r="130" spans="1:12" x14ac:dyDescent="0.25">
      <c r="A130" t="s">
        <v>137</v>
      </c>
      <c r="B130" t="s">
        <v>229</v>
      </c>
      <c r="C130" t="s">
        <v>270</v>
      </c>
      <c r="D130">
        <v>119520</v>
      </c>
      <c r="E130">
        <v>100798</v>
      </c>
      <c r="F130">
        <v>473</v>
      </c>
      <c r="G130">
        <v>0.8</v>
      </c>
      <c r="H130">
        <v>0.35</v>
      </c>
      <c r="I130" s="1">
        <v>44514</v>
      </c>
      <c r="J130" t="str">
        <f>IF(Table1[[#This Row],[Probability_of_Default]] &gt; 0.7,"High",IF(Table1[[#This Row],[Probability_of_Default]]&gt;0.3,"Medium","Low"))</f>
        <v>Medium</v>
      </c>
      <c r="K130">
        <f>ROUND(Table1[[#This Row],[Exposure_Amount]]/Table1[[#This Row],[Credit_Limit]] *100,0)</f>
        <v>84</v>
      </c>
      <c r="L130">
        <f>YEAR(Table1[[#This Row],[Account_Open_Date]])</f>
        <v>2021</v>
      </c>
    </row>
    <row r="131" spans="1:12" x14ac:dyDescent="0.25">
      <c r="A131" t="s">
        <v>138</v>
      </c>
      <c r="B131" t="s">
        <v>226</v>
      </c>
      <c r="C131" t="s">
        <v>268</v>
      </c>
      <c r="D131">
        <v>84722</v>
      </c>
      <c r="E131">
        <v>44304</v>
      </c>
      <c r="F131">
        <v>386</v>
      </c>
      <c r="G131">
        <v>0.87</v>
      </c>
      <c r="H131">
        <v>0.47</v>
      </c>
      <c r="I131" s="1">
        <v>44042</v>
      </c>
      <c r="J131" t="str">
        <f>IF(Table1[[#This Row],[Probability_of_Default]] &gt; 0.7,"High",IF(Table1[[#This Row],[Probability_of_Default]]&gt;0.3,"Medium","Low"))</f>
        <v>Medium</v>
      </c>
      <c r="K131">
        <f>ROUND(Table1[[#This Row],[Exposure_Amount]]/Table1[[#This Row],[Credit_Limit]] *100,0)</f>
        <v>52</v>
      </c>
      <c r="L131">
        <f>YEAR(Table1[[#This Row],[Account_Open_Date]])</f>
        <v>2020</v>
      </c>
    </row>
    <row r="132" spans="1:12" x14ac:dyDescent="0.25">
      <c r="A132" t="s">
        <v>139</v>
      </c>
      <c r="B132" t="s">
        <v>190</v>
      </c>
      <c r="C132" t="s">
        <v>270</v>
      </c>
      <c r="D132">
        <v>141490</v>
      </c>
      <c r="E132">
        <v>129293</v>
      </c>
      <c r="F132">
        <v>590</v>
      </c>
      <c r="G132">
        <v>0.64</v>
      </c>
      <c r="H132">
        <v>0.2</v>
      </c>
      <c r="I132" s="1">
        <v>44279</v>
      </c>
      <c r="J132" t="str">
        <f>IF(Table1[[#This Row],[Probability_of_Default]] &gt; 0.7,"High",IF(Table1[[#This Row],[Probability_of_Default]]&gt;0.3,"Medium","Low"))</f>
        <v>Low</v>
      </c>
      <c r="K132">
        <f>ROUND(Table1[[#This Row],[Exposure_Amount]]/Table1[[#This Row],[Credit_Limit]] *100,0)</f>
        <v>91</v>
      </c>
      <c r="L132">
        <f>YEAR(Table1[[#This Row],[Account_Open_Date]])</f>
        <v>2021</v>
      </c>
    </row>
    <row r="133" spans="1:12" x14ac:dyDescent="0.25">
      <c r="A133" t="s">
        <v>140</v>
      </c>
      <c r="B133" t="s">
        <v>257</v>
      </c>
      <c r="C133" t="s">
        <v>268</v>
      </c>
      <c r="D133">
        <v>68033</v>
      </c>
      <c r="E133">
        <v>46653</v>
      </c>
      <c r="F133">
        <v>827</v>
      </c>
      <c r="G133">
        <v>0.21</v>
      </c>
      <c r="H133">
        <v>0.01</v>
      </c>
      <c r="I133" s="1">
        <v>44815</v>
      </c>
      <c r="J133" t="str">
        <f>IF(Table1[[#This Row],[Probability_of_Default]] &gt; 0.7,"High",IF(Table1[[#This Row],[Probability_of_Default]]&gt;0.3,"Medium","Low"))</f>
        <v>Low</v>
      </c>
      <c r="K133">
        <f>ROUND(Table1[[#This Row],[Exposure_Amount]]/Table1[[#This Row],[Credit_Limit]] *100,0)</f>
        <v>69</v>
      </c>
      <c r="L133">
        <f>YEAR(Table1[[#This Row],[Account_Open_Date]])</f>
        <v>2022</v>
      </c>
    </row>
    <row r="134" spans="1:12" x14ac:dyDescent="0.25">
      <c r="A134" t="s">
        <v>141</v>
      </c>
      <c r="B134" t="s">
        <v>258</v>
      </c>
      <c r="C134" t="s">
        <v>268</v>
      </c>
      <c r="D134">
        <v>114037</v>
      </c>
      <c r="E134">
        <v>106313</v>
      </c>
      <c r="F134">
        <v>643</v>
      </c>
      <c r="G134">
        <v>0.99</v>
      </c>
      <c r="H134">
        <v>0.24</v>
      </c>
      <c r="I134" s="1">
        <v>45610</v>
      </c>
      <c r="J134" t="str">
        <f>IF(Table1[[#This Row],[Probability_of_Default]] &gt; 0.7,"High",IF(Table1[[#This Row],[Probability_of_Default]]&gt;0.3,"Medium","Low"))</f>
        <v>Low</v>
      </c>
      <c r="K134">
        <f>ROUND(Table1[[#This Row],[Exposure_Amount]]/Table1[[#This Row],[Credit_Limit]] *100,0)</f>
        <v>93</v>
      </c>
      <c r="L134">
        <f>YEAR(Table1[[#This Row],[Account_Open_Date]])</f>
        <v>2024</v>
      </c>
    </row>
    <row r="135" spans="1:12" x14ac:dyDescent="0.25">
      <c r="A135" t="s">
        <v>142</v>
      </c>
      <c r="B135" t="s">
        <v>178</v>
      </c>
      <c r="C135" t="s">
        <v>271</v>
      </c>
      <c r="D135">
        <v>146869</v>
      </c>
      <c r="E135">
        <v>48869</v>
      </c>
      <c r="F135">
        <v>395</v>
      </c>
      <c r="G135">
        <v>0.8</v>
      </c>
      <c r="H135">
        <v>0.43</v>
      </c>
      <c r="I135" s="1">
        <v>44033</v>
      </c>
      <c r="J135" t="str">
        <f>IF(Table1[[#This Row],[Probability_of_Default]] &gt; 0.7,"High",IF(Table1[[#This Row],[Probability_of_Default]]&gt;0.3,"Medium","Low"))</f>
        <v>Medium</v>
      </c>
      <c r="K135">
        <f>ROUND(Table1[[#This Row],[Exposure_Amount]]/Table1[[#This Row],[Credit_Limit]] *100,0)</f>
        <v>33</v>
      </c>
      <c r="L135">
        <f>YEAR(Table1[[#This Row],[Account_Open_Date]])</f>
        <v>2020</v>
      </c>
    </row>
    <row r="136" spans="1:12" x14ac:dyDescent="0.25">
      <c r="A136" t="s">
        <v>143</v>
      </c>
      <c r="B136" t="s">
        <v>171</v>
      </c>
      <c r="C136" t="s">
        <v>268</v>
      </c>
      <c r="D136">
        <v>124707</v>
      </c>
      <c r="E136">
        <v>97026</v>
      </c>
      <c r="F136">
        <v>540</v>
      </c>
      <c r="G136">
        <v>0.41</v>
      </c>
      <c r="H136">
        <v>0.15</v>
      </c>
      <c r="I136" s="1">
        <v>45795</v>
      </c>
      <c r="J136" t="str">
        <f>IF(Table1[[#This Row],[Probability_of_Default]] &gt; 0.7,"High",IF(Table1[[#This Row],[Probability_of_Default]]&gt;0.3,"Medium","Low"))</f>
        <v>Low</v>
      </c>
      <c r="K136">
        <f>ROUND(Table1[[#This Row],[Exposure_Amount]]/Table1[[#This Row],[Credit_Limit]] *100,0)</f>
        <v>78</v>
      </c>
      <c r="L136">
        <f>YEAR(Table1[[#This Row],[Account_Open_Date]])</f>
        <v>2025</v>
      </c>
    </row>
    <row r="137" spans="1:12" x14ac:dyDescent="0.25">
      <c r="A137" t="s">
        <v>144</v>
      </c>
      <c r="B137" t="s">
        <v>206</v>
      </c>
      <c r="C137" t="s">
        <v>270</v>
      </c>
      <c r="D137">
        <v>91352</v>
      </c>
      <c r="E137">
        <v>33176</v>
      </c>
      <c r="F137">
        <v>617</v>
      </c>
      <c r="G137">
        <v>0.49</v>
      </c>
      <c r="H137">
        <v>0.13</v>
      </c>
      <c r="I137" s="1">
        <v>44645</v>
      </c>
      <c r="J137" t="str">
        <f>IF(Table1[[#This Row],[Probability_of_Default]] &gt; 0.7,"High",IF(Table1[[#This Row],[Probability_of_Default]]&gt;0.3,"Medium","Low"))</f>
        <v>Low</v>
      </c>
      <c r="K137">
        <f>ROUND(Table1[[#This Row],[Exposure_Amount]]/Table1[[#This Row],[Credit_Limit]] *100,0)</f>
        <v>36</v>
      </c>
      <c r="L137">
        <f>YEAR(Table1[[#This Row],[Account_Open_Date]])</f>
        <v>2022</v>
      </c>
    </row>
    <row r="138" spans="1:12" x14ac:dyDescent="0.25">
      <c r="A138" t="s">
        <v>145</v>
      </c>
      <c r="B138" t="s">
        <v>224</v>
      </c>
      <c r="C138" t="s">
        <v>270</v>
      </c>
      <c r="D138">
        <v>164867</v>
      </c>
      <c r="E138">
        <v>90684</v>
      </c>
      <c r="F138">
        <v>530</v>
      </c>
      <c r="G138">
        <v>0.43</v>
      </c>
      <c r="H138">
        <v>0.16</v>
      </c>
      <c r="I138" s="1">
        <v>45238</v>
      </c>
      <c r="J138" t="str">
        <f>IF(Table1[[#This Row],[Probability_of_Default]] &gt; 0.7,"High",IF(Table1[[#This Row],[Probability_of_Default]]&gt;0.3,"Medium","Low"))</f>
        <v>Low</v>
      </c>
      <c r="K138">
        <f>ROUND(Table1[[#This Row],[Exposure_Amount]]/Table1[[#This Row],[Credit_Limit]] *100,0)</f>
        <v>55</v>
      </c>
      <c r="L138">
        <f>YEAR(Table1[[#This Row],[Account_Open_Date]])</f>
        <v>2023</v>
      </c>
    </row>
    <row r="139" spans="1:12" x14ac:dyDescent="0.25">
      <c r="A139" t="s">
        <v>146</v>
      </c>
      <c r="B139" t="s">
        <v>259</v>
      </c>
      <c r="C139" t="s">
        <v>271</v>
      </c>
      <c r="D139">
        <v>192401</v>
      </c>
      <c r="E139">
        <v>123884</v>
      </c>
      <c r="F139">
        <v>503</v>
      </c>
      <c r="G139">
        <v>0.56000000000000005</v>
      </c>
      <c r="H139">
        <v>0.23</v>
      </c>
      <c r="I139" s="1">
        <v>44859</v>
      </c>
      <c r="J139" t="str">
        <f>IF(Table1[[#This Row],[Probability_of_Default]] &gt; 0.7,"High",IF(Table1[[#This Row],[Probability_of_Default]]&gt;0.3,"Medium","Low"))</f>
        <v>Low</v>
      </c>
      <c r="K139">
        <f>ROUND(Table1[[#This Row],[Exposure_Amount]]/Table1[[#This Row],[Credit_Limit]] *100,0)</f>
        <v>64</v>
      </c>
      <c r="L139">
        <f>YEAR(Table1[[#This Row],[Account_Open_Date]])</f>
        <v>2022</v>
      </c>
    </row>
    <row r="140" spans="1:12" x14ac:dyDescent="0.25">
      <c r="A140" t="s">
        <v>147</v>
      </c>
      <c r="B140" t="s">
        <v>164</v>
      </c>
      <c r="C140" t="s">
        <v>270</v>
      </c>
      <c r="D140">
        <v>129303</v>
      </c>
      <c r="E140">
        <v>81162</v>
      </c>
      <c r="F140">
        <v>450</v>
      </c>
      <c r="G140">
        <v>0.41</v>
      </c>
      <c r="H140">
        <v>0.19</v>
      </c>
      <c r="I140" s="1">
        <v>44840</v>
      </c>
      <c r="J140" t="str">
        <f>IF(Table1[[#This Row],[Probability_of_Default]] &gt; 0.7,"High",IF(Table1[[#This Row],[Probability_of_Default]]&gt;0.3,"Medium","Low"))</f>
        <v>Low</v>
      </c>
      <c r="K140">
        <f>ROUND(Table1[[#This Row],[Exposure_Amount]]/Table1[[#This Row],[Credit_Limit]] *100,0)</f>
        <v>63</v>
      </c>
      <c r="L140">
        <f>YEAR(Table1[[#This Row],[Account_Open_Date]])</f>
        <v>2022</v>
      </c>
    </row>
    <row r="141" spans="1:12" x14ac:dyDescent="0.25">
      <c r="A141" t="s">
        <v>148</v>
      </c>
      <c r="B141" t="s">
        <v>260</v>
      </c>
      <c r="C141" t="s">
        <v>269</v>
      </c>
      <c r="D141">
        <v>188658</v>
      </c>
      <c r="E141">
        <v>86985</v>
      </c>
      <c r="F141">
        <v>325</v>
      </c>
      <c r="G141">
        <v>0.86</v>
      </c>
      <c r="H141">
        <v>0.53</v>
      </c>
      <c r="I141" s="1">
        <v>44918</v>
      </c>
      <c r="J141" t="str">
        <f>IF(Table1[[#This Row],[Probability_of_Default]] &gt; 0.7,"High",IF(Table1[[#This Row],[Probability_of_Default]]&gt;0.3,"Medium","Low"))</f>
        <v>Medium</v>
      </c>
      <c r="K141">
        <f>ROUND(Table1[[#This Row],[Exposure_Amount]]/Table1[[#This Row],[Credit_Limit]] *100,0)</f>
        <v>46</v>
      </c>
      <c r="L141">
        <f>YEAR(Table1[[#This Row],[Account_Open_Date]])</f>
        <v>2022</v>
      </c>
    </row>
    <row r="142" spans="1:12" x14ac:dyDescent="0.25">
      <c r="A142" t="s">
        <v>149</v>
      </c>
      <c r="B142" t="s">
        <v>261</v>
      </c>
      <c r="C142" t="s">
        <v>271</v>
      </c>
      <c r="D142">
        <v>52050</v>
      </c>
      <c r="E142">
        <v>42103</v>
      </c>
      <c r="F142">
        <v>347</v>
      </c>
      <c r="G142">
        <v>0.84</v>
      </c>
      <c r="H142">
        <v>0.5</v>
      </c>
      <c r="I142" s="1">
        <v>45123</v>
      </c>
      <c r="J142" t="str">
        <f>IF(Table1[[#This Row],[Probability_of_Default]] &gt; 0.7,"High",IF(Table1[[#This Row],[Probability_of_Default]]&gt;0.3,"Medium","Low"))</f>
        <v>Medium</v>
      </c>
      <c r="K142">
        <f>ROUND(Table1[[#This Row],[Exposure_Amount]]/Table1[[#This Row],[Credit_Limit]] *100,0)</f>
        <v>81</v>
      </c>
      <c r="L142">
        <f>YEAR(Table1[[#This Row],[Account_Open_Date]])</f>
        <v>2023</v>
      </c>
    </row>
    <row r="143" spans="1:12" x14ac:dyDescent="0.25">
      <c r="A143" t="s">
        <v>150</v>
      </c>
      <c r="B143" t="s">
        <v>242</v>
      </c>
      <c r="C143" t="s">
        <v>270</v>
      </c>
      <c r="D143">
        <v>195385</v>
      </c>
      <c r="E143">
        <v>193513</v>
      </c>
      <c r="F143">
        <v>550</v>
      </c>
      <c r="G143">
        <v>0.19</v>
      </c>
      <c r="H143">
        <v>7.0000000000000007E-2</v>
      </c>
      <c r="I143" s="1">
        <v>45443</v>
      </c>
      <c r="J143" t="str">
        <f>IF(Table1[[#This Row],[Probability_of_Default]] &gt; 0.7,"High",IF(Table1[[#This Row],[Probability_of_Default]]&gt;0.3,"Medium","Low"))</f>
        <v>Low</v>
      </c>
      <c r="K143">
        <f>ROUND(Table1[[#This Row],[Exposure_Amount]]/Table1[[#This Row],[Credit_Limit]] *100,0)</f>
        <v>99</v>
      </c>
      <c r="L143">
        <f>YEAR(Table1[[#This Row],[Account_Open_Date]])</f>
        <v>2024</v>
      </c>
    </row>
    <row r="144" spans="1:12" x14ac:dyDescent="0.25">
      <c r="A144" t="s">
        <v>151</v>
      </c>
      <c r="B144" t="s">
        <v>262</v>
      </c>
      <c r="C144" t="s">
        <v>270</v>
      </c>
      <c r="D144">
        <v>128480</v>
      </c>
      <c r="E144">
        <v>38694</v>
      </c>
      <c r="F144">
        <v>786</v>
      </c>
      <c r="G144">
        <v>0.96</v>
      </c>
      <c r="H144">
        <v>7.0000000000000007E-2</v>
      </c>
      <c r="I144" s="1">
        <v>45715</v>
      </c>
      <c r="J144" t="str">
        <f>IF(Table1[[#This Row],[Probability_of_Default]] &gt; 0.7,"High",IF(Table1[[#This Row],[Probability_of_Default]]&gt;0.3,"Medium","Low"))</f>
        <v>Low</v>
      </c>
      <c r="K144">
        <f>ROUND(Table1[[#This Row],[Exposure_Amount]]/Table1[[#This Row],[Credit_Limit]] *100,0)</f>
        <v>30</v>
      </c>
      <c r="L144">
        <f>YEAR(Table1[[#This Row],[Account_Open_Date]])</f>
        <v>2025</v>
      </c>
    </row>
    <row r="145" spans="1:12" x14ac:dyDescent="0.25">
      <c r="A145" t="s">
        <v>152</v>
      </c>
      <c r="B145" t="s">
        <v>263</v>
      </c>
      <c r="C145" t="s">
        <v>269</v>
      </c>
      <c r="D145">
        <v>77154</v>
      </c>
      <c r="E145">
        <v>66246</v>
      </c>
      <c r="F145">
        <v>374</v>
      </c>
      <c r="G145">
        <v>0.67</v>
      </c>
      <c r="H145">
        <v>0.38</v>
      </c>
      <c r="I145" s="1">
        <v>45303</v>
      </c>
      <c r="J145" t="str">
        <f>IF(Table1[[#This Row],[Probability_of_Default]] &gt; 0.7,"High",IF(Table1[[#This Row],[Probability_of_Default]]&gt;0.3,"Medium","Low"))</f>
        <v>Medium</v>
      </c>
      <c r="K145">
        <f>ROUND(Table1[[#This Row],[Exposure_Amount]]/Table1[[#This Row],[Credit_Limit]] *100,0)</f>
        <v>86</v>
      </c>
      <c r="L145">
        <f>YEAR(Table1[[#This Row],[Account_Open_Date]])</f>
        <v>2024</v>
      </c>
    </row>
    <row r="146" spans="1:12" x14ac:dyDescent="0.25">
      <c r="A146" t="s">
        <v>153</v>
      </c>
      <c r="B146" t="s">
        <v>171</v>
      </c>
      <c r="C146" t="s">
        <v>271</v>
      </c>
      <c r="D146">
        <v>85203</v>
      </c>
      <c r="E146">
        <v>82534</v>
      </c>
      <c r="F146">
        <v>766</v>
      </c>
      <c r="G146">
        <v>0.85</v>
      </c>
      <c r="H146">
        <v>0.08</v>
      </c>
      <c r="I146" s="1">
        <v>44056</v>
      </c>
      <c r="J146" t="str">
        <f>IF(Table1[[#This Row],[Probability_of_Default]] &gt; 0.7,"High",IF(Table1[[#This Row],[Probability_of_Default]]&gt;0.3,"Medium","Low"))</f>
        <v>Low</v>
      </c>
      <c r="K146">
        <f>ROUND(Table1[[#This Row],[Exposure_Amount]]/Table1[[#This Row],[Credit_Limit]] *100,0)</f>
        <v>97</v>
      </c>
      <c r="L146">
        <f>YEAR(Table1[[#This Row],[Account_Open_Date]])</f>
        <v>2020</v>
      </c>
    </row>
    <row r="147" spans="1:12" x14ac:dyDescent="0.25">
      <c r="A147" t="s">
        <v>154</v>
      </c>
      <c r="B147" t="s">
        <v>170</v>
      </c>
      <c r="C147" t="s">
        <v>269</v>
      </c>
      <c r="D147">
        <v>119328</v>
      </c>
      <c r="E147">
        <v>106916</v>
      </c>
      <c r="F147">
        <v>724</v>
      </c>
      <c r="G147">
        <v>0.74</v>
      </c>
      <c r="H147">
        <v>0.11</v>
      </c>
      <c r="I147" s="1">
        <v>44842</v>
      </c>
      <c r="J147" t="str">
        <f>IF(Table1[[#This Row],[Probability_of_Default]] &gt; 0.7,"High",IF(Table1[[#This Row],[Probability_of_Default]]&gt;0.3,"Medium","Low"))</f>
        <v>Low</v>
      </c>
      <c r="K147">
        <f>ROUND(Table1[[#This Row],[Exposure_Amount]]/Table1[[#This Row],[Credit_Limit]] *100,0)</f>
        <v>90</v>
      </c>
      <c r="L147">
        <f>YEAR(Table1[[#This Row],[Account_Open_Date]])</f>
        <v>2022</v>
      </c>
    </row>
    <row r="148" spans="1:12" x14ac:dyDescent="0.25">
      <c r="A148" t="s">
        <v>155</v>
      </c>
      <c r="B148" t="s">
        <v>264</v>
      </c>
      <c r="C148" t="s">
        <v>271</v>
      </c>
      <c r="D148">
        <v>80258</v>
      </c>
      <c r="E148">
        <v>54353</v>
      </c>
      <c r="F148">
        <v>499</v>
      </c>
      <c r="G148">
        <v>0.49</v>
      </c>
      <c r="H148">
        <v>0.2</v>
      </c>
      <c r="I148" s="1">
        <v>45587</v>
      </c>
      <c r="J148" t="str">
        <f>IF(Table1[[#This Row],[Probability_of_Default]] &gt; 0.7,"High",IF(Table1[[#This Row],[Probability_of_Default]]&gt;0.3,"Medium","Low"))</f>
        <v>Low</v>
      </c>
      <c r="K148">
        <f>ROUND(Table1[[#This Row],[Exposure_Amount]]/Table1[[#This Row],[Credit_Limit]] *100,0)</f>
        <v>68</v>
      </c>
      <c r="L148">
        <f>YEAR(Table1[[#This Row],[Account_Open_Date]])</f>
        <v>2024</v>
      </c>
    </row>
    <row r="149" spans="1:12" x14ac:dyDescent="0.25">
      <c r="A149" t="s">
        <v>156</v>
      </c>
      <c r="B149" t="s">
        <v>265</v>
      </c>
      <c r="C149" t="s">
        <v>271</v>
      </c>
      <c r="D149">
        <v>78058</v>
      </c>
      <c r="E149">
        <v>50499</v>
      </c>
      <c r="F149">
        <v>693</v>
      </c>
      <c r="G149">
        <v>0.76</v>
      </c>
      <c r="H149">
        <v>0.14000000000000001</v>
      </c>
      <c r="I149" s="1">
        <v>44137</v>
      </c>
      <c r="J149" t="str">
        <f>IF(Table1[[#This Row],[Probability_of_Default]] &gt; 0.7,"High",IF(Table1[[#This Row],[Probability_of_Default]]&gt;0.3,"Medium","Low"))</f>
        <v>Low</v>
      </c>
      <c r="K149">
        <f>ROUND(Table1[[#This Row],[Exposure_Amount]]/Table1[[#This Row],[Credit_Limit]] *100,0)</f>
        <v>65</v>
      </c>
      <c r="L149">
        <f>YEAR(Table1[[#This Row],[Account_Open_Date]])</f>
        <v>2020</v>
      </c>
    </row>
    <row r="150" spans="1:12" x14ac:dyDescent="0.25">
      <c r="A150" t="s">
        <v>157</v>
      </c>
      <c r="B150" t="s">
        <v>266</v>
      </c>
      <c r="C150" t="s">
        <v>268</v>
      </c>
      <c r="D150">
        <v>195024</v>
      </c>
      <c r="E150">
        <v>72716</v>
      </c>
      <c r="F150">
        <v>806</v>
      </c>
      <c r="G150">
        <v>0.97</v>
      </c>
      <c r="H150">
        <v>0.05</v>
      </c>
      <c r="I150" s="1">
        <v>45687</v>
      </c>
      <c r="J150" t="str">
        <f>IF(Table1[[#This Row],[Probability_of_Default]] &gt; 0.7,"High",IF(Table1[[#This Row],[Probability_of_Default]]&gt;0.3,"Medium","Low"))</f>
        <v>Low</v>
      </c>
      <c r="K150">
        <f>ROUND(Table1[[#This Row],[Exposure_Amount]]/Table1[[#This Row],[Credit_Limit]] *100,0)</f>
        <v>37</v>
      </c>
      <c r="L150">
        <f>YEAR(Table1[[#This Row],[Account_Open_Date]])</f>
        <v>2025</v>
      </c>
    </row>
    <row r="151" spans="1:12" x14ac:dyDescent="0.25">
      <c r="A151" t="s">
        <v>158</v>
      </c>
      <c r="B151" t="s">
        <v>267</v>
      </c>
      <c r="C151" t="s">
        <v>270</v>
      </c>
      <c r="D151">
        <v>90749</v>
      </c>
      <c r="E151">
        <v>39517</v>
      </c>
      <c r="F151">
        <v>709</v>
      </c>
      <c r="G151">
        <v>0.34</v>
      </c>
      <c r="H151">
        <v>0.06</v>
      </c>
      <c r="I151" s="1">
        <v>45000</v>
      </c>
      <c r="J151" t="str">
        <f>IF(Table1[[#This Row],[Probability_of_Default]] &gt; 0.7,"High",IF(Table1[[#This Row],[Probability_of_Default]]&gt;0.3,"Medium","Low"))</f>
        <v>Low</v>
      </c>
      <c r="K151">
        <f>ROUND(Table1[[#This Row],[Exposure_Amount]]/Table1[[#This Row],[Credit_Limit]] *100,0)</f>
        <v>44</v>
      </c>
      <c r="L151">
        <f>YEAR(Table1[[#This Row],[Account_Open_Date]])</f>
        <v>2023</v>
      </c>
    </row>
  </sheetData>
  <conditionalFormatting sqref="J1">
    <cfRule type="cellIs" dxfId="9" priority="3" operator="equal">
      <formula>"High"</formula>
    </cfRule>
  </conditionalFormatting>
  <conditionalFormatting sqref="J1:J1048576">
    <cfRule type="containsText" dxfId="8" priority="2" operator="containsText" text="High">
      <formula>NOT(ISERROR(SEARCH("High",J1)))</formula>
    </cfRule>
  </conditionalFormatting>
  <conditionalFormatting sqref="A1:XFD1048576">
    <cfRule type="containsText" dxfId="7" priority="1" operator="containsText" text="High">
      <formula>NOT(ISERROR(SEARCH("High",A1)))</formula>
    </cfRule>
  </conditionalFormatting>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zoomScaleNormal="100" workbookViewId="0">
      <selection activeCell="J21" sqref="J21"/>
    </sheetView>
  </sheetViews>
  <sheetFormatPr defaultRowHeight="15" x14ac:dyDescent="0.25"/>
  <cols>
    <col min="1" max="1" width="13.140625" customWidth="1"/>
    <col min="2" max="2" width="20.7109375" customWidth="1"/>
    <col min="5" max="5" width="13.140625" customWidth="1"/>
    <col min="6" max="6" width="22.7109375" customWidth="1"/>
    <col min="8" max="8" width="13.85546875" customWidth="1"/>
    <col min="9" max="9" width="25.140625" bestFit="1" customWidth="1"/>
    <col min="11" max="11" width="13.140625" customWidth="1"/>
    <col min="12" max="12" width="20.7109375" customWidth="1"/>
  </cols>
  <sheetData>
    <row r="1" spans="1:12" x14ac:dyDescent="0.25">
      <c r="A1" s="8" t="s">
        <v>286</v>
      </c>
      <c r="B1" s="8"/>
      <c r="E1" s="8" t="s">
        <v>285</v>
      </c>
      <c r="F1" s="8"/>
      <c r="H1" s="8" t="s">
        <v>280</v>
      </c>
      <c r="I1" s="8"/>
      <c r="K1" s="8" t="s">
        <v>284</v>
      </c>
      <c r="L1" s="8"/>
    </row>
    <row r="3" spans="1:12" x14ac:dyDescent="0.25">
      <c r="A3" s="4" t="s">
        <v>2</v>
      </c>
      <c r="B3" t="s">
        <v>270</v>
      </c>
      <c r="E3" s="4" t="s">
        <v>273</v>
      </c>
      <c r="F3" t="s">
        <v>279</v>
      </c>
      <c r="H3" s="4" t="s">
        <v>2</v>
      </c>
      <c r="I3" t="s">
        <v>270</v>
      </c>
      <c r="K3" s="4" t="s">
        <v>273</v>
      </c>
      <c r="L3" t="s">
        <v>277</v>
      </c>
    </row>
    <row r="4" spans="1:12" x14ac:dyDescent="0.25">
      <c r="E4" s="5" t="s">
        <v>270</v>
      </c>
      <c r="F4" s="6">
        <v>547.57142857142856</v>
      </c>
      <c r="H4" s="4" t="s">
        <v>272</v>
      </c>
      <c r="I4" t="s">
        <v>278</v>
      </c>
      <c r="K4" s="5">
        <v>2020</v>
      </c>
      <c r="L4" s="6">
        <v>2</v>
      </c>
    </row>
    <row r="5" spans="1:12" x14ac:dyDescent="0.25">
      <c r="A5" s="4" t="s">
        <v>273</v>
      </c>
      <c r="B5" t="s">
        <v>277</v>
      </c>
      <c r="E5" s="5" t="s">
        <v>274</v>
      </c>
      <c r="F5" s="6">
        <v>547.57142857142856</v>
      </c>
      <c r="K5" s="5">
        <v>2021</v>
      </c>
      <c r="L5" s="6">
        <v>8</v>
      </c>
    </row>
    <row r="6" spans="1:12" x14ac:dyDescent="0.25">
      <c r="A6" s="5" t="s">
        <v>275</v>
      </c>
      <c r="B6" s="6">
        <v>32</v>
      </c>
      <c r="H6" s="4" t="s">
        <v>273</v>
      </c>
      <c r="I6" t="s">
        <v>282</v>
      </c>
      <c r="K6" s="5">
        <v>2022</v>
      </c>
      <c r="L6" s="6">
        <v>10</v>
      </c>
    </row>
    <row r="7" spans="1:12" x14ac:dyDescent="0.25">
      <c r="A7" s="5" t="s">
        <v>276</v>
      </c>
      <c r="B7" s="6">
        <v>10</v>
      </c>
      <c r="H7" s="5" t="s">
        <v>164</v>
      </c>
      <c r="I7" s="6">
        <v>111</v>
      </c>
      <c r="K7" s="5">
        <v>2023</v>
      </c>
      <c r="L7" s="6">
        <v>12</v>
      </c>
    </row>
    <row r="8" spans="1:12" x14ac:dyDescent="0.25">
      <c r="A8" s="5" t="s">
        <v>274</v>
      </c>
      <c r="B8" s="6">
        <v>42</v>
      </c>
      <c r="H8" s="5" t="s">
        <v>212</v>
      </c>
      <c r="I8" s="6">
        <v>94</v>
      </c>
      <c r="K8" s="5">
        <v>2024</v>
      </c>
      <c r="L8" s="6">
        <v>6</v>
      </c>
    </row>
    <row r="9" spans="1:12" x14ac:dyDescent="0.25">
      <c r="H9" s="5" t="s">
        <v>242</v>
      </c>
      <c r="I9" s="6">
        <v>99</v>
      </c>
      <c r="K9" s="5">
        <v>2025</v>
      </c>
      <c r="L9" s="6">
        <v>4</v>
      </c>
    </row>
    <row r="10" spans="1:12" x14ac:dyDescent="0.25">
      <c r="H10" s="5" t="s">
        <v>174</v>
      </c>
      <c r="I10" s="6">
        <v>86</v>
      </c>
      <c r="K10" s="5" t="s">
        <v>274</v>
      </c>
      <c r="L10" s="6">
        <v>42</v>
      </c>
    </row>
    <row r="11" spans="1:12" x14ac:dyDescent="0.25">
      <c r="H11" s="5" t="s">
        <v>221</v>
      </c>
      <c r="I11" s="6">
        <v>108</v>
      </c>
    </row>
    <row r="12" spans="1:12" x14ac:dyDescent="0.25">
      <c r="H12" s="5" t="s">
        <v>190</v>
      </c>
      <c r="I12" s="6">
        <v>91</v>
      </c>
    </row>
    <row r="13" spans="1:12" x14ac:dyDescent="0.25">
      <c r="H13" s="5" t="s">
        <v>218</v>
      </c>
      <c r="I13" s="6">
        <v>100</v>
      </c>
    </row>
    <row r="14" spans="1:12" x14ac:dyDescent="0.25">
      <c r="H14" s="5" t="s">
        <v>176</v>
      </c>
      <c r="I14" s="6">
        <v>86</v>
      </c>
    </row>
    <row r="15" spans="1:12" x14ac:dyDescent="0.25">
      <c r="H15" s="5" t="s">
        <v>229</v>
      </c>
      <c r="I15" s="6">
        <v>257</v>
      </c>
    </row>
    <row r="16" spans="1:12" x14ac:dyDescent="0.25">
      <c r="H16" s="5" t="s">
        <v>172</v>
      </c>
      <c r="I16" s="6">
        <v>88</v>
      </c>
    </row>
    <row r="17" spans="8:9" x14ac:dyDescent="0.25">
      <c r="H17" s="5" t="s">
        <v>238</v>
      </c>
      <c r="I17" s="6">
        <v>95</v>
      </c>
    </row>
    <row r="18" spans="8:9" x14ac:dyDescent="0.25">
      <c r="H18" s="5" t="s">
        <v>274</v>
      </c>
      <c r="I18" s="6">
        <v>1215</v>
      </c>
    </row>
  </sheetData>
  <mergeCells count="4">
    <mergeCell ref="K1:L1"/>
    <mergeCell ref="E1:F1"/>
    <mergeCell ref="A1:B1"/>
    <mergeCell ref="H1:I1"/>
  </mergeCells>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8"/>
  <sheetViews>
    <sheetView tabSelected="1" workbookViewId="0">
      <selection activeCell="V6" sqref="V6"/>
    </sheetView>
  </sheetViews>
  <sheetFormatPr defaultRowHeight="15" x14ac:dyDescent="0.25"/>
  <cols>
    <col min="17" max="17" width="19.7109375" hidden="1" customWidth="1"/>
    <col min="18" max="20" width="0" hidden="1" customWidth="1"/>
  </cols>
  <sheetData>
    <row r="1" spans="1:19" x14ac:dyDescent="0.25">
      <c r="A1" s="9"/>
      <c r="B1" s="10"/>
      <c r="C1" s="10"/>
      <c r="D1" s="10"/>
      <c r="E1" s="10"/>
      <c r="F1" s="10"/>
      <c r="G1" s="10"/>
      <c r="H1" s="10"/>
      <c r="I1" s="10"/>
      <c r="J1" s="10"/>
      <c r="K1" s="10"/>
      <c r="L1" s="10"/>
      <c r="M1" s="11"/>
    </row>
    <row r="2" spans="1:19" x14ac:dyDescent="0.25">
      <c r="A2" s="12"/>
      <c r="B2" s="13"/>
      <c r="C2" s="13"/>
      <c r="D2" s="13"/>
      <c r="E2" s="13"/>
      <c r="F2" s="13"/>
      <c r="G2" s="13"/>
      <c r="H2" s="13"/>
      <c r="I2" s="13"/>
      <c r="J2" s="13"/>
      <c r="K2" s="13"/>
      <c r="L2" s="13"/>
      <c r="M2" s="14"/>
    </row>
    <row r="3" spans="1:19" x14ac:dyDescent="0.25">
      <c r="A3" s="12"/>
      <c r="B3" s="13"/>
      <c r="C3" s="13"/>
      <c r="D3" s="13"/>
      <c r="E3" s="13"/>
      <c r="F3" s="13"/>
      <c r="G3" s="13"/>
      <c r="H3" s="13"/>
      <c r="I3" s="13"/>
      <c r="J3" s="13"/>
      <c r="K3" s="13"/>
      <c r="L3" s="13"/>
      <c r="M3" s="14"/>
    </row>
    <row r="4" spans="1:19" x14ac:dyDescent="0.25">
      <c r="A4" s="12"/>
      <c r="B4" s="13"/>
      <c r="C4" s="13"/>
      <c r="D4" s="13"/>
      <c r="E4" s="13"/>
      <c r="F4" s="13"/>
      <c r="G4" s="13"/>
      <c r="H4" s="13"/>
      <c r="I4" s="13"/>
      <c r="J4" s="13"/>
      <c r="K4" s="13"/>
      <c r="L4" s="13"/>
      <c r="M4" s="14"/>
      <c r="Q4" t="s">
        <v>285</v>
      </c>
      <c r="R4">
        <f>AVERAGE(Table1[Credit_Score])</f>
        <v>573.16</v>
      </c>
      <c r="S4" t="str">
        <f>CONCATENATE(Q4," : ",R4)</f>
        <v>Average Credit Score : 573.16</v>
      </c>
    </row>
    <row r="5" spans="1:19" x14ac:dyDescent="0.25">
      <c r="A5" s="12"/>
      <c r="B5" s="13"/>
      <c r="C5" s="13"/>
      <c r="D5" s="13"/>
      <c r="E5" s="13"/>
      <c r="F5" s="13"/>
      <c r="G5" s="13"/>
      <c r="H5" s="13"/>
      <c r="I5" s="13"/>
      <c r="J5" s="13"/>
      <c r="K5" s="13"/>
      <c r="L5" s="13"/>
      <c r="M5" s="14"/>
      <c r="Q5" t="s">
        <v>287</v>
      </c>
      <c r="R5">
        <f>MAX('Customer Data - Credit Risk'!K129:K151)</f>
        <v>99</v>
      </c>
      <c r="S5" t="str">
        <f>CONCATENATE(Q5," : ",R5)</f>
        <v>High Risk % : 99</v>
      </c>
    </row>
    <row r="6" spans="1:19" x14ac:dyDescent="0.25">
      <c r="A6" s="12"/>
      <c r="B6" s="13"/>
      <c r="C6" s="13"/>
      <c r="D6" s="13"/>
      <c r="E6" s="13"/>
      <c r="F6" s="13"/>
      <c r="G6" s="13"/>
      <c r="H6" s="13"/>
      <c r="I6" s="13"/>
      <c r="J6" s="13"/>
      <c r="K6" s="13"/>
      <c r="L6" s="13"/>
      <c r="M6" s="14"/>
    </row>
    <row r="7" spans="1:19" x14ac:dyDescent="0.25">
      <c r="A7" s="12"/>
      <c r="B7" s="13"/>
      <c r="C7" s="13"/>
      <c r="D7" s="13"/>
      <c r="E7" s="13"/>
      <c r="F7" s="13"/>
      <c r="G7" s="13"/>
      <c r="H7" s="13"/>
      <c r="I7" s="13"/>
      <c r="J7" s="13"/>
      <c r="K7" s="13"/>
      <c r="L7" s="13"/>
      <c r="M7" s="14"/>
    </row>
    <row r="8" spans="1:19" x14ac:dyDescent="0.25">
      <c r="A8" s="12"/>
      <c r="B8" s="13"/>
      <c r="C8" s="13"/>
      <c r="D8" s="13"/>
      <c r="E8" s="13"/>
      <c r="F8" s="13"/>
      <c r="G8" s="13"/>
      <c r="H8" s="13"/>
      <c r="I8" s="13"/>
      <c r="J8" s="13"/>
      <c r="K8" s="13"/>
      <c r="L8" s="13"/>
      <c r="M8" s="14"/>
    </row>
    <row r="9" spans="1:19" x14ac:dyDescent="0.25">
      <c r="A9" s="12"/>
      <c r="B9" s="13"/>
      <c r="C9" s="13"/>
      <c r="D9" s="13"/>
      <c r="E9" s="13"/>
      <c r="F9" s="13"/>
      <c r="G9" s="13"/>
      <c r="H9" s="13"/>
      <c r="I9" s="13"/>
      <c r="J9" s="13"/>
      <c r="K9" s="13"/>
      <c r="L9" s="13"/>
      <c r="M9" s="14"/>
    </row>
    <row r="10" spans="1:19" x14ac:dyDescent="0.25">
      <c r="A10" s="12"/>
      <c r="B10" s="13"/>
      <c r="C10" s="13"/>
      <c r="D10" s="13"/>
      <c r="E10" s="13"/>
      <c r="F10" s="13"/>
      <c r="G10" s="13"/>
      <c r="H10" s="13"/>
      <c r="I10" s="13"/>
      <c r="J10" s="13"/>
      <c r="K10" s="13"/>
      <c r="L10" s="13"/>
      <c r="M10" s="14"/>
    </row>
    <row r="11" spans="1:19" x14ac:dyDescent="0.25">
      <c r="A11" s="12"/>
      <c r="B11" s="13"/>
      <c r="C11" s="13"/>
      <c r="D11" s="13"/>
      <c r="E11" s="13"/>
      <c r="F11" s="13"/>
      <c r="G11" s="13"/>
      <c r="H11" s="13"/>
      <c r="I11" s="13"/>
      <c r="J11" s="13"/>
      <c r="K11" s="13"/>
      <c r="L11" s="13"/>
      <c r="M11" s="14"/>
    </row>
    <row r="12" spans="1:19" x14ac:dyDescent="0.25">
      <c r="A12" s="12"/>
      <c r="B12" s="13"/>
      <c r="C12" s="13"/>
      <c r="D12" s="13"/>
      <c r="E12" s="13"/>
      <c r="F12" s="13"/>
      <c r="G12" s="13"/>
      <c r="H12" s="13"/>
      <c r="I12" s="13"/>
      <c r="J12" s="13"/>
      <c r="K12" s="13"/>
      <c r="L12" s="13"/>
      <c r="M12" s="14"/>
    </row>
    <row r="13" spans="1:19" x14ac:dyDescent="0.25">
      <c r="A13" s="12"/>
      <c r="B13" s="13"/>
      <c r="C13" s="13"/>
      <c r="D13" s="13"/>
      <c r="E13" s="13"/>
      <c r="F13" s="13"/>
      <c r="G13" s="13"/>
      <c r="H13" s="13"/>
      <c r="I13" s="13"/>
      <c r="J13" s="13"/>
      <c r="K13" s="13"/>
      <c r="L13" s="13"/>
      <c r="M13" s="14"/>
    </row>
    <row r="14" spans="1:19" x14ac:dyDescent="0.25">
      <c r="A14" s="12"/>
      <c r="B14" s="13"/>
      <c r="C14" s="13"/>
      <c r="D14" s="13"/>
      <c r="E14" s="13"/>
      <c r="F14" s="13"/>
      <c r="G14" s="13"/>
      <c r="H14" s="13"/>
      <c r="I14" s="13"/>
      <c r="J14" s="13"/>
      <c r="K14" s="13"/>
      <c r="L14" s="13"/>
      <c r="M14" s="14"/>
    </row>
    <row r="15" spans="1:19" x14ac:dyDescent="0.25">
      <c r="A15" s="12"/>
      <c r="B15" s="13"/>
      <c r="C15" s="13"/>
      <c r="D15" s="13"/>
      <c r="E15" s="13"/>
      <c r="F15" s="13"/>
      <c r="G15" s="13"/>
      <c r="H15" s="13"/>
      <c r="I15" s="13"/>
      <c r="J15" s="13"/>
      <c r="K15" s="13"/>
      <c r="L15" s="13"/>
      <c r="M15" s="14"/>
    </row>
    <row r="16" spans="1:19" x14ac:dyDescent="0.25">
      <c r="A16" s="12"/>
      <c r="B16" s="13"/>
      <c r="C16" s="13"/>
      <c r="D16" s="13"/>
      <c r="E16" s="13"/>
      <c r="F16" s="13"/>
      <c r="G16" s="13"/>
      <c r="H16" s="13"/>
      <c r="I16" s="13"/>
      <c r="J16" s="13"/>
      <c r="K16" s="13"/>
      <c r="L16" s="13"/>
      <c r="M16" s="14"/>
    </row>
    <row r="17" spans="1:13" x14ac:dyDescent="0.25">
      <c r="A17" s="12"/>
      <c r="B17" s="13"/>
      <c r="C17" s="13"/>
      <c r="D17" s="13"/>
      <c r="E17" s="13"/>
      <c r="F17" s="13"/>
      <c r="G17" s="13"/>
      <c r="H17" s="13"/>
      <c r="I17" s="13"/>
      <c r="J17" s="13"/>
      <c r="K17" s="13"/>
      <c r="L17" s="13"/>
      <c r="M17" s="14"/>
    </row>
    <row r="18" spans="1:13" x14ac:dyDescent="0.25">
      <c r="A18" s="12"/>
      <c r="B18" s="13"/>
      <c r="C18" s="13"/>
      <c r="D18" s="13"/>
      <c r="E18" s="13"/>
      <c r="F18" s="13"/>
      <c r="G18" s="13"/>
      <c r="H18" s="13"/>
      <c r="I18" s="13"/>
      <c r="J18" s="13"/>
      <c r="K18" s="13"/>
      <c r="L18" s="13"/>
      <c r="M18" s="14"/>
    </row>
    <row r="19" spans="1:13" x14ac:dyDescent="0.25">
      <c r="A19" s="12"/>
      <c r="B19" s="13"/>
      <c r="C19" s="13"/>
      <c r="D19" s="13"/>
      <c r="E19" s="13"/>
      <c r="F19" s="13"/>
      <c r="G19" s="13"/>
      <c r="H19" s="13"/>
      <c r="I19" s="13"/>
      <c r="J19" s="13"/>
      <c r="K19" s="13"/>
      <c r="L19" s="13"/>
      <c r="M19" s="14"/>
    </row>
    <row r="20" spans="1:13" x14ac:dyDescent="0.25">
      <c r="A20" s="12"/>
      <c r="B20" s="13"/>
      <c r="C20" s="13"/>
      <c r="D20" s="13"/>
      <c r="E20" s="13"/>
      <c r="F20" s="13"/>
      <c r="G20" s="13"/>
      <c r="H20" s="13"/>
      <c r="I20" s="13"/>
      <c r="J20" s="13"/>
      <c r="K20" s="13"/>
      <c r="L20" s="13"/>
      <c r="M20" s="14"/>
    </row>
    <row r="21" spans="1:13" x14ac:dyDescent="0.25">
      <c r="A21" s="12"/>
      <c r="B21" s="13"/>
      <c r="C21" s="13"/>
      <c r="D21" s="13"/>
      <c r="E21" s="13"/>
      <c r="F21" s="13"/>
      <c r="G21" s="13"/>
      <c r="H21" s="13"/>
      <c r="I21" s="13"/>
      <c r="J21" s="13"/>
      <c r="K21" s="13"/>
      <c r="L21" s="13"/>
      <c r="M21" s="14"/>
    </row>
    <row r="22" spans="1:13" x14ac:dyDescent="0.25">
      <c r="A22" s="12"/>
      <c r="B22" s="13"/>
      <c r="C22" s="13"/>
      <c r="D22" s="13"/>
      <c r="E22" s="13"/>
      <c r="F22" s="13"/>
      <c r="G22" s="13"/>
      <c r="H22" s="13"/>
      <c r="I22" s="13"/>
      <c r="J22" s="13"/>
      <c r="K22" s="13"/>
      <c r="L22" s="13"/>
      <c r="M22" s="14"/>
    </row>
    <row r="23" spans="1:13" x14ac:dyDescent="0.25">
      <c r="A23" s="12"/>
      <c r="B23" s="13"/>
      <c r="C23" s="13"/>
      <c r="D23" s="13"/>
      <c r="E23" s="13"/>
      <c r="F23" s="13"/>
      <c r="G23" s="13"/>
      <c r="H23" s="13"/>
      <c r="I23" s="13"/>
      <c r="J23" s="13"/>
      <c r="K23" s="13"/>
      <c r="L23" s="13"/>
      <c r="M23" s="14"/>
    </row>
    <row r="24" spans="1:13" x14ac:dyDescent="0.25">
      <c r="A24" s="12"/>
      <c r="B24" s="13"/>
      <c r="C24" s="13"/>
      <c r="D24" s="13"/>
      <c r="E24" s="13"/>
      <c r="F24" s="13"/>
      <c r="G24" s="13"/>
      <c r="H24" s="13"/>
      <c r="I24" s="13"/>
      <c r="J24" s="13"/>
      <c r="K24" s="13"/>
      <c r="L24" s="13"/>
      <c r="M24" s="14"/>
    </row>
    <row r="25" spans="1:13" x14ac:dyDescent="0.25">
      <c r="A25" s="12"/>
      <c r="B25" s="13"/>
      <c r="C25" s="13"/>
      <c r="D25" s="13"/>
      <c r="E25" s="13"/>
      <c r="F25" s="13"/>
      <c r="G25" s="13"/>
      <c r="H25" s="13"/>
      <c r="I25" s="13"/>
      <c r="J25" s="13"/>
      <c r="K25" s="13"/>
      <c r="L25" s="13"/>
      <c r="M25" s="14"/>
    </row>
    <row r="26" spans="1:13" x14ac:dyDescent="0.25">
      <c r="A26" s="12"/>
      <c r="B26" s="13"/>
      <c r="C26" s="13"/>
      <c r="D26" s="13"/>
      <c r="E26" s="13"/>
      <c r="F26" s="13"/>
      <c r="G26" s="13"/>
      <c r="H26" s="13"/>
      <c r="I26" s="13"/>
      <c r="J26" s="13"/>
      <c r="K26" s="13"/>
      <c r="L26" s="13"/>
      <c r="M26" s="14"/>
    </row>
    <row r="27" spans="1:13" x14ac:dyDescent="0.25">
      <c r="A27" s="12"/>
      <c r="B27" s="13"/>
      <c r="C27" s="13"/>
      <c r="D27" s="13"/>
      <c r="E27" s="13"/>
      <c r="F27" s="13"/>
      <c r="G27" s="13"/>
      <c r="H27" s="13"/>
      <c r="I27" s="13"/>
      <c r="J27" s="13"/>
      <c r="K27" s="13"/>
      <c r="L27" s="13"/>
      <c r="M27" s="14"/>
    </row>
    <row r="28" spans="1:13" x14ac:dyDescent="0.25">
      <c r="A28" s="15"/>
      <c r="B28" s="16"/>
      <c r="C28" s="16"/>
      <c r="D28" s="16"/>
      <c r="E28" s="16"/>
      <c r="F28" s="16"/>
      <c r="G28" s="16"/>
      <c r="H28" s="16"/>
      <c r="I28" s="16"/>
      <c r="J28" s="16"/>
      <c r="K28" s="16"/>
      <c r="L28" s="16"/>
      <c r="M28" s="17"/>
    </row>
  </sheetData>
  <mergeCells count="1">
    <mergeCell ref="A1:M28"/>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Customer Data - Credit Risk</vt:lpstr>
      <vt:lpstr>Pivot Tables</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Admin</cp:lastModifiedBy>
  <dcterms:created xsi:type="dcterms:W3CDTF">2025-06-12T06:01:12Z</dcterms:created>
  <dcterms:modified xsi:type="dcterms:W3CDTF">2025-06-12T12:11:10Z</dcterms:modified>
</cp:coreProperties>
</file>