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ropbox\Sorted\UT Austin Academics\Fall 19\PIC\"/>
    </mc:Choice>
  </mc:AlternateContent>
  <xr:revisionPtr revIDLastSave="0" documentId="13_ncr:1_{A4651766-7824-46FC-9DEB-26A9008F71EC}" xr6:coauthVersionLast="45" xr6:coauthVersionMax="45" xr10:uidLastSave="{00000000-0000-0000-0000-000000000000}"/>
  <bookViews>
    <workbookView xWindow="-120" yWindow="-120" windowWidth="29040" windowHeight="15840" xr2:uid="{FB0A4D37-E17C-460E-8655-C587816B8CA6}"/>
  </bookViews>
  <sheets>
    <sheet name="Data generation" sheetId="1" r:id="rId1"/>
    <sheet name="Summary 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F121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G2" i="1"/>
  <c r="H2" i="1" s="1"/>
  <c r="J2" i="1" s="1"/>
  <c r="D2" i="1"/>
  <c r="E3" i="1" l="1"/>
  <c r="G3" i="1" s="1"/>
  <c r="F3" i="1"/>
  <c r="E4" i="1" s="1"/>
  <c r="G4" i="1" s="1"/>
  <c r="I2" i="1"/>
  <c r="I3" i="1"/>
  <c r="H3" i="1"/>
  <c r="J3" i="1" s="1"/>
  <c r="K2" i="1"/>
  <c r="F4" i="1" l="1"/>
  <c r="E5" i="1" s="1"/>
  <c r="L3" i="1"/>
  <c r="L2" i="1"/>
  <c r="K3" i="1"/>
  <c r="I4" i="1"/>
  <c r="H4" i="1"/>
  <c r="J4" i="1" s="1"/>
  <c r="K4" i="1" l="1"/>
  <c r="G5" i="1"/>
  <c r="F5" i="1"/>
  <c r="L4" i="1" l="1"/>
  <c r="E6" i="1"/>
  <c r="H5" i="1"/>
  <c r="J5" i="1" s="1"/>
  <c r="I5" i="1"/>
  <c r="K5" i="1" s="1"/>
  <c r="G6" i="1" l="1"/>
  <c r="F6" i="1"/>
  <c r="E7" i="1" s="1"/>
  <c r="L5" i="1"/>
  <c r="G7" i="1" l="1"/>
  <c r="F7" i="1"/>
  <c r="I6" i="1"/>
  <c r="H6" i="1"/>
  <c r="J6" i="1" s="1"/>
  <c r="K6" i="1" l="1"/>
  <c r="E8" i="1"/>
  <c r="H7" i="1"/>
  <c r="J7" i="1" s="1"/>
  <c r="I7" i="1"/>
  <c r="L6" i="1" l="1"/>
  <c r="K7" i="1"/>
  <c r="G8" i="1"/>
  <c r="F8" i="1"/>
  <c r="E9" i="1" l="1"/>
  <c r="I8" i="1"/>
  <c r="H8" i="1"/>
  <c r="J8" i="1" s="1"/>
  <c r="L7" i="1"/>
  <c r="K8" i="1" l="1"/>
  <c r="F9" i="1"/>
  <c r="E10" i="1" s="1"/>
  <c r="G9" i="1"/>
  <c r="G10" i="1" l="1"/>
  <c r="F10" i="1"/>
  <c r="H9" i="1"/>
  <c r="J9" i="1" s="1"/>
  <c r="I9" i="1"/>
  <c r="K9" i="1" s="1"/>
  <c r="L9" i="1" s="1"/>
  <c r="L8" i="1"/>
  <c r="E11" i="1" l="1"/>
  <c r="I10" i="1"/>
  <c r="H10" i="1"/>
  <c r="J10" i="1" s="1"/>
  <c r="G11" i="1" l="1"/>
  <c r="F11" i="1"/>
  <c r="E12" i="1" s="1"/>
  <c r="K10" i="1"/>
  <c r="L10" i="1" s="1"/>
  <c r="G12" i="1" l="1"/>
  <c r="F12" i="1"/>
  <c r="I11" i="1"/>
  <c r="K11" i="1" s="1"/>
  <c r="L11" i="1" s="1"/>
  <c r="H11" i="1"/>
  <c r="J11" i="1" s="1"/>
  <c r="I12" i="1" l="1"/>
  <c r="H12" i="1"/>
  <c r="J12" i="1" s="1"/>
  <c r="E13" i="1"/>
  <c r="G13" i="1" l="1"/>
  <c r="F13" i="1"/>
  <c r="K12" i="1"/>
  <c r="L12" i="1" s="1"/>
  <c r="E14" i="1" l="1"/>
  <c r="G14" i="1"/>
  <c r="F14" i="1"/>
  <c r="E15" i="1" s="1"/>
  <c r="H13" i="1"/>
  <c r="J13" i="1" s="1"/>
  <c r="I13" i="1"/>
  <c r="K13" i="1" s="1"/>
  <c r="L13" i="1" s="1"/>
  <c r="G15" i="1" l="1"/>
  <c r="F15" i="1"/>
  <c r="E16" i="1" s="1"/>
  <c r="I14" i="1"/>
  <c r="H14" i="1"/>
  <c r="J14" i="1" s="1"/>
  <c r="K14" i="1" l="1"/>
  <c r="L14" i="1" s="1"/>
  <c r="G16" i="1"/>
  <c r="F16" i="1"/>
  <c r="E17" i="1" s="1"/>
  <c r="H15" i="1"/>
  <c r="J15" i="1" s="1"/>
  <c r="I15" i="1"/>
  <c r="K15" i="1" s="1"/>
  <c r="L15" i="1" s="1"/>
  <c r="F17" i="1" l="1"/>
  <c r="G17" i="1"/>
  <c r="I16" i="1"/>
  <c r="H16" i="1"/>
  <c r="J16" i="1" s="1"/>
  <c r="E18" i="1" l="1"/>
  <c r="G18" i="1" s="1"/>
  <c r="K16" i="1"/>
  <c r="L16" i="1" s="1"/>
  <c r="H17" i="1"/>
  <c r="J17" i="1" s="1"/>
  <c r="I17" i="1"/>
  <c r="K17" i="1" s="1"/>
  <c r="L17" i="1" s="1"/>
  <c r="F18" i="1" l="1"/>
  <c r="E19" i="1" s="1"/>
  <c r="G19" i="1" s="1"/>
  <c r="I18" i="1"/>
  <c r="H18" i="1"/>
  <c r="J18" i="1" s="1"/>
  <c r="F19" i="1" l="1"/>
  <c r="K18" i="1"/>
  <c r="L18" i="1" s="1"/>
  <c r="H19" i="1"/>
  <c r="J19" i="1" s="1"/>
  <c r="I19" i="1"/>
  <c r="K19" i="1" s="1"/>
  <c r="L19" i="1" s="1"/>
  <c r="E20" i="1"/>
  <c r="G20" i="1" l="1"/>
  <c r="F20" i="1"/>
  <c r="E21" i="1" s="1"/>
  <c r="F21" i="1" l="1"/>
  <c r="G21" i="1"/>
  <c r="I20" i="1"/>
  <c r="H20" i="1"/>
  <c r="J20" i="1" s="1"/>
  <c r="E22" i="1" l="1"/>
  <c r="K20" i="1"/>
  <c r="L20" i="1" s="1"/>
  <c r="H21" i="1"/>
  <c r="J21" i="1" s="1"/>
  <c r="I21" i="1"/>
  <c r="G22" i="1"/>
  <c r="F22" i="1"/>
  <c r="E23" i="1" s="1"/>
  <c r="G23" i="1" l="1"/>
  <c r="F23" i="1"/>
  <c r="E24" i="1" s="1"/>
  <c r="I22" i="1"/>
  <c r="H22" i="1"/>
  <c r="J22" i="1" s="1"/>
  <c r="K21" i="1"/>
  <c r="L21" i="1" s="1"/>
  <c r="K22" i="1" l="1"/>
  <c r="L22" i="1" s="1"/>
  <c r="G24" i="1"/>
  <c r="F24" i="1"/>
  <c r="E25" i="1" s="1"/>
  <c r="H23" i="1"/>
  <c r="J23" i="1" s="1"/>
  <c r="I23" i="1"/>
  <c r="K23" i="1" s="1"/>
  <c r="L23" i="1" s="1"/>
  <c r="F25" i="1" l="1"/>
  <c r="G25" i="1"/>
  <c r="I24" i="1"/>
  <c r="H24" i="1"/>
  <c r="J24" i="1" s="1"/>
  <c r="K24" i="1" l="1"/>
  <c r="L24" i="1" s="1"/>
  <c r="H25" i="1"/>
  <c r="J25" i="1" s="1"/>
  <c r="I25" i="1"/>
  <c r="E26" i="1"/>
  <c r="K25" i="1" l="1"/>
  <c r="L25" i="1" s="1"/>
  <c r="G26" i="1"/>
  <c r="F26" i="1"/>
  <c r="E27" i="1" l="1"/>
  <c r="I26" i="1"/>
  <c r="H26" i="1"/>
  <c r="J26" i="1" s="1"/>
  <c r="K26" i="1" l="1"/>
  <c r="L26" i="1" s="1"/>
  <c r="G27" i="1"/>
  <c r="F27" i="1"/>
  <c r="E28" i="1" s="1"/>
  <c r="G28" i="1" l="1"/>
  <c r="F28" i="1"/>
  <c r="E29" i="1" s="1"/>
  <c r="H27" i="1"/>
  <c r="J27" i="1" s="1"/>
  <c r="I27" i="1"/>
  <c r="K27" i="1" s="1"/>
  <c r="L27" i="1" s="1"/>
  <c r="F29" i="1" l="1"/>
  <c r="G29" i="1"/>
  <c r="I28" i="1"/>
  <c r="H28" i="1"/>
  <c r="J28" i="1" s="1"/>
  <c r="E30" i="1" l="1"/>
  <c r="K28" i="1"/>
  <c r="L28" i="1" s="1"/>
  <c r="I29" i="1"/>
  <c r="H29" i="1"/>
  <c r="J29" i="1" s="1"/>
  <c r="G30" i="1"/>
  <c r="F30" i="1"/>
  <c r="E31" i="1" s="1"/>
  <c r="I30" i="1" l="1"/>
  <c r="H30" i="1"/>
  <c r="J30" i="1" s="1"/>
  <c r="G31" i="1"/>
  <c r="F31" i="1"/>
  <c r="E32" i="1" s="1"/>
  <c r="K29" i="1"/>
  <c r="L29" i="1" s="1"/>
  <c r="G32" i="1" l="1"/>
  <c r="F32" i="1"/>
  <c r="H31" i="1"/>
  <c r="J31" i="1" s="1"/>
  <c r="I31" i="1"/>
  <c r="K31" i="1" s="1"/>
  <c r="L31" i="1" s="1"/>
  <c r="K30" i="1"/>
  <c r="L30" i="1" s="1"/>
  <c r="E33" i="1" l="1"/>
  <c r="F33" i="1" s="1"/>
  <c r="I32" i="1"/>
  <c r="H32" i="1"/>
  <c r="J32" i="1" s="1"/>
  <c r="G33" i="1" l="1"/>
  <c r="K32" i="1"/>
  <c r="L32" i="1" s="1"/>
  <c r="I33" i="1"/>
  <c r="H33" i="1"/>
  <c r="J33" i="1" s="1"/>
  <c r="E34" i="1"/>
  <c r="K33" i="1" l="1"/>
  <c r="L33" i="1" s="1"/>
  <c r="G34" i="1"/>
  <c r="F34" i="1"/>
  <c r="E35" i="1" s="1"/>
  <c r="G35" i="1" l="1"/>
  <c r="F35" i="1"/>
  <c r="H34" i="1"/>
  <c r="J34" i="1" s="1"/>
  <c r="I34" i="1"/>
  <c r="K34" i="1" s="1"/>
  <c r="L34" i="1" s="1"/>
  <c r="I35" i="1" l="1"/>
  <c r="H35" i="1"/>
  <c r="J35" i="1" s="1"/>
  <c r="E36" i="1"/>
  <c r="G36" i="1" l="1"/>
  <c r="F36" i="1"/>
  <c r="E37" i="1" s="1"/>
  <c r="K35" i="1"/>
  <c r="L35" i="1" s="1"/>
  <c r="G37" i="1" l="1"/>
  <c r="F37" i="1"/>
  <c r="I36" i="1"/>
  <c r="H36" i="1"/>
  <c r="J36" i="1" s="1"/>
  <c r="K36" i="1" l="1"/>
  <c r="L36" i="1" s="1"/>
  <c r="I37" i="1"/>
  <c r="H37" i="1"/>
  <c r="J37" i="1" s="1"/>
  <c r="E38" i="1"/>
  <c r="G38" i="1" l="1"/>
  <c r="F38" i="1"/>
  <c r="E39" i="1" s="1"/>
  <c r="K37" i="1"/>
  <c r="L37" i="1" s="1"/>
  <c r="G39" i="1" l="1"/>
  <c r="F39" i="1"/>
  <c r="I38" i="1"/>
  <c r="K38" i="1" s="1"/>
  <c r="L38" i="1" s="1"/>
  <c r="H38" i="1"/>
  <c r="J38" i="1" s="1"/>
  <c r="E40" i="1" l="1"/>
  <c r="G40" i="1"/>
  <c r="F40" i="1"/>
  <c r="E41" i="1" s="1"/>
  <c r="H39" i="1"/>
  <c r="J39" i="1" s="1"/>
  <c r="I39" i="1"/>
  <c r="K39" i="1" l="1"/>
  <c r="L39" i="1" s="1"/>
  <c r="F41" i="1"/>
  <c r="G41" i="1"/>
  <c r="I40" i="1"/>
  <c r="K40" i="1" s="1"/>
  <c r="L40" i="1" s="1"/>
  <c r="H40" i="1"/>
  <c r="J40" i="1" s="1"/>
  <c r="I41" i="1" l="1"/>
  <c r="H41" i="1"/>
  <c r="J41" i="1" s="1"/>
  <c r="E42" i="1"/>
  <c r="G42" i="1" l="1"/>
  <c r="F42" i="1"/>
  <c r="E43" i="1" s="1"/>
  <c r="K41" i="1"/>
  <c r="L41" i="1" s="1"/>
  <c r="G43" i="1" l="1"/>
  <c r="F43" i="1"/>
  <c r="H42" i="1"/>
  <c r="J42" i="1" s="1"/>
  <c r="I42" i="1"/>
  <c r="K42" i="1" l="1"/>
  <c r="L42" i="1" s="1"/>
  <c r="E44" i="1"/>
  <c r="G44" i="1" s="1"/>
  <c r="F44" i="1"/>
  <c r="I43" i="1"/>
  <c r="K43" i="1" s="1"/>
  <c r="L43" i="1" s="1"/>
  <c r="H43" i="1"/>
  <c r="J43" i="1" s="1"/>
  <c r="E45" i="1" l="1"/>
  <c r="G45" i="1"/>
  <c r="F45" i="1"/>
  <c r="E46" i="1" s="1"/>
  <c r="I44" i="1"/>
  <c r="H44" i="1"/>
  <c r="J44" i="1" s="1"/>
  <c r="G46" i="1" l="1"/>
  <c r="F46" i="1"/>
  <c r="K44" i="1"/>
  <c r="L44" i="1" s="1"/>
  <c r="I45" i="1"/>
  <c r="H45" i="1"/>
  <c r="J45" i="1" s="1"/>
  <c r="K45" i="1" l="1"/>
  <c r="L45" i="1" s="1"/>
  <c r="I46" i="1"/>
  <c r="H46" i="1"/>
  <c r="J46" i="1" s="1"/>
  <c r="E47" i="1"/>
  <c r="G47" i="1" l="1"/>
  <c r="F47" i="1"/>
  <c r="K46" i="1"/>
  <c r="L46" i="1" s="1"/>
  <c r="E48" i="1" l="1"/>
  <c r="G48" i="1"/>
  <c r="F48" i="1"/>
  <c r="E49" i="1" s="1"/>
  <c r="H47" i="1"/>
  <c r="J47" i="1" s="1"/>
  <c r="I47" i="1"/>
  <c r="K47" i="1" s="1"/>
  <c r="L47" i="1" s="1"/>
  <c r="F49" i="1" l="1"/>
  <c r="G49" i="1"/>
  <c r="I48" i="1"/>
  <c r="K48" i="1" s="1"/>
  <c r="L48" i="1" s="1"/>
  <c r="H48" i="1"/>
  <c r="J48" i="1" s="1"/>
  <c r="E50" i="1" l="1"/>
  <c r="G50" i="1" s="1"/>
  <c r="I49" i="1"/>
  <c r="H49" i="1"/>
  <c r="J49" i="1" s="1"/>
  <c r="F50" i="1" l="1"/>
  <c r="E51" i="1" s="1"/>
  <c r="K49" i="1"/>
  <c r="L49" i="1" s="1"/>
  <c r="H50" i="1"/>
  <c r="J50" i="1" s="1"/>
  <c r="I50" i="1"/>
  <c r="G51" i="1"/>
  <c r="F51" i="1"/>
  <c r="E52" i="1" s="1"/>
  <c r="I51" i="1" l="1"/>
  <c r="K51" i="1" s="1"/>
  <c r="L51" i="1" s="1"/>
  <c r="H51" i="1"/>
  <c r="J51" i="1" s="1"/>
  <c r="G52" i="1"/>
  <c r="F52" i="1"/>
  <c r="E53" i="1" s="1"/>
  <c r="K50" i="1"/>
  <c r="L50" i="1" s="1"/>
  <c r="I52" i="1" l="1"/>
  <c r="H52" i="1"/>
  <c r="J52" i="1" s="1"/>
  <c r="G53" i="1"/>
  <c r="F53" i="1"/>
  <c r="E54" i="1" s="1"/>
  <c r="G54" i="1" l="1"/>
  <c r="F54" i="1"/>
  <c r="I53" i="1"/>
  <c r="H53" i="1"/>
  <c r="J53" i="1" s="1"/>
  <c r="K52" i="1"/>
  <c r="L52" i="1" s="1"/>
  <c r="K53" i="1" l="1"/>
  <c r="L53" i="1" s="1"/>
  <c r="I54" i="1"/>
  <c r="H54" i="1"/>
  <c r="J54" i="1" s="1"/>
  <c r="E55" i="1"/>
  <c r="G55" i="1" l="1"/>
  <c r="F55" i="1"/>
  <c r="K54" i="1"/>
  <c r="L54" i="1" s="1"/>
  <c r="I55" i="1" l="1"/>
  <c r="H55" i="1"/>
  <c r="J55" i="1" s="1"/>
  <c r="E56" i="1"/>
  <c r="K55" i="1" l="1"/>
  <c r="L55" i="1" s="1"/>
  <c r="G56" i="1"/>
  <c r="F56" i="1"/>
  <c r="E57" i="1" s="1"/>
  <c r="G57" i="1" l="1"/>
  <c r="F57" i="1"/>
  <c r="E58" i="1" s="1"/>
  <c r="I56" i="1"/>
  <c r="K56" i="1" s="1"/>
  <c r="L56" i="1" s="1"/>
  <c r="H56" i="1"/>
  <c r="J56" i="1" s="1"/>
  <c r="G58" i="1" l="1"/>
  <c r="F58" i="1"/>
  <c r="I57" i="1"/>
  <c r="H57" i="1"/>
  <c r="J57" i="1" s="1"/>
  <c r="E59" i="1" l="1"/>
  <c r="K57" i="1"/>
  <c r="L57" i="1" s="1"/>
  <c r="G59" i="1"/>
  <c r="F59" i="1"/>
  <c r="E60" i="1" s="1"/>
  <c r="H58" i="1"/>
  <c r="J58" i="1" s="1"/>
  <c r="I58" i="1"/>
  <c r="K58" i="1" s="1"/>
  <c r="L58" i="1" s="1"/>
  <c r="I59" i="1" l="1"/>
  <c r="K59" i="1" s="1"/>
  <c r="L59" i="1" s="1"/>
  <c r="H59" i="1"/>
  <c r="J59" i="1" s="1"/>
  <c r="F60" i="1"/>
  <c r="E61" i="1" s="1"/>
  <c r="G60" i="1"/>
  <c r="G61" i="1" l="1"/>
  <c r="F61" i="1"/>
  <c r="I60" i="1"/>
  <c r="H60" i="1"/>
  <c r="J60" i="1" s="1"/>
  <c r="E62" i="1" l="1"/>
  <c r="G62" i="1" s="1"/>
  <c r="K60" i="1"/>
  <c r="L60" i="1" s="1"/>
  <c r="I61" i="1"/>
  <c r="H61" i="1"/>
  <c r="J61" i="1" s="1"/>
  <c r="F62" i="1" l="1"/>
  <c r="K61" i="1"/>
  <c r="L61" i="1" s="1"/>
  <c r="E63" i="1"/>
  <c r="I62" i="1"/>
  <c r="H62" i="1"/>
  <c r="J62" i="1" s="1"/>
  <c r="K62" i="1" l="1"/>
  <c r="L62" i="1" s="1"/>
  <c r="F63" i="1"/>
  <c r="G63" i="1"/>
  <c r="I63" i="1" l="1"/>
  <c r="H63" i="1"/>
  <c r="J63" i="1" s="1"/>
  <c r="E64" i="1"/>
  <c r="K63" i="1" l="1"/>
  <c r="L63" i="1" s="1"/>
  <c r="G64" i="1"/>
  <c r="F64" i="1"/>
  <c r="E65" i="1" s="1"/>
  <c r="G65" i="1" l="1"/>
  <c r="F65" i="1"/>
  <c r="I64" i="1"/>
  <c r="H64" i="1"/>
  <c r="J64" i="1" s="1"/>
  <c r="E66" i="1" l="1"/>
  <c r="K64" i="1"/>
  <c r="L64" i="1" s="1"/>
  <c r="G66" i="1"/>
  <c r="F66" i="1"/>
  <c r="E67" i="1" s="1"/>
  <c r="I65" i="1"/>
  <c r="H65" i="1"/>
  <c r="J65" i="1" s="1"/>
  <c r="G67" i="1" l="1"/>
  <c r="F67" i="1"/>
  <c r="K65" i="1"/>
  <c r="L65" i="1" s="1"/>
  <c r="H66" i="1"/>
  <c r="J66" i="1" s="1"/>
  <c r="I66" i="1"/>
  <c r="K66" i="1" s="1"/>
  <c r="L66" i="1" s="1"/>
  <c r="I67" i="1" l="1"/>
  <c r="H67" i="1"/>
  <c r="J67" i="1" s="1"/>
  <c r="E68" i="1"/>
  <c r="K67" i="1" l="1"/>
  <c r="L67" i="1" s="1"/>
  <c r="G68" i="1"/>
  <c r="F68" i="1"/>
  <c r="I68" i="1" l="1"/>
  <c r="H68" i="1"/>
  <c r="J68" i="1" s="1"/>
  <c r="E69" i="1"/>
  <c r="K68" i="1" l="1"/>
  <c r="L68" i="1" s="1"/>
  <c r="F69" i="1"/>
  <c r="E70" i="1" s="1"/>
  <c r="G69" i="1"/>
  <c r="I69" i="1" l="1"/>
  <c r="H69" i="1"/>
  <c r="J69" i="1" s="1"/>
  <c r="G70" i="1"/>
  <c r="F70" i="1"/>
  <c r="E71" i="1" s="1"/>
  <c r="K69" i="1" l="1"/>
  <c r="L69" i="1" s="1"/>
  <c r="H70" i="1"/>
  <c r="J70" i="1" s="1"/>
  <c r="I70" i="1"/>
  <c r="G71" i="1"/>
  <c r="F71" i="1"/>
  <c r="E72" i="1" s="1"/>
  <c r="G72" i="1" l="1"/>
  <c r="F72" i="1"/>
  <c r="K70" i="1"/>
  <c r="L70" i="1" s="1"/>
  <c r="I71" i="1"/>
  <c r="H71" i="1"/>
  <c r="J71" i="1" s="1"/>
  <c r="E73" i="1" l="1"/>
  <c r="K71" i="1"/>
  <c r="L71" i="1" s="1"/>
  <c r="G73" i="1"/>
  <c r="F73" i="1"/>
  <c r="E74" i="1" s="1"/>
  <c r="I72" i="1"/>
  <c r="H72" i="1"/>
  <c r="J72" i="1" s="1"/>
  <c r="G74" i="1" l="1"/>
  <c r="F74" i="1"/>
  <c r="E75" i="1" s="1"/>
  <c r="K72" i="1"/>
  <c r="L72" i="1" s="1"/>
  <c r="I73" i="1"/>
  <c r="H73" i="1"/>
  <c r="J73" i="1" s="1"/>
  <c r="K73" i="1" l="1"/>
  <c r="L73" i="1" s="1"/>
  <c r="G75" i="1"/>
  <c r="F75" i="1"/>
  <c r="E76" i="1" s="1"/>
  <c r="I74" i="1"/>
  <c r="K74" i="1" s="1"/>
  <c r="L74" i="1" s="1"/>
  <c r="H74" i="1"/>
  <c r="J74" i="1" s="1"/>
  <c r="G76" i="1" l="1"/>
  <c r="F76" i="1"/>
  <c r="H75" i="1"/>
  <c r="J75" i="1" s="1"/>
  <c r="I75" i="1"/>
  <c r="E77" i="1" l="1"/>
  <c r="K75" i="1"/>
  <c r="L75" i="1" s="1"/>
  <c r="F77" i="1"/>
  <c r="E78" i="1" s="1"/>
  <c r="G77" i="1"/>
  <c r="I76" i="1"/>
  <c r="H76" i="1"/>
  <c r="J76" i="1" s="1"/>
  <c r="G78" i="1" l="1"/>
  <c r="F78" i="1"/>
  <c r="K76" i="1"/>
  <c r="L76" i="1" s="1"/>
  <c r="I77" i="1"/>
  <c r="H77" i="1"/>
  <c r="J77" i="1" s="1"/>
  <c r="E79" i="1" l="1"/>
  <c r="K77" i="1"/>
  <c r="L77" i="1" s="1"/>
  <c r="G79" i="1"/>
  <c r="F79" i="1"/>
  <c r="E80" i="1" s="1"/>
  <c r="H78" i="1"/>
  <c r="J78" i="1" s="1"/>
  <c r="I78" i="1"/>
  <c r="K78" i="1" s="1"/>
  <c r="L78" i="1" s="1"/>
  <c r="G80" i="1" l="1"/>
  <c r="F80" i="1"/>
  <c r="E81" i="1" s="1"/>
  <c r="I79" i="1"/>
  <c r="H79" i="1"/>
  <c r="J79" i="1" s="1"/>
  <c r="K79" i="1" l="1"/>
  <c r="L79" i="1" s="1"/>
  <c r="G81" i="1"/>
  <c r="F81" i="1"/>
  <c r="E82" i="1" s="1"/>
  <c r="I80" i="1"/>
  <c r="H80" i="1"/>
  <c r="J80" i="1" s="1"/>
  <c r="G82" i="1" l="1"/>
  <c r="F82" i="1"/>
  <c r="K80" i="1"/>
  <c r="L80" i="1" s="1"/>
  <c r="I81" i="1"/>
  <c r="K81" i="1" s="1"/>
  <c r="L81" i="1" s="1"/>
  <c r="H81" i="1"/>
  <c r="J81" i="1" s="1"/>
  <c r="I82" i="1" l="1"/>
  <c r="H82" i="1"/>
  <c r="J82" i="1" s="1"/>
  <c r="E83" i="1"/>
  <c r="G83" i="1" l="1"/>
  <c r="F83" i="1"/>
  <c r="E84" i="1" s="1"/>
  <c r="K82" i="1"/>
  <c r="L82" i="1" s="1"/>
  <c r="G84" i="1" l="1"/>
  <c r="F84" i="1"/>
  <c r="E85" i="1" s="1"/>
  <c r="H83" i="1"/>
  <c r="J83" i="1" s="1"/>
  <c r="I83" i="1"/>
  <c r="K83" i="1" l="1"/>
  <c r="L83" i="1" s="1"/>
  <c r="F85" i="1"/>
  <c r="G85" i="1"/>
  <c r="I84" i="1"/>
  <c r="H84" i="1"/>
  <c r="J84" i="1" s="1"/>
  <c r="E86" i="1" l="1"/>
  <c r="G86" i="1" s="1"/>
  <c r="K84" i="1"/>
  <c r="L84" i="1" s="1"/>
  <c r="I85" i="1"/>
  <c r="H85" i="1"/>
  <c r="J85" i="1" s="1"/>
  <c r="F86" i="1" l="1"/>
  <c r="E87" i="1" s="1"/>
  <c r="G87" i="1" s="1"/>
  <c r="I86" i="1"/>
  <c r="H86" i="1"/>
  <c r="J86" i="1" s="1"/>
  <c r="K85" i="1"/>
  <c r="L85" i="1" s="1"/>
  <c r="F87" i="1" l="1"/>
  <c r="E88" i="1" s="1"/>
  <c r="F88" i="1" s="1"/>
  <c r="E89" i="1" s="1"/>
  <c r="G88" i="1"/>
  <c r="K86" i="1"/>
  <c r="L86" i="1" s="1"/>
  <c r="I87" i="1"/>
  <c r="H87" i="1"/>
  <c r="J87" i="1" s="1"/>
  <c r="K87" i="1" l="1"/>
  <c r="L87" i="1" s="1"/>
  <c r="G89" i="1"/>
  <c r="F89" i="1"/>
  <c r="E90" i="1" s="1"/>
  <c r="I88" i="1"/>
  <c r="H88" i="1"/>
  <c r="J88" i="1" s="1"/>
  <c r="K88" i="1" l="1"/>
  <c r="L88" i="1" s="1"/>
  <c r="G90" i="1"/>
  <c r="F90" i="1"/>
  <c r="E91" i="1" s="1"/>
  <c r="I89" i="1"/>
  <c r="H89" i="1"/>
  <c r="J89" i="1" s="1"/>
  <c r="K89" i="1" l="1"/>
  <c r="L89" i="1" s="1"/>
  <c r="G91" i="1"/>
  <c r="F91" i="1"/>
  <c r="I90" i="1"/>
  <c r="H90" i="1"/>
  <c r="J90" i="1" s="1"/>
  <c r="K90" i="1" l="1"/>
  <c r="L90" i="1" s="1"/>
  <c r="H91" i="1"/>
  <c r="J91" i="1" s="1"/>
  <c r="I91" i="1"/>
  <c r="E92" i="1"/>
  <c r="K91" i="1" l="1"/>
  <c r="L91" i="1" s="1"/>
  <c r="G92" i="1"/>
  <c r="F92" i="1"/>
  <c r="E93" i="1" s="1"/>
  <c r="G93" i="1" l="1"/>
  <c r="F93" i="1"/>
  <c r="E94" i="1" s="1"/>
  <c r="I92" i="1"/>
  <c r="H92" i="1"/>
  <c r="J92" i="1" s="1"/>
  <c r="F94" i="1" l="1"/>
  <c r="G94" i="1"/>
  <c r="K92" i="1"/>
  <c r="L92" i="1" s="1"/>
  <c r="I93" i="1"/>
  <c r="K93" i="1" s="1"/>
  <c r="L93" i="1" s="1"/>
  <c r="H93" i="1"/>
  <c r="J93" i="1" s="1"/>
  <c r="E95" i="1" l="1"/>
  <c r="I94" i="1"/>
  <c r="H94" i="1"/>
  <c r="J94" i="1" s="1"/>
  <c r="G95" i="1"/>
  <c r="F95" i="1"/>
  <c r="E96" i="1" s="1"/>
  <c r="G96" i="1" l="1"/>
  <c r="F96" i="1"/>
  <c r="E97" i="1" s="1"/>
  <c r="I95" i="1"/>
  <c r="H95" i="1"/>
  <c r="J95" i="1" s="1"/>
  <c r="K94" i="1"/>
  <c r="L94" i="1" s="1"/>
  <c r="G97" i="1" l="1"/>
  <c r="F97" i="1"/>
  <c r="E98" i="1" s="1"/>
  <c r="K95" i="1"/>
  <c r="L95" i="1" s="1"/>
  <c r="I96" i="1"/>
  <c r="K96" i="1" s="1"/>
  <c r="L96" i="1" s="1"/>
  <c r="H96" i="1"/>
  <c r="J96" i="1" s="1"/>
  <c r="G98" i="1" l="1"/>
  <c r="F98" i="1"/>
  <c r="I97" i="1"/>
  <c r="H97" i="1"/>
  <c r="J97" i="1" s="1"/>
  <c r="E99" i="1" l="1"/>
  <c r="K97" i="1"/>
  <c r="L97" i="1" s="1"/>
  <c r="G99" i="1"/>
  <c r="F99" i="1"/>
  <c r="E100" i="1" s="1"/>
  <c r="I98" i="1"/>
  <c r="H98" i="1"/>
  <c r="J98" i="1" s="1"/>
  <c r="G100" i="1" l="1"/>
  <c r="F100" i="1"/>
  <c r="E101" i="1" s="1"/>
  <c r="I99" i="1"/>
  <c r="H99" i="1"/>
  <c r="J99" i="1" s="1"/>
  <c r="K98" i="1"/>
  <c r="L98" i="1" s="1"/>
  <c r="K99" i="1" l="1"/>
  <c r="L99" i="1" s="1"/>
  <c r="G101" i="1"/>
  <c r="F101" i="1"/>
  <c r="E102" i="1" s="1"/>
  <c r="H100" i="1"/>
  <c r="J100" i="1" s="1"/>
  <c r="I100" i="1"/>
  <c r="K100" i="1" s="1"/>
  <c r="L100" i="1" s="1"/>
  <c r="F102" i="1" l="1"/>
  <c r="E103" i="1" s="1"/>
  <c r="G102" i="1"/>
  <c r="I101" i="1"/>
  <c r="K101" i="1" s="1"/>
  <c r="L101" i="1" s="1"/>
  <c r="H101" i="1"/>
  <c r="J101" i="1" s="1"/>
  <c r="I102" i="1" l="1"/>
  <c r="H102" i="1"/>
  <c r="J102" i="1" s="1"/>
  <c r="G103" i="1"/>
  <c r="F103" i="1"/>
  <c r="E104" i="1" s="1"/>
  <c r="G104" i="1" l="1"/>
  <c r="F104" i="1"/>
  <c r="E105" i="1" s="1"/>
  <c r="I103" i="1"/>
  <c r="H103" i="1"/>
  <c r="J103" i="1" s="1"/>
  <c r="K102" i="1"/>
  <c r="L102" i="1" s="1"/>
  <c r="K103" i="1" l="1"/>
  <c r="L103" i="1" s="1"/>
  <c r="G105" i="1"/>
  <c r="F105" i="1"/>
  <c r="E106" i="1" s="1"/>
  <c r="I104" i="1"/>
  <c r="H104" i="1"/>
  <c r="J104" i="1" s="1"/>
  <c r="K104" i="1" l="1"/>
  <c r="L104" i="1" s="1"/>
  <c r="G106" i="1"/>
  <c r="F106" i="1"/>
  <c r="E107" i="1" s="1"/>
  <c r="I105" i="1"/>
  <c r="H105" i="1"/>
  <c r="J105" i="1" s="1"/>
  <c r="G107" i="1" l="1"/>
  <c r="F107" i="1"/>
  <c r="E108" i="1" s="1"/>
  <c r="K105" i="1"/>
  <c r="L105" i="1" s="1"/>
  <c r="I106" i="1"/>
  <c r="H106" i="1"/>
  <c r="J106" i="1" s="1"/>
  <c r="K106" i="1" l="1"/>
  <c r="L106" i="1" s="1"/>
  <c r="G108" i="1"/>
  <c r="F108" i="1"/>
  <c r="E109" i="1" s="1"/>
  <c r="I107" i="1"/>
  <c r="K107" i="1" s="1"/>
  <c r="L107" i="1" s="1"/>
  <c r="H107" i="1"/>
  <c r="J107" i="1" s="1"/>
  <c r="G109" i="1" l="1"/>
  <c r="F109" i="1"/>
  <c r="E110" i="1" s="1"/>
  <c r="H108" i="1"/>
  <c r="J108" i="1" s="1"/>
  <c r="I108" i="1"/>
  <c r="K108" i="1" s="1"/>
  <c r="L108" i="1" s="1"/>
  <c r="F110" i="1" l="1"/>
  <c r="E111" i="1" s="1"/>
  <c r="G110" i="1"/>
  <c r="I109" i="1"/>
  <c r="H109" i="1"/>
  <c r="J109" i="1" s="1"/>
  <c r="G111" i="1" l="1"/>
  <c r="F111" i="1"/>
  <c r="K109" i="1"/>
  <c r="L109" i="1" s="1"/>
  <c r="I110" i="1"/>
  <c r="H110" i="1"/>
  <c r="J110" i="1" s="1"/>
  <c r="I111" i="1" l="1"/>
  <c r="H111" i="1"/>
  <c r="J111" i="1" s="1"/>
  <c r="K110" i="1"/>
  <c r="L110" i="1" s="1"/>
  <c r="E112" i="1"/>
  <c r="G112" i="1" l="1"/>
  <c r="F112" i="1"/>
  <c r="E113" i="1" s="1"/>
  <c r="K111" i="1"/>
  <c r="L111" i="1" s="1"/>
  <c r="G113" i="1" l="1"/>
  <c r="F113" i="1"/>
  <c r="I112" i="1"/>
  <c r="H112" i="1"/>
  <c r="J112" i="1" s="1"/>
  <c r="E114" i="1" l="1"/>
  <c r="G114" i="1" s="1"/>
  <c r="K112" i="1"/>
  <c r="L112" i="1" s="1"/>
  <c r="I113" i="1"/>
  <c r="H113" i="1"/>
  <c r="J113" i="1" s="1"/>
  <c r="F114" i="1" l="1"/>
  <c r="E115" i="1" s="1"/>
  <c r="K113" i="1"/>
  <c r="L113" i="1" s="1"/>
  <c r="I114" i="1"/>
  <c r="H114" i="1"/>
  <c r="J114" i="1" s="1"/>
  <c r="K114" i="1" l="1"/>
  <c r="L114" i="1" s="1"/>
  <c r="G115" i="1"/>
  <c r="F115" i="1"/>
  <c r="E116" i="1" s="1"/>
  <c r="G116" i="1" l="1"/>
  <c r="F116" i="1"/>
  <c r="E117" i="1" s="1"/>
  <c r="I115" i="1"/>
  <c r="H115" i="1"/>
  <c r="J115" i="1" s="1"/>
  <c r="K115" i="1" l="1"/>
  <c r="L115" i="1" s="1"/>
  <c r="G117" i="1"/>
  <c r="F117" i="1"/>
  <c r="E118" i="1" s="1"/>
  <c r="H116" i="1"/>
  <c r="J116" i="1" s="1"/>
  <c r="I116" i="1"/>
  <c r="K116" i="1" s="1"/>
  <c r="L116" i="1" s="1"/>
  <c r="F118" i="1" l="1"/>
  <c r="G118" i="1"/>
  <c r="I117" i="1"/>
  <c r="H117" i="1"/>
  <c r="J117" i="1" s="1"/>
  <c r="K117" i="1" l="1"/>
  <c r="L117" i="1" s="1"/>
  <c r="I118" i="1"/>
  <c r="H118" i="1"/>
  <c r="J118" i="1" s="1"/>
  <c r="E119" i="1"/>
  <c r="K118" i="1" l="1"/>
  <c r="L118" i="1" s="1"/>
  <c r="G119" i="1"/>
  <c r="F119" i="1"/>
  <c r="E120" i="1" s="1"/>
  <c r="G120" i="1" l="1"/>
  <c r="F120" i="1"/>
  <c r="E121" i="1" s="1"/>
  <c r="I119" i="1"/>
  <c r="H119" i="1"/>
  <c r="J119" i="1" s="1"/>
  <c r="K119" i="1" l="1"/>
  <c r="L119" i="1" s="1"/>
  <c r="I120" i="1"/>
  <c r="H120" i="1"/>
  <c r="J120" i="1" s="1"/>
  <c r="K120" i="1" l="1"/>
  <c r="L120" i="1" s="1"/>
  <c r="E122" i="1"/>
  <c r="I121" i="1"/>
  <c r="H121" i="1"/>
  <c r="J121" i="1" s="1"/>
  <c r="K121" i="1" l="1"/>
  <c r="L121" i="1" s="1"/>
  <c r="G122" i="1"/>
  <c r="F122" i="1"/>
  <c r="I122" i="1" l="1"/>
  <c r="H122" i="1"/>
  <c r="J122" i="1" s="1"/>
  <c r="E123" i="1"/>
  <c r="G123" i="1" l="1"/>
  <c r="F123" i="1"/>
  <c r="E124" i="1" s="1"/>
  <c r="K122" i="1"/>
  <c r="L122" i="1" s="1"/>
  <c r="G124" i="1" l="1"/>
  <c r="F124" i="1"/>
  <c r="I123" i="1"/>
  <c r="H123" i="1"/>
  <c r="J123" i="1" s="1"/>
  <c r="E125" i="1" l="1"/>
  <c r="G125" i="1" s="1"/>
  <c r="K123" i="1"/>
  <c r="L123" i="1" s="1"/>
  <c r="H124" i="1"/>
  <c r="J124" i="1" s="1"/>
  <c r="I124" i="1"/>
  <c r="K124" i="1" s="1"/>
  <c r="L124" i="1" s="1"/>
  <c r="F125" i="1" l="1"/>
  <c r="E126" i="1" s="1"/>
  <c r="I125" i="1"/>
  <c r="H125" i="1"/>
  <c r="J125" i="1" s="1"/>
  <c r="K125" i="1" l="1"/>
  <c r="L125" i="1" s="1"/>
  <c r="F126" i="1"/>
  <c r="G126" i="1"/>
  <c r="I126" i="1" l="1"/>
  <c r="H126" i="1"/>
  <c r="J126" i="1" s="1"/>
  <c r="E127" i="1"/>
  <c r="G127" i="1" l="1"/>
  <c r="F127" i="1"/>
  <c r="K126" i="1"/>
  <c r="L126" i="1" s="1"/>
  <c r="E128" i="1" l="1"/>
  <c r="G128" i="1" s="1"/>
  <c r="I127" i="1"/>
  <c r="H127" i="1"/>
  <c r="J127" i="1" s="1"/>
  <c r="F128" i="1" l="1"/>
  <c r="E129" i="1" s="1"/>
  <c r="G129" i="1" s="1"/>
  <c r="K127" i="1"/>
  <c r="L127" i="1" s="1"/>
  <c r="I128" i="1"/>
  <c r="H128" i="1"/>
  <c r="J128" i="1" s="1"/>
  <c r="F129" i="1" l="1"/>
  <c r="E130" i="1" s="1"/>
  <c r="G130" i="1" s="1"/>
  <c r="K128" i="1"/>
  <c r="L128" i="1" s="1"/>
  <c r="I129" i="1"/>
  <c r="H129" i="1"/>
  <c r="J129" i="1" s="1"/>
  <c r="K129" i="1" l="1"/>
  <c r="L129" i="1" s="1"/>
  <c r="F130" i="1"/>
  <c r="E131" i="1" s="1"/>
  <c r="G131" i="1" s="1"/>
  <c r="I130" i="1"/>
  <c r="H130" i="1"/>
  <c r="J130" i="1" s="1"/>
  <c r="F131" i="1" l="1"/>
  <c r="K130" i="1"/>
  <c r="L130" i="1" s="1"/>
  <c r="E132" i="1"/>
  <c r="G132" i="1"/>
  <c r="F132" i="1"/>
  <c r="E133" i="1" s="1"/>
  <c r="I131" i="1"/>
  <c r="H131" i="1"/>
  <c r="J131" i="1" s="1"/>
  <c r="K131" i="1" l="1"/>
  <c r="L131" i="1" s="1"/>
  <c r="G133" i="1"/>
  <c r="F133" i="1"/>
  <c r="E134" i="1" s="1"/>
  <c r="I132" i="1"/>
  <c r="H132" i="1"/>
  <c r="J132" i="1" s="1"/>
  <c r="G134" i="1" l="1"/>
  <c r="F134" i="1"/>
  <c r="E135" i="1" s="1"/>
  <c r="K132" i="1"/>
  <c r="L132" i="1" s="1"/>
  <c r="H133" i="1"/>
  <c r="J133" i="1" s="1"/>
  <c r="I133" i="1"/>
  <c r="K133" i="1" s="1"/>
  <c r="L133" i="1" s="1"/>
  <c r="F135" i="1" l="1"/>
  <c r="G135" i="1"/>
  <c r="I134" i="1"/>
  <c r="H134" i="1"/>
  <c r="J134" i="1" s="1"/>
  <c r="K134" i="1" l="1"/>
  <c r="L134" i="1" s="1"/>
  <c r="I135" i="1"/>
  <c r="H135" i="1"/>
  <c r="J135" i="1" s="1"/>
  <c r="E136" i="1"/>
  <c r="K135" i="1" l="1"/>
  <c r="L135" i="1" s="1"/>
  <c r="G136" i="1"/>
  <c r="F136" i="1"/>
  <c r="E137" i="1" s="1"/>
  <c r="G137" i="1" l="1"/>
  <c r="F137" i="1"/>
  <c r="E138" i="1" s="1"/>
  <c r="I136" i="1"/>
  <c r="H136" i="1"/>
  <c r="J136" i="1" s="1"/>
  <c r="K136" i="1" l="1"/>
  <c r="L136" i="1" s="1"/>
  <c r="G138" i="1"/>
  <c r="F138" i="1"/>
  <c r="I137" i="1"/>
  <c r="H137" i="1"/>
  <c r="J137" i="1" s="1"/>
  <c r="E139" i="1" l="1"/>
  <c r="K137" i="1"/>
  <c r="L137" i="1" s="1"/>
  <c r="G139" i="1"/>
  <c r="F139" i="1"/>
  <c r="I138" i="1"/>
  <c r="H138" i="1"/>
  <c r="J138" i="1" s="1"/>
  <c r="K138" i="1" l="1"/>
  <c r="L138" i="1" s="1"/>
  <c r="E140" i="1"/>
  <c r="I139" i="1"/>
  <c r="H139" i="1"/>
  <c r="J139" i="1" s="1"/>
  <c r="K139" i="1" l="1"/>
  <c r="L139" i="1" s="1"/>
  <c r="G140" i="1"/>
  <c r="F140" i="1"/>
  <c r="E141" i="1" s="1"/>
  <c r="G141" i="1" l="1"/>
  <c r="F141" i="1"/>
  <c r="E142" i="1" s="1"/>
  <c r="I140" i="1"/>
  <c r="H140" i="1"/>
  <c r="J140" i="1" s="1"/>
  <c r="K140" i="1" l="1"/>
  <c r="L140" i="1" s="1"/>
  <c r="G142" i="1"/>
  <c r="F142" i="1"/>
  <c r="E143" i="1" s="1"/>
  <c r="H141" i="1"/>
  <c r="J141" i="1" s="1"/>
  <c r="I141" i="1"/>
  <c r="K141" i="1" s="1"/>
  <c r="L141" i="1" s="1"/>
  <c r="F143" i="1" l="1"/>
  <c r="G143" i="1"/>
  <c r="I142" i="1"/>
  <c r="H142" i="1"/>
  <c r="J142" i="1" s="1"/>
  <c r="E144" i="1" l="1"/>
  <c r="G144" i="1" s="1"/>
  <c r="K142" i="1"/>
  <c r="L142" i="1" s="1"/>
  <c r="I143" i="1"/>
  <c r="H143" i="1"/>
  <c r="J143" i="1" s="1"/>
  <c r="F144" i="1" l="1"/>
  <c r="E145" i="1" s="1"/>
  <c r="G145" i="1" s="1"/>
  <c r="I144" i="1"/>
  <c r="H144" i="1"/>
  <c r="J144" i="1" s="1"/>
  <c r="K143" i="1"/>
  <c r="L143" i="1" s="1"/>
  <c r="F145" i="1" l="1"/>
  <c r="I145" i="1"/>
  <c r="H145" i="1"/>
  <c r="J145" i="1" s="1"/>
  <c r="K144" i="1"/>
  <c r="L144" i="1" s="1"/>
  <c r="K145" i="1" l="1"/>
  <c r="L145" i="1" s="1"/>
</calcChain>
</file>

<file path=xl/sharedStrings.xml><?xml version="1.0" encoding="utf-8"?>
<sst xmlns="http://schemas.openxmlformats.org/spreadsheetml/2006/main" count="19" uniqueCount="19">
  <si>
    <t>Year</t>
  </si>
  <si>
    <t>Month</t>
  </si>
  <si>
    <t>x</t>
  </si>
  <si>
    <t>Forecast Demand</t>
  </si>
  <si>
    <t>Beginning inventory</t>
  </si>
  <si>
    <t>Order quantity (fulfiled next period)</t>
  </si>
  <si>
    <t>Ending inventory</t>
  </si>
  <si>
    <t>Backorders</t>
  </si>
  <si>
    <t>Holding Cost</t>
  </si>
  <si>
    <t>Backorder cost</t>
  </si>
  <si>
    <t>Total cost</t>
  </si>
  <si>
    <t>Cumulative cost</t>
  </si>
  <si>
    <t>Summary Statistics</t>
  </si>
  <si>
    <t>Total cost (2006-07)</t>
  </si>
  <si>
    <t>Total holding cost (2006-07)</t>
  </si>
  <si>
    <t>Total backorder cost (2006-07)</t>
  </si>
  <si>
    <t>Average holding cost (2006-07)</t>
  </si>
  <si>
    <t>Average backorder cost (2006-07)</t>
  </si>
  <si>
    <t>Note: Average costs are calculated only for months with non-zero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</si>
</sst>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6933-8932-40EA-BA41-2C6A6EF2C702}">
  <dimension ref="A1:L145"/>
  <sheetViews>
    <sheetView tabSelected="1" workbookViewId="0">
      <selection activeCell="K150" sqref="K150"/>
    </sheetView>
  </sheetViews>
  <sheetFormatPr defaultRowHeight="15" x14ac:dyDescent="0.25"/>
  <cols>
    <col min="4" max="4" width="18.28515625" customWidth="1"/>
    <col min="5" max="5" width="32.85546875" customWidth="1"/>
    <col min="6" max="6" width="23.28515625" customWidth="1"/>
    <col min="7" max="7" width="21.140625" customWidth="1"/>
    <col min="8" max="8" width="20.7109375" customWidth="1"/>
    <col min="9" max="9" width="20.28515625" customWidth="1"/>
    <col min="10" max="10" width="23.85546875" customWidth="1"/>
    <col min="11" max="11" width="18.28515625" customWidth="1"/>
    <col min="12" max="12" width="19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hidden="1" x14ac:dyDescent="0.25">
      <c r="A2">
        <v>1996</v>
      </c>
      <c r="B2">
        <v>1</v>
      </c>
      <c r="C2">
        <v>79.349999999999994</v>
      </c>
      <c r="D2">
        <f>4.80141 + 0.794532*C2+0.154741*IF(MOD(B2,12)=1,C2,0) +0.299459*IF(MOD(B2,12)=2,C2,0)+0.176884*IF(MOD(B2,12)=4,C2,0)+0.282447*IF(MOD(B2,12)=5,C2,0)+0.0774*IF(MOD(B2,12)=6,C2,0)+0.465899*IF(MOD(B2,12)=8,C2,0)+0.111873*IF(MOD(B2,12)=9,C2,0)+0.16832*IF(MOD(B2,12)=10,C2,0)+0.240027*IF(MOD(B2,12)=11,C2,0)</f>
        <v>80.126222549999994</v>
      </c>
      <c r="E2">
        <v>50</v>
      </c>
      <c r="F2">
        <v>80.205020899999994</v>
      </c>
      <c r="G2">
        <f t="shared" ref="G2:G65" si="0">E2-C2</f>
        <v>-29.349999999999994</v>
      </c>
      <c r="H2">
        <f t="shared" ref="H2:H65" si="1">IF(G2&lt;0,ABS(G2),0)</f>
        <v>29.349999999999994</v>
      </c>
      <c r="I2">
        <f t="shared" ref="I2:I65" si="2">IF(G2&gt;0,IF(G2&gt;90,2*G2,G2),0)</f>
        <v>0</v>
      </c>
      <c r="J2">
        <f t="shared" ref="J2:J65" si="3">IF(H2&gt;0,3*H2,0)</f>
        <v>88.049999999999983</v>
      </c>
      <c r="K2">
        <f t="shared" ref="K2:K65" si="4">I2+J2</f>
        <v>88.049999999999983</v>
      </c>
      <c r="L2" s="1">
        <f>SUM($K1:K$2)</f>
        <v>88.049999999999983</v>
      </c>
    </row>
    <row r="3" spans="1:12" hidden="1" x14ac:dyDescent="0.25">
      <c r="B3">
        <v>2</v>
      </c>
      <c r="C3">
        <v>75.78</v>
      </c>
      <c r="D3">
        <f t="shared" ref="D3:D66" si="5">4.80141 + 0.794532*C3+0.154741*IF(MOD(B3,12)=1,C3,0) +0.299459*IF(MOD(B3,12)=2,C3,0)+0.176884*IF(MOD(B3,12)=4,C3,0)+0.282447*IF(MOD(B3,12)=5,C3,0)+0.0774*IF(MOD(B3,12)=6,C3,0)+0.465899*IF(MOD(B3,12)=8,C3,0)+0.111873*IF(MOD(B3,12)=9,C3,0)+0.16832*IF(MOD(B3,12)=10,C3,0)+0.240027*IF(MOD(B3,12)=11,C3,0)</f>
        <v>87.704047980000013</v>
      </c>
      <c r="E3">
        <f t="shared" ref="E3:E66" si="6">F2+G2</f>
        <v>50.8550209</v>
      </c>
      <c r="F3">
        <f>MAX(0,D3+C3-E3+5)</f>
        <v>117.62902708000001</v>
      </c>
      <c r="G3">
        <f t="shared" si="0"/>
        <v>-24.924979100000002</v>
      </c>
      <c r="H3">
        <f t="shared" si="1"/>
        <v>24.924979100000002</v>
      </c>
      <c r="I3">
        <f t="shared" si="2"/>
        <v>0</v>
      </c>
      <c r="J3">
        <f t="shared" si="3"/>
        <v>74.774937300000005</v>
      </c>
      <c r="K3">
        <f t="shared" si="4"/>
        <v>74.774937300000005</v>
      </c>
      <c r="L3" s="1">
        <f>SUM($K$2:K3)</f>
        <v>162.82493729999999</v>
      </c>
    </row>
    <row r="4" spans="1:12" hidden="1" x14ac:dyDescent="0.25">
      <c r="B4">
        <v>3</v>
      </c>
      <c r="C4">
        <v>86.32</v>
      </c>
      <c r="D4">
        <f t="shared" si="5"/>
        <v>73.385412239999994</v>
      </c>
      <c r="E4">
        <f t="shared" si="6"/>
        <v>92.704047980000013</v>
      </c>
      <c r="F4">
        <f t="shared" ref="F4:F67" si="7">MAX(0,D4+C4-E4+5)</f>
        <v>72.001364259999974</v>
      </c>
      <c r="G4">
        <f t="shared" si="0"/>
        <v>6.3840479800000196</v>
      </c>
      <c r="H4">
        <f t="shared" si="1"/>
        <v>0</v>
      </c>
      <c r="I4">
        <f t="shared" si="2"/>
        <v>6.3840479800000196</v>
      </c>
      <c r="J4">
        <f t="shared" si="3"/>
        <v>0</v>
      </c>
      <c r="K4">
        <f t="shared" si="4"/>
        <v>6.3840479800000196</v>
      </c>
      <c r="L4" s="1">
        <f>SUM($K$2:K4)</f>
        <v>169.20898528000001</v>
      </c>
    </row>
    <row r="5" spans="1:12" hidden="1" x14ac:dyDescent="0.25">
      <c r="B5">
        <v>4</v>
      </c>
      <c r="C5">
        <v>72.599999999999994</v>
      </c>
      <c r="D5">
        <f t="shared" si="5"/>
        <v>75.326211599999993</v>
      </c>
      <c r="E5">
        <f t="shared" si="6"/>
        <v>78.385412239999994</v>
      </c>
      <c r="F5">
        <f t="shared" si="7"/>
        <v>74.540799359999994</v>
      </c>
      <c r="G5">
        <f t="shared" si="0"/>
        <v>5.7854122399999994</v>
      </c>
      <c r="H5">
        <f t="shared" si="1"/>
        <v>0</v>
      </c>
      <c r="I5">
        <f t="shared" si="2"/>
        <v>5.7854122399999994</v>
      </c>
      <c r="J5">
        <f t="shared" si="3"/>
        <v>0</v>
      </c>
      <c r="K5">
        <f t="shared" si="4"/>
        <v>5.7854122399999994</v>
      </c>
      <c r="L5" s="1">
        <f>SUM($K$2:K5)</f>
        <v>174.99439752000001</v>
      </c>
    </row>
    <row r="6" spans="1:12" hidden="1" x14ac:dyDescent="0.25">
      <c r="B6">
        <v>5</v>
      </c>
      <c r="C6">
        <v>74.86</v>
      </c>
      <c r="D6">
        <f t="shared" si="5"/>
        <v>85.424057939999997</v>
      </c>
      <c r="E6">
        <f t="shared" si="6"/>
        <v>80.326211599999993</v>
      </c>
      <c r="F6">
        <f t="shared" si="7"/>
        <v>84.957846340000003</v>
      </c>
      <c r="G6">
        <f t="shared" si="0"/>
        <v>5.4662115999999941</v>
      </c>
      <c r="H6">
        <f t="shared" si="1"/>
        <v>0</v>
      </c>
      <c r="I6">
        <f t="shared" si="2"/>
        <v>5.4662115999999941</v>
      </c>
      <c r="J6">
        <f t="shared" si="3"/>
        <v>0</v>
      </c>
      <c r="K6">
        <f t="shared" si="4"/>
        <v>5.4662115999999941</v>
      </c>
      <c r="L6" s="1">
        <f>SUM($K$2:K6)</f>
        <v>180.46060912000002</v>
      </c>
    </row>
    <row r="7" spans="1:12" hidden="1" x14ac:dyDescent="0.25">
      <c r="B7">
        <v>6</v>
      </c>
      <c r="C7">
        <v>83.81</v>
      </c>
      <c r="D7">
        <f t="shared" si="5"/>
        <v>77.878030920000015</v>
      </c>
      <c r="E7">
        <f t="shared" si="6"/>
        <v>90.424057939999997</v>
      </c>
      <c r="F7">
        <f t="shared" si="7"/>
        <v>76.26397298000002</v>
      </c>
      <c r="G7">
        <f t="shared" si="0"/>
        <v>6.614057939999995</v>
      </c>
      <c r="H7">
        <f t="shared" si="1"/>
        <v>0</v>
      </c>
      <c r="I7">
        <f t="shared" si="2"/>
        <v>6.614057939999995</v>
      </c>
      <c r="J7">
        <f t="shared" si="3"/>
        <v>0</v>
      </c>
      <c r="K7">
        <f t="shared" si="4"/>
        <v>6.614057939999995</v>
      </c>
      <c r="L7" s="1">
        <f>SUM($K$2:K7)</f>
        <v>187.07466706000002</v>
      </c>
    </row>
    <row r="8" spans="1:12" hidden="1" x14ac:dyDescent="0.25">
      <c r="B8">
        <v>7</v>
      </c>
      <c r="C8">
        <v>79.8</v>
      </c>
      <c r="D8">
        <f t="shared" si="5"/>
        <v>68.205063600000003</v>
      </c>
      <c r="E8">
        <f t="shared" si="6"/>
        <v>82.878030920000015</v>
      </c>
      <c r="F8">
        <f t="shared" si="7"/>
        <v>70.127032679999985</v>
      </c>
      <c r="G8">
        <f t="shared" si="0"/>
        <v>3.0780309200000175</v>
      </c>
      <c r="H8">
        <f t="shared" si="1"/>
        <v>0</v>
      </c>
      <c r="I8">
        <f t="shared" si="2"/>
        <v>3.0780309200000175</v>
      </c>
      <c r="J8">
        <f t="shared" si="3"/>
        <v>0</v>
      </c>
      <c r="K8">
        <f t="shared" si="4"/>
        <v>3.0780309200000175</v>
      </c>
      <c r="L8" s="1">
        <f>SUM($K$2:K8)</f>
        <v>190.15269798000003</v>
      </c>
    </row>
    <row r="9" spans="1:12" hidden="1" x14ac:dyDescent="0.25">
      <c r="B9">
        <v>8</v>
      </c>
      <c r="C9">
        <v>62.41</v>
      </c>
      <c r="D9">
        <f t="shared" si="5"/>
        <v>83.464908709999989</v>
      </c>
      <c r="E9">
        <f t="shared" si="6"/>
        <v>73.205063600000003</v>
      </c>
      <c r="F9">
        <f t="shared" si="7"/>
        <v>77.669845109999997</v>
      </c>
      <c r="G9">
        <f t="shared" si="0"/>
        <v>10.795063600000006</v>
      </c>
      <c r="H9">
        <f t="shared" si="1"/>
        <v>0</v>
      </c>
      <c r="I9">
        <f t="shared" si="2"/>
        <v>10.795063600000006</v>
      </c>
      <c r="J9">
        <f t="shared" si="3"/>
        <v>0</v>
      </c>
      <c r="K9">
        <f t="shared" si="4"/>
        <v>10.795063600000006</v>
      </c>
      <c r="L9" s="1">
        <f>SUM($K$2:K9)</f>
        <v>200.94776158000002</v>
      </c>
    </row>
    <row r="10" spans="1:12" hidden="1" x14ac:dyDescent="0.25">
      <c r="B10">
        <v>9</v>
      </c>
      <c r="C10">
        <v>85.41</v>
      </c>
      <c r="D10">
        <f t="shared" si="5"/>
        <v>82.217461049999997</v>
      </c>
      <c r="E10">
        <f t="shared" si="6"/>
        <v>88.464908710000003</v>
      </c>
      <c r="F10">
        <f t="shared" si="7"/>
        <v>84.162552339999991</v>
      </c>
      <c r="G10">
        <f t="shared" si="0"/>
        <v>3.0549087100000065</v>
      </c>
      <c r="H10">
        <f t="shared" si="1"/>
        <v>0</v>
      </c>
      <c r="I10">
        <f t="shared" si="2"/>
        <v>3.0549087100000065</v>
      </c>
      <c r="J10">
        <f t="shared" si="3"/>
        <v>0</v>
      </c>
      <c r="K10">
        <f t="shared" si="4"/>
        <v>3.0549087100000065</v>
      </c>
      <c r="L10" s="1">
        <f>SUM($K$2:K10)</f>
        <v>204.00267029000003</v>
      </c>
    </row>
    <row r="11" spans="1:12" hidden="1" x14ac:dyDescent="0.25">
      <c r="B11">
        <v>10</v>
      </c>
      <c r="C11">
        <v>83.11</v>
      </c>
      <c r="D11">
        <f t="shared" si="5"/>
        <v>84.824039720000002</v>
      </c>
      <c r="E11">
        <f t="shared" si="6"/>
        <v>87.217461049999997</v>
      </c>
      <c r="F11">
        <f t="shared" si="7"/>
        <v>85.71657866999999</v>
      </c>
      <c r="G11">
        <f t="shared" si="0"/>
        <v>4.1074610499999977</v>
      </c>
      <c r="H11">
        <f t="shared" si="1"/>
        <v>0</v>
      </c>
      <c r="I11">
        <f t="shared" si="2"/>
        <v>4.1074610499999977</v>
      </c>
      <c r="J11">
        <f t="shared" si="3"/>
        <v>0</v>
      </c>
      <c r="K11">
        <f t="shared" si="4"/>
        <v>4.1074610499999977</v>
      </c>
      <c r="L11" s="1">
        <f>SUM($K$2:K11)</f>
        <v>208.11013134000001</v>
      </c>
    </row>
    <row r="12" spans="1:12" hidden="1" x14ac:dyDescent="0.25">
      <c r="B12">
        <v>11</v>
      </c>
      <c r="C12">
        <v>84.21</v>
      </c>
      <c r="D12">
        <f t="shared" si="5"/>
        <v>91.921623390000008</v>
      </c>
      <c r="E12">
        <f t="shared" si="6"/>
        <v>89.824039719999988</v>
      </c>
      <c r="F12">
        <f t="shared" si="7"/>
        <v>91.307583670000028</v>
      </c>
      <c r="G12">
        <f t="shared" si="0"/>
        <v>5.6140397199999938</v>
      </c>
      <c r="H12">
        <f t="shared" si="1"/>
        <v>0</v>
      </c>
      <c r="I12">
        <f t="shared" si="2"/>
        <v>5.6140397199999938</v>
      </c>
      <c r="J12">
        <f t="shared" si="3"/>
        <v>0</v>
      </c>
      <c r="K12">
        <f t="shared" si="4"/>
        <v>5.6140397199999938</v>
      </c>
      <c r="L12" s="1">
        <f>SUM($K$2:K12)</f>
        <v>213.72417106</v>
      </c>
    </row>
    <row r="13" spans="1:12" hidden="1" x14ac:dyDescent="0.25">
      <c r="B13">
        <v>12</v>
      </c>
      <c r="C13">
        <v>89.7</v>
      </c>
      <c r="D13">
        <f t="shared" si="5"/>
        <v>76.070930400000009</v>
      </c>
      <c r="E13">
        <f t="shared" si="6"/>
        <v>96.921623390000022</v>
      </c>
      <c r="F13">
        <f t="shared" si="7"/>
        <v>73.849307009999976</v>
      </c>
      <c r="G13">
        <f t="shared" si="0"/>
        <v>7.2216233900000191</v>
      </c>
      <c r="H13">
        <f t="shared" si="1"/>
        <v>0</v>
      </c>
      <c r="I13">
        <f t="shared" si="2"/>
        <v>7.2216233900000191</v>
      </c>
      <c r="J13">
        <f t="shared" si="3"/>
        <v>0</v>
      </c>
      <c r="K13">
        <f t="shared" si="4"/>
        <v>7.2216233900000191</v>
      </c>
      <c r="L13" s="1">
        <f>SUM($K$2:K13)</f>
        <v>220.94579445000002</v>
      </c>
    </row>
    <row r="14" spans="1:12" hidden="1" x14ac:dyDescent="0.25">
      <c r="A14">
        <v>1997</v>
      </c>
      <c r="B14">
        <v>13</v>
      </c>
      <c r="C14">
        <v>78.64</v>
      </c>
      <c r="D14">
        <f t="shared" si="5"/>
        <v>79.452238719999997</v>
      </c>
      <c r="E14">
        <f t="shared" si="6"/>
        <v>81.070930399999995</v>
      </c>
      <c r="F14">
        <f t="shared" si="7"/>
        <v>82.021308320000017</v>
      </c>
      <c r="G14">
        <f t="shared" si="0"/>
        <v>2.4309303999999941</v>
      </c>
      <c r="H14">
        <f t="shared" si="1"/>
        <v>0</v>
      </c>
      <c r="I14">
        <f t="shared" si="2"/>
        <v>2.4309303999999941</v>
      </c>
      <c r="J14">
        <f t="shared" si="3"/>
        <v>0</v>
      </c>
      <c r="K14">
        <f t="shared" si="4"/>
        <v>2.4309303999999941</v>
      </c>
      <c r="L14" s="1">
        <f>SUM($K$2:K14)</f>
        <v>223.37672485000002</v>
      </c>
    </row>
    <row r="15" spans="1:12" hidden="1" x14ac:dyDescent="0.25">
      <c r="B15">
        <v>14</v>
      </c>
      <c r="C15">
        <v>77.42</v>
      </c>
      <c r="D15">
        <f t="shared" si="5"/>
        <v>89.498193220000005</v>
      </c>
      <c r="E15">
        <f t="shared" si="6"/>
        <v>84.452238720000011</v>
      </c>
      <c r="F15">
        <f t="shared" si="7"/>
        <v>87.465954499999995</v>
      </c>
      <c r="G15">
        <f t="shared" si="0"/>
        <v>7.0322387200000094</v>
      </c>
      <c r="H15">
        <f t="shared" si="1"/>
        <v>0</v>
      </c>
      <c r="I15">
        <f t="shared" si="2"/>
        <v>7.0322387200000094</v>
      </c>
      <c r="J15">
        <f t="shared" si="3"/>
        <v>0</v>
      </c>
      <c r="K15">
        <f t="shared" si="4"/>
        <v>7.0322387200000094</v>
      </c>
      <c r="L15" s="1">
        <f>SUM($K$2:K15)</f>
        <v>230.40896357000003</v>
      </c>
    </row>
    <row r="16" spans="1:12" hidden="1" x14ac:dyDescent="0.25">
      <c r="B16">
        <v>15</v>
      </c>
      <c r="C16">
        <v>89.86</v>
      </c>
      <c r="D16">
        <f t="shared" si="5"/>
        <v>76.198055520000011</v>
      </c>
      <c r="E16">
        <f t="shared" si="6"/>
        <v>94.498193220000005</v>
      </c>
      <c r="F16">
        <f t="shared" si="7"/>
        <v>76.559862300000006</v>
      </c>
      <c r="G16">
        <f t="shared" si="0"/>
        <v>4.6381932200000051</v>
      </c>
      <c r="H16">
        <f t="shared" si="1"/>
        <v>0</v>
      </c>
      <c r="I16">
        <f t="shared" si="2"/>
        <v>4.6381932200000051</v>
      </c>
      <c r="J16">
        <f t="shared" si="3"/>
        <v>0</v>
      </c>
      <c r="K16">
        <f t="shared" si="4"/>
        <v>4.6381932200000051</v>
      </c>
      <c r="L16" s="1">
        <f>SUM($K$2:K16)</f>
        <v>235.04715679000003</v>
      </c>
    </row>
    <row r="17" spans="1:12" hidden="1" x14ac:dyDescent="0.25">
      <c r="B17">
        <v>16</v>
      </c>
      <c r="C17">
        <v>81.27</v>
      </c>
      <c r="D17">
        <f t="shared" si="5"/>
        <v>83.748388320000004</v>
      </c>
      <c r="E17">
        <f t="shared" si="6"/>
        <v>81.198055520000011</v>
      </c>
      <c r="F17">
        <f t="shared" si="7"/>
        <v>88.820332799999974</v>
      </c>
      <c r="G17">
        <f t="shared" si="0"/>
        <v>-7.1944479999984878E-2</v>
      </c>
      <c r="H17">
        <f t="shared" si="1"/>
        <v>7.1944479999984878E-2</v>
      </c>
      <c r="I17">
        <f t="shared" si="2"/>
        <v>0</v>
      </c>
      <c r="J17">
        <f t="shared" si="3"/>
        <v>0.21583343999995463</v>
      </c>
      <c r="K17">
        <f t="shared" si="4"/>
        <v>0.21583343999995463</v>
      </c>
      <c r="L17" s="1">
        <f>SUM($K$2:K17)</f>
        <v>235.26299022999999</v>
      </c>
    </row>
    <row r="18" spans="1:12" hidden="1" x14ac:dyDescent="0.25">
      <c r="B18">
        <v>17</v>
      </c>
      <c r="C18">
        <v>78.680000000000007</v>
      </c>
      <c r="D18">
        <f t="shared" si="5"/>
        <v>89.538117720000002</v>
      </c>
      <c r="E18">
        <f t="shared" si="6"/>
        <v>88.748388319999989</v>
      </c>
      <c r="F18">
        <f t="shared" si="7"/>
        <v>84.46972940000002</v>
      </c>
      <c r="G18">
        <f t="shared" si="0"/>
        <v>10.068388319999983</v>
      </c>
      <c r="H18">
        <f t="shared" si="1"/>
        <v>0</v>
      </c>
      <c r="I18">
        <f t="shared" si="2"/>
        <v>10.068388319999983</v>
      </c>
      <c r="J18">
        <f t="shared" si="3"/>
        <v>0</v>
      </c>
      <c r="K18">
        <f t="shared" si="4"/>
        <v>10.068388319999983</v>
      </c>
      <c r="L18" s="1">
        <f>SUM($K$2:K18)</f>
        <v>245.33137854999995</v>
      </c>
    </row>
    <row r="19" spans="1:12" hidden="1" x14ac:dyDescent="0.25">
      <c r="B19">
        <v>18</v>
      </c>
      <c r="C19">
        <v>89.51</v>
      </c>
      <c r="D19">
        <f t="shared" si="5"/>
        <v>82.848043320000002</v>
      </c>
      <c r="E19">
        <f t="shared" si="6"/>
        <v>94.538117720000002</v>
      </c>
      <c r="F19">
        <f t="shared" si="7"/>
        <v>82.819925600000005</v>
      </c>
      <c r="G19">
        <f t="shared" si="0"/>
        <v>5.0281177199999973</v>
      </c>
      <c r="H19">
        <f t="shared" si="1"/>
        <v>0</v>
      </c>
      <c r="I19">
        <f t="shared" si="2"/>
        <v>5.0281177199999973</v>
      </c>
      <c r="J19">
        <f t="shared" si="3"/>
        <v>0</v>
      </c>
      <c r="K19">
        <f t="shared" si="4"/>
        <v>5.0281177199999973</v>
      </c>
      <c r="L19" s="1">
        <f>SUM($K$2:K19)</f>
        <v>250.35949626999997</v>
      </c>
    </row>
    <row r="20" spans="1:12" hidden="1" x14ac:dyDescent="0.25">
      <c r="B20">
        <v>19</v>
      </c>
      <c r="C20">
        <v>83.67</v>
      </c>
      <c r="D20">
        <f t="shared" si="5"/>
        <v>71.279902440000001</v>
      </c>
      <c r="E20">
        <f t="shared" si="6"/>
        <v>87.848043320000002</v>
      </c>
      <c r="F20">
        <f t="shared" si="7"/>
        <v>72.101859120000015</v>
      </c>
      <c r="G20">
        <f t="shared" si="0"/>
        <v>4.1780433200000004</v>
      </c>
      <c r="H20">
        <f t="shared" si="1"/>
        <v>0</v>
      </c>
      <c r="I20">
        <f t="shared" si="2"/>
        <v>4.1780433200000004</v>
      </c>
      <c r="J20">
        <f t="shared" si="3"/>
        <v>0</v>
      </c>
      <c r="K20">
        <f t="shared" si="4"/>
        <v>4.1780433200000004</v>
      </c>
      <c r="L20" s="1">
        <f>SUM($K$2:K20)</f>
        <v>254.53753958999997</v>
      </c>
    </row>
    <row r="21" spans="1:12" hidden="1" x14ac:dyDescent="0.25">
      <c r="B21">
        <v>20</v>
      </c>
      <c r="C21">
        <v>69.8</v>
      </c>
      <c r="D21">
        <f t="shared" si="5"/>
        <v>92.779493799999983</v>
      </c>
      <c r="E21">
        <f t="shared" si="6"/>
        <v>76.279902440000015</v>
      </c>
      <c r="F21">
        <f t="shared" si="7"/>
        <v>91.299591359999951</v>
      </c>
      <c r="G21">
        <f t="shared" si="0"/>
        <v>6.4799024400000178</v>
      </c>
      <c r="H21">
        <f t="shared" si="1"/>
        <v>0</v>
      </c>
      <c r="I21">
        <f t="shared" si="2"/>
        <v>6.4799024400000178</v>
      </c>
      <c r="J21">
        <f t="shared" si="3"/>
        <v>0</v>
      </c>
      <c r="K21">
        <f t="shared" si="4"/>
        <v>6.4799024400000178</v>
      </c>
      <c r="L21" s="1">
        <f>SUM($K$2:K21)</f>
        <v>261.01744202999998</v>
      </c>
    </row>
    <row r="22" spans="1:12" hidden="1" x14ac:dyDescent="0.25">
      <c r="B22">
        <v>21</v>
      </c>
      <c r="C22">
        <v>91.09</v>
      </c>
      <c r="D22">
        <f t="shared" si="5"/>
        <v>87.365841450000005</v>
      </c>
      <c r="E22">
        <f t="shared" si="6"/>
        <v>97.779493799999969</v>
      </c>
      <c r="F22">
        <f t="shared" si="7"/>
        <v>85.676347650000039</v>
      </c>
      <c r="G22">
        <f t="shared" si="0"/>
        <v>6.6894937999999655</v>
      </c>
      <c r="H22">
        <f t="shared" si="1"/>
        <v>0</v>
      </c>
      <c r="I22">
        <f t="shared" si="2"/>
        <v>6.6894937999999655</v>
      </c>
      <c r="J22">
        <f t="shared" si="3"/>
        <v>0</v>
      </c>
      <c r="K22">
        <f t="shared" si="4"/>
        <v>6.6894937999999655</v>
      </c>
      <c r="L22" s="1">
        <f>SUM($K$2:K22)</f>
        <v>267.70693582999996</v>
      </c>
    </row>
    <row r="23" spans="1:12" hidden="1" x14ac:dyDescent="0.25">
      <c r="B23">
        <v>22</v>
      </c>
      <c r="C23">
        <v>89.43</v>
      </c>
      <c r="D23">
        <f t="shared" si="5"/>
        <v>90.909264360000009</v>
      </c>
      <c r="E23">
        <f t="shared" si="6"/>
        <v>92.365841450000005</v>
      </c>
      <c r="F23">
        <f t="shared" si="7"/>
        <v>92.973422910000011</v>
      </c>
      <c r="G23">
        <f t="shared" si="0"/>
        <v>2.9358414499999981</v>
      </c>
      <c r="H23">
        <f t="shared" si="1"/>
        <v>0</v>
      </c>
      <c r="I23">
        <f t="shared" si="2"/>
        <v>2.9358414499999981</v>
      </c>
      <c r="J23">
        <f t="shared" si="3"/>
        <v>0</v>
      </c>
      <c r="K23">
        <f t="shared" si="4"/>
        <v>2.9358414499999981</v>
      </c>
      <c r="L23" s="1">
        <f>SUM($K$2:K23)</f>
        <v>270.64277727999996</v>
      </c>
    </row>
    <row r="24" spans="1:12" hidden="1" x14ac:dyDescent="0.25">
      <c r="B24">
        <v>23</v>
      </c>
      <c r="C24">
        <v>91.04</v>
      </c>
      <c r="D24">
        <f t="shared" si="5"/>
        <v>98.987661360000004</v>
      </c>
      <c r="E24">
        <f t="shared" si="6"/>
        <v>95.909264360000009</v>
      </c>
      <c r="F24">
        <f t="shared" si="7"/>
        <v>99.118397000000016</v>
      </c>
      <c r="G24">
        <f t="shared" si="0"/>
        <v>4.8692643600000025</v>
      </c>
      <c r="H24">
        <f t="shared" si="1"/>
        <v>0</v>
      </c>
      <c r="I24">
        <f t="shared" si="2"/>
        <v>4.8692643600000025</v>
      </c>
      <c r="J24">
        <f t="shared" si="3"/>
        <v>0</v>
      </c>
      <c r="K24">
        <f t="shared" si="4"/>
        <v>4.8692643600000025</v>
      </c>
      <c r="L24" s="1">
        <f>SUM($K$2:K24)</f>
        <v>275.51204163999995</v>
      </c>
    </row>
    <row r="25" spans="1:12" hidden="1" x14ac:dyDescent="0.25">
      <c r="B25">
        <v>24</v>
      </c>
      <c r="C25">
        <v>92.87</v>
      </c>
      <c r="D25">
        <f t="shared" si="5"/>
        <v>78.589596840000013</v>
      </c>
      <c r="E25">
        <f t="shared" si="6"/>
        <v>103.98766136000002</v>
      </c>
      <c r="F25">
        <f t="shared" si="7"/>
        <v>72.471935479999999</v>
      </c>
      <c r="G25">
        <f t="shared" si="0"/>
        <v>11.117661360000014</v>
      </c>
      <c r="H25">
        <f t="shared" si="1"/>
        <v>0</v>
      </c>
      <c r="I25">
        <f t="shared" si="2"/>
        <v>11.117661360000014</v>
      </c>
      <c r="J25">
        <f t="shared" si="3"/>
        <v>0</v>
      </c>
      <c r="K25">
        <f t="shared" si="4"/>
        <v>11.117661360000014</v>
      </c>
      <c r="L25" s="1">
        <f>SUM($K$2:K25)</f>
        <v>286.62970299999995</v>
      </c>
    </row>
    <row r="26" spans="1:12" hidden="1" x14ac:dyDescent="0.25">
      <c r="A26">
        <v>1998</v>
      </c>
      <c r="B26">
        <v>25</v>
      </c>
      <c r="C26">
        <v>81.87</v>
      </c>
      <c r="D26">
        <f t="shared" si="5"/>
        <v>82.518390510000017</v>
      </c>
      <c r="E26">
        <f t="shared" si="6"/>
        <v>83.589596840000013</v>
      </c>
      <c r="F26">
        <f t="shared" si="7"/>
        <v>85.798793670000009</v>
      </c>
      <c r="G26">
        <f t="shared" si="0"/>
        <v>1.7195968400000083</v>
      </c>
      <c r="H26">
        <f t="shared" si="1"/>
        <v>0</v>
      </c>
      <c r="I26">
        <f t="shared" si="2"/>
        <v>1.7195968400000083</v>
      </c>
      <c r="J26">
        <f t="shared" si="3"/>
        <v>0</v>
      </c>
      <c r="K26">
        <f t="shared" si="4"/>
        <v>1.7195968400000083</v>
      </c>
      <c r="L26" s="1">
        <f>SUM($K$2:K26)</f>
        <v>288.34929983999996</v>
      </c>
    </row>
    <row r="27" spans="1:12" hidden="1" x14ac:dyDescent="0.25">
      <c r="B27">
        <v>26</v>
      </c>
      <c r="C27">
        <v>85.36</v>
      </c>
      <c r="D27">
        <f t="shared" si="5"/>
        <v>98.184481760000011</v>
      </c>
      <c r="E27">
        <f t="shared" si="6"/>
        <v>87.518390510000017</v>
      </c>
      <c r="F27">
        <f t="shared" si="7"/>
        <v>101.02609124999998</v>
      </c>
      <c r="G27">
        <f t="shared" si="0"/>
        <v>2.158390510000018</v>
      </c>
      <c r="H27">
        <f t="shared" si="1"/>
        <v>0</v>
      </c>
      <c r="I27">
        <f t="shared" si="2"/>
        <v>2.158390510000018</v>
      </c>
      <c r="J27">
        <f t="shared" si="3"/>
        <v>0</v>
      </c>
      <c r="K27">
        <f t="shared" si="4"/>
        <v>2.158390510000018</v>
      </c>
      <c r="L27" s="1">
        <f>SUM($K$2:K27)</f>
        <v>290.50769034999996</v>
      </c>
    </row>
    <row r="28" spans="1:12" hidden="1" x14ac:dyDescent="0.25">
      <c r="B28">
        <v>27</v>
      </c>
      <c r="C28">
        <v>92.98</v>
      </c>
      <c r="D28">
        <f t="shared" si="5"/>
        <v>78.676995360000006</v>
      </c>
      <c r="E28">
        <f t="shared" si="6"/>
        <v>103.18448176</v>
      </c>
      <c r="F28">
        <f t="shared" si="7"/>
        <v>73.472513599999999</v>
      </c>
      <c r="G28">
        <f t="shared" si="0"/>
        <v>10.204481759999993</v>
      </c>
      <c r="H28">
        <f t="shared" si="1"/>
        <v>0</v>
      </c>
      <c r="I28">
        <f t="shared" si="2"/>
        <v>10.204481759999993</v>
      </c>
      <c r="J28">
        <f t="shared" si="3"/>
        <v>0</v>
      </c>
      <c r="K28">
        <f t="shared" si="4"/>
        <v>10.204481759999993</v>
      </c>
      <c r="L28" s="1">
        <f>SUM($K$2:K28)</f>
        <v>300.71217210999998</v>
      </c>
    </row>
    <row r="29" spans="1:12" hidden="1" x14ac:dyDescent="0.25">
      <c r="B29">
        <v>28</v>
      </c>
      <c r="C29">
        <v>81.09</v>
      </c>
      <c r="D29">
        <f t="shared" si="5"/>
        <v>83.573533440000006</v>
      </c>
      <c r="E29">
        <f t="shared" si="6"/>
        <v>83.676995359999992</v>
      </c>
      <c r="F29">
        <f t="shared" si="7"/>
        <v>85.986538080000017</v>
      </c>
      <c r="G29">
        <f t="shared" si="0"/>
        <v>2.5869953599999889</v>
      </c>
      <c r="H29">
        <f t="shared" si="1"/>
        <v>0</v>
      </c>
      <c r="I29">
        <f t="shared" si="2"/>
        <v>2.5869953599999889</v>
      </c>
      <c r="J29">
        <f t="shared" si="3"/>
        <v>0</v>
      </c>
      <c r="K29">
        <f t="shared" si="4"/>
        <v>2.5869953599999889</v>
      </c>
      <c r="L29" s="1">
        <f>SUM($K$2:K29)</f>
        <v>303.29916746999999</v>
      </c>
    </row>
    <row r="30" spans="1:12" hidden="1" x14ac:dyDescent="0.25">
      <c r="B30">
        <v>29</v>
      </c>
      <c r="C30">
        <v>85.64</v>
      </c>
      <c r="D30">
        <f t="shared" si="5"/>
        <v>97.033891560000001</v>
      </c>
      <c r="E30">
        <f t="shared" si="6"/>
        <v>88.573533440000006</v>
      </c>
      <c r="F30">
        <f t="shared" si="7"/>
        <v>99.10035812000001</v>
      </c>
      <c r="G30">
        <f t="shared" si="0"/>
        <v>2.933533440000005</v>
      </c>
      <c r="H30">
        <f t="shared" si="1"/>
        <v>0</v>
      </c>
      <c r="I30">
        <f t="shared" si="2"/>
        <v>2.933533440000005</v>
      </c>
      <c r="J30">
        <f t="shared" si="3"/>
        <v>0</v>
      </c>
      <c r="K30">
        <f t="shared" si="4"/>
        <v>2.933533440000005</v>
      </c>
      <c r="L30" s="1">
        <f>SUM($K$2:K30)</f>
        <v>306.23270091000001</v>
      </c>
    </row>
    <row r="31" spans="1:12" hidden="1" x14ac:dyDescent="0.25">
      <c r="B31">
        <v>30</v>
      </c>
      <c r="C31">
        <v>91.14</v>
      </c>
      <c r="D31">
        <f t="shared" si="5"/>
        <v>84.269292480000004</v>
      </c>
      <c r="E31">
        <f t="shared" si="6"/>
        <v>102.03389156000001</v>
      </c>
      <c r="F31">
        <f t="shared" si="7"/>
        <v>78.37540091999999</v>
      </c>
      <c r="G31">
        <f t="shared" si="0"/>
        <v>10.893891560000014</v>
      </c>
      <c r="H31">
        <f t="shared" si="1"/>
        <v>0</v>
      </c>
      <c r="I31">
        <f t="shared" si="2"/>
        <v>10.893891560000014</v>
      </c>
      <c r="J31">
        <f t="shared" si="3"/>
        <v>0</v>
      </c>
      <c r="K31">
        <f t="shared" si="4"/>
        <v>10.893891560000014</v>
      </c>
      <c r="L31" s="1">
        <f>SUM($K$2:K31)</f>
        <v>317.12659246999999</v>
      </c>
    </row>
    <row r="32" spans="1:12" hidden="1" x14ac:dyDescent="0.25">
      <c r="B32">
        <v>31</v>
      </c>
      <c r="C32">
        <v>83.46</v>
      </c>
      <c r="D32">
        <f t="shared" si="5"/>
        <v>71.113050720000004</v>
      </c>
      <c r="E32">
        <f t="shared" si="6"/>
        <v>89.269292480000004</v>
      </c>
      <c r="F32">
        <f t="shared" si="7"/>
        <v>70.303758239999993</v>
      </c>
      <c r="G32">
        <f t="shared" si="0"/>
        <v>5.8092924800000105</v>
      </c>
      <c r="H32">
        <f t="shared" si="1"/>
        <v>0</v>
      </c>
      <c r="I32">
        <f t="shared" si="2"/>
        <v>5.8092924800000105</v>
      </c>
      <c r="J32">
        <f t="shared" si="3"/>
        <v>0</v>
      </c>
      <c r="K32">
        <f t="shared" si="4"/>
        <v>5.8092924800000105</v>
      </c>
      <c r="L32" s="1">
        <f>SUM($K$2:K32)</f>
        <v>322.93588495</v>
      </c>
    </row>
    <row r="33" spans="1:12" hidden="1" x14ac:dyDescent="0.25">
      <c r="B33">
        <v>32</v>
      </c>
      <c r="C33">
        <v>66.37</v>
      </c>
      <c r="D33">
        <f t="shared" si="5"/>
        <v>88.456215470000004</v>
      </c>
      <c r="E33">
        <f t="shared" si="6"/>
        <v>76.113050720000004</v>
      </c>
      <c r="F33">
        <f t="shared" si="7"/>
        <v>83.713164750000018</v>
      </c>
      <c r="G33">
        <f t="shared" si="0"/>
        <v>9.7430507199999994</v>
      </c>
      <c r="H33">
        <f t="shared" si="1"/>
        <v>0</v>
      </c>
      <c r="I33">
        <f t="shared" si="2"/>
        <v>9.7430507199999994</v>
      </c>
      <c r="J33">
        <f t="shared" si="3"/>
        <v>0</v>
      </c>
      <c r="K33">
        <f t="shared" si="4"/>
        <v>9.7430507199999994</v>
      </c>
      <c r="L33" s="1">
        <f>SUM($K$2:K33)</f>
        <v>332.67893566999999</v>
      </c>
    </row>
    <row r="34" spans="1:12" hidden="1" x14ac:dyDescent="0.25">
      <c r="B34">
        <v>33</v>
      </c>
      <c r="C34">
        <v>93.34</v>
      </c>
      <c r="D34">
        <f t="shared" si="5"/>
        <v>89.40525270000002</v>
      </c>
      <c r="E34">
        <f t="shared" si="6"/>
        <v>93.456215470000018</v>
      </c>
      <c r="F34">
        <f t="shared" si="7"/>
        <v>94.289037230000019</v>
      </c>
      <c r="G34">
        <f t="shared" si="0"/>
        <v>0.11621547000001442</v>
      </c>
      <c r="H34">
        <f t="shared" si="1"/>
        <v>0</v>
      </c>
      <c r="I34">
        <f t="shared" si="2"/>
        <v>0.11621547000001442</v>
      </c>
      <c r="J34">
        <f t="shared" si="3"/>
        <v>0</v>
      </c>
      <c r="K34">
        <f t="shared" si="4"/>
        <v>0.11621547000001442</v>
      </c>
      <c r="L34" s="1">
        <f>SUM($K$2:K34)</f>
        <v>332.79515114000003</v>
      </c>
    </row>
    <row r="35" spans="1:12" hidden="1" x14ac:dyDescent="0.25">
      <c r="B35">
        <v>34</v>
      </c>
      <c r="C35">
        <v>85.93</v>
      </c>
      <c r="D35">
        <f t="shared" si="5"/>
        <v>87.539282360000016</v>
      </c>
      <c r="E35">
        <f t="shared" si="6"/>
        <v>94.405252700000034</v>
      </c>
      <c r="F35">
        <f t="shared" si="7"/>
        <v>84.064029659999989</v>
      </c>
      <c r="G35">
        <f t="shared" si="0"/>
        <v>8.4752527000000271</v>
      </c>
      <c r="H35">
        <f t="shared" si="1"/>
        <v>0</v>
      </c>
      <c r="I35">
        <f t="shared" si="2"/>
        <v>8.4752527000000271</v>
      </c>
      <c r="J35">
        <f t="shared" si="3"/>
        <v>0</v>
      </c>
      <c r="K35">
        <f t="shared" si="4"/>
        <v>8.4752527000000271</v>
      </c>
      <c r="L35" s="1">
        <f>SUM($K$2:K35)</f>
        <v>341.27040384000009</v>
      </c>
    </row>
    <row r="36" spans="1:12" hidden="1" x14ac:dyDescent="0.25">
      <c r="B36">
        <v>35</v>
      </c>
      <c r="C36">
        <v>86.81</v>
      </c>
      <c r="D36">
        <f t="shared" si="5"/>
        <v>94.611476790000012</v>
      </c>
      <c r="E36">
        <f t="shared" si="6"/>
        <v>92.539282360000016</v>
      </c>
      <c r="F36">
        <f t="shared" si="7"/>
        <v>93.882194429999998</v>
      </c>
      <c r="G36">
        <f t="shared" si="0"/>
        <v>5.7292823600000133</v>
      </c>
      <c r="H36">
        <f t="shared" si="1"/>
        <v>0</v>
      </c>
      <c r="I36">
        <f t="shared" si="2"/>
        <v>5.7292823600000133</v>
      </c>
      <c r="J36">
        <f t="shared" si="3"/>
        <v>0</v>
      </c>
      <c r="K36">
        <f t="shared" si="4"/>
        <v>5.7292823600000133</v>
      </c>
      <c r="L36" s="1">
        <f>SUM($K$2:K36)</f>
        <v>346.9996862000001</v>
      </c>
    </row>
    <row r="37" spans="1:12" hidden="1" x14ac:dyDescent="0.25">
      <c r="B37">
        <v>36</v>
      </c>
      <c r="C37">
        <v>93.3</v>
      </c>
      <c r="D37">
        <f t="shared" si="5"/>
        <v>78.931245599999997</v>
      </c>
      <c r="E37">
        <f t="shared" si="6"/>
        <v>99.611476790000012</v>
      </c>
      <c r="F37">
        <f t="shared" si="7"/>
        <v>77.619768809999982</v>
      </c>
      <c r="G37">
        <f t="shared" si="0"/>
        <v>6.3114767900000146</v>
      </c>
      <c r="H37">
        <f t="shared" si="1"/>
        <v>0</v>
      </c>
      <c r="I37">
        <f t="shared" si="2"/>
        <v>6.3114767900000146</v>
      </c>
      <c r="J37">
        <f t="shared" si="3"/>
        <v>0</v>
      </c>
      <c r="K37">
        <f t="shared" si="4"/>
        <v>6.3114767900000146</v>
      </c>
      <c r="L37" s="1">
        <f>SUM($K$2:K37)</f>
        <v>353.31116299000013</v>
      </c>
    </row>
    <row r="38" spans="1:12" hidden="1" x14ac:dyDescent="0.25">
      <c r="A38">
        <v>1999</v>
      </c>
      <c r="B38">
        <v>37</v>
      </c>
      <c r="C38">
        <v>81.59</v>
      </c>
      <c r="D38">
        <f t="shared" si="5"/>
        <v>82.252594070000015</v>
      </c>
      <c r="E38">
        <f t="shared" si="6"/>
        <v>83.931245599999997</v>
      </c>
      <c r="F38">
        <f t="shared" si="7"/>
        <v>84.911348470000021</v>
      </c>
      <c r="G38">
        <f t="shared" si="0"/>
        <v>2.3412455999999935</v>
      </c>
      <c r="H38">
        <f t="shared" si="1"/>
        <v>0</v>
      </c>
      <c r="I38">
        <f t="shared" si="2"/>
        <v>2.3412455999999935</v>
      </c>
      <c r="J38">
        <f t="shared" si="3"/>
        <v>0</v>
      </c>
      <c r="K38">
        <f t="shared" si="4"/>
        <v>2.3412455999999935</v>
      </c>
      <c r="L38" s="1">
        <f>SUM($K$2:K38)</f>
        <v>355.65240859000011</v>
      </c>
    </row>
    <row r="39" spans="1:12" hidden="1" x14ac:dyDescent="0.25">
      <c r="B39">
        <v>38</v>
      </c>
      <c r="C39">
        <v>81.77</v>
      </c>
      <c r="D39">
        <f t="shared" si="5"/>
        <v>94.257054069999995</v>
      </c>
      <c r="E39">
        <f t="shared" si="6"/>
        <v>87.252594070000015</v>
      </c>
      <c r="F39">
        <f t="shared" si="7"/>
        <v>93.774459999999976</v>
      </c>
      <c r="G39">
        <f t="shared" si="0"/>
        <v>5.4825940700000189</v>
      </c>
      <c r="H39">
        <f t="shared" si="1"/>
        <v>0</v>
      </c>
      <c r="I39">
        <f t="shared" si="2"/>
        <v>5.4825940700000189</v>
      </c>
      <c r="J39">
        <f t="shared" si="3"/>
        <v>0</v>
      </c>
      <c r="K39">
        <f t="shared" si="4"/>
        <v>5.4825940700000189</v>
      </c>
      <c r="L39" s="1">
        <f>SUM($K$2:K39)</f>
        <v>361.13500266000011</v>
      </c>
    </row>
    <row r="40" spans="1:12" hidden="1" x14ac:dyDescent="0.25">
      <c r="B40">
        <v>39</v>
      </c>
      <c r="C40">
        <v>91.24</v>
      </c>
      <c r="D40">
        <f t="shared" si="5"/>
        <v>77.294509680000004</v>
      </c>
      <c r="E40">
        <f t="shared" si="6"/>
        <v>99.257054069999995</v>
      </c>
      <c r="F40">
        <f t="shared" si="7"/>
        <v>74.27745560999999</v>
      </c>
      <c r="G40">
        <f t="shared" si="0"/>
        <v>8.0170540700000004</v>
      </c>
      <c r="H40">
        <f t="shared" si="1"/>
        <v>0</v>
      </c>
      <c r="I40">
        <f t="shared" si="2"/>
        <v>8.0170540700000004</v>
      </c>
      <c r="J40">
        <f t="shared" si="3"/>
        <v>0</v>
      </c>
      <c r="K40">
        <f t="shared" si="4"/>
        <v>8.0170540700000004</v>
      </c>
      <c r="L40" s="1">
        <f>SUM($K$2:K40)</f>
        <v>369.15205673000014</v>
      </c>
    </row>
    <row r="41" spans="1:12" hidden="1" x14ac:dyDescent="0.25">
      <c r="B41">
        <v>40</v>
      </c>
      <c r="C41">
        <v>79.45</v>
      </c>
      <c r="D41">
        <f t="shared" si="5"/>
        <v>81.980411200000006</v>
      </c>
      <c r="E41">
        <f t="shared" si="6"/>
        <v>82.29450967999999</v>
      </c>
      <c r="F41">
        <f t="shared" si="7"/>
        <v>84.135901520000019</v>
      </c>
      <c r="G41">
        <f t="shared" si="0"/>
        <v>2.8445096799999874</v>
      </c>
      <c r="H41">
        <f t="shared" si="1"/>
        <v>0</v>
      </c>
      <c r="I41">
        <f t="shared" si="2"/>
        <v>2.8445096799999874</v>
      </c>
      <c r="J41">
        <f t="shared" si="3"/>
        <v>0</v>
      </c>
      <c r="K41">
        <f t="shared" si="4"/>
        <v>2.8445096799999874</v>
      </c>
      <c r="L41" s="1">
        <f>SUM($K$2:K41)</f>
        <v>371.99656641000013</v>
      </c>
    </row>
    <row r="42" spans="1:12" hidden="1" x14ac:dyDescent="0.25">
      <c r="B42">
        <v>41</v>
      </c>
      <c r="C42">
        <v>86.99</v>
      </c>
      <c r="D42">
        <f t="shared" si="5"/>
        <v>98.487813209999999</v>
      </c>
      <c r="E42">
        <f t="shared" si="6"/>
        <v>86.980411200000006</v>
      </c>
      <c r="F42">
        <f t="shared" si="7"/>
        <v>103.49740200999999</v>
      </c>
      <c r="G42">
        <f t="shared" si="0"/>
        <v>-9.5887999999888507E-3</v>
      </c>
      <c r="H42">
        <f t="shared" si="1"/>
        <v>9.5887999999888507E-3</v>
      </c>
      <c r="I42">
        <f t="shared" si="2"/>
        <v>0</v>
      </c>
      <c r="J42">
        <f t="shared" si="3"/>
        <v>2.8766399999966552E-2</v>
      </c>
      <c r="K42">
        <f t="shared" si="4"/>
        <v>2.8766399999966552E-2</v>
      </c>
      <c r="L42" s="1">
        <f>SUM($K$2:K42)</f>
        <v>372.02533281000012</v>
      </c>
    </row>
    <row r="43" spans="1:12" hidden="1" x14ac:dyDescent="0.25">
      <c r="B43">
        <v>42</v>
      </c>
      <c r="C43">
        <v>96.6</v>
      </c>
      <c r="D43">
        <f t="shared" si="5"/>
        <v>89.030041199999999</v>
      </c>
      <c r="E43">
        <f t="shared" si="6"/>
        <v>103.48781321</v>
      </c>
      <c r="F43">
        <f t="shared" si="7"/>
        <v>87.142227989999995</v>
      </c>
      <c r="G43">
        <f t="shared" si="0"/>
        <v>6.8878132100000045</v>
      </c>
      <c r="H43">
        <f t="shared" si="1"/>
        <v>0</v>
      </c>
      <c r="I43">
        <f t="shared" si="2"/>
        <v>6.8878132100000045</v>
      </c>
      <c r="J43">
        <f t="shared" si="3"/>
        <v>0</v>
      </c>
      <c r="K43">
        <f t="shared" si="4"/>
        <v>6.8878132100000045</v>
      </c>
      <c r="L43" s="1">
        <f>SUM($K$2:K43)</f>
        <v>378.91314602000011</v>
      </c>
    </row>
    <row r="44" spans="1:12" hidden="1" x14ac:dyDescent="0.25">
      <c r="B44">
        <v>43</v>
      </c>
      <c r="C44">
        <v>97.99</v>
      </c>
      <c r="D44">
        <f t="shared" si="5"/>
        <v>82.657600680000002</v>
      </c>
      <c r="E44">
        <f t="shared" si="6"/>
        <v>94.030041199999999</v>
      </c>
      <c r="F44">
        <f t="shared" si="7"/>
        <v>91.617559479999983</v>
      </c>
      <c r="G44">
        <f t="shared" si="0"/>
        <v>-3.9599587999999954</v>
      </c>
      <c r="H44">
        <f t="shared" si="1"/>
        <v>3.9599587999999954</v>
      </c>
      <c r="I44">
        <f t="shared" si="2"/>
        <v>0</v>
      </c>
      <c r="J44">
        <f t="shared" si="3"/>
        <v>11.879876399999986</v>
      </c>
      <c r="K44">
        <f t="shared" si="4"/>
        <v>11.879876399999986</v>
      </c>
      <c r="L44" s="1">
        <f>SUM($K$2:K44)</f>
        <v>390.79302242000011</v>
      </c>
    </row>
    <row r="45" spans="1:12" hidden="1" x14ac:dyDescent="0.25">
      <c r="B45">
        <v>44</v>
      </c>
      <c r="C45">
        <v>79.13</v>
      </c>
      <c r="D45">
        <f t="shared" si="5"/>
        <v>104.53931502999998</v>
      </c>
      <c r="E45">
        <f t="shared" si="6"/>
        <v>87.657600679999987</v>
      </c>
      <c r="F45">
        <f t="shared" si="7"/>
        <v>101.01171434999999</v>
      </c>
      <c r="G45">
        <f t="shared" si="0"/>
        <v>8.5276006799999919</v>
      </c>
      <c r="H45">
        <f t="shared" si="1"/>
        <v>0</v>
      </c>
      <c r="I45">
        <f t="shared" si="2"/>
        <v>8.5276006799999919</v>
      </c>
      <c r="J45">
        <f t="shared" si="3"/>
        <v>0</v>
      </c>
      <c r="K45">
        <f t="shared" si="4"/>
        <v>8.5276006799999919</v>
      </c>
      <c r="L45" s="1">
        <f>SUM($K$2:K45)</f>
        <v>399.32062310000009</v>
      </c>
    </row>
    <row r="46" spans="1:12" hidden="1" x14ac:dyDescent="0.25">
      <c r="B46">
        <v>45</v>
      </c>
      <c r="C46">
        <v>103.56</v>
      </c>
      <c r="D46">
        <f t="shared" si="5"/>
        <v>98.668711800000011</v>
      </c>
      <c r="E46">
        <f t="shared" si="6"/>
        <v>109.53931502999998</v>
      </c>
      <c r="F46">
        <f t="shared" si="7"/>
        <v>97.68939677000003</v>
      </c>
      <c r="G46">
        <f t="shared" si="0"/>
        <v>5.9793150299999809</v>
      </c>
      <c r="H46">
        <f t="shared" si="1"/>
        <v>0</v>
      </c>
      <c r="I46">
        <f t="shared" si="2"/>
        <v>5.9793150299999809</v>
      </c>
      <c r="J46">
        <f t="shared" si="3"/>
        <v>0</v>
      </c>
      <c r="K46">
        <f t="shared" si="4"/>
        <v>5.9793150299999809</v>
      </c>
      <c r="L46" s="1">
        <f>SUM($K$2:K46)</f>
        <v>405.2999381300001</v>
      </c>
    </row>
    <row r="47" spans="1:12" hidden="1" x14ac:dyDescent="0.25">
      <c r="B47">
        <v>46</v>
      </c>
      <c r="C47">
        <v>100.89</v>
      </c>
      <c r="D47">
        <f t="shared" si="5"/>
        <v>101.94354828000002</v>
      </c>
      <c r="E47">
        <f t="shared" si="6"/>
        <v>103.66871180000001</v>
      </c>
      <c r="F47">
        <f t="shared" si="7"/>
        <v>104.16483647999999</v>
      </c>
      <c r="G47">
        <f t="shared" si="0"/>
        <v>2.7787118000000106</v>
      </c>
      <c r="H47">
        <f t="shared" si="1"/>
        <v>0</v>
      </c>
      <c r="I47">
        <f t="shared" si="2"/>
        <v>2.7787118000000106</v>
      </c>
      <c r="J47">
        <f t="shared" si="3"/>
        <v>0</v>
      </c>
      <c r="K47">
        <f t="shared" si="4"/>
        <v>2.7787118000000106</v>
      </c>
      <c r="L47" s="1">
        <f>SUM($K$2:K47)</f>
        <v>408.0786499300001</v>
      </c>
    </row>
    <row r="48" spans="1:12" hidden="1" x14ac:dyDescent="0.25">
      <c r="B48">
        <v>47</v>
      </c>
      <c r="C48">
        <v>99.4</v>
      </c>
      <c r="D48">
        <f t="shared" si="5"/>
        <v>107.63657460000002</v>
      </c>
      <c r="E48">
        <f t="shared" si="6"/>
        <v>106.94354828</v>
      </c>
      <c r="F48">
        <f t="shared" si="7"/>
        <v>105.09302632000002</v>
      </c>
      <c r="G48">
        <f t="shared" si="0"/>
        <v>7.543548279999996</v>
      </c>
      <c r="H48">
        <f t="shared" si="1"/>
        <v>0</v>
      </c>
      <c r="I48">
        <f t="shared" si="2"/>
        <v>7.543548279999996</v>
      </c>
      <c r="J48">
        <f t="shared" si="3"/>
        <v>0</v>
      </c>
      <c r="K48">
        <f t="shared" si="4"/>
        <v>7.543548279999996</v>
      </c>
      <c r="L48" s="1">
        <f>SUM($K$2:K48)</f>
        <v>415.62219821000008</v>
      </c>
    </row>
    <row r="49" spans="1:12" hidden="1" x14ac:dyDescent="0.25">
      <c r="B49">
        <v>48</v>
      </c>
      <c r="C49">
        <v>111.8</v>
      </c>
      <c r="D49">
        <f t="shared" si="5"/>
        <v>93.63008760000001</v>
      </c>
      <c r="E49">
        <f t="shared" si="6"/>
        <v>112.63657460000002</v>
      </c>
      <c r="F49">
        <f t="shared" si="7"/>
        <v>97.79351299999999</v>
      </c>
      <c r="G49">
        <f t="shared" si="0"/>
        <v>0.83657460000002004</v>
      </c>
      <c r="H49">
        <f t="shared" si="1"/>
        <v>0</v>
      </c>
      <c r="I49">
        <f t="shared" si="2"/>
        <v>0.83657460000002004</v>
      </c>
      <c r="J49">
        <f t="shared" si="3"/>
        <v>0</v>
      </c>
      <c r="K49">
        <f t="shared" si="4"/>
        <v>0.83657460000002004</v>
      </c>
      <c r="L49" s="1">
        <f>SUM($K$2:K49)</f>
        <v>416.45877281000008</v>
      </c>
    </row>
    <row r="50" spans="1:12" hidden="1" x14ac:dyDescent="0.25">
      <c r="A50">
        <v>2000</v>
      </c>
      <c r="B50">
        <v>49</v>
      </c>
      <c r="C50">
        <v>95.3</v>
      </c>
      <c r="D50">
        <f t="shared" si="5"/>
        <v>95.267126900000008</v>
      </c>
      <c r="E50">
        <f t="shared" si="6"/>
        <v>98.63008760000001</v>
      </c>
      <c r="F50">
        <f t="shared" si="7"/>
        <v>96.937039299999995</v>
      </c>
      <c r="G50">
        <f t="shared" si="0"/>
        <v>3.330087600000013</v>
      </c>
      <c r="H50">
        <f t="shared" si="1"/>
        <v>0</v>
      </c>
      <c r="I50">
        <f t="shared" si="2"/>
        <v>3.330087600000013</v>
      </c>
      <c r="J50">
        <f t="shared" si="3"/>
        <v>0</v>
      </c>
      <c r="K50">
        <f t="shared" si="4"/>
        <v>3.330087600000013</v>
      </c>
      <c r="L50" s="1">
        <f>SUM($K$2:K50)</f>
        <v>419.7888604100001</v>
      </c>
    </row>
    <row r="51" spans="1:12" hidden="1" x14ac:dyDescent="0.25">
      <c r="B51">
        <v>50</v>
      </c>
      <c r="C51">
        <v>97.77</v>
      </c>
      <c r="D51">
        <f t="shared" si="5"/>
        <v>111.76091006999999</v>
      </c>
      <c r="E51">
        <f t="shared" si="6"/>
        <v>100.26712690000001</v>
      </c>
      <c r="F51">
        <f t="shared" si="7"/>
        <v>114.26378317</v>
      </c>
      <c r="G51">
        <f t="shared" si="0"/>
        <v>2.497126900000012</v>
      </c>
      <c r="H51">
        <f t="shared" si="1"/>
        <v>0</v>
      </c>
      <c r="I51">
        <f t="shared" si="2"/>
        <v>2.497126900000012</v>
      </c>
      <c r="J51">
        <f t="shared" si="3"/>
        <v>0</v>
      </c>
      <c r="K51">
        <f t="shared" si="4"/>
        <v>2.497126900000012</v>
      </c>
      <c r="L51" s="1">
        <f>SUM($K$2:K51)</f>
        <v>422.28598731000011</v>
      </c>
    </row>
    <row r="52" spans="1:12" hidden="1" x14ac:dyDescent="0.25">
      <c r="B52">
        <v>51</v>
      </c>
      <c r="C52">
        <v>116.23</v>
      </c>
      <c r="D52">
        <f t="shared" si="5"/>
        <v>97.149864360000009</v>
      </c>
      <c r="E52">
        <f t="shared" si="6"/>
        <v>116.76091007000001</v>
      </c>
      <c r="F52">
        <f t="shared" si="7"/>
        <v>101.61895428999999</v>
      </c>
      <c r="G52">
        <f t="shared" si="0"/>
        <v>0.53091007000000445</v>
      </c>
      <c r="H52">
        <f t="shared" si="1"/>
        <v>0</v>
      </c>
      <c r="I52">
        <f t="shared" si="2"/>
        <v>0.53091007000000445</v>
      </c>
      <c r="J52">
        <f t="shared" si="3"/>
        <v>0</v>
      </c>
      <c r="K52">
        <f t="shared" si="4"/>
        <v>0.53091007000000445</v>
      </c>
      <c r="L52" s="1">
        <f>SUM($K$2:K52)</f>
        <v>422.81689738000011</v>
      </c>
    </row>
    <row r="53" spans="1:12" hidden="1" x14ac:dyDescent="0.25">
      <c r="B53">
        <v>52</v>
      </c>
      <c r="C53">
        <v>100.98</v>
      </c>
      <c r="D53">
        <f t="shared" si="5"/>
        <v>102.89499768000002</v>
      </c>
      <c r="E53">
        <f t="shared" si="6"/>
        <v>102.14986436</v>
      </c>
      <c r="F53">
        <f t="shared" si="7"/>
        <v>106.72513332000004</v>
      </c>
      <c r="G53">
        <f t="shared" si="0"/>
        <v>1.1698643599999912</v>
      </c>
      <c r="H53">
        <f t="shared" si="1"/>
        <v>0</v>
      </c>
      <c r="I53">
        <f t="shared" si="2"/>
        <v>1.1698643599999912</v>
      </c>
      <c r="J53">
        <f t="shared" si="3"/>
        <v>0</v>
      </c>
      <c r="K53">
        <f t="shared" si="4"/>
        <v>1.1698643599999912</v>
      </c>
      <c r="L53" s="1">
        <f>SUM($K$2:K53)</f>
        <v>423.98676174000013</v>
      </c>
    </row>
    <row r="54" spans="1:12" hidden="1" x14ac:dyDescent="0.25">
      <c r="B54">
        <v>53</v>
      </c>
      <c r="C54">
        <v>104.07</v>
      </c>
      <c r="D54">
        <f t="shared" si="5"/>
        <v>116.88261453</v>
      </c>
      <c r="E54">
        <f t="shared" si="6"/>
        <v>107.89499768000003</v>
      </c>
      <c r="F54">
        <f t="shared" si="7"/>
        <v>118.05761684999997</v>
      </c>
      <c r="G54">
        <f t="shared" si="0"/>
        <v>3.8249976800000383</v>
      </c>
      <c r="H54">
        <f t="shared" si="1"/>
        <v>0</v>
      </c>
      <c r="I54">
        <f t="shared" si="2"/>
        <v>3.8249976800000383</v>
      </c>
      <c r="J54">
        <f t="shared" si="3"/>
        <v>0</v>
      </c>
      <c r="K54">
        <f t="shared" si="4"/>
        <v>3.8249976800000383</v>
      </c>
      <c r="L54" s="1">
        <f>SUM($K$2:K54)</f>
        <v>427.81175942000016</v>
      </c>
    </row>
    <row r="55" spans="1:12" hidden="1" x14ac:dyDescent="0.25">
      <c r="B55">
        <v>54</v>
      </c>
      <c r="C55">
        <v>114.64</v>
      </c>
      <c r="D55">
        <f t="shared" si="5"/>
        <v>104.75969448000001</v>
      </c>
      <c r="E55">
        <f t="shared" si="6"/>
        <v>121.88261453000001</v>
      </c>
      <c r="F55">
        <f t="shared" si="7"/>
        <v>102.51707994999998</v>
      </c>
      <c r="G55">
        <f t="shared" si="0"/>
        <v>7.2426145300000115</v>
      </c>
      <c r="H55">
        <f t="shared" si="1"/>
        <v>0</v>
      </c>
      <c r="I55">
        <f t="shared" si="2"/>
        <v>7.2426145300000115</v>
      </c>
      <c r="J55">
        <f t="shared" si="3"/>
        <v>0</v>
      </c>
      <c r="K55">
        <f t="shared" si="4"/>
        <v>7.2426145300000115</v>
      </c>
      <c r="L55" s="1">
        <f>SUM($K$2:K55)</f>
        <v>435.05437395000018</v>
      </c>
    </row>
    <row r="56" spans="1:12" hidden="1" x14ac:dyDescent="0.25">
      <c r="B56">
        <v>55</v>
      </c>
      <c r="C56">
        <v>107.62</v>
      </c>
      <c r="D56">
        <f t="shared" si="5"/>
        <v>90.308943840000012</v>
      </c>
      <c r="E56">
        <f t="shared" si="6"/>
        <v>109.75969447999999</v>
      </c>
      <c r="F56">
        <f t="shared" si="7"/>
        <v>93.169249360000023</v>
      </c>
      <c r="G56">
        <f t="shared" si="0"/>
        <v>2.1396944799999886</v>
      </c>
      <c r="H56">
        <f t="shared" si="1"/>
        <v>0</v>
      </c>
      <c r="I56">
        <f t="shared" si="2"/>
        <v>2.1396944799999886</v>
      </c>
      <c r="J56">
        <f t="shared" si="3"/>
        <v>0</v>
      </c>
      <c r="K56">
        <f t="shared" si="4"/>
        <v>2.1396944799999886</v>
      </c>
      <c r="L56" s="1">
        <f>SUM($K$2:K56)</f>
        <v>437.19406843000019</v>
      </c>
    </row>
    <row r="57" spans="1:12" hidden="1" x14ac:dyDescent="0.25">
      <c r="B57">
        <v>56</v>
      </c>
      <c r="C57">
        <v>96.12</v>
      </c>
      <c r="D57">
        <f t="shared" si="5"/>
        <v>125.95403772000002</v>
      </c>
      <c r="E57">
        <f t="shared" si="6"/>
        <v>95.308943840000012</v>
      </c>
      <c r="F57">
        <f t="shared" si="7"/>
        <v>131.76509388000002</v>
      </c>
      <c r="G57">
        <f t="shared" si="0"/>
        <v>-0.81105615999999259</v>
      </c>
      <c r="H57">
        <f t="shared" si="1"/>
        <v>0.81105615999999259</v>
      </c>
      <c r="I57">
        <f t="shared" si="2"/>
        <v>0</v>
      </c>
      <c r="J57">
        <f t="shared" si="3"/>
        <v>2.4331684799999778</v>
      </c>
      <c r="K57">
        <f t="shared" si="4"/>
        <v>2.4331684799999778</v>
      </c>
      <c r="L57" s="1">
        <f>SUM($K$2:K57)</f>
        <v>439.62723691000019</v>
      </c>
    </row>
    <row r="58" spans="1:12" hidden="1" x14ac:dyDescent="0.25">
      <c r="B58">
        <v>57</v>
      </c>
      <c r="C58">
        <v>123.5</v>
      </c>
      <c r="D58">
        <f t="shared" si="5"/>
        <v>116.74242750000001</v>
      </c>
      <c r="E58">
        <f t="shared" si="6"/>
        <v>130.95403772000003</v>
      </c>
      <c r="F58">
        <f t="shared" si="7"/>
        <v>114.28838977999999</v>
      </c>
      <c r="G58">
        <f t="shared" si="0"/>
        <v>7.4540377200000307</v>
      </c>
      <c r="H58">
        <f t="shared" si="1"/>
        <v>0</v>
      </c>
      <c r="I58">
        <f t="shared" si="2"/>
        <v>7.4540377200000307</v>
      </c>
      <c r="J58">
        <f t="shared" si="3"/>
        <v>0</v>
      </c>
      <c r="K58">
        <f t="shared" si="4"/>
        <v>7.4540377200000307</v>
      </c>
      <c r="L58" s="1">
        <f>SUM($K$2:K58)</f>
        <v>447.08127463000022</v>
      </c>
    </row>
    <row r="59" spans="1:12" hidden="1" x14ac:dyDescent="0.25">
      <c r="B59">
        <v>58</v>
      </c>
      <c r="C59">
        <v>116.12</v>
      </c>
      <c r="D59">
        <f t="shared" si="5"/>
        <v>116.60778424000002</v>
      </c>
      <c r="E59">
        <f t="shared" si="6"/>
        <v>121.74242750000002</v>
      </c>
      <c r="F59">
        <f t="shared" si="7"/>
        <v>115.98535673999999</v>
      </c>
      <c r="G59">
        <f t="shared" si="0"/>
        <v>5.6224275000000148</v>
      </c>
      <c r="H59">
        <f t="shared" si="1"/>
        <v>0</v>
      </c>
      <c r="I59">
        <f t="shared" si="2"/>
        <v>5.6224275000000148</v>
      </c>
      <c r="J59">
        <f t="shared" si="3"/>
        <v>0</v>
      </c>
      <c r="K59">
        <f t="shared" si="4"/>
        <v>5.6224275000000148</v>
      </c>
      <c r="L59" s="1">
        <f>SUM($K$2:K59)</f>
        <v>452.70370213000024</v>
      </c>
    </row>
    <row r="60" spans="1:12" hidden="1" x14ac:dyDescent="0.25">
      <c r="B60">
        <v>59</v>
      </c>
      <c r="C60">
        <v>116.86</v>
      </c>
      <c r="D60">
        <f t="shared" si="5"/>
        <v>125.69997474</v>
      </c>
      <c r="E60">
        <f t="shared" si="6"/>
        <v>121.60778424</v>
      </c>
      <c r="F60">
        <f t="shared" si="7"/>
        <v>125.9521905</v>
      </c>
      <c r="G60">
        <f t="shared" si="0"/>
        <v>4.7477842400000014</v>
      </c>
      <c r="H60">
        <f t="shared" si="1"/>
        <v>0</v>
      </c>
      <c r="I60">
        <f t="shared" si="2"/>
        <v>4.7477842400000014</v>
      </c>
      <c r="J60">
        <f t="shared" si="3"/>
        <v>0</v>
      </c>
      <c r="K60">
        <f t="shared" si="4"/>
        <v>4.7477842400000014</v>
      </c>
      <c r="L60" s="1">
        <f>SUM($K$2:K60)</f>
        <v>457.45148637000023</v>
      </c>
    </row>
    <row r="61" spans="1:12" hidden="1" x14ac:dyDescent="0.25">
      <c r="B61">
        <v>60</v>
      </c>
      <c r="C61">
        <v>128.61000000000001</v>
      </c>
      <c r="D61">
        <f t="shared" si="5"/>
        <v>106.98617052000002</v>
      </c>
      <c r="E61">
        <f t="shared" si="6"/>
        <v>130.69997474000002</v>
      </c>
      <c r="F61">
        <f t="shared" si="7"/>
        <v>109.89619578000003</v>
      </c>
      <c r="G61">
        <f t="shared" si="0"/>
        <v>2.0899747400000024</v>
      </c>
      <c r="H61">
        <f t="shared" si="1"/>
        <v>0</v>
      </c>
      <c r="I61">
        <f t="shared" si="2"/>
        <v>2.0899747400000024</v>
      </c>
      <c r="J61">
        <f t="shared" si="3"/>
        <v>0</v>
      </c>
      <c r="K61">
        <f t="shared" si="4"/>
        <v>2.0899747400000024</v>
      </c>
      <c r="L61" s="1">
        <f>SUM($K$2:K61)</f>
        <v>459.54146111000023</v>
      </c>
    </row>
    <row r="62" spans="1:12" hidden="1" x14ac:dyDescent="0.25">
      <c r="A62">
        <v>2001</v>
      </c>
      <c r="B62">
        <v>61</v>
      </c>
      <c r="C62">
        <v>100.56</v>
      </c>
      <c r="D62">
        <f t="shared" si="5"/>
        <v>100.26030288</v>
      </c>
      <c r="E62">
        <f t="shared" si="6"/>
        <v>111.98617052000003</v>
      </c>
      <c r="F62">
        <f t="shared" si="7"/>
        <v>93.834132359999955</v>
      </c>
      <c r="G62">
        <f t="shared" si="0"/>
        <v>11.426170520000028</v>
      </c>
      <c r="H62">
        <f t="shared" si="1"/>
        <v>0</v>
      </c>
      <c r="I62">
        <f t="shared" si="2"/>
        <v>11.426170520000028</v>
      </c>
      <c r="J62">
        <f t="shared" si="3"/>
        <v>0</v>
      </c>
      <c r="K62">
        <f t="shared" si="4"/>
        <v>11.426170520000028</v>
      </c>
      <c r="L62" s="1">
        <f>SUM($K$2:K62)</f>
        <v>470.96763163000026</v>
      </c>
    </row>
    <row r="63" spans="1:12" hidden="1" x14ac:dyDescent="0.25">
      <c r="B63">
        <v>62</v>
      </c>
      <c r="C63">
        <v>103.05</v>
      </c>
      <c r="D63">
        <f t="shared" si="5"/>
        <v>117.53718255</v>
      </c>
      <c r="E63">
        <f t="shared" si="6"/>
        <v>105.26030287999998</v>
      </c>
      <c r="F63">
        <f t="shared" si="7"/>
        <v>120.32687967000001</v>
      </c>
      <c r="G63">
        <f t="shared" si="0"/>
        <v>2.2103028799999862</v>
      </c>
      <c r="H63">
        <f t="shared" si="1"/>
        <v>0</v>
      </c>
      <c r="I63">
        <f t="shared" si="2"/>
        <v>2.2103028799999862</v>
      </c>
      <c r="J63">
        <f t="shared" si="3"/>
        <v>0</v>
      </c>
      <c r="K63">
        <f t="shared" si="4"/>
        <v>2.2103028799999862</v>
      </c>
      <c r="L63" s="1">
        <f>SUM($K$2:K63)</f>
        <v>473.17793451000023</v>
      </c>
    </row>
    <row r="64" spans="1:12" hidden="1" x14ac:dyDescent="0.25">
      <c r="B64">
        <v>63</v>
      </c>
      <c r="C64">
        <v>119.06</v>
      </c>
      <c r="D64">
        <f t="shared" si="5"/>
        <v>99.398389920000014</v>
      </c>
      <c r="E64">
        <f t="shared" si="6"/>
        <v>122.53718255</v>
      </c>
      <c r="F64">
        <f t="shared" si="7"/>
        <v>100.92120737</v>
      </c>
      <c r="G64">
        <f t="shared" si="0"/>
        <v>3.4771825499999949</v>
      </c>
      <c r="H64">
        <f t="shared" si="1"/>
        <v>0</v>
      </c>
      <c r="I64">
        <f t="shared" si="2"/>
        <v>3.4771825499999949</v>
      </c>
      <c r="J64">
        <f t="shared" si="3"/>
        <v>0</v>
      </c>
      <c r="K64">
        <f t="shared" si="4"/>
        <v>3.4771825499999949</v>
      </c>
      <c r="L64" s="1">
        <f>SUM($K$2:K64)</f>
        <v>476.65511706000024</v>
      </c>
    </row>
    <row r="65" spans="1:12" hidden="1" x14ac:dyDescent="0.25">
      <c r="B65">
        <v>64</v>
      </c>
      <c r="C65">
        <v>92.46</v>
      </c>
      <c r="D65">
        <f t="shared" si="5"/>
        <v>94.618533360000001</v>
      </c>
      <c r="E65">
        <f t="shared" si="6"/>
        <v>104.39838992</v>
      </c>
      <c r="F65">
        <f t="shared" si="7"/>
        <v>87.680143439999995</v>
      </c>
      <c r="G65">
        <f t="shared" si="0"/>
        <v>11.938389920000006</v>
      </c>
      <c r="H65">
        <f t="shared" si="1"/>
        <v>0</v>
      </c>
      <c r="I65">
        <f t="shared" si="2"/>
        <v>11.938389920000006</v>
      </c>
      <c r="J65">
        <f t="shared" si="3"/>
        <v>0</v>
      </c>
      <c r="K65">
        <f t="shared" si="4"/>
        <v>11.938389920000006</v>
      </c>
      <c r="L65" s="1">
        <f>SUM($K$2:K65)</f>
        <v>488.59350698000026</v>
      </c>
    </row>
    <row r="66" spans="1:12" hidden="1" x14ac:dyDescent="0.25">
      <c r="B66">
        <v>65</v>
      </c>
      <c r="C66">
        <v>98.75</v>
      </c>
      <c r="D66">
        <f t="shared" si="5"/>
        <v>111.15308625</v>
      </c>
      <c r="E66">
        <f t="shared" si="6"/>
        <v>99.618533360000001</v>
      </c>
      <c r="F66">
        <f t="shared" si="7"/>
        <v>115.28455289</v>
      </c>
      <c r="G66">
        <f t="shared" ref="G66:G129" si="8">E66-C66</f>
        <v>0.8685333600000007</v>
      </c>
      <c r="H66">
        <f t="shared" ref="H66:H129" si="9">IF(G66&lt;0,ABS(G66),0)</f>
        <v>0</v>
      </c>
      <c r="I66">
        <f t="shared" ref="I66:I129" si="10">IF(G66&gt;0,IF(G66&gt;90,2*G66,G66),0)</f>
        <v>0.8685333600000007</v>
      </c>
      <c r="J66">
        <f t="shared" ref="J66:J129" si="11">IF(H66&gt;0,3*H66,0)</f>
        <v>0</v>
      </c>
      <c r="K66">
        <f t="shared" ref="K66:K129" si="12">I66+J66</f>
        <v>0.8685333600000007</v>
      </c>
      <c r="L66" s="1">
        <f>SUM($K$2:K66)</f>
        <v>489.46204034000027</v>
      </c>
    </row>
    <row r="67" spans="1:12" hidden="1" x14ac:dyDescent="0.25">
      <c r="B67">
        <v>66</v>
      </c>
      <c r="C67">
        <v>111.14</v>
      </c>
      <c r="D67">
        <f t="shared" ref="D67:D130" si="13">4.80141 + 0.794532*C67+0.154741*IF(MOD(B67,12)=1,C67,0) +0.299459*IF(MOD(B67,12)=2,C67,0)+0.176884*IF(MOD(B67,12)=4,C67,0)+0.282447*IF(MOD(B67,12)=5,C67,0)+0.0774*IF(MOD(B67,12)=6,C67,0)+0.465899*IF(MOD(B67,12)=8,C67,0)+0.111873*IF(MOD(B67,12)=9,C67,0)+0.16832*IF(MOD(B67,12)=10,C67,0)+0.240027*IF(MOD(B67,12)=11,C67,0)</f>
        <v>101.70793248000001</v>
      </c>
      <c r="E67">
        <f t="shared" ref="E67:E130" si="14">F66+G66</f>
        <v>116.15308625</v>
      </c>
      <c r="F67">
        <f t="shared" si="7"/>
        <v>101.69484623</v>
      </c>
      <c r="G67">
        <f t="shared" si="8"/>
        <v>5.0130862500000006</v>
      </c>
      <c r="H67">
        <f t="shared" si="9"/>
        <v>0</v>
      </c>
      <c r="I67">
        <f t="shared" si="10"/>
        <v>5.0130862500000006</v>
      </c>
      <c r="J67">
        <f t="shared" si="11"/>
        <v>0</v>
      </c>
      <c r="K67">
        <f t="shared" si="12"/>
        <v>5.0130862500000006</v>
      </c>
      <c r="L67" s="1">
        <f>SUM($K$2:K67)</f>
        <v>494.47512659000029</v>
      </c>
    </row>
    <row r="68" spans="1:12" hidden="1" x14ac:dyDescent="0.25">
      <c r="B68">
        <v>67</v>
      </c>
      <c r="C68">
        <v>96.13</v>
      </c>
      <c r="D68">
        <f t="shared" si="13"/>
        <v>81.179771160000001</v>
      </c>
      <c r="E68">
        <f t="shared" si="14"/>
        <v>106.70793248</v>
      </c>
      <c r="F68">
        <f t="shared" ref="F68:F131" si="15">MAX(0,D68+C68-E68+5)</f>
        <v>75.60183868</v>
      </c>
      <c r="G68">
        <f t="shared" si="8"/>
        <v>10.577932480000001</v>
      </c>
      <c r="H68">
        <f t="shared" si="9"/>
        <v>0</v>
      </c>
      <c r="I68">
        <f t="shared" si="10"/>
        <v>10.577932480000001</v>
      </c>
      <c r="J68">
        <f t="shared" si="11"/>
        <v>0</v>
      </c>
      <c r="K68">
        <f t="shared" si="12"/>
        <v>10.577932480000001</v>
      </c>
      <c r="L68" s="1">
        <f>SUM($K$2:K68)</f>
        <v>505.0530590700003</v>
      </c>
    </row>
    <row r="69" spans="1:12" hidden="1" x14ac:dyDescent="0.25">
      <c r="B69">
        <v>68</v>
      </c>
      <c r="C69">
        <v>79.72</v>
      </c>
      <c r="D69">
        <f t="shared" si="13"/>
        <v>105.28296931999999</v>
      </c>
      <c r="E69">
        <f t="shared" si="14"/>
        <v>86.179771160000001</v>
      </c>
      <c r="F69">
        <f t="shared" si="15"/>
        <v>103.82319815999998</v>
      </c>
      <c r="G69">
        <f t="shared" si="8"/>
        <v>6.4597711600000025</v>
      </c>
      <c r="H69">
        <f t="shared" si="9"/>
        <v>0</v>
      </c>
      <c r="I69">
        <f t="shared" si="10"/>
        <v>6.4597711600000025</v>
      </c>
      <c r="J69">
        <f t="shared" si="11"/>
        <v>0</v>
      </c>
      <c r="K69">
        <f t="shared" si="12"/>
        <v>6.4597711600000025</v>
      </c>
      <c r="L69" s="1">
        <f>SUM($K$2:K69)</f>
        <v>511.5128302300003</v>
      </c>
    </row>
    <row r="70" spans="1:12" hidden="1" x14ac:dyDescent="0.25">
      <c r="B70">
        <v>69</v>
      </c>
      <c r="C70">
        <v>102.07</v>
      </c>
      <c r="D70">
        <f t="shared" si="13"/>
        <v>97.318168349999993</v>
      </c>
      <c r="E70">
        <f t="shared" si="14"/>
        <v>110.28296931999998</v>
      </c>
      <c r="F70">
        <f t="shared" si="15"/>
        <v>94.105199030000023</v>
      </c>
      <c r="G70">
        <f t="shared" si="8"/>
        <v>8.2129693199999849</v>
      </c>
      <c r="H70">
        <f t="shared" si="9"/>
        <v>0</v>
      </c>
      <c r="I70">
        <f t="shared" si="10"/>
        <v>8.2129693199999849</v>
      </c>
      <c r="J70">
        <f t="shared" si="11"/>
        <v>0</v>
      </c>
      <c r="K70">
        <f t="shared" si="12"/>
        <v>8.2129693199999849</v>
      </c>
      <c r="L70" s="1">
        <f>SUM($K$2:K70)</f>
        <v>519.72579955000026</v>
      </c>
    </row>
    <row r="71" spans="1:12" hidden="1" x14ac:dyDescent="0.25">
      <c r="B71">
        <v>70</v>
      </c>
      <c r="C71">
        <v>96.18</v>
      </c>
      <c r="D71">
        <f t="shared" si="13"/>
        <v>97.40851536000001</v>
      </c>
      <c r="E71">
        <f t="shared" si="14"/>
        <v>102.31816835000001</v>
      </c>
      <c r="F71">
        <f t="shared" si="15"/>
        <v>96.270347010000023</v>
      </c>
      <c r="G71">
        <f t="shared" si="8"/>
        <v>6.1381683500000008</v>
      </c>
      <c r="H71">
        <f t="shared" si="9"/>
        <v>0</v>
      </c>
      <c r="I71">
        <f t="shared" si="10"/>
        <v>6.1381683500000008</v>
      </c>
      <c r="J71">
        <f t="shared" si="11"/>
        <v>0</v>
      </c>
      <c r="K71">
        <f t="shared" si="12"/>
        <v>6.1381683500000008</v>
      </c>
      <c r="L71" s="1">
        <f>SUM($K$2:K71)</f>
        <v>525.86396790000026</v>
      </c>
    </row>
    <row r="72" spans="1:12" hidden="1" x14ac:dyDescent="0.25">
      <c r="B72">
        <v>71</v>
      </c>
      <c r="C72">
        <v>101.26</v>
      </c>
      <c r="D72">
        <f t="shared" si="13"/>
        <v>109.56085434000001</v>
      </c>
      <c r="E72">
        <f t="shared" si="14"/>
        <v>102.40851536000002</v>
      </c>
      <c r="F72">
        <f t="shared" si="15"/>
        <v>113.41233897999999</v>
      </c>
      <c r="G72">
        <f t="shared" si="8"/>
        <v>1.1485153600000189</v>
      </c>
      <c r="H72">
        <f t="shared" si="9"/>
        <v>0</v>
      </c>
      <c r="I72">
        <f t="shared" si="10"/>
        <v>1.1485153600000189</v>
      </c>
      <c r="J72">
        <f t="shared" si="11"/>
        <v>0</v>
      </c>
      <c r="K72">
        <f t="shared" si="12"/>
        <v>1.1485153600000189</v>
      </c>
      <c r="L72" s="1">
        <f>SUM($K$2:K72)</f>
        <v>527.01248326000029</v>
      </c>
    </row>
    <row r="73" spans="1:12" hidden="1" x14ac:dyDescent="0.25">
      <c r="B73">
        <v>72</v>
      </c>
      <c r="C73">
        <v>109.85</v>
      </c>
      <c r="D73">
        <f t="shared" si="13"/>
        <v>92.080750199999997</v>
      </c>
      <c r="E73">
        <f t="shared" si="14"/>
        <v>114.56085434000001</v>
      </c>
      <c r="F73">
        <f t="shared" si="15"/>
        <v>92.369895859999971</v>
      </c>
      <c r="G73">
        <f t="shared" si="8"/>
        <v>4.7108543400000116</v>
      </c>
      <c r="H73">
        <f t="shared" si="9"/>
        <v>0</v>
      </c>
      <c r="I73">
        <f t="shared" si="10"/>
        <v>4.7108543400000116</v>
      </c>
      <c r="J73">
        <f t="shared" si="11"/>
        <v>0</v>
      </c>
      <c r="K73">
        <f t="shared" si="12"/>
        <v>4.7108543400000116</v>
      </c>
      <c r="L73" s="1">
        <f>SUM($K$2:K73)</f>
        <v>531.72333760000026</v>
      </c>
    </row>
    <row r="74" spans="1:12" hidden="1" x14ac:dyDescent="0.25">
      <c r="A74">
        <v>2002</v>
      </c>
      <c r="B74">
        <v>73</v>
      </c>
      <c r="C74">
        <v>89.52</v>
      </c>
      <c r="D74">
        <f t="shared" si="13"/>
        <v>89.780328959999991</v>
      </c>
      <c r="E74">
        <f t="shared" si="14"/>
        <v>97.080750199999983</v>
      </c>
      <c r="F74">
        <f t="shared" si="15"/>
        <v>87.219578760000019</v>
      </c>
      <c r="G74">
        <f t="shared" si="8"/>
        <v>7.5607501999999869</v>
      </c>
      <c r="H74">
        <f t="shared" si="9"/>
        <v>0</v>
      </c>
      <c r="I74">
        <f t="shared" si="10"/>
        <v>7.5607501999999869</v>
      </c>
      <c r="J74">
        <f t="shared" si="11"/>
        <v>0</v>
      </c>
      <c r="K74">
        <f t="shared" si="12"/>
        <v>7.5607501999999869</v>
      </c>
      <c r="L74" s="1">
        <f>SUM($K$2:K74)</f>
        <v>539.28408780000029</v>
      </c>
    </row>
    <row r="75" spans="1:12" hidden="1" x14ac:dyDescent="0.25">
      <c r="B75">
        <v>74</v>
      </c>
      <c r="C75">
        <v>89.27</v>
      </c>
      <c r="D75">
        <f t="shared" si="13"/>
        <v>102.46198656999999</v>
      </c>
      <c r="E75">
        <f t="shared" si="14"/>
        <v>94.780328960000006</v>
      </c>
      <c r="F75">
        <f t="shared" si="15"/>
        <v>101.95165761</v>
      </c>
      <c r="G75">
        <f t="shared" si="8"/>
        <v>5.5103289600000096</v>
      </c>
      <c r="H75">
        <f t="shared" si="9"/>
        <v>0</v>
      </c>
      <c r="I75">
        <f t="shared" si="10"/>
        <v>5.5103289600000096</v>
      </c>
      <c r="J75">
        <f t="shared" si="11"/>
        <v>0</v>
      </c>
      <c r="K75">
        <f t="shared" si="12"/>
        <v>5.5103289600000096</v>
      </c>
      <c r="L75" s="1">
        <f>SUM($K$2:K75)</f>
        <v>544.79441676000033</v>
      </c>
    </row>
    <row r="76" spans="1:12" hidden="1" x14ac:dyDescent="0.25">
      <c r="B76">
        <v>75</v>
      </c>
      <c r="C76">
        <v>104.35</v>
      </c>
      <c r="D76">
        <f t="shared" si="13"/>
        <v>87.710824200000005</v>
      </c>
      <c r="E76">
        <f t="shared" si="14"/>
        <v>107.46198657000001</v>
      </c>
      <c r="F76">
        <f t="shared" si="15"/>
        <v>89.598837630000006</v>
      </c>
      <c r="G76">
        <f t="shared" si="8"/>
        <v>3.1119865700000133</v>
      </c>
      <c r="H76">
        <f t="shared" si="9"/>
        <v>0</v>
      </c>
      <c r="I76">
        <f t="shared" si="10"/>
        <v>3.1119865700000133</v>
      </c>
      <c r="J76">
        <f t="shared" si="11"/>
        <v>0</v>
      </c>
      <c r="K76">
        <f t="shared" si="12"/>
        <v>3.1119865700000133</v>
      </c>
      <c r="L76" s="1">
        <f>SUM($K$2:K76)</f>
        <v>547.90640333000033</v>
      </c>
    </row>
    <row r="77" spans="1:12" hidden="1" x14ac:dyDescent="0.25">
      <c r="B77">
        <v>76</v>
      </c>
      <c r="C77">
        <v>87.05</v>
      </c>
      <c r="D77">
        <f t="shared" si="13"/>
        <v>89.363172800000001</v>
      </c>
      <c r="E77">
        <f t="shared" si="14"/>
        <v>92.710824200000019</v>
      </c>
      <c r="F77">
        <f t="shared" si="15"/>
        <v>88.702348599999965</v>
      </c>
      <c r="G77">
        <f t="shared" si="8"/>
        <v>5.6608242000000217</v>
      </c>
      <c r="H77">
        <f t="shared" si="9"/>
        <v>0</v>
      </c>
      <c r="I77">
        <f t="shared" si="10"/>
        <v>5.6608242000000217</v>
      </c>
      <c r="J77">
        <f t="shared" si="11"/>
        <v>0</v>
      </c>
      <c r="K77">
        <f t="shared" si="12"/>
        <v>5.6608242000000217</v>
      </c>
      <c r="L77" s="1">
        <f>SUM($K$2:K77)</f>
        <v>553.56722753000031</v>
      </c>
    </row>
    <row r="78" spans="1:12" hidden="1" x14ac:dyDescent="0.25">
      <c r="B78">
        <v>77</v>
      </c>
      <c r="C78">
        <v>89.33</v>
      </c>
      <c r="D78">
        <f t="shared" si="13"/>
        <v>101.00794407000001</v>
      </c>
      <c r="E78">
        <f t="shared" si="14"/>
        <v>94.363172799999987</v>
      </c>
      <c r="F78">
        <f t="shared" si="15"/>
        <v>100.97477127000001</v>
      </c>
      <c r="G78">
        <f t="shared" si="8"/>
        <v>5.0331727999999885</v>
      </c>
      <c r="H78">
        <f t="shared" si="9"/>
        <v>0</v>
      </c>
      <c r="I78">
        <f t="shared" si="10"/>
        <v>5.0331727999999885</v>
      </c>
      <c r="J78">
        <f t="shared" si="11"/>
        <v>0</v>
      </c>
      <c r="K78">
        <f t="shared" si="12"/>
        <v>5.0331727999999885</v>
      </c>
      <c r="L78" s="1">
        <f>SUM($K$2:K78)</f>
        <v>558.6004003300003</v>
      </c>
    </row>
    <row r="79" spans="1:12" hidden="1" x14ac:dyDescent="0.25">
      <c r="B79">
        <v>78</v>
      </c>
      <c r="C79">
        <v>102.2</v>
      </c>
      <c r="D79">
        <f t="shared" si="13"/>
        <v>93.912860400000014</v>
      </c>
      <c r="E79">
        <f t="shared" si="14"/>
        <v>106.00794406999999</v>
      </c>
      <c r="F79">
        <f t="shared" si="15"/>
        <v>95.104916330000023</v>
      </c>
      <c r="G79">
        <f t="shared" si="8"/>
        <v>3.8079440699999907</v>
      </c>
      <c r="H79">
        <f t="shared" si="9"/>
        <v>0</v>
      </c>
      <c r="I79">
        <f t="shared" si="10"/>
        <v>3.8079440699999907</v>
      </c>
      <c r="J79">
        <f t="shared" si="11"/>
        <v>0</v>
      </c>
      <c r="K79">
        <f t="shared" si="12"/>
        <v>3.8079440699999907</v>
      </c>
      <c r="L79" s="1">
        <f>SUM($K$2:K79)</f>
        <v>562.40834440000026</v>
      </c>
    </row>
    <row r="80" spans="1:12" hidden="1" x14ac:dyDescent="0.25">
      <c r="B80">
        <v>79</v>
      </c>
      <c r="C80">
        <v>88.13</v>
      </c>
      <c r="D80">
        <f t="shared" si="13"/>
        <v>74.823515159999999</v>
      </c>
      <c r="E80">
        <f t="shared" si="14"/>
        <v>98.912860400000014</v>
      </c>
      <c r="F80">
        <f t="shared" si="15"/>
        <v>69.040654759999981</v>
      </c>
      <c r="G80">
        <f t="shared" si="8"/>
        <v>10.782860400000018</v>
      </c>
      <c r="H80">
        <f t="shared" si="9"/>
        <v>0</v>
      </c>
      <c r="I80">
        <f t="shared" si="10"/>
        <v>10.782860400000018</v>
      </c>
      <c r="J80">
        <f t="shared" si="11"/>
        <v>0</v>
      </c>
      <c r="K80">
        <f t="shared" si="12"/>
        <v>10.782860400000018</v>
      </c>
      <c r="L80" s="1">
        <f>SUM($K$2:K80)</f>
        <v>573.19120480000026</v>
      </c>
    </row>
    <row r="81" spans="1:12" hidden="1" x14ac:dyDescent="0.25">
      <c r="B81">
        <v>80</v>
      </c>
      <c r="C81">
        <v>75.680000000000007</v>
      </c>
      <c r="D81">
        <f t="shared" si="13"/>
        <v>100.19082808000002</v>
      </c>
      <c r="E81">
        <f t="shared" si="14"/>
        <v>79.823515159999999</v>
      </c>
      <c r="F81">
        <f t="shared" si="15"/>
        <v>101.04731292000002</v>
      </c>
      <c r="G81">
        <f t="shared" si="8"/>
        <v>4.1435151599999926</v>
      </c>
      <c r="H81">
        <f t="shared" si="9"/>
        <v>0</v>
      </c>
      <c r="I81">
        <f t="shared" si="10"/>
        <v>4.1435151599999926</v>
      </c>
      <c r="J81">
        <f t="shared" si="11"/>
        <v>0</v>
      </c>
      <c r="K81">
        <f t="shared" si="12"/>
        <v>4.1435151599999926</v>
      </c>
      <c r="L81" s="1">
        <f>SUM($K$2:K81)</f>
        <v>577.33471996000026</v>
      </c>
    </row>
    <row r="82" spans="1:12" hidden="1" x14ac:dyDescent="0.25">
      <c r="B82">
        <v>81</v>
      </c>
      <c r="C82">
        <v>99.48</v>
      </c>
      <c r="D82">
        <f t="shared" si="13"/>
        <v>94.970579400000005</v>
      </c>
      <c r="E82">
        <f t="shared" si="14"/>
        <v>105.19082808000002</v>
      </c>
      <c r="F82">
        <f t="shared" si="15"/>
        <v>94.259751319999992</v>
      </c>
      <c r="G82">
        <f t="shared" si="8"/>
        <v>5.7108280800000131</v>
      </c>
      <c r="H82">
        <f t="shared" si="9"/>
        <v>0</v>
      </c>
      <c r="I82">
        <f t="shared" si="10"/>
        <v>5.7108280800000131</v>
      </c>
      <c r="J82">
        <f t="shared" si="11"/>
        <v>0</v>
      </c>
      <c r="K82">
        <f t="shared" si="12"/>
        <v>5.7108280800000131</v>
      </c>
      <c r="L82" s="1">
        <f>SUM($K$2:K82)</f>
        <v>583.04554804000031</v>
      </c>
    </row>
    <row r="83" spans="1:12" hidden="1" x14ac:dyDescent="0.25">
      <c r="B83">
        <v>82</v>
      </c>
      <c r="C83">
        <v>96.4</v>
      </c>
      <c r="D83">
        <f t="shared" si="13"/>
        <v>97.620342800000017</v>
      </c>
      <c r="E83">
        <f t="shared" si="14"/>
        <v>99.970579400000005</v>
      </c>
      <c r="F83">
        <f t="shared" si="15"/>
        <v>99.049763400000032</v>
      </c>
      <c r="G83">
        <f t="shared" si="8"/>
        <v>3.5705793999999997</v>
      </c>
      <c r="H83">
        <f t="shared" si="9"/>
        <v>0</v>
      </c>
      <c r="I83">
        <f t="shared" si="10"/>
        <v>3.5705793999999997</v>
      </c>
      <c r="J83">
        <f t="shared" si="11"/>
        <v>0</v>
      </c>
      <c r="K83">
        <f t="shared" si="12"/>
        <v>3.5705793999999997</v>
      </c>
      <c r="L83" s="1">
        <f>SUM($K$2:K83)</f>
        <v>586.61612744000035</v>
      </c>
    </row>
    <row r="84" spans="1:12" hidden="1" x14ac:dyDescent="0.25">
      <c r="B84">
        <v>83</v>
      </c>
      <c r="C84">
        <v>96.16</v>
      </c>
      <c r="D84">
        <f t="shared" si="13"/>
        <v>104.28460344</v>
      </c>
      <c r="E84">
        <f t="shared" si="14"/>
        <v>102.62034280000003</v>
      </c>
      <c r="F84">
        <f t="shared" si="15"/>
        <v>102.82426063999995</v>
      </c>
      <c r="G84">
        <f t="shared" si="8"/>
        <v>6.4603428000000349</v>
      </c>
      <c r="H84">
        <f t="shared" si="9"/>
        <v>0</v>
      </c>
      <c r="I84">
        <f t="shared" si="10"/>
        <v>6.4603428000000349</v>
      </c>
      <c r="J84">
        <f t="shared" si="11"/>
        <v>0</v>
      </c>
      <c r="K84">
        <f t="shared" si="12"/>
        <v>6.4603428000000349</v>
      </c>
      <c r="L84" s="1">
        <f>SUM($K$2:K84)</f>
        <v>593.07647024000039</v>
      </c>
    </row>
    <row r="85" spans="1:12" hidden="1" x14ac:dyDescent="0.25">
      <c r="B85">
        <v>84</v>
      </c>
      <c r="C85">
        <v>101</v>
      </c>
      <c r="D85">
        <f t="shared" si="13"/>
        <v>85.049142000000003</v>
      </c>
      <c r="E85">
        <f t="shared" si="14"/>
        <v>109.28460343999998</v>
      </c>
      <c r="F85">
        <f t="shared" si="15"/>
        <v>81.764538560000034</v>
      </c>
      <c r="G85">
        <f t="shared" si="8"/>
        <v>8.2846034399999837</v>
      </c>
      <c r="H85">
        <f t="shared" si="9"/>
        <v>0</v>
      </c>
      <c r="I85">
        <f t="shared" si="10"/>
        <v>8.2846034399999837</v>
      </c>
      <c r="J85">
        <f t="shared" si="11"/>
        <v>0</v>
      </c>
      <c r="K85">
        <f t="shared" si="12"/>
        <v>8.2846034399999837</v>
      </c>
      <c r="L85" s="1">
        <f>SUM($K$2:K85)</f>
        <v>601.36107368000035</v>
      </c>
    </row>
    <row r="86" spans="1:12" hidden="1" x14ac:dyDescent="0.25">
      <c r="A86">
        <v>2003</v>
      </c>
      <c r="B86">
        <v>85</v>
      </c>
      <c r="C86">
        <v>89.34</v>
      </c>
      <c r="D86">
        <f t="shared" si="13"/>
        <v>89.609459820000012</v>
      </c>
      <c r="E86">
        <f t="shared" si="14"/>
        <v>90.049142000000018</v>
      </c>
      <c r="F86">
        <f t="shared" si="15"/>
        <v>93.900317819999998</v>
      </c>
      <c r="G86">
        <f t="shared" si="8"/>
        <v>0.70914200000001415</v>
      </c>
      <c r="H86">
        <f t="shared" si="9"/>
        <v>0</v>
      </c>
      <c r="I86">
        <f t="shared" si="10"/>
        <v>0.70914200000001415</v>
      </c>
      <c r="J86">
        <f t="shared" si="11"/>
        <v>0</v>
      </c>
      <c r="K86">
        <f t="shared" si="12"/>
        <v>0.70914200000001415</v>
      </c>
      <c r="L86" s="1">
        <f>SUM($K$2:K86)</f>
        <v>602.07021568000039</v>
      </c>
    </row>
    <row r="87" spans="1:12" hidden="1" x14ac:dyDescent="0.25">
      <c r="B87">
        <v>86</v>
      </c>
      <c r="C87">
        <v>86.91</v>
      </c>
      <c r="D87">
        <f t="shared" si="13"/>
        <v>99.880167810000003</v>
      </c>
      <c r="E87">
        <f t="shared" si="14"/>
        <v>94.609459820000012</v>
      </c>
      <c r="F87">
        <f t="shared" si="15"/>
        <v>97.180707990000002</v>
      </c>
      <c r="G87">
        <f t="shared" si="8"/>
        <v>7.6994598200000155</v>
      </c>
      <c r="H87">
        <f t="shared" si="9"/>
        <v>0</v>
      </c>
      <c r="I87">
        <f t="shared" si="10"/>
        <v>7.6994598200000155</v>
      </c>
      <c r="J87">
        <f t="shared" si="11"/>
        <v>0</v>
      </c>
      <c r="K87">
        <f t="shared" si="12"/>
        <v>7.6994598200000155</v>
      </c>
      <c r="L87" s="1">
        <f>SUM($K$2:K87)</f>
        <v>609.7696755000004</v>
      </c>
    </row>
    <row r="88" spans="1:12" hidden="1" x14ac:dyDescent="0.25">
      <c r="B88">
        <v>87</v>
      </c>
      <c r="C88">
        <v>98.9</v>
      </c>
      <c r="D88">
        <f t="shared" si="13"/>
        <v>83.380624800000007</v>
      </c>
      <c r="E88">
        <f t="shared" si="14"/>
        <v>104.88016781000002</v>
      </c>
      <c r="F88">
        <f t="shared" si="15"/>
        <v>82.400456989999981</v>
      </c>
      <c r="G88">
        <f t="shared" si="8"/>
        <v>5.9801678100000117</v>
      </c>
      <c r="H88">
        <f t="shared" si="9"/>
        <v>0</v>
      </c>
      <c r="I88">
        <f t="shared" si="10"/>
        <v>5.9801678100000117</v>
      </c>
      <c r="J88">
        <f t="shared" si="11"/>
        <v>0</v>
      </c>
      <c r="K88">
        <f t="shared" si="12"/>
        <v>5.9801678100000117</v>
      </c>
      <c r="L88" s="1">
        <f>SUM($K$2:K88)</f>
        <v>615.74984331000041</v>
      </c>
    </row>
    <row r="89" spans="1:12" hidden="1" x14ac:dyDescent="0.25">
      <c r="B89">
        <v>88</v>
      </c>
      <c r="C89">
        <v>85.54</v>
      </c>
      <c r="D89">
        <f t="shared" si="13"/>
        <v>87.896334640000006</v>
      </c>
      <c r="E89">
        <f t="shared" si="14"/>
        <v>88.380624799999993</v>
      </c>
      <c r="F89">
        <f t="shared" si="15"/>
        <v>90.05570984000002</v>
      </c>
      <c r="G89">
        <f t="shared" si="8"/>
        <v>2.8406247999999863</v>
      </c>
      <c r="H89">
        <f t="shared" si="9"/>
        <v>0</v>
      </c>
      <c r="I89">
        <f t="shared" si="10"/>
        <v>2.8406247999999863</v>
      </c>
      <c r="J89">
        <f t="shared" si="11"/>
        <v>0</v>
      </c>
      <c r="K89">
        <f t="shared" si="12"/>
        <v>2.8406247999999863</v>
      </c>
      <c r="L89" s="1">
        <f>SUM($K$2:K89)</f>
        <v>618.59046811000042</v>
      </c>
    </row>
    <row r="90" spans="1:12" hidden="1" x14ac:dyDescent="0.25">
      <c r="B90">
        <v>89</v>
      </c>
      <c r="C90">
        <v>85.25</v>
      </c>
      <c r="D90">
        <f t="shared" si="13"/>
        <v>96.613869749999992</v>
      </c>
      <c r="E90">
        <f t="shared" si="14"/>
        <v>92.896334640000006</v>
      </c>
      <c r="F90">
        <f t="shared" si="15"/>
        <v>93.967535109999986</v>
      </c>
      <c r="G90">
        <f t="shared" si="8"/>
        <v>7.6463346400000063</v>
      </c>
      <c r="H90">
        <f t="shared" si="9"/>
        <v>0</v>
      </c>
      <c r="I90">
        <f t="shared" si="10"/>
        <v>7.6463346400000063</v>
      </c>
      <c r="J90">
        <f t="shared" si="11"/>
        <v>0</v>
      </c>
      <c r="K90">
        <f t="shared" si="12"/>
        <v>7.6463346400000063</v>
      </c>
      <c r="L90" s="1">
        <f>SUM($K$2:K90)</f>
        <v>626.23680275000038</v>
      </c>
    </row>
    <row r="91" spans="1:12" hidden="1" x14ac:dyDescent="0.25">
      <c r="B91">
        <v>90</v>
      </c>
      <c r="C91">
        <v>101.14</v>
      </c>
      <c r="D91">
        <f t="shared" si="13"/>
        <v>92.988612480000015</v>
      </c>
      <c r="E91">
        <f t="shared" si="14"/>
        <v>101.61386974999999</v>
      </c>
      <c r="F91">
        <f t="shared" si="15"/>
        <v>97.514742730000023</v>
      </c>
      <c r="G91">
        <f t="shared" si="8"/>
        <v>0.47386974999999154</v>
      </c>
      <c r="H91">
        <f t="shared" si="9"/>
        <v>0</v>
      </c>
      <c r="I91">
        <f t="shared" si="10"/>
        <v>0.47386974999999154</v>
      </c>
      <c r="J91">
        <f t="shared" si="11"/>
        <v>0</v>
      </c>
      <c r="K91">
        <f t="shared" si="12"/>
        <v>0.47386974999999154</v>
      </c>
      <c r="L91" s="1">
        <f>SUM($K$2:K91)</f>
        <v>626.71067250000033</v>
      </c>
    </row>
    <row r="92" spans="1:12" hidden="1" x14ac:dyDescent="0.25">
      <c r="B92">
        <v>91</v>
      </c>
      <c r="C92">
        <v>91.8</v>
      </c>
      <c r="D92">
        <f t="shared" si="13"/>
        <v>77.739447600000005</v>
      </c>
      <c r="E92">
        <f t="shared" si="14"/>
        <v>97.988612480000015</v>
      </c>
      <c r="F92">
        <f t="shared" si="15"/>
        <v>76.550835120000002</v>
      </c>
      <c r="G92">
        <f t="shared" si="8"/>
        <v>6.1886124800000175</v>
      </c>
      <c r="H92">
        <f t="shared" si="9"/>
        <v>0</v>
      </c>
      <c r="I92">
        <f t="shared" si="10"/>
        <v>6.1886124800000175</v>
      </c>
      <c r="J92">
        <f t="shared" si="11"/>
        <v>0</v>
      </c>
      <c r="K92">
        <f t="shared" si="12"/>
        <v>6.1886124800000175</v>
      </c>
      <c r="L92" s="1">
        <f>SUM($K$2:K92)</f>
        <v>632.8992849800004</v>
      </c>
    </row>
    <row r="93" spans="1:12" hidden="1" x14ac:dyDescent="0.25">
      <c r="B93">
        <v>92</v>
      </c>
      <c r="C93">
        <v>76.98</v>
      </c>
      <c r="D93">
        <f t="shared" si="13"/>
        <v>101.82938838000001</v>
      </c>
      <c r="E93">
        <f t="shared" si="14"/>
        <v>82.73944760000002</v>
      </c>
      <c r="F93">
        <f t="shared" si="15"/>
        <v>101.06994078000001</v>
      </c>
      <c r="G93">
        <f t="shared" si="8"/>
        <v>5.7594476000000157</v>
      </c>
      <c r="H93">
        <f t="shared" si="9"/>
        <v>0</v>
      </c>
      <c r="I93">
        <f t="shared" si="10"/>
        <v>5.7594476000000157</v>
      </c>
      <c r="J93">
        <f t="shared" si="11"/>
        <v>0</v>
      </c>
      <c r="K93">
        <f t="shared" si="12"/>
        <v>5.7594476000000157</v>
      </c>
      <c r="L93" s="1">
        <f>SUM($K$2:K93)</f>
        <v>638.65873258000045</v>
      </c>
    </row>
    <row r="94" spans="1:12" hidden="1" x14ac:dyDescent="0.25">
      <c r="B94">
        <v>93</v>
      </c>
      <c r="C94">
        <v>104.33</v>
      </c>
      <c r="D94">
        <f t="shared" si="13"/>
        <v>99.366643650000015</v>
      </c>
      <c r="E94">
        <f t="shared" si="14"/>
        <v>106.82938838000003</v>
      </c>
      <c r="F94">
        <f t="shared" si="15"/>
        <v>101.86725526999997</v>
      </c>
      <c r="G94">
        <f t="shared" si="8"/>
        <v>2.4993883800000276</v>
      </c>
      <c r="H94">
        <f t="shared" si="9"/>
        <v>0</v>
      </c>
      <c r="I94">
        <f t="shared" si="10"/>
        <v>2.4993883800000276</v>
      </c>
      <c r="J94">
        <f t="shared" si="11"/>
        <v>0</v>
      </c>
      <c r="K94">
        <f t="shared" si="12"/>
        <v>2.4993883800000276</v>
      </c>
      <c r="L94" s="1">
        <f>SUM($K$2:K94)</f>
        <v>641.15812096000047</v>
      </c>
    </row>
    <row r="95" spans="1:12" hidden="1" x14ac:dyDescent="0.25">
      <c r="B95">
        <v>94</v>
      </c>
      <c r="C95">
        <v>99.72</v>
      </c>
      <c r="D95">
        <f t="shared" si="13"/>
        <v>100.81701144</v>
      </c>
      <c r="E95">
        <f t="shared" si="14"/>
        <v>104.36664365</v>
      </c>
      <c r="F95">
        <f t="shared" si="15"/>
        <v>101.17036779000001</v>
      </c>
      <c r="G95">
        <f t="shared" si="8"/>
        <v>4.6466436500000015</v>
      </c>
      <c r="H95">
        <f t="shared" si="9"/>
        <v>0</v>
      </c>
      <c r="I95">
        <f t="shared" si="10"/>
        <v>4.6466436500000015</v>
      </c>
      <c r="J95">
        <f t="shared" si="11"/>
        <v>0</v>
      </c>
      <c r="K95">
        <f t="shared" si="12"/>
        <v>4.6466436500000015</v>
      </c>
      <c r="L95" s="1">
        <f>SUM($K$2:K95)</f>
        <v>645.80476461000046</v>
      </c>
    </row>
    <row r="96" spans="1:12" hidden="1" x14ac:dyDescent="0.25">
      <c r="B96">
        <v>95</v>
      </c>
      <c r="C96">
        <v>101.06</v>
      </c>
      <c r="D96">
        <f t="shared" si="13"/>
        <v>109.35394254000001</v>
      </c>
      <c r="E96">
        <f t="shared" si="14"/>
        <v>105.81701144000002</v>
      </c>
      <c r="F96">
        <f t="shared" si="15"/>
        <v>109.59693109999998</v>
      </c>
      <c r="G96">
        <f t="shared" si="8"/>
        <v>4.7570114400000136</v>
      </c>
      <c r="H96">
        <f t="shared" si="9"/>
        <v>0</v>
      </c>
      <c r="I96">
        <f t="shared" si="10"/>
        <v>4.7570114400000136</v>
      </c>
      <c r="J96">
        <f t="shared" si="11"/>
        <v>0</v>
      </c>
      <c r="K96">
        <f t="shared" si="12"/>
        <v>4.7570114400000136</v>
      </c>
      <c r="L96" s="1">
        <f>SUM($K$2:K96)</f>
        <v>650.5617760500005</v>
      </c>
    </row>
    <row r="97" spans="1:12" hidden="1" x14ac:dyDescent="0.25">
      <c r="B97">
        <v>96</v>
      </c>
      <c r="C97">
        <v>109</v>
      </c>
      <c r="D97">
        <f t="shared" si="13"/>
        <v>91.405398000000005</v>
      </c>
      <c r="E97">
        <f t="shared" si="14"/>
        <v>114.35394253999999</v>
      </c>
      <c r="F97">
        <f t="shared" si="15"/>
        <v>91.05145546</v>
      </c>
      <c r="G97">
        <f t="shared" si="8"/>
        <v>5.3539425399999914</v>
      </c>
      <c r="H97">
        <f t="shared" si="9"/>
        <v>0</v>
      </c>
      <c r="I97">
        <f t="shared" si="10"/>
        <v>5.3539425399999914</v>
      </c>
      <c r="J97">
        <f t="shared" si="11"/>
        <v>0</v>
      </c>
      <c r="K97">
        <f t="shared" si="12"/>
        <v>5.3539425399999914</v>
      </c>
      <c r="L97" s="1">
        <f>SUM($K$2:K97)</f>
        <v>655.91571859000055</v>
      </c>
    </row>
    <row r="98" spans="1:12" hidden="1" x14ac:dyDescent="0.25">
      <c r="A98">
        <v>2004</v>
      </c>
      <c r="B98">
        <v>97</v>
      </c>
      <c r="C98">
        <v>89.88</v>
      </c>
      <c r="D98">
        <f t="shared" si="13"/>
        <v>90.122067240000007</v>
      </c>
      <c r="E98">
        <f t="shared" si="14"/>
        <v>96.405397999999991</v>
      </c>
      <c r="F98">
        <f t="shared" si="15"/>
        <v>88.596669240000011</v>
      </c>
      <c r="G98">
        <f t="shared" si="8"/>
        <v>6.5253979999999956</v>
      </c>
      <c r="H98">
        <f t="shared" si="9"/>
        <v>0</v>
      </c>
      <c r="I98">
        <f t="shared" si="10"/>
        <v>6.5253979999999956</v>
      </c>
      <c r="J98">
        <f t="shared" si="11"/>
        <v>0</v>
      </c>
      <c r="K98">
        <f t="shared" si="12"/>
        <v>6.5253979999999956</v>
      </c>
      <c r="L98" s="1">
        <f>SUM($K$2:K98)</f>
        <v>662.44111659000055</v>
      </c>
    </row>
    <row r="99" spans="1:12" hidden="1" x14ac:dyDescent="0.25">
      <c r="B99">
        <v>98</v>
      </c>
      <c r="C99">
        <v>92.27</v>
      </c>
      <c r="D99">
        <f t="shared" si="13"/>
        <v>105.74395957</v>
      </c>
      <c r="E99">
        <f t="shared" si="14"/>
        <v>95.122067240000007</v>
      </c>
      <c r="F99">
        <f t="shared" si="15"/>
        <v>107.89189232999999</v>
      </c>
      <c r="G99">
        <f t="shared" si="8"/>
        <v>2.8520672400000109</v>
      </c>
      <c r="H99">
        <f t="shared" si="9"/>
        <v>0</v>
      </c>
      <c r="I99">
        <f t="shared" si="10"/>
        <v>2.8520672400000109</v>
      </c>
      <c r="J99">
        <f t="shared" si="11"/>
        <v>0</v>
      </c>
      <c r="K99">
        <f t="shared" si="12"/>
        <v>2.8520672400000109</v>
      </c>
      <c r="L99" s="1">
        <f>SUM($K$2:K99)</f>
        <v>665.29318383000054</v>
      </c>
    </row>
    <row r="100" spans="1:12" hidden="1" x14ac:dyDescent="0.25">
      <c r="B100">
        <v>99</v>
      </c>
      <c r="C100">
        <v>105.11</v>
      </c>
      <c r="D100">
        <f t="shared" si="13"/>
        <v>88.314668520000012</v>
      </c>
      <c r="E100">
        <f t="shared" si="14"/>
        <v>110.74395957</v>
      </c>
      <c r="F100">
        <f t="shared" si="15"/>
        <v>87.68070895000001</v>
      </c>
      <c r="G100">
        <f t="shared" si="8"/>
        <v>5.6339595700000018</v>
      </c>
      <c r="H100">
        <f t="shared" si="9"/>
        <v>0</v>
      </c>
      <c r="I100">
        <f t="shared" si="10"/>
        <v>5.6339595700000018</v>
      </c>
      <c r="J100">
        <f t="shared" si="11"/>
        <v>0</v>
      </c>
      <c r="K100">
        <f t="shared" si="12"/>
        <v>5.6339595700000018</v>
      </c>
      <c r="L100" s="1">
        <f>SUM($K$2:K100)</f>
        <v>670.92714340000055</v>
      </c>
    </row>
    <row r="101" spans="1:12" hidden="1" x14ac:dyDescent="0.25">
      <c r="B101">
        <v>100</v>
      </c>
      <c r="C101">
        <v>91.5</v>
      </c>
      <c r="D101">
        <f t="shared" si="13"/>
        <v>93.685974000000016</v>
      </c>
      <c r="E101">
        <f t="shared" si="14"/>
        <v>93.314668520000012</v>
      </c>
      <c r="F101">
        <f t="shared" si="15"/>
        <v>96.871305480000004</v>
      </c>
      <c r="G101">
        <f t="shared" si="8"/>
        <v>1.8146685200000121</v>
      </c>
      <c r="H101">
        <f t="shared" si="9"/>
        <v>0</v>
      </c>
      <c r="I101">
        <f t="shared" si="10"/>
        <v>1.8146685200000121</v>
      </c>
      <c r="J101">
        <f t="shared" si="11"/>
        <v>0</v>
      </c>
      <c r="K101">
        <f t="shared" si="12"/>
        <v>1.8146685200000121</v>
      </c>
      <c r="L101" s="1">
        <f>SUM($K$2:K101)</f>
        <v>672.7418119200006</v>
      </c>
    </row>
    <row r="102" spans="1:12" hidden="1" x14ac:dyDescent="0.25">
      <c r="B102">
        <v>101</v>
      </c>
      <c r="C102">
        <v>92.56</v>
      </c>
      <c r="D102">
        <f t="shared" si="13"/>
        <v>104.48658624000001</v>
      </c>
      <c r="E102">
        <f t="shared" si="14"/>
        <v>98.685974000000016</v>
      </c>
      <c r="F102">
        <f t="shared" si="15"/>
        <v>103.36061223999999</v>
      </c>
      <c r="G102">
        <f t="shared" si="8"/>
        <v>6.1259740000000136</v>
      </c>
      <c r="H102">
        <f t="shared" si="9"/>
        <v>0</v>
      </c>
      <c r="I102">
        <f t="shared" si="10"/>
        <v>6.1259740000000136</v>
      </c>
      <c r="J102">
        <f t="shared" si="11"/>
        <v>0</v>
      </c>
      <c r="K102">
        <f t="shared" si="12"/>
        <v>6.1259740000000136</v>
      </c>
      <c r="L102" s="1">
        <f>SUM($K$2:K102)</f>
        <v>678.86778592000064</v>
      </c>
    </row>
    <row r="103" spans="1:12" hidden="1" x14ac:dyDescent="0.25">
      <c r="B103">
        <v>102</v>
      </c>
      <c r="C103">
        <v>104.35</v>
      </c>
      <c r="D103">
        <f t="shared" si="13"/>
        <v>95.787514200000004</v>
      </c>
      <c r="E103">
        <f t="shared" si="14"/>
        <v>109.48658624000001</v>
      </c>
      <c r="F103">
        <f t="shared" si="15"/>
        <v>95.65092795999999</v>
      </c>
      <c r="G103">
        <f t="shared" si="8"/>
        <v>5.136586240000014</v>
      </c>
      <c r="H103">
        <f t="shared" si="9"/>
        <v>0</v>
      </c>
      <c r="I103">
        <f t="shared" si="10"/>
        <v>5.136586240000014</v>
      </c>
      <c r="J103">
        <f t="shared" si="11"/>
        <v>0</v>
      </c>
      <c r="K103">
        <f t="shared" si="12"/>
        <v>5.136586240000014</v>
      </c>
      <c r="L103" s="1">
        <f>SUM($K$2:K103)</f>
        <v>684.00437216000068</v>
      </c>
    </row>
    <row r="104" spans="1:12" hidden="1" x14ac:dyDescent="0.25">
      <c r="B104">
        <v>103</v>
      </c>
      <c r="C104">
        <v>96.21</v>
      </c>
      <c r="D104">
        <f t="shared" si="13"/>
        <v>81.243333719999995</v>
      </c>
      <c r="E104">
        <f t="shared" si="14"/>
        <v>100.7875142</v>
      </c>
      <c r="F104">
        <f t="shared" si="15"/>
        <v>81.665819519999985</v>
      </c>
      <c r="G104">
        <f t="shared" si="8"/>
        <v>4.5775142000000102</v>
      </c>
      <c r="H104">
        <f t="shared" si="9"/>
        <v>0</v>
      </c>
      <c r="I104">
        <f t="shared" si="10"/>
        <v>4.5775142000000102</v>
      </c>
      <c r="J104">
        <f t="shared" si="11"/>
        <v>0</v>
      </c>
      <c r="K104">
        <f t="shared" si="12"/>
        <v>4.5775142000000102</v>
      </c>
      <c r="L104" s="1">
        <f>SUM($K$2:K104)</f>
        <v>688.58188636000068</v>
      </c>
    </row>
    <row r="105" spans="1:12" hidden="1" x14ac:dyDescent="0.25">
      <c r="B105">
        <v>104</v>
      </c>
      <c r="C105">
        <v>79.58</v>
      </c>
      <c r="D105">
        <f t="shared" si="13"/>
        <v>105.10650898</v>
      </c>
      <c r="E105">
        <f t="shared" si="14"/>
        <v>86.243333719999995</v>
      </c>
      <c r="F105">
        <f t="shared" si="15"/>
        <v>103.44317525999999</v>
      </c>
      <c r="G105">
        <f t="shared" si="8"/>
        <v>6.6633337199999971</v>
      </c>
      <c r="H105">
        <f t="shared" si="9"/>
        <v>0</v>
      </c>
      <c r="I105">
        <f t="shared" si="10"/>
        <v>6.6633337199999971</v>
      </c>
      <c r="J105">
        <f t="shared" si="11"/>
        <v>0</v>
      </c>
      <c r="K105">
        <f t="shared" si="12"/>
        <v>6.6633337199999971</v>
      </c>
      <c r="L105" s="1">
        <f>SUM($K$2:K105)</f>
        <v>695.24522008000065</v>
      </c>
    </row>
    <row r="106" spans="1:12" hidden="1" x14ac:dyDescent="0.25">
      <c r="B106">
        <v>105</v>
      </c>
      <c r="C106">
        <v>105.43</v>
      </c>
      <c r="D106">
        <f t="shared" si="13"/>
        <v>100.36368915000001</v>
      </c>
      <c r="E106">
        <f t="shared" si="14"/>
        <v>110.10650897999999</v>
      </c>
      <c r="F106">
        <f t="shared" si="15"/>
        <v>100.68718017000005</v>
      </c>
      <c r="G106">
        <f t="shared" si="8"/>
        <v>4.6765089799999799</v>
      </c>
      <c r="H106">
        <f t="shared" si="9"/>
        <v>0</v>
      </c>
      <c r="I106">
        <f t="shared" si="10"/>
        <v>4.6765089799999799</v>
      </c>
      <c r="J106">
        <f t="shared" si="11"/>
        <v>0</v>
      </c>
      <c r="K106">
        <f t="shared" si="12"/>
        <v>4.6765089799999799</v>
      </c>
      <c r="L106" s="1">
        <f>SUM($K$2:K106)</f>
        <v>699.92172906000064</v>
      </c>
    </row>
    <row r="107" spans="1:12" hidden="1" x14ac:dyDescent="0.25">
      <c r="B107">
        <v>106</v>
      </c>
      <c r="C107">
        <v>99.18</v>
      </c>
      <c r="D107">
        <f t="shared" si="13"/>
        <v>100.29707136</v>
      </c>
      <c r="E107">
        <f t="shared" si="14"/>
        <v>105.36368915000003</v>
      </c>
      <c r="F107">
        <f t="shared" si="15"/>
        <v>99.113382209999997</v>
      </c>
      <c r="G107">
        <f t="shared" si="8"/>
        <v>6.1836891500000206</v>
      </c>
      <c r="H107">
        <f t="shared" si="9"/>
        <v>0</v>
      </c>
      <c r="I107">
        <f t="shared" si="10"/>
        <v>6.1836891500000206</v>
      </c>
      <c r="J107">
        <f t="shared" si="11"/>
        <v>0</v>
      </c>
      <c r="K107">
        <f t="shared" si="12"/>
        <v>6.1836891500000206</v>
      </c>
      <c r="L107" s="1">
        <f>SUM($K$2:K107)</f>
        <v>706.10541821000061</v>
      </c>
    </row>
    <row r="108" spans="1:12" hidden="1" x14ac:dyDescent="0.25">
      <c r="B108">
        <v>107</v>
      </c>
      <c r="C108">
        <v>99.77</v>
      </c>
      <c r="D108">
        <f t="shared" si="13"/>
        <v>108.01936143</v>
      </c>
      <c r="E108">
        <f t="shared" si="14"/>
        <v>105.29707136000002</v>
      </c>
      <c r="F108">
        <f t="shared" si="15"/>
        <v>107.49229006999997</v>
      </c>
      <c r="G108">
        <f t="shared" si="8"/>
        <v>5.5270713600000221</v>
      </c>
      <c r="H108">
        <f t="shared" si="9"/>
        <v>0</v>
      </c>
      <c r="I108">
        <f t="shared" si="10"/>
        <v>5.5270713600000221</v>
      </c>
      <c r="J108">
        <f t="shared" si="11"/>
        <v>0</v>
      </c>
      <c r="K108">
        <f t="shared" si="12"/>
        <v>5.5270713600000221</v>
      </c>
      <c r="L108" s="1">
        <f>SUM($K$2:K108)</f>
        <v>711.63248957000064</v>
      </c>
    </row>
    <row r="109" spans="1:12" hidden="1" x14ac:dyDescent="0.25">
      <c r="B109">
        <v>108</v>
      </c>
      <c r="C109">
        <v>113.55</v>
      </c>
      <c r="D109">
        <f t="shared" si="13"/>
        <v>95.020518600000003</v>
      </c>
      <c r="E109">
        <f t="shared" si="14"/>
        <v>113.01936142999999</v>
      </c>
      <c r="F109">
        <f t="shared" si="15"/>
        <v>100.55115717000002</v>
      </c>
      <c r="G109">
        <f t="shared" si="8"/>
        <v>-0.5306385700000078</v>
      </c>
      <c r="H109">
        <f t="shared" si="9"/>
        <v>0.5306385700000078</v>
      </c>
      <c r="I109">
        <f t="shared" si="10"/>
        <v>0</v>
      </c>
      <c r="J109">
        <f t="shared" si="11"/>
        <v>1.5919157100000234</v>
      </c>
      <c r="K109">
        <f t="shared" si="12"/>
        <v>1.5919157100000234</v>
      </c>
      <c r="L109" s="1">
        <f>SUM($K$2:K109)</f>
        <v>713.22440528000061</v>
      </c>
    </row>
    <row r="110" spans="1:12" hidden="1" x14ac:dyDescent="0.25">
      <c r="A110">
        <v>2005</v>
      </c>
      <c r="B110">
        <v>109</v>
      </c>
      <c r="C110">
        <v>91.65</v>
      </c>
      <c r="D110">
        <f t="shared" si="13"/>
        <v>91.802280450000012</v>
      </c>
      <c r="E110">
        <f t="shared" si="14"/>
        <v>100.02051860000002</v>
      </c>
      <c r="F110">
        <f t="shared" si="15"/>
        <v>88.431761850000001</v>
      </c>
      <c r="G110">
        <f t="shared" si="8"/>
        <v>8.3705186000000111</v>
      </c>
      <c r="H110">
        <f t="shared" si="9"/>
        <v>0</v>
      </c>
      <c r="I110">
        <f t="shared" si="10"/>
        <v>8.3705186000000111</v>
      </c>
      <c r="J110">
        <f t="shared" si="11"/>
        <v>0</v>
      </c>
      <c r="K110">
        <f t="shared" si="12"/>
        <v>8.3705186000000111</v>
      </c>
      <c r="L110" s="1">
        <f>SUM($K$2:K110)</f>
        <v>721.59492388000058</v>
      </c>
    </row>
    <row r="111" spans="1:12" hidden="1" x14ac:dyDescent="0.25">
      <c r="B111">
        <v>110</v>
      </c>
      <c r="C111">
        <v>90.56</v>
      </c>
      <c r="D111">
        <f t="shared" si="13"/>
        <v>103.87323496</v>
      </c>
      <c r="E111">
        <f t="shared" si="14"/>
        <v>96.802280450000012</v>
      </c>
      <c r="F111">
        <f t="shared" si="15"/>
        <v>102.63095450999998</v>
      </c>
      <c r="G111">
        <f t="shared" si="8"/>
        <v>6.2422804500000098</v>
      </c>
      <c r="H111">
        <f t="shared" si="9"/>
        <v>0</v>
      </c>
      <c r="I111">
        <f t="shared" si="10"/>
        <v>6.2422804500000098</v>
      </c>
      <c r="J111">
        <f t="shared" si="11"/>
        <v>0</v>
      </c>
      <c r="K111">
        <f t="shared" si="12"/>
        <v>6.2422804500000098</v>
      </c>
      <c r="L111" s="1">
        <f>SUM($K$2:K111)</f>
        <v>727.83720433000053</v>
      </c>
    </row>
    <row r="112" spans="1:12" hidden="1" x14ac:dyDescent="0.25">
      <c r="B112">
        <v>111</v>
      </c>
      <c r="C112">
        <v>105.52</v>
      </c>
      <c r="D112">
        <f t="shared" si="13"/>
        <v>88.640426640000001</v>
      </c>
      <c r="E112">
        <f t="shared" si="14"/>
        <v>108.87323495999999</v>
      </c>
      <c r="F112">
        <f t="shared" si="15"/>
        <v>90.287191680000006</v>
      </c>
      <c r="G112">
        <f t="shared" si="8"/>
        <v>3.3532349599999947</v>
      </c>
      <c r="H112">
        <f t="shared" si="9"/>
        <v>0</v>
      </c>
      <c r="I112">
        <f t="shared" si="10"/>
        <v>3.3532349599999947</v>
      </c>
      <c r="J112">
        <f t="shared" si="11"/>
        <v>0</v>
      </c>
      <c r="K112">
        <f t="shared" si="12"/>
        <v>3.3532349599999947</v>
      </c>
      <c r="L112" s="1">
        <f>SUM($K$2:K112)</f>
        <v>731.19043929000054</v>
      </c>
    </row>
    <row r="113" spans="1:12" hidden="1" x14ac:dyDescent="0.25">
      <c r="B113">
        <v>112</v>
      </c>
      <c r="C113">
        <v>92.18</v>
      </c>
      <c r="D113">
        <f t="shared" si="13"/>
        <v>94.346536880000016</v>
      </c>
      <c r="E113">
        <f t="shared" si="14"/>
        <v>93.640426640000001</v>
      </c>
      <c r="F113">
        <f t="shared" si="15"/>
        <v>97.886110240000036</v>
      </c>
      <c r="G113">
        <f t="shared" si="8"/>
        <v>1.4604266399999943</v>
      </c>
      <c r="H113">
        <f t="shared" si="9"/>
        <v>0</v>
      </c>
      <c r="I113">
        <f t="shared" si="10"/>
        <v>1.4604266399999943</v>
      </c>
      <c r="J113">
        <f t="shared" si="11"/>
        <v>0</v>
      </c>
      <c r="K113">
        <f t="shared" si="12"/>
        <v>1.4604266399999943</v>
      </c>
      <c r="L113" s="1">
        <f>SUM($K$2:K113)</f>
        <v>732.65086593000058</v>
      </c>
    </row>
    <row r="114" spans="1:12" hidden="1" x14ac:dyDescent="0.25">
      <c r="B114">
        <v>113</v>
      </c>
      <c r="C114">
        <v>91.22</v>
      </c>
      <c r="D114">
        <f t="shared" si="13"/>
        <v>103.04343438000001</v>
      </c>
      <c r="E114">
        <f t="shared" si="14"/>
        <v>99.346536880000031</v>
      </c>
      <c r="F114">
        <f t="shared" si="15"/>
        <v>99.916897499999976</v>
      </c>
      <c r="G114">
        <f t="shared" si="8"/>
        <v>8.1265368800000317</v>
      </c>
      <c r="H114">
        <f t="shared" si="9"/>
        <v>0</v>
      </c>
      <c r="I114">
        <f t="shared" si="10"/>
        <v>8.1265368800000317</v>
      </c>
      <c r="J114">
        <f t="shared" si="11"/>
        <v>0</v>
      </c>
      <c r="K114">
        <f t="shared" si="12"/>
        <v>8.1265368800000317</v>
      </c>
      <c r="L114" s="1">
        <f>SUM($K$2:K114)</f>
        <v>740.77740281000058</v>
      </c>
    </row>
    <row r="115" spans="1:12" hidden="1" x14ac:dyDescent="0.25">
      <c r="B115">
        <v>114</v>
      </c>
      <c r="C115">
        <v>109.04</v>
      </c>
      <c r="D115">
        <f t="shared" si="13"/>
        <v>99.876875280000007</v>
      </c>
      <c r="E115">
        <f t="shared" si="14"/>
        <v>108.04343438000001</v>
      </c>
      <c r="F115">
        <f t="shared" si="15"/>
        <v>105.87344089999999</v>
      </c>
      <c r="G115">
        <f t="shared" si="8"/>
        <v>-0.99656561999999838</v>
      </c>
      <c r="H115">
        <f t="shared" si="9"/>
        <v>0.99656561999999838</v>
      </c>
      <c r="I115">
        <f t="shared" si="10"/>
        <v>0</v>
      </c>
      <c r="J115">
        <f t="shared" si="11"/>
        <v>2.9896968599999951</v>
      </c>
      <c r="K115">
        <f t="shared" si="12"/>
        <v>2.9896968599999951</v>
      </c>
      <c r="L115" s="1">
        <f>SUM($K$2:K115)</f>
        <v>743.76709967000056</v>
      </c>
    </row>
    <row r="116" spans="1:12" hidden="1" x14ac:dyDescent="0.25">
      <c r="B116">
        <v>115</v>
      </c>
      <c r="C116">
        <v>99.26</v>
      </c>
      <c r="D116">
        <f t="shared" si="13"/>
        <v>83.666656320000016</v>
      </c>
      <c r="E116">
        <f t="shared" si="14"/>
        <v>104.87687527999999</v>
      </c>
      <c r="F116">
        <f t="shared" si="15"/>
        <v>83.049781040000013</v>
      </c>
      <c r="G116">
        <f t="shared" si="8"/>
        <v>5.6168752799999879</v>
      </c>
      <c r="H116">
        <f t="shared" si="9"/>
        <v>0</v>
      </c>
      <c r="I116">
        <f t="shared" si="10"/>
        <v>5.6168752799999879</v>
      </c>
      <c r="J116">
        <f t="shared" si="11"/>
        <v>0</v>
      </c>
      <c r="K116">
        <f t="shared" si="12"/>
        <v>5.6168752799999879</v>
      </c>
      <c r="L116" s="1">
        <f>SUM($K$2:K116)</f>
        <v>749.38397495000049</v>
      </c>
    </row>
    <row r="117" spans="1:12" hidden="1" x14ac:dyDescent="0.25">
      <c r="B117">
        <v>116</v>
      </c>
      <c r="C117">
        <v>83.36</v>
      </c>
      <c r="D117">
        <f t="shared" si="13"/>
        <v>109.87093816000001</v>
      </c>
      <c r="E117">
        <f t="shared" si="14"/>
        <v>88.666656320000001</v>
      </c>
      <c r="F117">
        <f t="shared" si="15"/>
        <v>109.56428183999999</v>
      </c>
      <c r="G117">
        <f t="shared" si="8"/>
        <v>5.3066563200000019</v>
      </c>
      <c r="H117">
        <f t="shared" si="9"/>
        <v>0</v>
      </c>
      <c r="I117">
        <f t="shared" si="10"/>
        <v>5.3066563200000019</v>
      </c>
      <c r="J117">
        <f t="shared" si="11"/>
        <v>0</v>
      </c>
      <c r="K117">
        <f t="shared" si="12"/>
        <v>5.3066563200000019</v>
      </c>
      <c r="L117" s="1">
        <f>SUM($K$2:K117)</f>
        <v>754.69063127000049</v>
      </c>
    </row>
    <row r="118" spans="1:12" hidden="1" x14ac:dyDescent="0.25">
      <c r="B118">
        <v>117</v>
      </c>
      <c r="C118">
        <v>110.8</v>
      </c>
      <c r="D118">
        <f t="shared" si="13"/>
        <v>105.23108400000001</v>
      </c>
      <c r="E118">
        <f t="shared" si="14"/>
        <v>114.87093815999999</v>
      </c>
      <c r="F118">
        <f t="shared" si="15"/>
        <v>106.16014584000003</v>
      </c>
      <c r="G118">
        <f t="shared" si="8"/>
        <v>4.0709381599999972</v>
      </c>
      <c r="H118">
        <f t="shared" si="9"/>
        <v>0</v>
      </c>
      <c r="I118">
        <f t="shared" si="10"/>
        <v>4.0709381599999972</v>
      </c>
      <c r="J118">
        <f t="shared" si="11"/>
        <v>0</v>
      </c>
      <c r="K118">
        <f t="shared" si="12"/>
        <v>4.0709381599999972</v>
      </c>
      <c r="L118" s="1">
        <f>SUM($K$2:K118)</f>
        <v>758.76156943000046</v>
      </c>
    </row>
    <row r="119" spans="1:12" hidden="1" x14ac:dyDescent="0.25">
      <c r="B119">
        <v>118</v>
      </c>
      <c r="C119">
        <v>104.95</v>
      </c>
      <c r="D119">
        <f t="shared" si="13"/>
        <v>105.85272740000001</v>
      </c>
      <c r="E119">
        <f t="shared" si="14"/>
        <v>110.23108400000002</v>
      </c>
      <c r="F119">
        <f t="shared" si="15"/>
        <v>105.57164339999999</v>
      </c>
      <c r="G119">
        <f t="shared" si="8"/>
        <v>5.2810840000000212</v>
      </c>
      <c r="H119">
        <f t="shared" si="9"/>
        <v>0</v>
      </c>
      <c r="I119">
        <f t="shared" si="10"/>
        <v>5.2810840000000212</v>
      </c>
      <c r="J119">
        <f t="shared" si="11"/>
        <v>0</v>
      </c>
      <c r="K119">
        <f t="shared" si="12"/>
        <v>5.2810840000000212</v>
      </c>
      <c r="L119" s="1">
        <f>SUM($K$2:K119)</f>
        <v>764.04265343000043</v>
      </c>
    </row>
    <row r="120" spans="1:12" hidden="1" x14ac:dyDescent="0.25">
      <c r="B120">
        <v>119</v>
      </c>
      <c r="C120">
        <v>107.07</v>
      </c>
      <c r="D120">
        <f t="shared" si="13"/>
        <v>115.57164213</v>
      </c>
      <c r="E120">
        <f t="shared" si="14"/>
        <v>110.85272740000001</v>
      </c>
      <c r="F120">
        <f t="shared" si="15"/>
        <v>116.78891472999997</v>
      </c>
      <c r="G120">
        <f t="shared" si="8"/>
        <v>3.7827274000000131</v>
      </c>
      <c r="H120">
        <f t="shared" si="9"/>
        <v>0</v>
      </c>
      <c r="I120">
        <f t="shared" si="10"/>
        <v>3.7827274000000131</v>
      </c>
      <c r="J120">
        <f t="shared" si="11"/>
        <v>0</v>
      </c>
      <c r="K120">
        <f t="shared" si="12"/>
        <v>3.7827274000000131</v>
      </c>
      <c r="L120" s="1">
        <f>SUM($K$2:K120)</f>
        <v>767.82538083000043</v>
      </c>
    </row>
    <row r="121" spans="1:12" x14ac:dyDescent="0.25">
      <c r="B121">
        <v>120</v>
      </c>
      <c r="C121">
        <v>114.4</v>
      </c>
      <c r="D121">
        <f t="shared" si="13"/>
        <v>95.695870800000009</v>
      </c>
      <c r="E121">
        <f t="shared" si="14"/>
        <v>120.57164212999999</v>
      </c>
      <c r="F121">
        <f>MAX(0,D121+C121-E121+5-73)</f>
        <v>21.524228670000014</v>
      </c>
      <c r="G121">
        <v>73</v>
      </c>
      <c r="H121">
        <f t="shared" si="9"/>
        <v>0</v>
      </c>
      <c r="I121">
        <f t="shared" si="10"/>
        <v>73</v>
      </c>
      <c r="J121">
        <f t="shared" si="11"/>
        <v>0</v>
      </c>
      <c r="K121">
        <f t="shared" si="12"/>
        <v>73</v>
      </c>
      <c r="L121" s="1">
        <f>SUM($K$2:K121)</f>
        <v>840.82538083000043</v>
      </c>
    </row>
    <row r="122" spans="1:12" x14ac:dyDescent="0.25">
      <c r="A122">
        <v>2006</v>
      </c>
      <c r="B122">
        <v>121</v>
      </c>
      <c r="D122">
        <f t="shared" si="13"/>
        <v>4.8014099999999997</v>
      </c>
      <c r="E122">
        <f t="shared" si="14"/>
        <v>94.524228670000014</v>
      </c>
      <c r="F122">
        <f t="shared" si="15"/>
        <v>0</v>
      </c>
      <c r="G122">
        <f t="shared" si="8"/>
        <v>94.524228670000014</v>
      </c>
      <c r="H122">
        <f t="shared" si="9"/>
        <v>0</v>
      </c>
      <c r="I122">
        <f t="shared" si="10"/>
        <v>189.04845734000003</v>
      </c>
      <c r="J122">
        <f t="shared" si="11"/>
        <v>0</v>
      </c>
      <c r="K122">
        <f t="shared" si="12"/>
        <v>189.04845734000003</v>
      </c>
      <c r="L122" s="1">
        <f>SUM($K$2:K122)</f>
        <v>1029.8738381700005</v>
      </c>
    </row>
    <row r="123" spans="1:12" x14ac:dyDescent="0.25">
      <c r="B123">
        <v>122</v>
      </c>
      <c r="D123">
        <f t="shared" si="13"/>
        <v>4.8014099999999997</v>
      </c>
      <c r="E123">
        <f t="shared" si="14"/>
        <v>94.524228670000014</v>
      </c>
      <c r="F123">
        <f t="shared" si="15"/>
        <v>0</v>
      </c>
      <c r="G123">
        <f t="shared" si="8"/>
        <v>94.524228670000014</v>
      </c>
      <c r="H123">
        <f t="shared" si="9"/>
        <v>0</v>
      </c>
      <c r="I123">
        <f t="shared" si="10"/>
        <v>189.04845734000003</v>
      </c>
      <c r="J123">
        <f t="shared" si="11"/>
        <v>0</v>
      </c>
      <c r="K123">
        <f t="shared" si="12"/>
        <v>189.04845734000003</v>
      </c>
      <c r="L123" s="1">
        <f>SUM($K$2:K123)</f>
        <v>1218.9222955100004</v>
      </c>
    </row>
    <row r="124" spans="1:12" x14ac:dyDescent="0.25">
      <c r="B124">
        <v>123</v>
      </c>
      <c r="D124">
        <f t="shared" si="13"/>
        <v>4.8014099999999997</v>
      </c>
      <c r="E124">
        <f t="shared" si="14"/>
        <v>94.524228670000014</v>
      </c>
      <c r="F124">
        <f t="shared" si="15"/>
        <v>0</v>
      </c>
      <c r="G124">
        <f t="shared" si="8"/>
        <v>94.524228670000014</v>
      </c>
      <c r="H124">
        <f t="shared" si="9"/>
        <v>0</v>
      </c>
      <c r="I124">
        <f t="shared" si="10"/>
        <v>189.04845734000003</v>
      </c>
      <c r="J124">
        <f t="shared" si="11"/>
        <v>0</v>
      </c>
      <c r="K124">
        <f t="shared" si="12"/>
        <v>189.04845734000003</v>
      </c>
      <c r="L124" s="1">
        <f>SUM($K$2:K124)</f>
        <v>1407.9707528500003</v>
      </c>
    </row>
    <row r="125" spans="1:12" x14ac:dyDescent="0.25">
      <c r="B125">
        <v>124</v>
      </c>
      <c r="D125">
        <f t="shared" si="13"/>
        <v>4.8014099999999997</v>
      </c>
      <c r="E125">
        <f t="shared" si="14"/>
        <v>94.524228670000014</v>
      </c>
      <c r="F125">
        <f t="shared" si="15"/>
        <v>0</v>
      </c>
      <c r="G125">
        <f t="shared" si="8"/>
        <v>94.524228670000014</v>
      </c>
      <c r="H125">
        <f t="shared" si="9"/>
        <v>0</v>
      </c>
      <c r="I125">
        <f t="shared" si="10"/>
        <v>189.04845734000003</v>
      </c>
      <c r="J125">
        <f t="shared" si="11"/>
        <v>0</v>
      </c>
      <c r="K125">
        <f t="shared" si="12"/>
        <v>189.04845734000003</v>
      </c>
      <c r="L125" s="1">
        <f>SUM($K$2:K125)</f>
        <v>1597.0192101900002</v>
      </c>
    </row>
    <row r="126" spans="1:12" x14ac:dyDescent="0.25">
      <c r="B126">
        <v>125</v>
      </c>
      <c r="D126">
        <f t="shared" si="13"/>
        <v>4.8014099999999997</v>
      </c>
      <c r="E126">
        <f t="shared" si="14"/>
        <v>94.524228670000014</v>
      </c>
      <c r="F126">
        <f t="shared" si="15"/>
        <v>0</v>
      </c>
      <c r="G126">
        <f t="shared" si="8"/>
        <v>94.524228670000014</v>
      </c>
      <c r="H126">
        <f t="shared" si="9"/>
        <v>0</v>
      </c>
      <c r="I126">
        <f t="shared" si="10"/>
        <v>189.04845734000003</v>
      </c>
      <c r="J126">
        <f t="shared" si="11"/>
        <v>0</v>
      </c>
      <c r="K126">
        <f t="shared" si="12"/>
        <v>189.04845734000003</v>
      </c>
      <c r="L126" s="1">
        <f>SUM($K$2:K126)</f>
        <v>1786.0676675300001</v>
      </c>
    </row>
    <row r="127" spans="1:12" x14ac:dyDescent="0.25">
      <c r="B127">
        <v>126</v>
      </c>
      <c r="D127">
        <f t="shared" si="13"/>
        <v>4.8014099999999997</v>
      </c>
      <c r="E127">
        <f t="shared" si="14"/>
        <v>94.524228670000014</v>
      </c>
      <c r="F127">
        <f t="shared" si="15"/>
        <v>0</v>
      </c>
      <c r="G127">
        <f t="shared" si="8"/>
        <v>94.524228670000014</v>
      </c>
      <c r="H127">
        <f t="shared" si="9"/>
        <v>0</v>
      </c>
      <c r="I127">
        <f t="shared" si="10"/>
        <v>189.04845734000003</v>
      </c>
      <c r="J127">
        <f t="shared" si="11"/>
        <v>0</v>
      </c>
      <c r="K127">
        <f t="shared" si="12"/>
        <v>189.04845734000003</v>
      </c>
      <c r="L127" s="1">
        <f>SUM($K$2:K127)</f>
        <v>1975.11612487</v>
      </c>
    </row>
    <row r="128" spans="1:12" x14ac:dyDescent="0.25">
      <c r="B128">
        <v>127</v>
      </c>
      <c r="D128">
        <f t="shared" si="13"/>
        <v>4.8014099999999997</v>
      </c>
      <c r="E128">
        <f t="shared" si="14"/>
        <v>94.524228670000014</v>
      </c>
      <c r="F128">
        <f t="shared" si="15"/>
        <v>0</v>
      </c>
      <c r="G128">
        <f t="shared" si="8"/>
        <v>94.524228670000014</v>
      </c>
      <c r="H128">
        <f t="shared" si="9"/>
        <v>0</v>
      </c>
      <c r="I128">
        <f t="shared" si="10"/>
        <v>189.04845734000003</v>
      </c>
      <c r="J128">
        <f t="shared" si="11"/>
        <v>0</v>
      </c>
      <c r="K128">
        <f t="shared" si="12"/>
        <v>189.04845734000003</v>
      </c>
      <c r="L128" s="1">
        <f>SUM($K$2:K128)</f>
        <v>2164.1645822099999</v>
      </c>
    </row>
    <row r="129" spans="1:12" x14ac:dyDescent="0.25">
      <c r="B129">
        <v>128</v>
      </c>
      <c r="D129">
        <f t="shared" si="13"/>
        <v>4.8014099999999997</v>
      </c>
      <c r="E129">
        <f t="shared" si="14"/>
        <v>94.524228670000014</v>
      </c>
      <c r="F129">
        <f t="shared" si="15"/>
        <v>0</v>
      </c>
      <c r="G129">
        <f t="shared" si="8"/>
        <v>94.524228670000014</v>
      </c>
      <c r="H129">
        <f t="shared" si="9"/>
        <v>0</v>
      </c>
      <c r="I129">
        <f t="shared" si="10"/>
        <v>189.04845734000003</v>
      </c>
      <c r="J129">
        <f t="shared" si="11"/>
        <v>0</v>
      </c>
      <c r="K129">
        <f t="shared" si="12"/>
        <v>189.04845734000003</v>
      </c>
      <c r="L129" s="1">
        <f>SUM($K$2:K129)</f>
        <v>2353.2130395499998</v>
      </c>
    </row>
    <row r="130" spans="1:12" x14ac:dyDescent="0.25">
      <c r="B130">
        <v>129</v>
      </c>
      <c r="D130">
        <f t="shared" si="13"/>
        <v>4.8014099999999997</v>
      </c>
      <c r="E130">
        <f t="shared" si="14"/>
        <v>94.524228670000014</v>
      </c>
      <c r="F130">
        <f t="shared" si="15"/>
        <v>0</v>
      </c>
      <c r="G130">
        <f t="shared" ref="G130:G145" si="16">E130-C130</f>
        <v>94.524228670000014</v>
      </c>
      <c r="H130">
        <f t="shared" ref="H130:H145" si="17">IF(G130&lt;0,ABS(G130),0)</f>
        <v>0</v>
      </c>
      <c r="I130">
        <f t="shared" ref="I130:I145" si="18">IF(G130&gt;0,IF(G130&gt;90,2*G130,G130),0)</f>
        <v>189.04845734000003</v>
      </c>
      <c r="J130">
        <f t="shared" ref="J130:J145" si="19">IF(H130&gt;0,3*H130,0)</f>
        <v>0</v>
      </c>
      <c r="K130">
        <f t="shared" ref="K130:K145" si="20">I130+J130</f>
        <v>189.04845734000003</v>
      </c>
      <c r="L130" s="1">
        <f>SUM($K$2:K130)</f>
        <v>2542.2614968899998</v>
      </c>
    </row>
    <row r="131" spans="1:12" x14ac:dyDescent="0.25">
      <c r="B131">
        <v>130</v>
      </c>
      <c r="D131">
        <f t="shared" ref="D131:D145" si="21">4.80141 + 0.794532*C131+0.154741*IF(MOD(B131,12)=1,C131,0) +0.299459*IF(MOD(B131,12)=2,C131,0)+0.176884*IF(MOD(B131,12)=4,C131,0)+0.282447*IF(MOD(B131,12)=5,C131,0)+0.0774*IF(MOD(B131,12)=6,C131,0)+0.465899*IF(MOD(B131,12)=8,C131,0)+0.111873*IF(MOD(B131,12)=9,C131,0)+0.16832*IF(MOD(B131,12)=10,C131,0)+0.240027*IF(MOD(B131,12)=11,C131,0)</f>
        <v>4.8014099999999997</v>
      </c>
      <c r="E131">
        <f t="shared" ref="E131:E145" si="22">F130+G130</f>
        <v>94.524228670000014</v>
      </c>
      <c r="F131">
        <f t="shared" si="15"/>
        <v>0</v>
      </c>
      <c r="G131">
        <f t="shared" si="16"/>
        <v>94.524228670000014</v>
      </c>
      <c r="H131">
        <f t="shared" si="17"/>
        <v>0</v>
      </c>
      <c r="I131">
        <f t="shared" si="18"/>
        <v>189.04845734000003</v>
      </c>
      <c r="J131">
        <f t="shared" si="19"/>
        <v>0</v>
      </c>
      <c r="K131">
        <f t="shared" si="20"/>
        <v>189.04845734000003</v>
      </c>
      <c r="L131" s="1">
        <f>SUM($K$2:K131)</f>
        <v>2731.3099542299997</v>
      </c>
    </row>
    <row r="132" spans="1:12" x14ac:dyDescent="0.25">
      <c r="B132">
        <v>131</v>
      </c>
      <c r="D132">
        <f t="shared" si="21"/>
        <v>4.8014099999999997</v>
      </c>
      <c r="E132">
        <f t="shared" si="22"/>
        <v>94.524228670000014</v>
      </c>
      <c r="F132">
        <f t="shared" ref="F132:F145" si="23">MAX(0,D132+C132-E132+5)</f>
        <v>0</v>
      </c>
      <c r="G132">
        <f t="shared" si="16"/>
        <v>94.524228670000014</v>
      </c>
      <c r="H132">
        <f t="shared" si="17"/>
        <v>0</v>
      </c>
      <c r="I132">
        <f t="shared" si="18"/>
        <v>189.04845734000003</v>
      </c>
      <c r="J132">
        <f t="shared" si="19"/>
        <v>0</v>
      </c>
      <c r="K132">
        <f t="shared" si="20"/>
        <v>189.04845734000003</v>
      </c>
      <c r="L132" s="1">
        <f>SUM($K$2:K132)</f>
        <v>2920.3584115699996</v>
      </c>
    </row>
    <row r="133" spans="1:12" x14ac:dyDescent="0.25">
      <c r="B133">
        <v>132</v>
      </c>
      <c r="D133">
        <f t="shared" si="21"/>
        <v>4.8014099999999997</v>
      </c>
      <c r="E133">
        <f t="shared" si="22"/>
        <v>94.524228670000014</v>
      </c>
      <c r="F133">
        <f t="shared" si="23"/>
        <v>0</v>
      </c>
      <c r="G133">
        <f t="shared" si="16"/>
        <v>94.524228670000014</v>
      </c>
      <c r="H133">
        <f t="shared" si="17"/>
        <v>0</v>
      </c>
      <c r="I133">
        <f t="shared" si="18"/>
        <v>189.04845734000003</v>
      </c>
      <c r="J133">
        <f t="shared" si="19"/>
        <v>0</v>
      </c>
      <c r="K133">
        <f t="shared" si="20"/>
        <v>189.04845734000003</v>
      </c>
      <c r="L133" s="1">
        <f>SUM($K$2:K133)</f>
        <v>3109.4068689099995</v>
      </c>
    </row>
    <row r="134" spans="1:12" x14ac:dyDescent="0.25">
      <c r="A134">
        <v>2007</v>
      </c>
      <c r="B134">
        <v>133</v>
      </c>
      <c r="D134">
        <f t="shared" si="21"/>
        <v>4.8014099999999997</v>
      </c>
      <c r="E134">
        <f t="shared" si="22"/>
        <v>94.524228670000014</v>
      </c>
      <c r="F134">
        <f t="shared" si="23"/>
        <v>0</v>
      </c>
      <c r="G134">
        <f t="shared" si="16"/>
        <v>94.524228670000014</v>
      </c>
      <c r="H134">
        <f t="shared" si="17"/>
        <v>0</v>
      </c>
      <c r="I134">
        <f t="shared" si="18"/>
        <v>189.04845734000003</v>
      </c>
      <c r="J134">
        <f t="shared" si="19"/>
        <v>0</v>
      </c>
      <c r="K134">
        <f t="shared" si="20"/>
        <v>189.04845734000003</v>
      </c>
      <c r="L134" s="1">
        <f>SUM($K$2:K134)</f>
        <v>3298.4553262499994</v>
      </c>
    </row>
    <row r="135" spans="1:12" x14ac:dyDescent="0.25">
      <c r="B135">
        <v>134</v>
      </c>
      <c r="D135">
        <f t="shared" si="21"/>
        <v>4.8014099999999997</v>
      </c>
      <c r="E135">
        <f t="shared" si="22"/>
        <v>94.524228670000014</v>
      </c>
      <c r="F135">
        <f t="shared" si="23"/>
        <v>0</v>
      </c>
      <c r="G135">
        <f t="shared" si="16"/>
        <v>94.524228670000014</v>
      </c>
      <c r="H135">
        <f t="shared" si="17"/>
        <v>0</v>
      </c>
      <c r="I135">
        <f t="shared" si="18"/>
        <v>189.04845734000003</v>
      </c>
      <c r="J135">
        <f t="shared" si="19"/>
        <v>0</v>
      </c>
      <c r="K135">
        <f t="shared" si="20"/>
        <v>189.04845734000003</v>
      </c>
      <c r="L135" s="1">
        <f>SUM($K$2:K135)</f>
        <v>3487.5037835899993</v>
      </c>
    </row>
    <row r="136" spans="1:12" x14ac:dyDescent="0.25">
      <c r="B136">
        <v>135</v>
      </c>
      <c r="D136">
        <f t="shared" si="21"/>
        <v>4.8014099999999997</v>
      </c>
      <c r="E136">
        <f t="shared" si="22"/>
        <v>94.524228670000014</v>
      </c>
      <c r="F136">
        <f t="shared" si="23"/>
        <v>0</v>
      </c>
      <c r="G136">
        <f t="shared" si="16"/>
        <v>94.524228670000014</v>
      </c>
      <c r="H136">
        <f t="shared" si="17"/>
        <v>0</v>
      </c>
      <c r="I136">
        <f t="shared" si="18"/>
        <v>189.04845734000003</v>
      </c>
      <c r="J136">
        <f t="shared" si="19"/>
        <v>0</v>
      </c>
      <c r="K136">
        <f t="shared" si="20"/>
        <v>189.04845734000003</v>
      </c>
      <c r="L136" s="1">
        <f>SUM($K$2:K136)</f>
        <v>3676.5522409299992</v>
      </c>
    </row>
    <row r="137" spans="1:12" x14ac:dyDescent="0.25">
      <c r="B137">
        <v>136</v>
      </c>
      <c r="D137">
        <f t="shared" si="21"/>
        <v>4.8014099999999997</v>
      </c>
      <c r="E137">
        <f t="shared" si="22"/>
        <v>94.524228670000014</v>
      </c>
      <c r="F137">
        <f t="shared" si="23"/>
        <v>0</v>
      </c>
      <c r="G137">
        <f t="shared" si="16"/>
        <v>94.524228670000014</v>
      </c>
      <c r="H137">
        <f t="shared" si="17"/>
        <v>0</v>
      </c>
      <c r="I137">
        <f t="shared" si="18"/>
        <v>189.04845734000003</v>
      </c>
      <c r="J137">
        <f t="shared" si="19"/>
        <v>0</v>
      </c>
      <c r="K137">
        <f t="shared" si="20"/>
        <v>189.04845734000003</v>
      </c>
      <c r="L137" s="1">
        <f>SUM($K$2:K137)</f>
        <v>3865.6006982699992</v>
      </c>
    </row>
    <row r="138" spans="1:12" x14ac:dyDescent="0.25">
      <c r="B138">
        <v>137</v>
      </c>
      <c r="D138">
        <f t="shared" si="21"/>
        <v>4.8014099999999997</v>
      </c>
      <c r="E138">
        <f t="shared" si="22"/>
        <v>94.524228670000014</v>
      </c>
      <c r="F138">
        <f t="shared" si="23"/>
        <v>0</v>
      </c>
      <c r="G138">
        <f t="shared" si="16"/>
        <v>94.524228670000014</v>
      </c>
      <c r="H138">
        <f t="shared" si="17"/>
        <v>0</v>
      </c>
      <c r="I138">
        <f t="shared" si="18"/>
        <v>189.04845734000003</v>
      </c>
      <c r="J138">
        <f t="shared" si="19"/>
        <v>0</v>
      </c>
      <c r="K138">
        <f t="shared" si="20"/>
        <v>189.04845734000003</v>
      </c>
      <c r="L138" s="1">
        <f>SUM($K$2:K138)</f>
        <v>4054.6491556099991</v>
      </c>
    </row>
    <row r="139" spans="1:12" x14ac:dyDescent="0.25">
      <c r="B139">
        <v>138</v>
      </c>
      <c r="D139">
        <f t="shared" si="21"/>
        <v>4.8014099999999997</v>
      </c>
      <c r="E139">
        <f t="shared" si="22"/>
        <v>94.524228670000014</v>
      </c>
      <c r="F139">
        <f t="shared" si="23"/>
        <v>0</v>
      </c>
      <c r="G139">
        <f t="shared" si="16"/>
        <v>94.524228670000014</v>
      </c>
      <c r="H139">
        <f t="shared" si="17"/>
        <v>0</v>
      </c>
      <c r="I139">
        <f t="shared" si="18"/>
        <v>189.04845734000003</v>
      </c>
      <c r="J139">
        <f t="shared" si="19"/>
        <v>0</v>
      </c>
      <c r="K139">
        <f t="shared" si="20"/>
        <v>189.04845734000003</v>
      </c>
      <c r="L139" s="1">
        <f>SUM($K$2:K139)</f>
        <v>4243.697612949999</v>
      </c>
    </row>
    <row r="140" spans="1:12" x14ac:dyDescent="0.25">
      <c r="B140">
        <v>139</v>
      </c>
      <c r="D140">
        <f t="shared" si="21"/>
        <v>4.8014099999999997</v>
      </c>
      <c r="E140">
        <f t="shared" si="22"/>
        <v>94.524228670000014</v>
      </c>
      <c r="F140">
        <f t="shared" si="23"/>
        <v>0</v>
      </c>
      <c r="G140">
        <f t="shared" si="16"/>
        <v>94.524228670000014</v>
      </c>
      <c r="H140">
        <f t="shared" si="17"/>
        <v>0</v>
      </c>
      <c r="I140">
        <f t="shared" si="18"/>
        <v>189.04845734000003</v>
      </c>
      <c r="J140">
        <f t="shared" si="19"/>
        <v>0</v>
      </c>
      <c r="K140">
        <f t="shared" si="20"/>
        <v>189.04845734000003</v>
      </c>
      <c r="L140" s="1">
        <f>SUM($K$2:K140)</f>
        <v>4432.7460702899989</v>
      </c>
    </row>
    <row r="141" spans="1:12" x14ac:dyDescent="0.25">
      <c r="B141">
        <v>140</v>
      </c>
      <c r="D141">
        <f t="shared" si="21"/>
        <v>4.8014099999999997</v>
      </c>
      <c r="E141">
        <f t="shared" si="22"/>
        <v>94.524228670000014</v>
      </c>
      <c r="F141">
        <f t="shared" si="23"/>
        <v>0</v>
      </c>
      <c r="G141">
        <f t="shared" si="16"/>
        <v>94.524228670000014</v>
      </c>
      <c r="H141">
        <f t="shared" si="17"/>
        <v>0</v>
      </c>
      <c r="I141">
        <f t="shared" si="18"/>
        <v>189.04845734000003</v>
      </c>
      <c r="J141">
        <f t="shared" si="19"/>
        <v>0</v>
      </c>
      <c r="K141">
        <f t="shared" si="20"/>
        <v>189.04845734000003</v>
      </c>
      <c r="L141" s="1">
        <f>SUM($K$2:K141)</f>
        <v>4621.7945276299988</v>
      </c>
    </row>
    <row r="142" spans="1:12" x14ac:dyDescent="0.25">
      <c r="B142">
        <v>141</v>
      </c>
      <c r="D142">
        <f t="shared" si="21"/>
        <v>4.8014099999999997</v>
      </c>
      <c r="E142">
        <f t="shared" si="22"/>
        <v>94.524228670000014</v>
      </c>
      <c r="F142">
        <f t="shared" si="23"/>
        <v>0</v>
      </c>
      <c r="G142">
        <f t="shared" si="16"/>
        <v>94.524228670000014</v>
      </c>
      <c r="H142">
        <f t="shared" si="17"/>
        <v>0</v>
      </c>
      <c r="I142">
        <f t="shared" si="18"/>
        <v>189.04845734000003</v>
      </c>
      <c r="J142">
        <f t="shared" si="19"/>
        <v>0</v>
      </c>
      <c r="K142">
        <f t="shared" si="20"/>
        <v>189.04845734000003</v>
      </c>
      <c r="L142" s="1">
        <f>SUM($K$2:K142)</f>
        <v>4810.8429849699987</v>
      </c>
    </row>
    <row r="143" spans="1:12" x14ac:dyDescent="0.25">
      <c r="B143">
        <v>142</v>
      </c>
      <c r="D143">
        <f t="shared" si="21"/>
        <v>4.8014099999999997</v>
      </c>
      <c r="E143">
        <f t="shared" si="22"/>
        <v>94.524228670000014</v>
      </c>
      <c r="F143">
        <f t="shared" si="23"/>
        <v>0</v>
      </c>
      <c r="G143">
        <f t="shared" si="16"/>
        <v>94.524228670000014</v>
      </c>
      <c r="H143">
        <f t="shared" si="17"/>
        <v>0</v>
      </c>
      <c r="I143">
        <f t="shared" si="18"/>
        <v>189.04845734000003</v>
      </c>
      <c r="J143">
        <f t="shared" si="19"/>
        <v>0</v>
      </c>
      <c r="K143">
        <f t="shared" si="20"/>
        <v>189.04845734000003</v>
      </c>
      <c r="L143" s="1">
        <f>SUM($K$2:K143)</f>
        <v>4999.8914423099986</v>
      </c>
    </row>
    <row r="144" spans="1:12" x14ac:dyDescent="0.25">
      <c r="B144">
        <v>143</v>
      </c>
      <c r="D144">
        <f t="shared" si="21"/>
        <v>4.8014099999999997</v>
      </c>
      <c r="E144">
        <f t="shared" si="22"/>
        <v>94.524228670000014</v>
      </c>
      <c r="F144">
        <f t="shared" si="23"/>
        <v>0</v>
      </c>
      <c r="G144">
        <f t="shared" si="16"/>
        <v>94.524228670000014</v>
      </c>
      <c r="H144">
        <f t="shared" si="17"/>
        <v>0</v>
      </c>
      <c r="I144">
        <f t="shared" si="18"/>
        <v>189.04845734000003</v>
      </c>
      <c r="J144">
        <f t="shared" si="19"/>
        <v>0</v>
      </c>
      <c r="K144">
        <f t="shared" si="20"/>
        <v>189.04845734000003</v>
      </c>
      <c r="L144" s="1">
        <f>SUM($K$2:K144)</f>
        <v>5188.9398996499986</v>
      </c>
    </row>
    <row r="145" spans="2:12" x14ac:dyDescent="0.25">
      <c r="B145">
        <v>144</v>
      </c>
      <c r="D145">
        <f t="shared" si="21"/>
        <v>4.8014099999999997</v>
      </c>
      <c r="E145">
        <f t="shared" si="22"/>
        <v>94.524228670000014</v>
      </c>
      <c r="F145">
        <f t="shared" si="23"/>
        <v>0</v>
      </c>
      <c r="G145">
        <f t="shared" si="16"/>
        <v>94.524228670000014</v>
      </c>
      <c r="H145">
        <f t="shared" si="17"/>
        <v>0</v>
      </c>
      <c r="I145">
        <f t="shared" si="18"/>
        <v>189.04845734000003</v>
      </c>
      <c r="J145">
        <f t="shared" si="19"/>
        <v>0</v>
      </c>
      <c r="K145">
        <f t="shared" si="20"/>
        <v>189.04845734000003</v>
      </c>
      <c r="L145" s="1">
        <f>SUM($K$2:K145)</f>
        <v>5377.9883569899985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02BB-C023-4E92-88A4-F0E8DA6494A1}">
  <dimension ref="B1:O7"/>
  <sheetViews>
    <sheetView zoomScale="170" zoomScaleNormal="170" workbookViewId="0">
      <selection activeCell="I2" sqref="I2"/>
    </sheetView>
  </sheetViews>
  <sheetFormatPr defaultRowHeight="15" x14ac:dyDescent="0.25"/>
  <cols>
    <col min="4" max="4" width="12" customWidth="1"/>
    <col min="7" max="7" width="10" customWidth="1"/>
  </cols>
  <sheetData>
    <row r="1" spans="2:15" ht="15.75" thickBot="1" x14ac:dyDescent="0.3"/>
    <row r="2" spans="2:15" x14ac:dyDescent="0.25">
      <c r="B2" s="7" t="s">
        <v>12</v>
      </c>
      <c r="C2" s="8"/>
      <c r="D2" s="8"/>
      <c r="E2" s="8"/>
      <c r="F2" s="8"/>
      <c r="G2" s="9"/>
    </row>
    <row r="3" spans="2:15" x14ac:dyDescent="0.25">
      <c r="B3" s="10" t="s">
        <v>13</v>
      </c>
      <c r="C3" s="4"/>
      <c r="D3" s="4"/>
      <c r="E3" s="4">
        <f>SUM('Data generation'!K122:K145)</f>
        <v>4537.1629761599988</v>
      </c>
      <c r="F3" s="4"/>
      <c r="G3" s="5"/>
    </row>
    <row r="4" spans="2:15" x14ac:dyDescent="0.25">
      <c r="B4" s="10" t="s">
        <v>14</v>
      </c>
      <c r="C4" s="4"/>
      <c r="D4" s="4"/>
      <c r="E4" s="4">
        <f>SUM('Data generation'!I122:I145)</f>
        <v>4537.1629761599988</v>
      </c>
      <c r="F4" s="4"/>
      <c r="G4" s="5"/>
    </row>
    <row r="5" spans="2:15" ht="15.75" thickBot="1" x14ac:dyDescent="0.3">
      <c r="B5" s="10" t="s">
        <v>15</v>
      </c>
      <c r="C5" s="4"/>
      <c r="D5" s="4"/>
      <c r="E5" s="4">
        <f>SUM('Data generation'!J122:J145)</f>
        <v>0</v>
      </c>
      <c r="F5" s="4"/>
      <c r="G5" s="5"/>
    </row>
    <row r="6" spans="2:15" x14ac:dyDescent="0.25">
      <c r="B6" s="10" t="s">
        <v>16</v>
      </c>
      <c r="C6" s="4"/>
      <c r="D6" s="4"/>
      <c r="E6" s="4">
        <f>E4/COUNTIF('Data generation'!I122:I145,"&gt;0")</f>
        <v>189.04845733999994</v>
      </c>
      <c r="F6" s="4"/>
      <c r="G6" s="5"/>
      <c r="I6" s="11" t="s">
        <v>18</v>
      </c>
      <c r="J6" s="12"/>
      <c r="K6" s="12"/>
      <c r="L6" s="12"/>
      <c r="M6" s="12"/>
      <c r="N6" s="12"/>
      <c r="O6" s="13"/>
    </row>
    <row r="7" spans="2:15" ht="15.75" thickBot="1" x14ac:dyDescent="0.3">
      <c r="B7" s="2" t="s">
        <v>17</v>
      </c>
      <c r="C7" s="3"/>
      <c r="D7" s="3"/>
      <c r="E7" s="3">
        <f>IF(COUNTIF('Data generation'!J122:J145,"&gt;0")=0,0,E5/COUNTIF('Data generation'!J122:J145,"&gt;0"))</f>
        <v>0</v>
      </c>
      <c r="F7" s="3"/>
      <c r="G7" s="6"/>
      <c r="I7" s="14"/>
      <c r="J7" s="15"/>
      <c r="K7" s="15"/>
      <c r="L7" s="15"/>
      <c r="M7" s="15"/>
      <c r="N7" s="15"/>
      <c r="O7" s="16"/>
    </row>
  </sheetData>
  <mergeCells count="12">
    <mergeCell ref="I6:O7"/>
    <mergeCell ref="B2:G2"/>
    <mergeCell ref="B3:D3"/>
    <mergeCell ref="E3:G3"/>
    <mergeCell ref="B4:D4"/>
    <mergeCell ref="B5:D5"/>
    <mergeCell ref="B7:D7"/>
    <mergeCell ref="E4:G4"/>
    <mergeCell ref="E5:G5"/>
    <mergeCell ref="E6:G6"/>
    <mergeCell ref="E7:G7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generation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Priyadarshan Patil</dc:creator>
  <cp:lastModifiedBy>Priyadarshan Patil</cp:lastModifiedBy>
  <dcterms:created xsi:type="dcterms:W3CDTF">2019-10-08T21:59:01Z</dcterms:created>
  <dcterms:modified xsi:type="dcterms:W3CDTF">2019-10-10T19:27:32Z</dcterms:modified>
</cp:coreProperties>
</file>