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hok\Downloads\macine learning\"/>
    </mc:Choice>
  </mc:AlternateContent>
  <xr:revisionPtr revIDLastSave="0" documentId="13_ncr:1_{819C9A82-1F36-4223-ADE6-B32F8412E71A}" xr6:coauthVersionLast="47" xr6:coauthVersionMax="47" xr10:uidLastSave="{00000000-0000-0000-0000-000000000000}"/>
  <bookViews>
    <workbookView xWindow="-110" yWindow="-110" windowWidth="19420" windowHeight="10300" tabRatio="895" xr2:uid="{6763FA67-DF97-448E-871F-5EF2A20B2D85}"/>
  </bookViews>
  <sheets>
    <sheet name="Sheet1" sheetId="1" r:id="rId1"/>
    <sheet name="outlook-temp1" sheetId="18" r:id="rId2"/>
    <sheet name="outlook-windy" sheetId="19" r:id="rId3"/>
    <sheet name="outlook-humidity" sheetId="20" r:id="rId4"/>
    <sheet name="humidity-high" sheetId="21" r:id="rId5"/>
    <sheet name="humidity-normal" sheetId="22" r:id="rId6"/>
    <sheet name="outlook1" sheetId="17" r:id="rId7"/>
    <sheet name="outlook-play" sheetId="14" r:id="rId8"/>
    <sheet name="play" sheetId="7" r:id="rId9"/>
    <sheet name="windy" sheetId="6" r:id="rId10"/>
    <sheet name="outlook" sheetId="3" r:id="rId11"/>
    <sheet name="humidity" sheetId="5" r:id="rId12"/>
    <sheet name="temp" sheetId="4" r:id="rId13"/>
  </sheets>
  <definedNames>
    <definedName name="_xlnm._FilterDatabase" localSheetId="0" hidden="1">Sheet1!$A$29:$E$43</definedName>
    <definedName name="_xlcn.WorksheetConnection_Sheet1A1E151" hidden="1">Sheet1!$A$1:$E$15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10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$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2" i="1" l="1"/>
  <c r="H122" i="1"/>
  <c r="B122" i="1"/>
  <c r="B115" i="1"/>
  <c r="K115" i="1"/>
  <c r="H115" i="1"/>
  <c r="A69" i="1"/>
  <c r="J84" i="1"/>
  <c r="J83" i="1"/>
  <c r="E84" i="1"/>
  <c r="F84" i="1" s="1"/>
  <c r="G84" i="1" s="1"/>
  <c r="A83" i="1"/>
  <c r="B83" i="1" s="1"/>
  <c r="C83" i="1" s="1"/>
  <c r="J70" i="1"/>
  <c r="J69" i="1"/>
  <c r="E70" i="1"/>
  <c r="E69" i="1"/>
  <c r="A70" i="1"/>
  <c r="J56" i="1"/>
  <c r="E56" i="1"/>
  <c r="F55" i="1"/>
  <c r="E54" i="1"/>
  <c r="A56" i="1"/>
  <c r="A55" i="1"/>
  <c r="J55" i="1"/>
  <c r="J54" i="1"/>
  <c r="F102" i="1"/>
  <c r="F103" i="1"/>
  <c r="F101" i="1"/>
  <c r="D96" i="1"/>
  <c r="D94" i="1"/>
  <c r="B96" i="1"/>
  <c r="B94" i="1"/>
  <c r="C54" i="1"/>
  <c r="B55" i="1"/>
  <c r="C55" i="1" s="1"/>
  <c r="B56" i="1"/>
  <c r="C56" i="1" s="1"/>
  <c r="F54" i="1"/>
  <c r="G54" i="1" s="1"/>
  <c r="F56" i="1"/>
  <c r="G56" i="1" s="1"/>
  <c r="G83" i="1"/>
  <c r="F69" i="1"/>
  <c r="G69" i="1" s="1"/>
  <c r="E22" i="1"/>
  <c r="L7" i="4"/>
  <c r="L6" i="4"/>
  <c r="L5" i="4"/>
  <c r="M5" i="4" s="1"/>
  <c r="H7" i="4"/>
  <c r="H6" i="4"/>
  <c r="H5" i="4"/>
  <c r="K6" i="3"/>
  <c r="K5" i="3"/>
  <c r="G5" i="3"/>
  <c r="G6" i="3"/>
  <c r="E23" i="1"/>
  <c r="E24" i="1"/>
  <c r="E21" i="1"/>
  <c r="F4" i="7"/>
  <c r="F6" i="7"/>
  <c r="H4" i="7" s="1"/>
  <c r="E6" i="7"/>
  <c r="D6" i="7"/>
  <c r="E4" i="7"/>
  <c r="D4" i="7"/>
  <c r="Q7" i="6"/>
  <c r="O6" i="6"/>
  <c r="O5" i="6"/>
  <c r="G6" i="6"/>
  <c r="H6" i="6" s="1"/>
  <c r="K6" i="6"/>
  <c r="K5" i="6"/>
  <c r="J6" i="6"/>
  <c r="J5" i="6"/>
  <c r="G5" i="6"/>
  <c r="F6" i="6"/>
  <c r="F5" i="6"/>
  <c r="H5" i="6"/>
  <c r="O6" i="3"/>
  <c r="O5" i="3"/>
  <c r="O4" i="3"/>
  <c r="O11" i="5"/>
  <c r="O10" i="5"/>
  <c r="K11" i="5"/>
  <c r="K10" i="5"/>
  <c r="L10" i="5" s="1"/>
  <c r="G11" i="5"/>
  <c r="G10" i="5"/>
  <c r="J11" i="5"/>
  <c r="J10" i="5"/>
  <c r="F11" i="5"/>
  <c r="F10" i="5"/>
  <c r="H4" i="3"/>
  <c r="J6" i="3"/>
  <c r="J5" i="3"/>
  <c r="L5" i="3" s="1"/>
  <c r="J4" i="3"/>
  <c r="F6" i="3"/>
  <c r="F5" i="3"/>
  <c r="F4" i="3"/>
  <c r="H5" i="3"/>
  <c r="K4" i="3"/>
  <c r="L4" i="3" s="1"/>
  <c r="P7" i="4"/>
  <c r="P6" i="4"/>
  <c r="P5" i="4"/>
  <c r="M6" i="4"/>
  <c r="M7" i="4"/>
  <c r="I7" i="4"/>
  <c r="O7" i="4" s="1"/>
  <c r="R7" i="4" s="1"/>
  <c r="I6" i="4"/>
  <c r="I5" i="4"/>
  <c r="K7" i="4"/>
  <c r="G7" i="4"/>
  <c r="K6" i="4"/>
  <c r="G6" i="4"/>
  <c r="K5" i="4"/>
  <c r="G5" i="4"/>
  <c r="C122" i="1" l="1"/>
  <c r="D122" i="1" s="1"/>
  <c r="J122" i="1" s="1"/>
  <c r="M122" i="1" s="1"/>
  <c r="M125" i="1" s="1"/>
  <c r="C115" i="1"/>
  <c r="D115" i="1" s="1"/>
  <c r="J115" i="1" s="1"/>
  <c r="M115" i="1" s="1"/>
  <c r="M118" i="1" s="1"/>
  <c r="C94" i="1"/>
  <c r="C96" i="1"/>
  <c r="I54" i="1"/>
  <c r="L54" i="1" s="1"/>
  <c r="I56" i="1"/>
  <c r="L56" i="1" s="1"/>
  <c r="G55" i="1"/>
  <c r="I55" i="1" s="1"/>
  <c r="L55" i="1" s="1"/>
  <c r="I83" i="1"/>
  <c r="L83" i="1" s="1"/>
  <c r="C84" i="1"/>
  <c r="I84" i="1" s="1"/>
  <c r="L84" i="1" s="1"/>
  <c r="B69" i="1"/>
  <c r="C69" i="1" s="1"/>
  <c r="I69" i="1" s="1"/>
  <c r="L69" i="1" s="1"/>
  <c r="F70" i="1"/>
  <c r="G70" i="1" s="1"/>
  <c r="B70" i="1"/>
  <c r="C70" i="1" s="1"/>
  <c r="I70" i="1" s="1"/>
  <c r="L70" i="1" s="1"/>
  <c r="O6" i="4"/>
  <c r="R6" i="4" s="1"/>
  <c r="O5" i="4"/>
  <c r="R5" i="4" s="1"/>
  <c r="L6" i="3"/>
  <c r="L5" i="6"/>
  <c r="N5" i="6" s="1"/>
  <c r="Q5" i="6" s="1"/>
  <c r="L6" i="6"/>
  <c r="N6" i="6" s="1"/>
  <c r="Q6" i="6" s="1"/>
  <c r="H10" i="5"/>
  <c r="N10" i="5" s="1"/>
  <c r="Q10" i="5" s="1"/>
  <c r="L11" i="5"/>
  <c r="H11" i="5"/>
  <c r="N4" i="3"/>
  <c r="Q4" i="3" s="1"/>
  <c r="N5" i="3"/>
  <c r="Q5" i="3" s="1"/>
  <c r="H6" i="3"/>
  <c r="R8" i="4"/>
  <c r="F94" i="1" l="1"/>
  <c r="L57" i="1"/>
  <c r="L86" i="1"/>
  <c r="L72" i="1"/>
  <c r="N6" i="3"/>
  <c r="Q6" i="3" s="1"/>
  <c r="Q7" i="3" s="1"/>
  <c r="N11" i="5"/>
  <c r="Q11" i="5" s="1"/>
  <c r="Q1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517391-E843-4EF8-B894-41F191B0085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9A21E2-BEE0-46BF-90F9-EAA5DB34D912}" name="WorksheetConnection_Sheet1!$A$1:$E$1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E151"/>
        </x15:connection>
      </ext>
    </extLst>
  </connection>
</connections>
</file>

<file path=xl/sharedStrings.xml><?xml version="1.0" encoding="utf-8"?>
<sst xmlns="http://schemas.openxmlformats.org/spreadsheetml/2006/main" count="432" uniqueCount="42">
  <si>
    <t>outlook</t>
  </si>
  <si>
    <t>temp</t>
  </si>
  <si>
    <t>humidity</t>
  </si>
  <si>
    <t>windy</t>
  </si>
  <si>
    <t>play</t>
  </si>
  <si>
    <t>sun</t>
  </si>
  <si>
    <t>overcast</t>
  </si>
  <si>
    <t>rainy</t>
  </si>
  <si>
    <t>h</t>
  </si>
  <si>
    <t>mild</t>
  </si>
  <si>
    <t>cool</t>
  </si>
  <si>
    <t>high</t>
  </si>
  <si>
    <t>normal</t>
  </si>
  <si>
    <t>f</t>
  </si>
  <si>
    <t>t</t>
  </si>
  <si>
    <t>no</t>
  </si>
  <si>
    <t>yes</t>
  </si>
  <si>
    <t>Grand Total</t>
  </si>
  <si>
    <t>Column Labels</t>
  </si>
  <si>
    <t>Count of play</t>
  </si>
  <si>
    <t>Row Labels</t>
  </si>
  <si>
    <t>log(no)</t>
  </si>
  <si>
    <t>log(yes)</t>
  </si>
  <si>
    <t>no*log(no)</t>
  </si>
  <si>
    <t>grandtotal
/total</t>
  </si>
  <si>
    <t>yes*log(yes)</t>
  </si>
  <si>
    <t xml:space="preserve">yes*log(yes) + 
no*log(no)
</t>
  </si>
  <si>
    <t>total</t>
  </si>
  <si>
    <r>
      <rPr>
        <b/>
        <sz val="11"/>
        <color theme="1"/>
        <rFont val="Calibri"/>
        <family val="2"/>
        <scheme val="minor"/>
      </rPr>
      <t>no*-log(no) +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yes*log(yes)</t>
    </r>
  </si>
  <si>
    <t>play value</t>
  </si>
  <si>
    <t>information gain</t>
  </si>
  <si>
    <t>observations</t>
  </si>
  <si>
    <t>play-
observations</t>
  </si>
  <si>
    <t>here information gation is more for outlook 
next filter each value from outlook</t>
  </si>
  <si>
    <t>outlook-windy</t>
  </si>
  <si>
    <t>outlook-temp</t>
  </si>
  <si>
    <t>outlook-humidity</t>
  </si>
  <si>
    <t>outlook-
play</t>
  </si>
  <si>
    <t>Column1</t>
  </si>
  <si>
    <t>here humidity information gain is high</t>
  </si>
  <si>
    <t>humidity-high</t>
  </si>
  <si>
    <t>humidity-
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</si>
</sst>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pivotButton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2" borderId="0" xfId="0" applyFont="1" applyFill="1"/>
    <xf numFmtId="0" fontId="2" fillId="2" borderId="7" xfId="0" applyFont="1" applyFill="1" applyBorder="1"/>
    <xf numFmtId="0" fontId="2" fillId="2" borderId="4" xfId="0" applyFont="1" applyFill="1" applyBorder="1"/>
    <xf numFmtId="0" fontId="0" fillId="0" borderId="0" xfId="0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/>
    <xf numFmtId="16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2" fillId="0" borderId="0" xfId="0" applyFont="1"/>
    <xf numFmtId="0" fontId="1" fillId="3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4" xfId="0" applyFont="1" applyFill="1" applyBorder="1" applyAlignment="1">
      <alignment wrapText="1"/>
    </xf>
    <xf numFmtId="0" fontId="2" fillId="2" borderId="4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2" fillId="2" borderId="4" xfId="0" applyNumberFormat="1" applyFont="1" applyFill="1" applyBorder="1"/>
    <xf numFmtId="0" fontId="5" fillId="2" borderId="7" xfId="0" applyFont="1" applyFill="1" applyBorder="1"/>
    <xf numFmtId="0" fontId="5" fillId="2" borderId="4" xfId="0" applyFont="1" applyFill="1" applyBorder="1"/>
    <xf numFmtId="0" fontId="5" fillId="2" borderId="4" xfId="0" applyNumberFormat="1" applyFont="1" applyFill="1" applyBorder="1"/>
    <xf numFmtId="0" fontId="4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onnections" Target="connections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" refreshedDate="44894.393445717593" backgroundQuery="1" createdVersion="8" refreshedVersion="8" minRefreshableVersion="3" recordCount="0" supportSubquery="1" supportAdvancedDrill="1" xr:uid="{F8FE92CF-A756-4448-837B-428FFCF963E3}">
  <cacheSource type="external" connectionId="1"/>
  <cacheFields count="3">
    <cacheField name="[Measures].[Count of play]" caption="Count of play" numFmtId="0" hierarchy="7" level="32767"/>
    <cacheField name="[Range].[play].[play]" caption="play" numFmtId="0" hierarchy="4" level="1">
      <sharedItems count="2">
        <s v="no"/>
        <s v="yes"/>
      </sharedItems>
    </cacheField>
    <cacheField name="[Range].[outlook].[outlook]" caption="outlook" numFmtId="0" level="1">
      <sharedItems count="3">
        <s v="overcast"/>
        <s v="rainy"/>
        <s v="sun"/>
      </sharedItems>
    </cacheField>
  </cacheFields>
  <cacheHierarchies count="8">
    <cacheHierarchy uniqueName="[Range].[outlook]" caption="outlook" attribute="1" defaultMemberUniqueName="[Range].[outlook].[All]" allUniqueName="[Range].[outlook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emp]" caption="temp" attribute="1" defaultMemberUniqueName="[Range].[temp].[All]" allUniqueName="[Range].[temp].[All]" dimensionUniqueName="[Range]" displayFolder="" count="0" memberValueDatatype="130" unbalanced="0"/>
    <cacheHierarchy uniqueName="[Range].[humidity]" caption="humidity" attribute="1" defaultMemberUniqueName="[Range].[humidity].[All]" allUniqueName="[Range].[humidity].[All]" dimensionUniqueName="[Range]" displayFolder="" count="0" memberValueDatatype="130" unbalanced="0"/>
    <cacheHierarchy uniqueName="[Range].[windy]" caption="windy" attribute="1" defaultMemberUniqueName="[Range].[windy].[All]" allUniqueName="[Range].[windy].[All]" dimensionUniqueName="[Range]" displayFolder="" count="0" memberValueDatatype="130" unbalanced="0"/>
    <cacheHierarchy uniqueName="[Range].[play]" caption="play" attribute="1" defaultMemberUniqueName="[Range].[play].[All]" allUniqueName="[Range].[pla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lay]" caption="Count of pla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" refreshedDate="44894.401351388886" backgroundQuery="1" createdVersion="8" refreshedVersion="8" minRefreshableVersion="3" recordCount="0" supportSubquery="1" supportAdvancedDrill="1" xr:uid="{CF4DF0A2-8C87-4FC7-9A58-F9103B6BA9EA}">
  <cacheSource type="external" connectionId="1"/>
  <cacheFields count="3">
    <cacheField name="[Range].[temp].[temp]" caption="temp" numFmtId="0" hierarchy="1" level="1">
      <sharedItems count="3">
        <s v="cool"/>
        <s v="h"/>
        <s v="mild"/>
      </sharedItems>
    </cacheField>
    <cacheField name="[Range].[play].[play]" caption="play" numFmtId="0" hierarchy="4" level="1">
      <sharedItems count="2">
        <s v="no"/>
        <s v="yes"/>
      </sharedItems>
    </cacheField>
    <cacheField name="[Measures].[Count of play]" caption="Count of play" numFmtId="0" hierarchy="7" level="32767"/>
  </cacheFields>
  <cacheHierarchies count="8">
    <cacheHierarchy uniqueName="[Range].[outlook]" caption="outlook" attribute="1" defaultMemberUniqueName="[Range].[outlook].[All]" allUniqueName="[Range].[outlook].[All]" dimensionUniqueName="[Range]" displayFolder="" count="0" memberValueDatatype="130" unbalanced="0"/>
    <cacheHierarchy uniqueName="[Range].[temp]" caption="temp" attribute="1" defaultMemberUniqueName="[Range].[temp].[All]" allUniqueName="[Range].[tem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humidity]" caption="humidity" attribute="1" defaultMemberUniqueName="[Range].[humidity].[All]" allUniqueName="[Range].[humidity].[All]" dimensionUniqueName="[Range]" displayFolder="" count="0" memberValueDatatype="130" unbalanced="0"/>
    <cacheHierarchy uniqueName="[Range].[windy]" caption="windy" attribute="1" defaultMemberUniqueName="[Range].[windy].[All]" allUniqueName="[Range].[windy].[All]" dimensionUniqueName="[Range]" displayFolder="" count="0" memberValueDatatype="130" unbalanced="0"/>
    <cacheHierarchy uniqueName="[Range].[play]" caption="play" attribute="1" defaultMemberUniqueName="[Range].[play].[All]" allUniqueName="[Range].[pla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lay]" caption="Count of pla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" refreshedDate="44894.401725578704" backgroundQuery="1" createdVersion="8" refreshedVersion="8" minRefreshableVersion="3" recordCount="0" supportSubquery="1" supportAdvancedDrill="1" xr:uid="{3A70C054-46F9-4433-AE0D-A19D85CA37EC}">
  <cacheSource type="external" connectionId="1"/>
  <cacheFields count="3">
    <cacheField name="[Range].[humidity].[humidity]" caption="humidity" numFmtId="0" hierarchy="2" level="1">
      <sharedItems count="2">
        <s v="high"/>
        <s v="normal"/>
      </sharedItems>
    </cacheField>
    <cacheField name="[Range].[play].[play]" caption="play" numFmtId="0" hierarchy="4" level="1">
      <sharedItems count="2">
        <s v="no"/>
        <s v="yes"/>
      </sharedItems>
    </cacheField>
    <cacheField name="[Measures].[Count of play]" caption="Count of play" numFmtId="0" hierarchy="7" level="32767"/>
  </cacheFields>
  <cacheHierarchies count="8">
    <cacheHierarchy uniqueName="[Range].[outlook]" caption="outlook" attribute="1" defaultMemberUniqueName="[Range].[outlook].[All]" allUniqueName="[Range].[outlook].[All]" dimensionUniqueName="[Range]" displayFolder="" count="0" memberValueDatatype="130" unbalanced="0"/>
    <cacheHierarchy uniqueName="[Range].[temp]" caption="temp" attribute="1" defaultMemberUniqueName="[Range].[temp].[All]" allUniqueName="[Range].[temp].[All]" dimensionUniqueName="[Range]" displayFolder="" count="0" memberValueDatatype="130" unbalanced="0"/>
    <cacheHierarchy uniqueName="[Range].[humidity]" caption="humidity" attribute="1" defaultMemberUniqueName="[Range].[humidity].[All]" allUniqueName="[Range].[humid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indy]" caption="windy" attribute="1" defaultMemberUniqueName="[Range].[windy].[All]" allUniqueName="[Range].[windy].[All]" dimensionUniqueName="[Range]" displayFolder="" count="0" memberValueDatatype="130" unbalanced="0"/>
    <cacheHierarchy uniqueName="[Range].[play]" caption="play" attribute="1" defaultMemberUniqueName="[Range].[play].[All]" allUniqueName="[Range].[pla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lay]" caption="Count of pla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" refreshedDate="44894.44094212963" backgroundQuery="1" createdVersion="8" refreshedVersion="8" minRefreshableVersion="3" recordCount="0" supportSubquery="1" supportAdvancedDrill="1" xr:uid="{27AEFAE7-17A8-407D-91F5-CDADE24F04CE}">
  <cacheSource type="external" connectionId="1"/>
  <cacheFields count="3">
    <cacheField name="[Range].[windy].[windy]" caption="windy" numFmtId="0" hierarchy="3" level="1">
      <sharedItems count="2">
        <s v="f"/>
        <s v="t"/>
      </sharedItems>
    </cacheField>
    <cacheField name="[Range].[play].[play]" caption="play" numFmtId="0" hierarchy="4" level="1">
      <sharedItems count="2">
        <s v="no"/>
        <s v="yes"/>
      </sharedItems>
    </cacheField>
    <cacheField name="[Measures].[Count of play]" caption="Count of play" numFmtId="0" hierarchy="7" level="32767"/>
  </cacheFields>
  <cacheHierarchies count="8">
    <cacheHierarchy uniqueName="[Range].[outlook]" caption="outlook" attribute="1" defaultMemberUniqueName="[Range].[outlook].[All]" allUniqueName="[Range].[outlook].[All]" dimensionUniqueName="[Range]" displayFolder="" count="0" memberValueDatatype="130" unbalanced="0"/>
    <cacheHierarchy uniqueName="[Range].[temp]" caption="temp" attribute="1" defaultMemberUniqueName="[Range].[temp].[All]" allUniqueName="[Range].[temp].[All]" dimensionUniqueName="[Range]" displayFolder="" count="0" memberValueDatatype="130" unbalanced="0"/>
    <cacheHierarchy uniqueName="[Range].[humidity]" caption="humidity" attribute="1" defaultMemberUniqueName="[Range].[humidity].[All]" allUniqueName="[Range].[humidity].[All]" dimensionUniqueName="[Range]" displayFolder="" count="0" memberValueDatatype="130" unbalanced="0"/>
    <cacheHierarchy uniqueName="[Range].[windy]" caption="windy" attribute="1" defaultMemberUniqueName="[Range].[windy].[All]" allUniqueName="[Range].[wind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lay]" caption="play" attribute="1" defaultMemberUniqueName="[Range].[play].[All]" allUniqueName="[Range].[pla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lay]" caption="Count of pla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" refreshedDate="44894.443628587964" backgroundQuery="1" createdVersion="8" refreshedVersion="8" minRefreshableVersion="3" recordCount="0" supportSubquery="1" supportAdvancedDrill="1" xr:uid="{4292004C-9BE3-4305-B09B-9FC4577D456E}">
  <cacheSource type="external" connectionId="1"/>
  <cacheFields count="2">
    <cacheField name="[Range].[play].[play]" caption="play" numFmtId="0" hierarchy="4" level="1">
      <sharedItems count="2">
        <s v="no"/>
        <s v="yes"/>
      </sharedItems>
    </cacheField>
    <cacheField name="[Measures].[Count of play]" caption="Count of play" numFmtId="0" hierarchy="7" level="32767"/>
  </cacheFields>
  <cacheHierarchies count="8">
    <cacheHierarchy uniqueName="[Range].[outlook]" caption="outlook" attribute="1" defaultMemberUniqueName="[Range].[outlook].[All]" allUniqueName="[Range].[outlook].[All]" dimensionUniqueName="[Range]" displayFolder="" count="0" memberValueDatatype="130" unbalanced="0"/>
    <cacheHierarchy uniqueName="[Range].[temp]" caption="temp" attribute="1" defaultMemberUniqueName="[Range].[temp].[All]" allUniqueName="[Range].[temp].[All]" dimensionUniqueName="[Range]" displayFolder="" count="0" memberValueDatatype="130" unbalanced="0"/>
    <cacheHierarchy uniqueName="[Range].[humidity]" caption="humidity" attribute="1" defaultMemberUniqueName="[Range].[humidity].[All]" allUniqueName="[Range].[humidity].[All]" dimensionUniqueName="[Range]" displayFolder="" count="0" memberValueDatatype="130" unbalanced="0"/>
    <cacheHierarchy uniqueName="[Range].[windy]" caption="windy" attribute="1" defaultMemberUniqueName="[Range].[windy].[All]" allUniqueName="[Range].[windy].[All]" dimensionUniqueName="[Range]" displayFolder="" count="0" memberValueDatatype="130" unbalanced="0"/>
    <cacheHierarchy uniqueName="[Range].[play]" caption="play" attribute="1" defaultMemberUniqueName="[Range].[play].[All]" allUniqueName="[Range].[play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lay]" caption="Count of pla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" refreshedDate="44894.514374768522" createdVersion="8" refreshedVersion="8" minRefreshableVersion="3" recordCount="11" xr:uid="{2262FA10-04EF-465D-9B3F-5D1A6B3AB51D}">
  <cacheSource type="worksheet">
    <worksheetSource ref="A29:E40" sheet="Sheet1"/>
  </cacheSource>
  <cacheFields count="5">
    <cacheField name="outlook" numFmtId="0">
      <sharedItems count="3">
        <s v="sun"/>
        <s v="overcast"/>
        <s v="rainy"/>
      </sharedItems>
    </cacheField>
    <cacheField name="temp" numFmtId="0">
      <sharedItems count="3">
        <s v="h"/>
        <s v="mild"/>
        <s v="cool"/>
      </sharedItems>
    </cacheField>
    <cacheField name="humidity" numFmtId="0">
      <sharedItems/>
    </cacheField>
    <cacheField name="windy" numFmtId="0">
      <sharedItems count="2">
        <s v="f"/>
        <s v="t"/>
      </sharedItems>
    </cacheField>
    <cacheField name="pla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" refreshedDate="44894.821630324077" createdVersion="8" refreshedVersion="8" minRefreshableVersion="3" recordCount="5" xr:uid="{085E8FA9-E002-4929-9AD1-293C80F15776}">
  <cacheSource type="worksheet">
    <worksheetSource ref="A1:E6" sheet="outlook1"/>
  </cacheSource>
  <cacheFields count="5">
    <cacheField name="outlook" numFmtId="0">
      <sharedItems/>
    </cacheField>
    <cacheField name="temp" numFmtId="0">
      <sharedItems count="3">
        <s v="h"/>
        <s v="mild"/>
        <s v="cool"/>
      </sharedItems>
    </cacheField>
    <cacheField name="humidity" numFmtId="0">
      <sharedItems count="2">
        <s v="high"/>
        <s v="normal"/>
      </sharedItems>
    </cacheField>
    <cacheField name="windy" numFmtId="0">
      <sharedItems count="2">
        <s v="f"/>
        <s v="t"/>
      </sharedItems>
    </cacheField>
    <cacheField name="pla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s v="high"/>
    <x v="0"/>
    <x v="0"/>
  </r>
  <r>
    <x v="0"/>
    <x v="0"/>
    <s v="high"/>
    <x v="1"/>
    <x v="0"/>
  </r>
  <r>
    <x v="1"/>
    <x v="0"/>
    <s v="high"/>
    <x v="0"/>
    <x v="1"/>
  </r>
  <r>
    <x v="2"/>
    <x v="1"/>
    <s v="high"/>
    <x v="0"/>
    <x v="1"/>
  </r>
  <r>
    <x v="2"/>
    <x v="2"/>
    <s v="normal"/>
    <x v="0"/>
    <x v="1"/>
  </r>
  <r>
    <x v="2"/>
    <x v="2"/>
    <s v="normal"/>
    <x v="1"/>
    <x v="0"/>
  </r>
  <r>
    <x v="1"/>
    <x v="2"/>
    <s v="normal"/>
    <x v="1"/>
    <x v="1"/>
  </r>
  <r>
    <x v="0"/>
    <x v="1"/>
    <s v="high"/>
    <x v="0"/>
    <x v="0"/>
  </r>
  <r>
    <x v="0"/>
    <x v="2"/>
    <s v="normal"/>
    <x v="0"/>
    <x v="1"/>
  </r>
  <r>
    <x v="2"/>
    <x v="1"/>
    <s v="normal"/>
    <x v="0"/>
    <x v="1"/>
  </r>
  <r>
    <x v="0"/>
    <x v="1"/>
    <s v="normal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sun"/>
    <x v="0"/>
    <x v="0"/>
    <x v="0"/>
    <x v="0"/>
  </r>
  <r>
    <s v="sun"/>
    <x v="0"/>
    <x v="0"/>
    <x v="1"/>
    <x v="0"/>
  </r>
  <r>
    <s v="sun"/>
    <x v="1"/>
    <x v="0"/>
    <x v="0"/>
    <x v="0"/>
  </r>
  <r>
    <s v="sun"/>
    <x v="2"/>
    <x v="1"/>
    <x v="0"/>
    <x v="1"/>
  </r>
  <r>
    <s v="sun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9B6B8-ABEC-47FB-A649-5D95443A8C6C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5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17A5F-BFF1-47D4-AEC4-E8B60827B58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D12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lay" fld="2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F6247-797A-42FB-8455-3605CEAF496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lay" fld="2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A42CE-581F-472F-A767-CC53FF5EF6F3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112DA-F649-4C9C-8505-3A4DA8E631D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68AC6-A2BA-4145-BCC6-E3E1FABBD6B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1" firstDataRow="2" firstDataCol="1" rowPageCount="1" colPageCount="1"/>
  <pivotFields count="5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Items count="1">
    <i/>
  </rowItems>
  <colFields count="1">
    <field x="4"/>
  </colFields>
  <colItems count="2">
    <i>
      <x/>
    </i>
    <i t="grand">
      <x/>
    </i>
  </colItems>
  <pageFields count="1">
    <pageField fld="2" item="0" hier="-1"/>
  </pageField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73116-D868-426E-8D22-90BD849DBD6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1" firstDataRow="2" firstDataCol="1" rowPageCount="1" colPageCount="1"/>
  <pivotFields count="5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Items count="1">
    <i/>
  </rowItems>
  <colFields count="1">
    <field x="4"/>
  </colFields>
  <colItems count="2">
    <i>
      <x v="1"/>
    </i>
    <i t="grand">
      <x/>
    </i>
  </colItems>
  <pageFields count="1">
    <pageField fld="2" item="1" hier="-1"/>
  </pageField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AB311-E23C-4E29-BAC2-B7928B107834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547F2-04E3-4281-A8FC-03FAD3DE181E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lay" fld="1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FF642-8CEF-4F66-AFCD-84C9168B1A2F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lay" fld="2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F3C90-6A70-45C7-A3D9-E1634E554A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3">
    <pivotField dataField="1" subtotalTop="0" showAll="0" defaultSubtota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lay" fld="0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E$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93DD0-B005-4423-924C-B2FF0EB06190}" name="Table1" displayName="Table1" ref="B62:F65" totalsRowShown="0">
  <autoFilter ref="B62:F65" xr:uid="{67E93DD0-B005-4423-924C-B2FF0EB06190}"/>
  <tableColumns count="5">
    <tableColumn id="1" xr3:uid="{2F234EE0-EACE-4026-9DB3-D625A314429C}" name="Row Labels" dataDxfId="3"/>
    <tableColumn id="2" xr3:uid="{B2A886B3-6A79-450A-B068-835DAFB803DB}" name="no" dataDxfId="2"/>
    <tableColumn id="3" xr3:uid="{47EA1E1B-849B-4C60-B009-32D0749427D7}" name="yes" dataDxfId="1"/>
    <tableColumn id="4" xr3:uid="{1B438F0D-3574-4135-9CD1-1A7D5A980F7F}" name="Grand Total" dataDxfId="0"/>
    <tableColumn id="5" xr3:uid="{6CF16217-4D5A-4E9B-9EEA-95C54EC3AB12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D0BC81-1508-4B01-A489-87AB6ECAE881}" name="Table2" displayName="Table2" ref="A109:C111" totalsRowShown="0">
  <autoFilter ref="A109:C111" xr:uid="{5BD0BC81-1508-4B01-A489-87AB6ECAE881}"/>
  <tableColumns count="3">
    <tableColumn id="1" xr3:uid="{7516C495-0E91-46DC-95D7-47200E429869}" name="Column1"/>
    <tableColumn id="2" xr3:uid="{2A82BD31-51E5-4F8E-92AA-DD39D6323CD3}" name="no"/>
    <tableColumn id="3" xr3:uid="{B3FE2E1A-8C79-479A-8C5A-60F4C65EE474}" name="Grand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DD4B-C2B9-4157-9EC1-19C674440F06}">
  <sheetPr filterMode="1"/>
  <dimension ref="A1:M125"/>
  <sheetViews>
    <sheetView tabSelected="1" topLeftCell="A108" zoomScale="85" workbookViewId="0">
      <selection activeCell="B125" sqref="B125"/>
    </sheetView>
  </sheetViews>
  <sheetFormatPr defaultRowHeight="14.5" x14ac:dyDescent="0.35"/>
  <cols>
    <col min="1" max="1" width="14.453125" customWidth="1"/>
    <col min="2" max="2" width="13.453125" customWidth="1"/>
    <col min="3" max="3" width="12.7265625" customWidth="1"/>
    <col min="4" max="4" width="12.1796875" customWidth="1"/>
    <col min="5" max="5" width="16.7265625" customWidth="1"/>
    <col min="6" max="6" width="13.81640625" customWidth="1"/>
    <col min="7" max="7" width="37.90625" customWidth="1"/>
    <col min="9" max="9" width="12.453125" customWidth="1"/>
    <col min="10" max="10" width="11.6328125" customWidth="1"/>
  </cols>
  <sheetData>
    <row r="1" spans="1:5" x14ac:dyDescent="0.35">
      <c r="A1" s="15" t="s">
        <v>0</v>
      </c>
      <c r="B1" s="13" t="s">
        <v>1</v>
      </c>
      <c r="C1" s="13" t="s">
        <v>2</v>
      </c>
      <c r="D1" s="13" t="s">
        <v>3</v>
      </c>
      <c r="E1" s="16" t="s">
        <v>4</v>
      </c>
    </row>
    <row r="2" spans="1:5" x14ac:dyDescent="0.35">
      <c r="A2" s="8" t="s">
        <v>5</v>
      </c>
      <c r="B2" s="9" t="s">
        <v>8</v>
      </c>
      <c r="C2" s="9" t="s">
        <v>11</v>
      </c>
      <c r="D2" s="9" t="s">
        <v>13</v>
      </c>
      <c r="E2" s="10" t="s">
        <v>15</v>
      </c>
    </row>
    <row r="3" spans="1:5" x14ac:dyDescent="0.35">
      <c r="A3" s="5" t="s">
        <v>5</v>
      </c>
      <c r="B3" s="6" t="s">
        <v>8</v>
      </c>
      <c r="C3" s="6" t="s">
        <v>11</v>
      </c>
      <c r="D3" s="6" t="s">
        <v>14</v>
      </c>
      <c r="E3" s="7" t="s">
        <v>15</v>
      </c>
    </row>
    <row r="4" spans="1:5" x14ac:dyDescent="0.35">
      <c r="A4" s="8" t="s">
        <v>6</v>
      </c>
      <c r="B4" s="9" t="s">
        <v>8</v>
      </c>
      <c r="C4" s="9" t="s">
        <v>11</v>
      </c>
      <c r="D4" s="9" t="s">
        <v>13</v>
      </c>
      <c r="E4" s="10" t="s">
        <v>16</v>
      </c>
    </row>
    <row r="5" spans="1:5" x14ac:dyDescent="0.35">
      <c r="A5" s="5" t="s">
        <v>7</v>
      </c>
      <c r="B5" s="6" t="s">
        <v>9</v>
      </c>
      <c r="C5" s="6" t="s">
        <v>11</v>
      </c>
      <c r="D5" s="6" t="s">
        <v>13</v>
      </c>
      <c r="E5" s="7" t="s">
        <v>16</v>
      </c>
    </row>
    <row r="6" spans="1:5" x14ac:dyDescent="0.35">
      <c r="A6" s="8" t="s">
        <v>7</v>
      </c>
      <c r="B6" s="9" t="s">
        <v>10</v>
      </c>
      <c r="C6" s="9" t="s">
        <v>12</v>
      </c>
      <c r="D6" s="9" t="s">
        <v>13</v>
      </c>
      <c r="E6" s="10" t="s">
        <v>16</v>
      </c>
    </row>
    <row r="7" spans="1:5" x14ac:dyDescent="0.35">
      <c r="A7" s="5" t="s">
        <v>7</v>
      </c>
      <c r="B7" s="6" t="s">
        <v>10</v>
      </c>
      <c r="C7" s="6" t="s">
        <v>12</v>
      </c>
      <c r="D7" s="6" t="s">
        <v>14</v>
      </c>
      <c r="E7" s="7" t="s">
        <v>15</v>
      </c>
    </row>
    <row r="8" spans="1:5" x14ac:dyDescent="0.35">
      <c r="A8" s="8" t="s">
        <v>6</v>
      </c>
      <c r="B8" s="9" t="s">
        <v>10</v>
      </c>
      <c r="C8" s="9" t="s">
        <v>12</v>
      </c>
      <c r="D8" s="9" t="s">
        <v>14</v>
      </c>
      <c r="E8" s="10" t="s">
        <v>16</v>
      </c>
    </row>
    <row r="9" spans="1:5" x14ac:dyDescent="0.35">
      <c r="A9" s="5" t="s">
        <v>5</v>
      </c>
      <c r="B9" s="6" t="s">
        <v>9</v>
      </c>
      <c r="C9" s="6" t="s">
        <v>11</v>
      </c>
      <c r="D9" s="6" t="s">
        <v>13</v>
      </c>
      <c r="E9" s="7" t="s">
        <v>15</v>
      </c>
    </row>
    <row r="10" spans="1:5" x14ac:dyDescent="0.35">
      <c r="A10" s="8" t="s">
        <v>5</v>
      </c>
      <c r="B10" s="9" t="s">
        <v>10</v>
      </c>
      <c r="C10" s="9" t="s">
        <v>12</v>
      </c>
      <c r="D10" s="9" t="s">
        <v>13</v>
      </c>
      <c r="E10" s="10" t="s">
        <v>16</v>
      </c>
    </row>
    <row r="11" spans="1:5" x14ac:dyDescent="0.35">
      <c r="A11" s="5" t="s">
        <v>7</v>
      </c>
      <c r="B11" s="6" t="s">
        <v>9</v>
      </c>
      <c r="C11" s="6" t="s">
        <v>12</v>
      </c>
      <c r="D11" s="6" t="s">
        <v>13</v>
      </c>
      <c r="E11" s="7" t="s">
        <v>16</v>
      </c>
    </row>
    <row r="12" spans="1:5" x14ac:dyDescent="0.35">
      <c r="A12" s="8" t="s">
        <v>5</v>
      </c>
      <c r="B12" s="9" t="s">
        <v>9</v>
      </c>
      <c r="C12" s="9" t="s">
        <v>12</v>
      </c>
      <c r="D12" s="9" t="s">
        <v>14</v>
      </c>
      <c r="E12" s="10" t="s">
        <v>16</v>
      </c>
    </row>
    <row r="13" spans="1:5" x14ac:dyDescent="0.35">
      <c r="A13" s="5" t="s">
        <v>6</v>
      </c>
      <c r="B13" s="6" t="s">
        <v>9</v>
      </c>
      <c r="C13" s="6" t="s">
        <v>11</v>
      </c>
      <c r="D13" s="6" t="s">
        <v>14</v>
      </c>
      <c r="E13" s="7" t="s">
        <v>16</v>
      </c>
    </row>
    <row r="14" spans="1:5" x14ac:dyDescent="0.35">
      <c r="A14" s="8" t="s">
        <v>6</v>
      </c>
      <c r="B14" s="9" t="s">
        <v>8</v>
      </c>
      <c r="C14" s="9" t="s">
        <v>12</v>
      </c>
      <c r="D14" s="9" t="s">
        <v>13</v>
      </c>
      <c r="E14" s="10" t="s">
        <v>16</v>
      </c>
    </row>
    <row r="15" spans="1:5" x14ac:dyDescent="0.35">
      <c r="A15" s="1" t="s">
        <v>7</v>
      </c>
      <c r="B15" s="2" t="s">
        <v>9</v>
      </c>
      <c r="C15" s="2" t="s">
        <v>11</v>
      </c>
      <c r="D15" s="2" t="s">
        <v>14</v>
      </c>
      <c r="E15" s="3" t="s">
        <v>15</v>
      </c>
    </row>
    <row r="20" spans="1:10" ht="29" x14ac:dyDescent="0.35">
      <c r="B20" s="21" t="s">
        <v>31</v>
      </c>
      <c r="C20" s="22" t="s">
        <v>29</v>
      </c>
      <c r="D20" s="24" t="s">
        <v>32</v>
      </c>
      <c r="E20" s="22" t="s">
        <v>30</v>
      </c>
      <c r="F20" s="23"/>
    </row>
    <row r="21" spans="1:10" ht="31.5" customHeight="1" x14ac:dyDescent="0.35">
      <c r="B21" s="5" t="s">
        <v>0</v>
      </c>
      <c r="C21" s="6">
        <v>0.94028595999999998</v>
      </c>
      <c r="D21" s="6">
        <v>0.69353600000000004</v>
      </c>
      <c r="E21" s="6">
        <f>C21-D21</f>
        <v>0.24674995999999993</v>
      </c>
      <c r="F21" s="7"/>
      <c r="G21" s="18" t="s">
        <v>33</v>
      </c>
    </row>
    <row r="22" spans="1:10" ht="24" customHeight="1" x14ac:dyDescent="0.35">
      <c r="B22" s="5" t="s">
        <v>3</v>
      </c>
      <c r="C22" s="6">
        <v>0.94028595999999998</v>
      </c>
      <c r="D22" s="9">
        <v>0.89215900000000004</v>
      </c>
      <c r="E22" s="9">
        <f>C22-D22</f>
        <v>4.8126959999999941E-2</v>
      </c>
      <c r="F22" s="10"/>
    </row>
    <row r="23" spans="1:10" ht="26.5" customHeight="1" x14ac:dyDescent="0.35">
      <c r="B23" s="5" t="s">
        <v>1</v>
      </c>
      <c r="C23" s="6">
        <v>0.94028595999999998</v>
      </c>
      <c r="D23" s="6">
        <v>0.91163000000000005</v>
      </c>
      <c r="E23" s="6">
        <f t="shared" ref="E23:E24" si="0">C23-D23</f>
        <v>2.8655959999999925E-2</v>
      </c>
      <c r="F23" s="7"/>
    </row>
    <row r="24" spans="1:10" ht="29" customHeight="1" x14ac:dyDescent="0.35">
      <c r="B24" s="5" t="s">
        <v>2</v>
      </c>
      <c r="C24" s="6">
        <v>0.94028595999999998</v>
      </c>
      <c r="D24" s="9">
        <v>0.78844999999999998</v>
      </c>
      <c r="E24" s="9">
        <f t="shared" si="0"/>
        <v>0.15183595999999999</v>
      </c>
      <c r="F24" s="10"/>
    </row>
    <row r="25" spans="1:10" x14ac:dyDescent="0.35">
      <c r="B25" s="1"/>
      <c r="C25" s="2"/>
      <c r="D25" s="2"/>
      <c r="E25" s="2"/>
      <c r="F25" s="3"/>
    </row>
    <row r="29" spans="1:10" x14ac:dyDescent="0.35">
      <c r="A29" s="15" t="s">
        <v>0</v>
      </c>
      <c r="B29" s="13" t="s">
        <v>1</v>
      </c>
      <c r="C29" s="13" t="s">
        <v>2</v>
      </c>
      <c r="D29" s="13" t="s">
        <v>3</v>
      </c>
      <c r="E29" s="16" t="s">
        <v>4</v>
      </c>
    </row>
    <row r="30" spans="1:10" x14ac:dyDescent="0.35">
      <c r="A30" s="8" t="s">
        <v>5</v>
      </c>
      <c r="B30" s="9" t="s">
        <v>8</v>
      </c>
      <c r="C30" s="9" t="s">
        <v>11</v>
      </c>
      <c r="D30" s="9" t="s">
        <v>13</v>
      </c>
      <c r="E30" s="10" t="s">
        <v>15</v>
      </c>
      <c r="G30" s="11"/>
      <c r="H30" s="11"/>
      <c r="I30" s="11"/>
      <c r="J30" s="11"/>
    </row>
    <row r="31" spans="1:10" x14ac:dyDescent="0.35">
      <c r="A31" s="5" t="s">
        <v>5</v>
      </c>
      <c r="B31" s="6" t="s">
        <v>8</v>
      </c>
      <c r="C31" s="6" t="s">
        <v>11</v>
      </c>
      <c r="D31" s="6" t="s">
        <v>14</v>
      </c>
      <c r="E31" s="7" t="s">
        <v>15</v>
      </c>
      <c r="G31" s="12"/>
      <c r="H31" s="12"/>
      <c r="I31" s="12"/>
      <c r="J31" s="12"/>
    </row>
    <row r="32" spans="1:10" hidden="1" x14ac:dyDescent="0.35">
      <c r="A32" s="8" t="s">
        <v>6</v>
      </c>
      <c r="B32" s="9" t="s">
        <v>8</v>
      </c>
      <c r="C32" s="9" t="s">
        <v>11</v>
      </c>
      <c r="D32" s="9" t="s">
        <v>13</v>
      </c>
      <c r="E32" s="10" t="s">
        <v>16</v>
      </c>
      <c r="G32" s="14" t="s">
        <v>10</v>
      </c>
      <c r="H32">
        <v>1</v>
      </c>
      <c r="I32">
        <v>3</v>
      </c>
      <c r="J32">
        <v>4</v>
      </c>
    </row>
    <row r="33" spans="1:10" hidden="1" x14ac:dyDescent="0.35">
      <c r="A33" s="5" t="s">
        <v>7</v>
      </c>
      <c r="B33" s="6" t="s">
        <v>9</v>
      </c>
      <c r="C33" s="6" t="s">
        <v>11</v>
      </c>
      <c r="D33" s="6" t="s">
        <v>13</v>
      </c>
      <c r="E33" s="7" t="s">
        <v>16</v>
      </c>
      <c r="G33" s="14" t="s">
        <v>8</v>
      </c>
      <c r="H33">
        <v>2</v>
      </c>
      <c r="I33">
        <v>2</v>
      </c>
      <c r="J33">
        <v>4</v>
      </c>
    </row>
    <row r="34" spans="1:10" hidden="1" x14ac:dyDescent="0.35">
      <c r="A34" s="8" t="s">
        <v>7</v>
      </c>
      <c r="B34" s="9" t="s">
        <v>10</v>
      </c>
      <c r="C34" s="9" t="s">
        <v>12</v>
      </c>
      <c r="D34" s="9" t="s">
        <v>13</v>
      </c>
      <c r="E34" s="10" t="s">
        <v>16</v>
      </c>
      <c r="G34" s="14" t="s">
        <v>9</v>
      </c>
      <c r="H34">
        <v>2</v>
      </c>
      <c r="I34">
        <v>4</v>
      </c>
      <c r="J34">
        <v>6</v>
      </c>
    </row>
    <row r="35" spans="1:10" hidden="1" x14ac:dyDescent="0.35">
      <c r="A35" s="5" t="s">
        <v>7</v>
      </c>
      <c r="B35" s="6" t="s">
        <v>10</v>
      </c>
      <c r="C35" s="6" t="s">
        <v>12</v>
      </c>
      <c r="D35" s="6" t="s">
        <v>14</v>
      </c>
      <c r="E35" s="7" t="s">
        <v>15</v>
      </c>
      <c r="G35" s="25" t="s">
        <v>17</v>
      </c>
      <c r="H35" s="13">
        <v>5</v>
      </c>
      <c r="I35" s="13">
        <v>9</v>
      </c>
      <c r="J35" s="13">
        <v>14</v>
      </c>
    </row>
    <row r="36" spans="1:10" hidden="1" x14ac:dyDescent="0.35">
      <c r="A36" s="8" t="s">
        <v>6</v>
      </c>
      <c r="B36" s="9" t="s">
        <v>10</v>
      </c>
      <c r="C36" s="9" t="s">
        <v>12</v>
      </c>
      <c r="D36" s="9" t="s">
        <v>14</v>
      </c>
      <c r="E36" s="10" t="s">
        <v>16</v>
      </c>
    </row>
    <row r="37" spans="1:10" x14ac:dyDescent="0.35">
      <c r="A37" s="5" t="s">
        <v>5</v>
      </c>
      <c r="B37" s="6" t="s">
        <v>9</v>
      </c>
      <c r="C37" s="6" t="s">
        <v>11</v>
      </c>
      <c r="D37" s="6" t="s">
        <v>13</v>
      </c>
      <c r="E37" s="7" t="s">
        <v>15</v>
      </c>
      <c r="G37" s="11"/>
      <c r="H37" s="11"/>
      <c r="I37" s="11"/>
      <c r="J37" s="11"/>
    </row>
    <row r="38" spans="1:10" x14ac:dyDescent="0.35">
      <c r="A38" s="8" t="s">
        <v>5</v>
      </c>
      <c r="B38" s="9" t="s">
        <v>10</v>
      </c>
      <c r="C38" s="9" t="s">
        <v>12</v>
      </c>
      <c r="D38" s="9" t="s">
        <v>13</v>
      </c>
      <c r="E38" s="10" t="s">
        <v>16</v>
      </c>
      <c r="G38" s="12"/>
      <c r="H38" s="12"/>
      <c r="I38" s="12"/>
      <c r="J38" s="12"/>
    </row>
    <row r="39" spans="1:10" hidden="1" x14ac:dyDescent="0.35">
      <c r="A39" s="5" t="s">
        <v>7</v>
      </c>
      <c r="B39" s="6" t="s">
        <v>9</v>
      </c>
      <c r="C39" s="6" t="s">
        <v>12</v>
      </c>
      <c r="D39" s="6" t="s">
        <v>13</v>
      </c>
      <c r="E39" s="7" t="s">
        <v>16</v>
      </c>
      <c r="G39" s="14" t="s">
        <v>10</v>
      </c>
      <c r="H39">
        <v>1</v>
      </c>
      <c r="I39">
        <v>3</v>
      </c>
      <c r="J39">
        <v>4</v>
      </c>
    </row>
    <row r="40" spans="1:10" x14ac:dyDescent="0.35">
      <c r="A40" s="8" t="s">
        <v>5</v>
      </c>
      <c r="B40" s="9" t="s">
        <v>9</v>
      </c>
      <c r="C40" s="9" t="s">
        <v>12</v>
      </c>
      <c r="D40" s="9" t="s">
        <v>14</v>
      </c>
      <c r="E40" s="10" t="s">
        <v>16</v>
      </c>
      <c r="G40" s="14"/>
    </row>
    <row r="41" spans="1:10" hidden="1" x14ac:dyDescent="0.35">
      <c r="A41" s="5" t="s">
        <v>6</v>
      </c>
      <c r="B41" s="6" t="s">
        <v>9</v>
      </c>
      <c r="C41" s="6" t="s">
        <v>11</v>
      </c>
      <c r="D41" s="6" t="s">
        <v>14</v>
      </c>
      <c r="E41" s="7" t="s">
        <v>16</v>
      </c>
      <c r="G41" s="14" t="s">
        <v>9</v>
      </c>
      <c r="H41">
        <v>2</v>
      </c>
      <c r="I41">
        <v>4</v>
      </c>
      <c r="J41">
        <v>6</v>
      </c>
    </row>
    <row r="42" spans="1:10" hidden="1" x14ac:dyDescent="0.35">
      <c r="A42" s="8" t="s">
        <v>6</v>
      </c>
      <c r="B42" s="9" t="s">
        <v>8</v>
      </c>
      <c r="C42" s="9" t="s">
        <v>12</v>
      </c>
      <c r="D42" s="9" t="s">
        <v>13</v>
      </c>
      <c r="E42" s="10" t="s">
        <v>16</v>
      </c>
      <c r="G42" s="25" t="s">
        <v>17</v>
      </c>
      <c r="H42" s="13">
        <v>5</v>
      </c>
      <c r="I42" s="13">
        <v>9</v>
      </c>
      <c r="J42" s="13">
        <v>14</v>
      </c>
    </row>
    <row r="43" spans="1:10" hidden="1" x14ac:dyDescent="0.35">
      <c r="A43" s="1" t="s">
        <v>7</v>
      </c>
      <c r="B43" s="2" t="s">
        <v>9</v>
      </c>
      <c r="C43" s="2" t="s">
        <v>11</v>
      </c>
      <c r="D43" s="2" t="s">
        <v>14</v>
      </c>
      <c r="E43" s="3" t="s">
        <v>15</v>
      </c>
    </row>
    <row r="45" spans="1:10" ht="23.5" x14ac:dyDescent="0.55000000000000004">
      <c r="B45" s="26" t="s">
        <v>35</v>
      </c>
    </row>
    <row r="46" spans="1:10" x14ac:dyDescent="0.35">
      <c r="B46" s="12" t="s">
        <v>20</v>
      </c>
      <c r="C46" s="12" t="s">
        <v>15</v>
      </c>
      <c r="D46" s="12" t="s">
        <v>16</v>
      </c>
      <c r="E46" s="12" t="s">
        <v>17</v>
      </c>
    </row>
    <row r="47" spans="1:10" x14ac:dyDescent="0.35">
      <c r="B47" s="14" t="s">
        <v>10</v>
      </c>
      <c r="D47">
        <v>1</v>
      </c>
      <c r="E47">
        <v>1</v>
      </c>
    </row>
    <row r="48" spans="1:10" x14ac:dyDescent="0.35">
      <c r="B48" s="14" t="s">
        <v>8</v>
      </c>
      <c r="C48">
        <v>2</v>
      </c>
      <c r="E48">
        <v>2</v>
      </c>
    </row>
    <row r="49" spans="1:12" x14ac:dyDescent="0.35">
      <c r="B49" s="14" t="s">
        <v>9</v>
      </c>
      <c r="C49">
        <v>1</v>
      </c>
      <c r="D49">
        <v>1</v>
      </c>
      <c r="E49">
        <v>2</v>
      </c>
    </row>
    <row r="50" spans="1:12" x14ac:dyDescent="0.35">
      <c r="B50" s="25" t="s">
        <v>17</v>
      </c>
      <c r="C50" s="13">
        <v>3</v>
      </c>
      <c r="D50" s="13">
        <v>2</v>
      </c>
      <c r="E50" s="13">
        <v>5</v>
      </c>
    </row>
    <row r="53" spans="1:12" ht="43.5" x14ac:dyDescent="0.35">
      <c r="A53" t="s">
        <v>15</v>
      </c>
      <c r="B53" t="s">
        <v>21</v>
      </c>
      <c r="C53" t="s">
        <v>23</v>
      </c>
      <c r="E53" t="s">
        <v>16</v>
      </c>
      <c r="F53" t="s">
        <v>22</v>
      </c>
      <c r="G53" t="s">
        <v>25</v>
      </c>
      <c r="I53" s="18" t="s">
        <v>26</v>
      </c>
      <c r="J53" s="18" t="s">
        <v>24</v>
      </c>
      <c r="L53" t="s">
        <v>27</v>
      </c>
    </row>
    <row r="54" spans="1:12" x14ac:dyDescent="0.35">
      <c r="A54">
        <v>0</v>
      </c>
      <c r="B54">
        <v>0</v>
      </c>
      <c r="C54">
        <f>A54*B54</f>
        <v>0</v>
      </c>
      <c r="E54">
        <f>1</f>
        <v>1</v>
      </c>
      <c r="F54">
        <f>LOG(E54,2)</f>
        <v>0</v>
      </c>
      <c r="G54">
        <f>E54*F54</f>
        <v>0</v>
      </c>
      <c r="I54">
        <f>C54+G54</f>
        <v>0</v>
      </c>
      <c r="J54">
        <f>1/5</f>
        <v>0.2</v>
      </c>
      <c r="L54">
        <f>I54*-J54</f>
        <v>0</v>
      </c>
    </row>
    <row r="55" spans="1:12" x14ac:dyDescent="0.35">
      <c r="A55">
        <f>2/2</f>
        <v>1</v>
      </c>
      <c r="B55">
        <f>LOG(A55,2)</f>
        <v>0</v>
      </c>
      <c r="C55">
        <f>A55*B55</f>
        <v>0</v>
      </c>
      <c r="E55">
        <v>0</v>
      </c>
      <c r="F55">
        <f>0</f>
        <v>0</v>
      </c>
      <c r="G55">
        <f t="shared" ref="G55:G56" si="1">E55*F55</f>
        <v>0</v>
      </c>
      <c r="I55">
        <f t="shared" ref="I55:I56" si="2">C55+G55</f>
        <v>0</v>
      </c>
      <c r="J55">
        <f>0</f>
        <v>0</v>
      </c>
      <c r="L55">
        <f>I55*-J55</f>
        <v>0</v>
      </c>
    </row>
    <row r="56" spans="1:12" x14ac:dyDescent="0.35">
      <c r="A56">
        <f>1/2</f>
        <v>0.5</v>
      </c>
      <c r="B56">
        <f>LOG(A56,2)</f>
        <v>-1</v>
      </c>
      <c r="C56">
        <f>A56*B56</f>
        <v>-0.5</v>
      </c>
      <c r="E56">
        <f>1/2</f>
        <v>0.5</v>
      </c>
      <c r="F56">
        <f>LOG(E56,2)</f>
        <v>-1</v>
      </c>
      <c r="G56">
        <f t="shared" si="1"/>
        <v>-0.5</v>
      </c>
      <c r="I56">
        <f t="shared" si="2"/>
        <v>-1</v>
      </c>
      <c r="J56" s="17" t="str">
        <f>IMDIV(2,5)</f>
        <v>0.4</v>
      </c>
      <c r="L56">
        <f>I56*-J56</f>
        <v>0.4</v>
      </c>
    </row>
    <row r="57" spans="1:12" x14ac:dyDescent="0.35">
      <c r="L57">
        <f>L54+L55+L56</f>
        <v>0.4</v>
      </c>
    </row>
    <row r="61" spans="1:12" ht="23.5" x14ac:dyDescent="0.55000000000000004">
      <c r="B61" s="26" t="s">
        <v>34</v>
      </c>
    </row>
    <row r="62" spans="1:12" x14ac:dyDescent="0.35">
      <c r="B62" t="s">
        <v>20</v>
      </c>
      <c r="C62" t="s">
        <v>15</v>
      </c>
      <c r="D62" t="s">
        <v>16</v>
      </c>
      <c r="E62" t="s">
        <v>17</v>
      </c>
      <c r="F62" t="s">
        <v>38</v>
      </c>
    </row>
    <row r="63" spans="1:12" x14ac:dyDescent="0.35">
      <c r="B63" s="14" t="s">
        <v>13</v>
      </c>
      <c r="C63">
        <v>2</v>
      </c>
      <c r="D63">
        <v>1</v>
      </c>
      <c r="E63">
        <v>3</v>
      </c>
    </row>
    <row r="64" spans="1:12" x14ac:dyDescent="0.35">
      <c r="B64" s="14" t="s">
        <v>14</v>
      </c>
      <c r="C64">
        <v>1</v>
      </c>
      <c r="D64">
        <v>1</v>
      </c>
      <c r="E64">
        <v>2</v>
      </c>
    </row>
    <row r="65" spans="1:12" x14ac:dyDescent="0.35">
      <c r="B65" s="14" t="s">
        <v>17</v>
      </c>
      <c r="C65">
        <v>3</v>
      </c>
      <c r="D65">
        <v>2</v>
      </c>
      <c r="E65">
        <v>5</v>
      </c>
    </row>
    <row r="68" spans="1:12" ht="43.5" x14ac:dyDescent="0.35">
      <c r="A68" t="s">
        <v>15</v>
      </c>
      <c r="B68" t="s">
        <v>21</v>
      </c>
      <c r="C68" t="s">
        <v>23</v>
      </c>
      <c r="E68" t="s">
        <v>16</v>
      </c>
      <c r="F68" t="s">
        <v>22</v>
      </c>
      <c r="G68" t="s">
        <v>25</v>
      </c>
      <c r="I68" s="18" t="s">
        <v>26</v>
      </c>
      <c r="J68" s="18" t="s">
        <v>24</v>
      </c>
      <c r="L68" t="s">
        <v>27</v>
      </c>
    </row>
    <row r="69" spans="1:12" x14ac:dyDescent="0.35">
      <c r="A69">
        <f>2/3</f>
        <v>0.66666666666666663</v>
      </c>
      <c r="B69">
        <f>LOG(A69,2)</f>
        <v>-0.5849625007211563</v>
      </c>
      <c r="C69">
        <f>A69*B69</f>
        <v>-0.38997500048077083</v>
      </c>
      <c r="E69">
        <f>1/3</f>
        <v>0.33333333333333331</v>
      </c>
      <c r="F69">
        <f>LOG(E69,2)</f>
        <v>-1.5849625007211563</v>
      </c>
      <c r="G69">
        <f>E69*F69</f>
        <v>-0.52832083357371873</v>
      </c>
      <c r="I69">
        <f>C69+G69</f>
        <v>-0.91829583405448956</v>
      </c>
      <c r="J69">
        <f>3/5</f>
        <v>0.6</v>
      </c>
      <c r="L69">
        <f>I69*-J69</f>
        <v>0.55097750043269367</v>
      </c>
    </row>
    <row r="70" spans="1:12" x14ac:dyDescent="0.35">
      <c r="A70">
        <f>1/2</f>
        <v>0.5</v>
      </c>
      <c r="B70">
        <f>LOG(A70,2)</f>
        <v>-1</v>
      </c>
      <c r="C70">
        <f>A70*B70</f>
        <v>-0.5</v>
      </c>
      <c r="E70">
        <f>1/2</f>
        <v>0.5</v>
      </c>
      <c r="F70">
        <f>LOG(E70,2)</f>
        <v>-1</v>
      </c>
      <c r="G70">
        <f t="shared" ref="G70" si="3">E70*F70</f>
        <v>-0.5</v>
      </c>
      <c r="I70">
        <f t="shared" ref="I70" si="4">C70+G70</f>
        <v>-1</v>
      </c>
      <c r="J70">
        <f>2/5</f>
        <v>0.4</v>
      </c>
      <c r="L70">
        <f>I70*-J70</f>
        <v>0.4</v>
      </c>
    </row>
    <row r="72" spans="1:12" x14ac:dyDescent="0.35">
      <c r="L72">
        <f>L69+L70+L71</f>
        <v>0.95097750043269369</v>
      </c>
    </row>
    <row r="75" spans="1:12" ht="23.5" x14ac:dyDescent="0.55000000000000004">
      <c r="B75" s="26" t="s">
        <v>36</v>
      </c>
    </row>
    <row r="76" spans="1:12" x14ac:dyDescent="0.35">
      <c r="B76" s="12" t="s">
        <v>20</v>
      </c>
      <c r="C76" s="12" t="s">
        <v>15</v>
      </c>
      <c r="D76" s="12" t="s">
        <v>16</v>
      </c>
      <c r="E76" s="12" t="s">
        <v>17</v>
      </c>
    </row>
    <row r="77" spans="1:12" x14ac:dyDescent="0.35">
      <c r="B77" s="14" t="s">
        <v>11</v>
      </c>
      <c r="C77" s="28">
        <v>3</v>
      </c>
      <c r="D77" s="28"/>
      <c r="E77" s="28">
        <v>3</v>
      </c>
    </row>
    <row r="78" spans="1:12" x14ac:dyDescent="0.35">
      <c r="B78" s="14" t="s">
        <v>12</v>
      </c>
      <c r="C78" s="28"/>
      <c r="D78" s="28">
        <v>2</v>
      </c>
      <c r="E78" s="28">
        <v>2</v>
      </c>
    </row>
    <row r="79" spans="1:12" x14ac:dyDescent="0.35">
      <c r="B79" s="25" t="s">
        <v>17</v>
      </c>
      <c r="C79" s="29">
        <v>3</v>
      </c>
      <c r="D79" s="29">
        <v>2</v>
      </c>
      <c r="E79" s="29">
        <v>5</v>
      </c>
    </row>
    <row r="82" spans="1:12" ht="43.5" x14ac:dyDescent="0.35">
      <c r="A82" t="s">
        <v>15</v>
      </c>
      <c r="B82" t="s">
        <v>21</v>
      </c>
      <c r="C82" t="s">
        <v>23</v>
      </c>
      <c r="E82" t="s">
        <v>16</v>
      </c>
      <c r="F82" t="s">
        <v>22</v>
      </c>
      <c r="G82" t="s">
        <v>25</v>
      </c>
      <c r="I82" s="18" t="s">
        <v>26</v>
      </c>
      <c r="J82" s="18" t="s">
        <v>24</v>
      </c>
      <c r="L82" t="s">
        <v>27</v>
      </c>
    </row>
    <row r="83" spans="1:12" x14ac:dyDescent="0.35">
      <c r="A83">
        <f>3/3</f>
        <v>1</v>
      </c>
      <c r="B83">
        <f>LOG(A83,2)</f>
        <v>0</v>
      </c>
      <c r="C83">
        <f>A83*B83</f>
        <v>0</v>
      </c>
      <c r="E83">
        <v>0</v>
      </c>
      <c r="F83">
        <v>0</v>
      </c>
      <c r="G83">
        <f>E83*F83</f>
        <v>0</v>
      </c>
      <c r="I83">
        <f>C83+G83</f>
        <v>0</v>
      </c>
      <c r="J83">
        <f>3/5</f>
        <v>0.6</v>
      </c>
      <c r="L83">
        <f>I83*-J83</f>
        <v>0</v>
      </c>
    </row>
    <row r="84" spans="1:12" x14ac:dyDescent="0.35">
      <c r="A84" s="17">
        <v>0</v>
      </c>
      <c r="B84">
        <v>0</v>
      </c>
      <c r="C84">
        <f>A84*B84</f>
        <v>0</v>
      </c>
      <c r="E84" s="17" t="str">
        <f>IMDIV(2,2)</f>
        <v>1</v>
      </c>
      <c r="F84">
        <f>LOG(E84,2)</f>
        <v>0</v>
      </c>
      <c r="G84">
        <f t="shared" ref="G84" si="5">E84*F84</f>
        <v>0</v>
      </c>
      <c r="I84">
        <f t="shared" ref="I84" si="6">C84+G84</f>
        <v>0</v>
      </c>
      <c r="J84">
        <f>2/5</f>
        <v>0.4</v>
      </c>
      <c r="L84">
        <f>I84*-J84</f>
        <v>0</v>
      </c>
    </row>
    <row r="86" spans="1:12" x14ac:dyDescent="0.35">
      <c r="L86">
        <f>L83+L84+L85</f>
        <v>0</v>
      </c>
    </row>
    <row r="88" spans="1:12" ht="47" x14ac:dyDescent="0.55000000000000004">
      <c r="B88" s="27" t="s">
        <v>37</v>
      </c>
    </row>
    <row r="89" spans="1:12" x14ac:dyDescent="0.35">
      <c r="B89" s="12" t="s">
        <v>20</v>
      </c>
      <c r="C89" s="12" t="s">
        <v>5</v>
      </c>
      <c r="D89" s="12"/>
      <c r="E89" s="12"/>
    </row>
    <row r="90" spans="1:12" x14ac:dyDescent="0.35">
      <c r="B90" s="14" t="s">
        <v>15</v>
      </c>
      <c r="C90">
        <v>3</v>
      </c>
      <c r="D90" s="13"/>
      <c r="E90" s="13"/>
    </row>
    <row r="91" spans="1:12" x14ac:dyDescent="0.35">
      <c r="B91" s="14" t="s">
        <v>16</v>
      </c>
      <c r="C91">
        <v>2</v>
      </c>
    </row>
    <row r="92" spans="1:12" x14ac:dyDescent="0.35">
      <c r="B92" s="25" t="s">
        <v>17</v>
      </c>
      <c r="C92" s="13">
        <v>5</v>
      </c>
    </row>
    <row r="93" spans="1:12" ht="29" x14ac:dyDescent="0.35">
      <c r="B93" s="20" t="s">
        <v>15</v>
      </c>
      <c r="C93" s="20" t="s">
        <v>21</v>
      </c>
      <c r="D93" s="20" t="s">
        <v>23</v>
      </c>
      <c r="F93" s="18" t="s">
        <v>28</v>
      </c>
    </row>
    <row r="94" spans="1:12" x14ac:dyDescent="0.35">
      <c r="B94">
        <f>3/2</f>
        <v>1.5</v>
      </c>
      <c r="C94">
        <f>LOG(B94,2)</f>
        <v>0.58496250072115619</v>
      </c>
      <c r="D94">
        <f>B94*C94</f>
        <v>0.87744375108173434</v>
      </c>
      <c r="E94" s="19"/>
      <c r="F94">
        <f>D94+D96</f>
        <v>0.34867251312678949</v>
      </c>
    </row>
    <row r="95" spans="1:12" x14ac:dyDescent="0.35">
      <c r="B95" s="20" t="s">
        <v>16</v>
      </c>
      <c r="C95" s="20" t="s">
        <v>22</v>
      </c>
      <c r="D95" s="20" t="s">
        <v>25</v>
      </c>
      <c r="E95" s="20"/>
    </row>
    <row r="96" spans="1:12" x14ac:dyDescent="0.35">
      <c r="B96">
        <f>2/5</f>
        <v>0.4</v>
      </c>
      <c r="C96">
        <f>LOG(B96,2)</f>
        <v>-1.3219280948873622</v>
      </c>
      <c r="D96">
        <f>B96*C96</f>
        <v>-0.52877123795494485</v>
      </c>
    </row>
    <row r="100" spans="1:7" ht="29" x14ac:dyDescent="0.35">
      <c r="C100" s="21"/>
      <c r="D100" s="22" t="s">
        <v>29</v>
      </c>
      <c r="E100" s="24" t="s">
        <v>32</v>
      </c>
      <c r="F100" s="22" t="s">
        <v>30</v>
      </c>
    </row>
    <row r="101" spans="1:7" x14ac:dyDescent="0.35">
      <c r="C101" s="5" t="s">
        <v>3</v>
      </c>
      <c r="D101">
        <v>0.34867251300000002</v>
      </c>
      <c r="E101" s="6">
        <v>0.95098000000000005</v>
      </c>
      <c r="F101" s="6">
        <f>D101-E101</f>
        <v>-0.60230748700000003</v>
      </c>
    </row>
    <row r="102" spans="1:7" x14ac:dyDescent="0.35">
      <c r="C102" s="5" t="s">
        <v>2</v>
      </c>
      <c r="D102">
        <v>0.34867251300000002</v>
      </c>
      <c r="E102" s="9">
        <v>0</v>
      </c>
      <c r="F102" s="6">
        <f t="shared" ref="F102:F103" si="7">D102-E102</f>
        <v>0.34867251300000002</v>
      </c>
      <c r="G102" t="s">
        <v>39</v>
      </c>
    </row>
    <row r="103" spans="1:7" x14ac:dyDescent="0.35">
      <c r="C103" s="5" t="s">
        <v>1</v>
      </c>
      <c r="D103">
        <v>0.34867251300000002</v>
      </c>
      <c r="E103" s="6">
        <v>0.4</v>
      </c>
      <c r="F103" s="6">
        <f t="shared" si="7"/>
        <v>-5.1327487000000005E-2</v>
      </c>
    </row>
    <row r="104" spans="1:7" x14ac:dyDescent="0.35">
      <c r="C104" s="5"/>
      <c r="D104" s="6"/>
      <c r="E104" s="9"/>
      <c r="F104" s="9"/>
    </row>
    <row r="105" spans="1:7" x14ac:dyDescent="0.35">
      <c r="C105" s="1"/>
      <c r="D105" s="2"/>
      <c r="E105" s="2"/>
      <c r="F105" s="2"/>
    </row>
    <row r="108" spans="1:7" ht="23.5" x14ac:dyDescent="0.55000000000000004">
      <c r="A108" s="26" t="s">
        <v>40</v>
      </c>
    </row>
    <row r="109" spans="1:7" x14ac:dyDescent="0.35">
      <c r="A109" t="s">
        <v>38</v>
      </c>
      <c r="B109" t="s">
        <v>15</v>
      </c>
      <c r="C109" t="s">
        <v>17</v>
      </c>
    </row>
    <row r="110" spans="1:7" x14ac:dyDescent="0.35">
      <c r="A110" t="s">
        <v>11</v>
      </c>
      <c r="B110" s="28">
        <v>3</v>
      </c>
      <c r="C110" s="28">
        <v>3</v>
      </c>
    </row>
    <row r="113" spans="1:13" ht="47" x14ac:dyDescent="0.55000000000000004">
      <c r="A113" s="27" t="s">
        <v>41</v>
      </c>
    </row>
    <row r="114" spans="1:13" ht="58" x14ac:dyDescent="0.35">
      <c r="B114" t="s">
        <v>15</v>
      </c>
      <c r="C114" t="s">
        <v>21</v>
      </c>
      <c r="D114" t="s">
        <v>23</v>
      </c>
      <c r="F114" t="s">
        <v>16</v>
      </c>
      <c r="G114" t="s">
        <v>22</v>
      </c>
      <c r="H114" t="s">
        <v>25</v>
      </c>
      <c r="J114" s="18" t="s">
        <v>26</v>
      </c>
      <c r="K114" s="18" t="s">
        <v>24</v>
      </c>
      <c r="M114" t="s">
        <v>27</v>
      </c>
    </row>
    <row r="115" spans="1:13" x14ac:dyDescent="0.35">
      <c r="B115">
        <f>3/3</f>
        <v>1</v>
      </c>
      <c r="C115">
        <f>LOG(B115,2)</f>
        <v>0</v>
      </c>
      <c r="D115">
        <f>B115*C115</f>
        <v>0</v>
      </c>
      <c r="F115">
        <v>0</v>
      </c>
      <c r="G115">
        <v>0</v>
      </c>
      <c r="H115">
        <f>F115*G115</f>
        <v>0</v>
      </c>
      <c r="J115">
        <f>D115+H115</f>
        <v>0</v>
      </c>
      <c r="K115">
        <f>3/5</f>
        <v>0.6</v>
      </c>
      <c r="M115">
        <f>J115*-K115</f>
        <v>0</v>
      </c>
    </row>
    <row r="116" spans="1:13" x14ac:dyDescent="0.35">
      <c r="B116" s="17"/>
      <c r="F116" s="17"/>
    </row>
    <row r="118" spans="1:13" ht="21" x14ac:dyDescent="0.5">
      <c r="A118" s="30"/>
      <c r="B118" s="30" t="s">
        <v>16</v>
      </c>
      <c r="C118" s="30" t="s">
        <v>17</v>
      </c>
      <c r="M118">
        <f>M115+M116+M117</f>
        <v>0</v>
      </c>
    </row>
    <row r="119" spans="1:13" ht="21" x14ac:dyDescent="0.5">
      <c r="A119" s="31" t="s">
        <v>19</v>
      </c>
      <c r="B119" s="32">
        <v>2</v>
      </c>
      <c r="C119" s="32">
        <v>2</v>
      </c>
    </row>
    <row r="120" spans="1:13" ht="21" x14ac:dyDescent="0.5">
      <c r="A120" s="33"/>
      <c r="B120" s="33"/>
      <c r="C120" s="33"/>
    </row>
    <row r="121" spans="1:13" ht="58" x14ac:dyDescent="0.35">
      <c r="B121" t="s">
        <v>15</v>
      </c>
      <c r="C121" t="s">
        <v>21</v>
      </c>
      <c r="D121" t="s">
        <v>23</v>
      </c>
      <c r="F121" t="s">
        <v>16</v>
      </c>
      <c r="G121" t="s">
        <v>22</v>
      </c>
      <c r="H121" t="s">
        <v>25</v>
      </c>
      <c r="J121" s="18" t="s">
        <v>26</v>
      </c>
      <c r="K121" s="18" t="s">
        <v>24</v>
      </c>
      <c r="M121" t="s">
        <v>27</v>
      </c>
    </row>
    <row r="122" spans="1:13" x14ac:dyDescent="0.35">
      <c r="B122">
        <f>3/3</f>
        <v>1</v>
      </c>
      <c r="C122">
        <f>LOG(B122,2)</f>
        <v>0</v>
      </c>
      <c r="D122">
        <f>B122*C122</f>
        <v>0</v>
      </c>
      <c r="F122">
        <v>0</v>
      </c>
      <c r="G122">
        <v>0</v>
      </c>
      <c r="H122">
        <f>F122*G122</f>
        <v>0</v>
      </c>
      <c r="J122">
        <f>D122+H122</f>
        <v>0</v>
      </c>
      <c r="K122">
        <f>3/5</f>
        <v>0.6</v>
      </c>
      <c r="M122">
        <f>J122*-K122</f>
        <v>0</v>
      </c>
    </row>
    <row r="123" spans="1:13" x14ac:dyDescent="0.35">
      <c r="B123" s="17"/>
      <c r="F123" s="17"/>
    </row>
    <row r="125" spans="1:13" ht="21" x14ac:dyDescent="0.5">
      <c r="B125" s="30"/>
      <c r="C125" s="30"/>
      <c r="M125">
        <f>M122+M123+M124</f>
        <v>0</v>
      </c>
    </row>
  </sheetData>
  <autoFilter ref="A29:E43" xr:uid="{18D2DD4B-C2B9-4157-9EC1-19C674440F06}">
    <filterColumn colId="0">
      <filters>
        <filter val="sun"/>
      </filters>
    </filterColumn>
  </autoFilter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AA07-0C9E-41B9-B458-4B94D8414727}">
  <dimension ref="A3:Q7"/>
  <sheetViews>
    <sheetView workbookViewId="0">
      <selection activeCell="O6" sqref="O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3.54296875" bestFit="1" customWidth="1"/>
    <col min="4" max="4" width="10.7265625" bestFit="1" customWidth="1"/>
    <col min="14" max="14" width="12.7265625" customWidth="1"/>
    <col min="15" max="15" width="11.90625" customWidth="1"/>
  </cols>
  <sheetData>
    <row r="3" spans="1:17" x14ac:dyDescent="0.35">
      <c r="A3" s="4" t="s">
        <v>19</v>
      </c>
      <c r="B3" s="4" t="s">
        <v>18</v>
      </c>
    </row>
    <row r="4" spans="1:17" ht="72.5" x14ac:dyDescent="0.35">
      <c r="A4" s="4" t="s">
        <v>20</v>
      </c>
      <c r="B4" t="s">
        <v>15</v>
      </c>
      <c r="C4" t="s">
        <v>16</v>
      </c>
      <c r="D4" t="s">
        <v>17</v>
      </c>
      <c r="F4" t="s">
        <v>15</v>
      </c>
      <c r="G4" t="s">
        <v>21</v>
      </c>
      <c r="H4" t="s">
        <v>23</v>
      </c>
      <c r="J4" t="s">
        <v>16</v>
      </c>
      <c r="K4" t="s">
        <v>22</v>
      </c>
      <c r="L4" t="s">
        <v>25</v>
      </c>
      <c r="N4" s="18" t="s">
        <v>26</v>
      </c>
      <c r="O4" s="18" t="s">
        <v>24</v>
      </c>
      <c r="Q4" t="s">
        <v>27</v>
      </c>
    </row>
    <row r="5" spans="1:17" x14ac:dyDescent="0.35">
      <c r="A5" s="14" t="s">
        <v>13</v>
      </c>
      <c r="B5">
        <v>2</v>
      </c>
      <c r="C5">
        <v>6</v>
      </c>
      <c r="D5">
        <v>8</v>
      </c>
      <c r="F5">
        <f>2/8</f>
        <v>0.25</v>
      </c>
      <c r="G5">
        <f>LOG(F5,2)</f>
        <v>-2</v>
      </c>
      <c r="H5">
        <f>F5*G5</f>
        <v>-0.5</v>
      </c>
      <c r="J5">
        <f>6/8</f>
        <v>0.75</v>
      </c>
      <c r="K5">
        <f>LOG(J5,2)</f>
        <v>-0.41503749927884381</v>
      </c>
      <c r="L5">
        <f>J5*K5</f>
        <v>-0.31127812445913283</v>
      </c>
      <c r="N5">
        <f>H5+L5</f>
        <v>-0.81127812445913283</v>
      </c>
      <c r="O5">
        <f>8/14</f>
        <v>0.5714285714285714</v>
      </c>
      <c r="Q5">
        <f>N5*-O5</f>
        <v>0.46358749969093305</v>
      </c>
    </row>
    <row r="6" spans="1:17" x14ac:dyDescent="0.35">
      <c r="A6" s="14" t="s">
        <v>14</v>
      </c>
      <c r="B6">
        <v>3</v>
      </c>
      <c r="C6">
        <v>3</v>
      </c>
      <c r="D6">
        <v>6</v>
      </c>
      <c r="F6">
        <f>3/6</f>
        <v>0.5</v>
      </c>
      <c r="G6">
        <f>LOG(F6,2)</f>
        <v>-1</v>
      </c>
      <c r="H6">
        <f>F6*G6</f>
        <v>-0.5</v>
      </c>
      <c r="J6">
        <f>3/6</f>
        <v>0.5</v>
      </c>
      <c r="K6">
        <f>LOG(J6,2)</f>
        <v>-1</v>
      </c>
      <c r="L6">
        <f t="shared" ref="L6" si="0">J6*K6</f>
        <v>-0.5</v>
      </c>
      <c r="N6">
        <f t="shared" ref="N6" si="1">H6+L6</f>
        <v>-1</v>
      </c>
      <c r="O6">
        <f>6/14</f>
        <v>0.42857142857142855</v>
      </c>
      <c r="Q6">
        <f>N6*-O6</f>
        <v>0.42857142857142855</v>
      </c>
    </row>
    <row r="7" spans="1:17" x14ac:dyDescent="0.35">
      <c r="A7" s="14" t="s">
        <v>17</v>
      </c>
      <c r="B7">
        <v>5</v>
      </c>
      <c r="C7">
        <v>9</v>
      </c>
      <c r="D7">
        <v>14</v>
      </c>
      <c r="Q7">
        <f>Q5+Q6</f>
        <v>0.89215892826236165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EA17-819E-469A-904F-1D34B8902F61}">
  <dimension ref="A3:Q8"/>
  <sheetViews>
    <sheetView workbookViewId="0">
      <selection activeCell="F3" sqref="F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3.54296875" bestFit="1" customWidth="1"/>
    <col min="4" max="4" width="10.7265625" bestFit="1" customWidth="1"/>
  </cols>
  <sheetData>
    <row r="3" spans="1:17" ht="72.5" x14ac:dyDescent="0.35">
      <c r="A3" s="4" t="s">
        <v>19</v>
      </c>
      <c r="B3" s="4" t="s">
        <v>18</v>
      </c>
      <c r="F3" t="s">
        <v>15</v>
      </c>
      <c r="G3" t="s">
        <v>21</v>
      </c>
      <c r="H3" t="s">
        <v>23</v>
      </c>
      <c r="J3" t="s">
        <v>16</v>
      </c>
      <c r="K3" t="s">
        <v>22</v>
      </c>
      <c r="L3" t="s">
        <v>25</v>
      </c>
      <c r="N3" s="18" t="s">
        <v>26</v>
      </c>
      <c r="O3" s="18" t="s">
        <v>24</v>
      </c>
      <c r="Q3" t="s">
        <v>27</v>
      </c>
    </row>
    <row r="4" spans="1:17" x14ac:dyDescent="0.35">
      <c r="A4" s="4" t="s">
        <v>20</v>
      </c>
      <c r="B4" t="s">
        <v>15</v>
      </c>
      <c r="C4" t="s">
        <v>16</v>
      </c>
      <c r="D4" t="s">
        <v>17</v>
      </c>
      <c r="F4">
        <f>0/4</f>
        <v>0</v>
      </c>
      <c r="G4">
        <v>0</v>
      </c>
      <c r="H4">
        <f>F4*G4</f>
        <v>0</v>
      </c>
      <c r="J4">
        <f>4/4</f>
        <v>1</v>
      </c>
      <c r="K4">
        <f>LOG(J4,3)</f>
        <v>0</v>
      </c>
      <c r="L4">
        <f>J4*K4</f>
        <v>0</v>
      </c>
      <c r="N4">
        <f>H4+L4</f>
        <v>0</v>
      </c>
      <c r="O4">
        <f>4/14</f>
        <v>0.2857142857142857</v>
      </c>
      <c r="Q4">
        <f>N4*-O4</f>
        <v>0</v>
      </c>
    </row>
    <row r="5" spans="1:17" x14ac:dyDescent="0.35">
      <c r="A5" s="14" t="s">
        <v>6</v>
      </c>
      <c r="C5">
        <v>4</v>
      </c>
      <c r="D5">
        <v>4</v>
      </c>
      <c r="F5">
        <f>2/5</f>
        <v>0.4</v>
      </c>
      <c r="G5">
        <f>LOG(F5,2)</f>
        <v>-1.3219280948873622</v>
      </c>
      <c r="H5">
        <f>F5*G5</f>
        <v>-0.52877123795494485</v>
      </c>
      <c r="J5">
        <f>3/5</f>
        <v>0.6</v>
      </c>
      <c r="K5">
        <f>LOG(J5,2)</f>
        <v>-0.73696559416620622</v>
      </c>
      <c r="L5">
        <f t="shared" ref="L5:L6" si="0">J5*K5</f>
        <v>-0.44217935649972373</v>
      </c>
      <c r="N5">
        <f t="shared" ref="N5:N6" si="1">H5+L5</f>
        <v>-0.97095059445466858</v>
      </c>
      <c r="O5">
        <f>5/14</f>
        <v>0.35714285714285715</v>
      </c>
      <c r="Q5">
        <f>N5*-O5</f>
        <v>0.34676806944809591</v>
      </c>
    </row>
    <row r="6" spans="1:17" x14ac:dyDescent="0.35">
      <c r="A6" s="14" t="s">
        <v>7</v>
      </c>
      <c r="B6">
        <v>2</v>
      </c>
      <c r="C6">
        <v>3</v>
      </c>
      <c r="D6">
        <v>5</v>
      </c>
      <c r="F6">
        <f>3/5</f>
        <v>0.6</v>
      </c>
      <c r="G6">
        <f>LOG(F6,2)</f>
        <v>-0.73696559416620622</v>
      </c>
      <c r="H6">
        <f>F6*G6</f>
        <v>-0.44217935649972373</v>
      </c>
      <c r="J6">
        <f>2/5</f>
        <v>0.4</v>
      </c>
      <c r="K6">
        <f>LOG(J6,2)</f>
        <v>-1.3219280948873622</v>
      </c>
      <c r="L6">
        <f t="shared" si="0"/>
        <v>-0.52877123795494485</v>
      </c>
      <c r="N6">
        <f t="shared" si="1"/>
        <v>-0.97095059445466858</v>
      </c>
      <c r="O6">
        <f>5/14</f>
        <v>0.35714285714285715</v>
      </c>
      <c r="Q6">
        <f>N6*-O6</f>
        <v>0.34676806944809591</v>
      </c>
    </row>
    <row r="7" spans="1:17" x14ac:dyDescent="0.35">
      <c r="A7" s="14" t="s">
        <v>5</v>
      </c>
      <c r="B7">
        <v>3</v>
      </c>
      <c r="C7">
        <v>2</v>
      </c>
      <c r="D7">
        <v>5</v>
      </c>
      <c r="Q7">
        <f>Q4+Q5+Q6</f>
        <v>0.69353613889619181</v>
      </c>
    </row>
    <row r="8" spans="1:17" x14ac:dyDescent="0.35">
      <c r="A8" s="14" t="s">
        <v>17</v>
      </c>
      <c r="B8">
        <v>5</v>
      </c>
      <c r="C8">
        <v>9</v>
      </c>
      <c r="D8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46F7-967B-4AE7-80F0-107F9C0EC9AB}">
  <dimension ref="A4:Q13"/>
  <sheetViews>
    <sheetView topLeftCell="A5" workbookViewId="0">
      <selection activeCell="N18" sqref="N1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3.54296875" bestFit="1" customWidth="1"/>
    <col min="4" max="4" width="10.7265625" bestFit="1" customWidth="1"/>
  </cols>
  <sheetData>
    <row r="4" spans="1:17" x14ac:dyDescent="0.35">
      <c r="N4" s="18"/>
      <c r="O4" s="18"/>
    </row>
    <row r="5" spans="1:17" x14ac:dyDescent="0.35">
      <c r="F5" s="17"/>
    </row>
    <row r="8" spans="1:17" x14ac:dyDescent="0.35">
      <c r="A8" s="4" t="s">
        <v>19</v>
      </c>
      <c r="B8" s="4" t="s">
        <v>18</v>
      </c>
    </row>
    <row r="9" spans="1:17" ht="72.5" x14ac:dyDescent="0.35">
      <c r="A9" s="4" t="s">
        <v>20</v>
      </c>
      <c r="B9" t="s">
        <v>15</v>
      </c>
      <c r="C9" t="s">
        <v>16</v>
      </c>
      <c r="D9" t="s">
        <v>17</v>
      </c>
      <c r="F9" t="s">
        <v>15</v>
      </c>
      <c r="G9" t="s">
        <v>21</v>
      </c>
      <c r="H9" t="s">
        <v>23</v>
      </c>
      <c r="J9" t="s">
        <v>16</v>
      </c>
      <c r="K9" t="s">
        <v>22</v>
      </c>
      <c r="L9" t="s">
        <v>25</v>
      </c>
      <c r="N9" s="18" t="s">
        <v>26</v>
      </c>
      <c r="O9" s="18" t="s">
        <v>24</v>
      </c>
      <c r="Q9" t="s">
        <v>27</v>
      </c>
    </row>
    <row r="10" spans="1:17" x14ac:dyDescent="0.35">
      <c r="A10" s="14" t="s">
        <v>11</v>
      </c>
      <c r="B10">
        <v>4</v>
      </c>
      <c r="C10">
        <v>3</v>
      </c>
      <c r="D10">
        <v>7</v>
      </c>
      <c r="F10">
        <f>4/7</f>
        <v>0.5714285714285714</v>
      </c>
      <c r="G10">
        <f>LOG(F10,2)</f>
        <v>-0.80735492205760429</v>
      </c>
      <c r="H10">
        <f>F10*G10</f>
        <v>-0.46134566974720242</v>
      </c>
      <c r="J10">
        <f>3/7</f>
        <v>0.42857142857142855</v>
      </c>
      <c r="K10">
        <f>LOG(J10,2)</f>
        <v>-1.2223924213364481</v>
      </c>
      <c r="L10">
        <f>J10*K10</f>
        <v>-0.52388246628704915</v>
      </c>
      <c r="N10">
        <f>H10+L10</f>
        <v>-0.98522813603425163</v>
      </c>
      <c r="O10">
        <f>7/14</f>
        <v>0.5</v>
      </c>
      <c r="Q10">
        <f>N10*-O10</f>
        <v>0.49261406801712582</v>
      </c>
    </row>
    <row r="11" spans="1:17" x14ac:dyDescent="0.35">
      <c r="A11" s="14" t="s">
        <v>12</v>
      </c>
      <c r="B11">
        <v>1</v>
      </c>
      <c r="C11">
        <v>6</v>
      </c>
      <c r="D11">
        <v>7</v>
      </c>
      <c r="F11">
        <f>1/7</f>
        <v>0.14285714285714285</v>
      </c>
      <c r="G11">
        <f>LOG(F11,2)</f>
        <v>-2.8073549220576046</v>
      </c>
      <c r="H11">
        <f>F11*G11</f>
        <v>-0.40105070315108637</v>
      </c>
      <c r="J11">
        <f>6/7</f>
        <v>0.8571428571428571</v>
      </c>
      <c r="K11">
        <f>LOG(J11,2)</f>
        <v>-0.22239242133644802</v>
      </c>
      <c r="L11">
        <f t="shared" ref="L11" si="0">J11*K11</f>
        <v>-0.19062207543124116</v>
      </c>
      <c r="N11">
        <f t="shared" ref="N11" si="1">H11+L11</f>
        <v>-0.59167277858232747</v>
      </c>
      <c r="O11">
        <f>7/14</f>
        <v>0.5</v>
      </c>
      <c r="Q11">
        <f>N11*-O11</f>
        <v>0.29583638929116374</v>
      </c>
    </row>
    <row r="12" spans="1:17" x14ac:dyDescent="0.35">
      <c r="A12" s="14" t="s">
        <v>17</v>
      </c>
      <c r="B12">
        <v>5</v>
      </c>
      <c r="C12">
        <v>9</v>
      </c>
      <c r="D12">
        <v>14</v>
      </c>
    </row>
    <row r="13" spans="1:17" x14ac:dyDescent="0.35">
      <c r="Q13">
        <f>Q10+Q11+Q12</f>
        <v>0.78845045730828955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7E13-2EC2-4316-805F-04A565ECD180}">
  <dimension ref="A3:R8"/>
  <sheetViews>
    <sheetView topLeftCell="B1" workbookViewId="0">
      <selection activeCell="L8" sqref="L8"/>
    </sheetView>
  </sheetViews>
  <sheetFormatPr defaultRowHeight="14.5" x14ac:dyDescent="0.35"/>
  <cols>
    <col min="1" max="1" width="12.36328125" bestFit="1" customWidth="1"/>
    <col min="2" max="2" width="11.54296875" customWidth="1"/>
    <col min="3" max="3" width="7.08984375" customWidth="1"/>
    <col min="4" max="4" width="10.7265625" bestFit="1" customWidth="1"/>
    <col min="5" max="5" width="4.453125" customWidth="1"/>
    <col min="6" max="6" width="2.1796875" customWidth="1"/>
    <col min="8" max="9" width="12.7265625" customWidth="1"/>
    <col min="10" max="10" width="4.36328125" customWidth="1"/>
    <col min="12" max="12" width="13.90625" customWidth="1"/>
    <col min="14" max="14" width="4.81640625" customWidth="1"/>
    <col min="15" max="15" width="11.54296875" customWidth="1"/>
    <col min="16" max="16" width="10.26953125" customWidth="1"/>
  </cols>
  <sheetData>
    <row r="3" spans="1:18" x14ac:dyDescent="0.35">
      <c r="A3" s="4" t="s">
        <v>19</v>
      </c>
      <c r="B3" s="4" t="s">
        <v>18</v>
      </c>
    </row>
    <row r="4" spans="1:18" ht="58" x14ac:dyDescent="0.35">
      <c r="A4" s="4" t="s">
        <v>20</v>
      </c>
      <c r="B4" t="s">
        <v>15</v>
      </c>
      <c r="C4" t="s">
        <v>16</v>
      </c>
      <c r="D4" t="s">
        <v>17</v>
      </c>
      <c r="G4" t="s">
        <v>15</v>
      </c>
      <c r="H4" t="s">
        <v>21</v>
      </c>
      <c r="I4" t="s">
        <v>23</v>
      </c>
      <c r="K4" t="s">
        <v>16</v>
      </c>
      <c r="L4" t="s">
        <v>22</v>
      </c>
      <c r="M4" t="s">
        <v>25</v>
      </c>
      <c r="O4" s="18" t="s">
        <v>26</v>
      </c>
      <c r="P4" s="18" t="s">
        <v>24</v>
      </c>
      <c r="R4" t="s">
        <v>27</v>
      </c>
    </row>
    <row r="5" spans="1:18" x14ac:dyDescent="0.35">
      <c r="A5" s="14" t="s">
        <v>10</v>
      </c>
      <c r="B5">
        <v>1</v>
      </c>
      <c r="C5">
        <v>3</v>
      </c>
      <c r="D5">
        <v>4</v>
      </c>
      <c r="F5" s="17"/>
      <c r="G5">
        <f>1/4</f>
        <v>0.25</v>
      </c>
      <c r="H5">
        <f>LOG(G5,2)</f>
        <v>-2</v>
      </c>
      <c r="I5">
        <f>G5*H5</f>
        <v>-0.5</v>
      </c>
      <c r="K5">
        <f>3/4</f>
        <v>0.75</v>
      </c>
      <c r="L5">
        <f>LOG(K5,2)</f>
        <v>-0.41503749927884381</v>
      </c>
      <c r="M5">
        <f>K5*L5</f>
        <v>-0.31127812445913283</v>
      </c>
      <c r="O5">
        <f>I5+M5</f>
        <v>-0.81127812445913283</v>
      </c>
      <c r="P5">
        <f>4/14</f>
        <v>0.2857142857142857</v>
      </c>
      <c r="R5">
        <f>O5*-P5</f>
        <v>0.23179374984546652</v>
      </c>
    </row>
    <row r="6" spans="1:18" x14ac:dyDescent="0.35">
      <c r="A6" s="14" t="s">
        <v>8</v>
      </c>
      <c r="B6">
        <v>2</v>
      </c>
      <c r="C6">
        <v>2</v>
      </c>
      <c r="D6">
        <v>4</v>
      </c>
      <c r="G6">
        <f>2/4</f>
        <v>0.5</v>
      </c>
      <c r="H6">
        <f>LOG(G6,2)</f>
        <v>-1</v>
      </c>
      <c r="I6">
        <f>G6*H6</f>
        <v>-0.5</v>
      </c>
      <c r="K6">
        <f>2/4</f>
        <v>0.5</v>
      </c>
      <c r="L6">
        <f>LOG(K6,2)</f>
        <v>-1</v>
      </c>
      <c r="M6">
        <f t="shared" ref="M6:M7" si="0">K6*L6</f>
        <v>-0.5</v>
      </c>
      <c r="O6">
        <f t="shared" ref="O6:O7" si="1">I6+M6</f>
        <v>-1</v>
      </c>
      <c r="P6">
        <f>4/14</f>
        <v>0.2857142857142857</v>
      </c>
      <c r="R6">
        <f>O6*-P6</f>
        <v>0.2857142857142857</v>
      </c>
    </row>
    <row r="7" spans="1:18" x14ac:dyDescent="0.35">
      <c r="A7" s="14" t="s">
        <v>9</v>
      </c>
      <c r="B7">
        <v>2</v>
      </c>
      <c r="C7">
        <v>4</v>
      </c>
      <c r="D7">
        <v>6</v>
      </c>
      <c r="G7">
        <f>2/6</f>
        <v>0.33333333333333331</v>
      </c>
      <c r="H7">
        <f>LOG(G7,2)</f>
        <v>-1.5849625007211563</v>
      </c>
      <c r="I7">
        <f>G7*H7</f>
        <v>-0.52832083357371873</v>
      </c>
      <c r="K7">
        <f>4/6</f>
        <v>0.66666666666666663</v>
      </c>
      <c r="L7">
        <f>LOG(K7,2)</f>
        <v>-0.5849625007211563</v>
      </c>
      <c r="M7">
        <f t="shared" si="0"/>
        <v>-0.38997500048077083</v>
      </c>
      <c r="O7">
        <f t="shared" si="1"/>
        <v>-0.91829583405448956</v>
      </c>
      <c r="P7">
        <f>6/14</f>
        <v>0.42857142857142855</v>
      </c>
      <c r="R7">
        <f>O7*-P7</f>
        <v>0.39355535745192405</v>
      </c>
    </row>
    <row r="8" spans="1:18" x14ac:dyDescent="0.35">
      <c r="A8" s="14" t="s">
        <v>17</v>
      </c>
      <c r="B8">
        <v>5</v>
      </c>
      <c r="C8">
        <v>9</v>
      </c>
      <c r="D8">
        <v>14</v>
      </c>
      <c r="R8">
        <f>R5+R6+R7</f>
        <v>0.91106339301167627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7DA1-6CDA-4305-96C3-E5DF5E2DA434}">
  <dimension ref="A3:D8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3.54296875" bestFit="1" customWidth="1"/>
    <col min="4" max="4" width="10.7265625" bestFit="1" customWidth="1"/>
  </cols>
  <sheetData>
    <row r="3" spans="1:4" x14ac:dyDescent="0.35">
      <c r="A3" s="4" t="s">
        <v>19</v>
      </c>
      <c r="B3" s="4" t="s">
        <v>18</v>
      </c>
    </row>
    <row r="4" spans="1:4" x14ac:dyDescent="0.35">
      <c r="A4" s="4" t="s">
        <v>20</v>
      </c>
      <c r="B4" t="s">
        <v>15</v>
      </c>
      <c r="C4" t="s">
        <v>16</v>
      </c>
      <c r="D4" t="s">
        <v>17</v>
      </c>
    </row>
    <row r="5" spans="1:4" x14ac:dyDescent="0.35">
      <c r="A5" s="14" t="s">
        <v>10</v>
      </c>
      <c r="C5">
        <v>1</v>
      </c>
      <c r="D5">
        <v>1</v>
      </c>
    </row>
    <row r="6" spans="1:4" x14ac:dyDescent="0.35">
      <c r="A6" s="14" t="s">
        <v>8</v>
      </c>
      <c r="B6">
        <v>2</v>
      </c>
      <c r="D6">
        <v>2</v>
      </c>
    </row>
    <row r="7" spans="1:4" x14ac:dyDescent="0.35">
      <c r="A7" s="14" t="s">
        <v>9</v>
      </c>
      <c r="B7">
        <v>1</v>
      </c>
      <c r="C7">
        <v>1</v>
      </c>
      <c r="D7">
        <v>2</v>
      </c>
    </row>
    <row r="8" spans="1:4" x14ac:dyDescent="0.35">
      <c r="A8" s="14" t="s">
        <v>17</v>
      </c>
      <c r="B8">
        <v>3</v>
      </c>
      <c r="C8">
        <v>2</v>
      </c>
      <c r="D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D072-4234-4D8B-A467-A772D001A8DB}">
  <dimension ref="A3:D7"/>
  <sheetViews>
    <sheetView workbookViewId="0">
      <selection activeCell="D14" sqref="D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3.54296875" bestFit="1" customWidth="1"/>
    <col min="4" max="4" width="10.7265625" bestFit="1" customWidth="1"/>
  </cols>
  <sheetData>
    <row r="3" spans="1:4" x14ac:dyDescent="0.35">
      <c r="A3" s="4" t="s">
        <v>19</v>
      </c>
      <c r="B3" s="4" t="s">
        <v>18</v>
      </c>
    </row>
    <row r="4" spans="1:4" x14ac:dyDescent="0.35">
      <c r="A4" s="4" t="s">
        <v>20</v>
      </c>
      <c r="B4" t="s">
        <v>15</v>
      </c>
      <c r="C4" t="s">
        <v>16</v>
      </c>
      <c r="D4" t="s">
        <v>17</v>
      </c>
    </row>
    <row r="5" spans="1:4" x14ac:dyDescent="0.35">
      <c r="A5" s="14" t="s">
        <v>13</v>
      </c>
      <c r="B5">
        <v>2</v>
      </c>
      <c r="C5">
        <v>1</v>
      </c>
      <c r="D5">
        <v>3</v>
      </c>
    </row>
    <row r="6" spans="1:4" x14ac:dyDescent="0.35">
      <c r="A6" s="14" t="s">
        <v>14</v>
      </c>
      <c r="B6">
        <v>1</v>
      </c>
      <c r="C6">
        <v>1</v>
      </c>
      <c r="D6">
        <v>2</v>
      </c>
    </row>
    <row r="7" spans="1:4" x14ac:dyDescent="0.35">
      <c r="A7" s="14" t="s">
        <v>17</v>
      </c>
      <c r="B7">
        <v>3</v>
      </c>
      <c r="C7">
        <v>2</v>
      </c>
      <c r="D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9CAD-98B2-4887-A9AC-358517640D50}">
  <dimension ref="A3:D7"/>
  <sheetViews>
    <sheetView workbookViewId="0">
      <selection activeCell="E15" sqref="E1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3.54296875" bestFit="1" customWidth="1"/>
    <col min="4" max="4" width="10.7265625" bestFit="1" customWidth="1"/>
  </cols>
  <sheetData>
    <row r="3" spans="1:4" x14ac:dyDescent="0.35">
      <c r="A3" s="4" t="s">
        <v>19</v>
      </c>
      <c r="B3" s="4" t="s">
        <v>18</v>
      </c>
    </row>
    <row r="4" spans="1:4" x14ac:dyDescent="0.35">
      <c r="A4" s="4" t="s">
        <v>20</v>
      </c>
      <c r="B4" t="s">
        <v>15</v>
      </c>
      <c r="C4" t="s">
        <v>16</v>
      </c>
      <c r="D4" t="s">
        <v>17</v>
      </c>
    </row>
    <row r="5" spans="1:4" x14ac:dyDescent="0.35">
      <c r="A5" s="14" t="s">
        <v>11</v>
      </c>
      <c r="B5" s="28">
        <v>3</v>
      </c>
      <c r="C5" s="28"/>
      <c r="D5" s="28">
        <v>3</v>
      </c>
    </row>
    <row r="6" spans="1:4" x14ac:dyDescent="0.35">
      <c r="A6" s="14" t="s">
        <v>12</v>
      </c>
      <c r="B6" s="28"/>
      <c r="C6" s="28">
        <v>2</v>
      </c>
      <c r="D6" s="28">
        <v>2</v>
      </c>
    </row>
    <row r="7" spans="1:4" x14ac:dyDescent="0.35">
      <c r="A7" s="14" t="s">
        <v>17</v>
      </c>
      <c r="B7" s="28">
        <v>3</v>
      </c>
      <c r="C7" s="28">
        <v>2</v>
      </c>
      <c r="D7" s="2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0099-CAFA-45C9-A680-FEF8FA53C821}">
  <dimension ref="A1:C5"/>
  <sheetViews>
    <sheetView workbookViewId="0">
      <selection activeCell="A4" sqref="A4:C6"/>
    </sheetView>
  </sheetViews>
  <sheetFormatPr defaultRowHeight="14.5" x14ac:dyDescent="0.35"/>
  <cols>
    <col min="1" max="1" width="12" bestFit="1" customWidth="1"/>
    <col min="2" max="2" width="15.26953125" bestFit="1" customWidth="1"/>
    <col min="3" max="4" width="10.7265625" bestFit="1" customWidth="1"/>
  </cols>
  <sheetData>
    <row r="1" spans="1:3" x14ac:dyDescent="0.35">
      <c r="A1" s="4" t="s">
        <v>2</v>
      </c>
      <c r="B1" t="s">
        <v>11</v>
      </c>
    </row>
    <row r="3" spans="1:3" x14ac:dyDescent="0.35">
      <c r="B3" s="4" t="s">
        <v>18</v>
      </c>
    </row>
    <row r="4" spans="1:3" x14ac:dyDescent="0.35">
      <c r="B4" t="s">
        <v>15</v>
      </c>
      <c r="C4" t="s">
        <v>17</v>
      </c>
    </row>
    <row r="5" spans="1:3" x14ac:dyDescent="0.35">
      <c r="A5" t="s">
        <v>19</v>
      </c>
      <c r="B5" s="28">
        <v>3</v>
      </c>
      <c r="C5" s="2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C2BD-264E-472B-A76D-8FCA811BA178}">
  <dimension ref="A1:C5"/>
  <sheetViews>
    <sheetView workbookViewId="0">
      <selection activeCell="A4" sqref="A4:C5"/>
    </sheetView>
  </sheetViews>
  <sheetFormatPr defaultRowHeight="14.5" x14ac:dyDescent="0.35"/>
  <cols>
    <col min="1" max="1" width="12" bestFit="1" customWidth="1"/>
    <col min="2" max="2" width="15.26953125" bestFit="1" customWidth="1"/>
    <col min="3" max="4" width="10.7265625" bestFit="1" customWidth="1"/>
  </cols>
  <sheetData>
    <row r="1" spans="1:3" x14ac:dyDescent="0.35">
      <c r="A1" s="4" t="s">
        <v>2</v>
      </c>
      <c r="B1" t="s">
        <v>12</v>
      </c>
    </row>
    <row r="3" spans="1:3" x14ac:dyDescent="0.35">
      <c r="B3" s="4" t="s">
        <v>18</v>
      </c>
    </row>
    <row r="4" spans="1:3" x14ac:dyDescent="0.35">
      <c r="B4" t="s">
        <v>16</v>
      </c>
      <c r="C4" t="s">
        <v>17</v>
      </c>
    </row>
    <row r="5" spans="1:3" x14ac:dyDescent="0.35">
      <c r="A5" t="s">
        <v>19</v>
      </c>
      <c r="B5" s="28">
        <v>2</v>
      </c>
      <c r="C5" s="2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DAF6-3150-4B6B-AE6A-027E71680A1A}">
  <dimension ref="A1:E6"/>
  <sheetViews>
    <sheetView workbookViewId="0">
      <selection sqref="A1:E6"/>
    </sheetView>
  </sheetViews>
  <sheetFormatPr defaultRowHeight="14.5" x14ac:dyDescent="0.35"/>
  <sheetData>
    <row r="1" spans="1:5" x14ac:dyDescent="0.35">
      <c r="A1" s="15" t="s">
        <v>0</v>
      </c>
      <c r="B1" s="13" t="s">
        <v>1</v>
      </c>
      <c r="C1" s="13" t="s">
        <v>2</v>
      </c>
      <c r="D1" s="13" t="s">
        <v>3</v>
      </c>
      <c r="E1" s="16" t="s">
        <v>4</v>
      </c>
    </row>
    <row r="2" spans="1:5" x14ac:dyDescent="0.35">
      <c r="A2" s="8" t="s">
        <v>5</v>
      </c>
      <c r="B2" s="9" t="s">
        <v>8</v>
      </c>
      <c r="C2" s="9" t="s">
        <v>11</v>
      </c>
      <c r="D2" s="9" t="s">
        <v>13</v>
      </c>
      <c r="E2" s="10" t="s">
        <v>15</v>
      </c>
    </row>
    <row r="3" spans="1:5" x14ac:dyDescent="0.35">
      <c r="A3" s="5" t="s">
        <v>5</v>
      </c>
      <c r="B3" s="6" t="s">
        <v>8</v>
      </c>
      <c r="C3" s="6" t="s">
        <v>11</v>
      </c>
      <c r="D3" s="6" t="s">
        <v>14</v>
      </c>
      <c r="E3" s="7" t="s">
        <v>15</v>
      </c>
    </row>
    <row r="4" spans="1:5" x14ac:dyDescent="0.35">
      <c r="A4" s="5" t="s">
        <v>5</v>
      </c>
      <c r="B4" s="6" t="s">
        <v>9</v>
      </c>
      <c r="C4" s="6" t="s">
        <v>11</v>
      </c>
      <c r="D4" s="6" t="s">
        <v>13</v>
      </c>
      <c r="E4" s="7" t="s">
        <v>15</v>
      </c>
    </row>
    <row r="5" spans="1:5" x14ac:dyDescent="0.35">
      <c r="A5" s="8" t="s">
        <v>5</v>
      </c>
      <c r="B5" s="9" t="s">
        <v>10</v>
      </c>
      <c r="C5" s="9" t="s">
        <v>12</v>
      </c>
      <c r="D5" s="9" t="s">
        <v>13</v>
      </c>
      <c r="E5" s="10" t="s">
        <v>16</v>
      </c>
    </row>
    <row r="6" spans="1:5" x14ac:dyDescent="0.35">
      <c r="A6" s="8" t="s">
        <v>5</v>
      </c>
      <c r="B6" s="9" t="s">
        <v>9</v>
      </c>
      <c r="C6" s="9" t="s">
        <v>12</v>
      </c>
      <c r="D6" s="9" t="s">
        <v>14</v>
      </c>
      <c r="E6" s="10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D1F1-A329-4458-B7D4-FB79CC767A98}">
  <dimension ref="A3:E7"/>
  <sheetViews>
    <sheetView workbookViewId="0">
      <selection activeCell="E14" sqref="E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90625" bestFit="1" customWidth="1"/>
    <col min="4" max="4" width="5" bestFit="1" customWidth="1"/>
    <col min="5" max="5" width="10.7265625" bestFit="1" customWidth="1"/>
  </cols>
  <sheetData>
    <row r="3" spans="1:5" x14ac:dyDescent="0.35">
      <c r="A3" s="4" t="s">
        <v>19</v>
      </c>
      <c r="B3" s="4" t="s">
        <v>18</v>
      </c>
    </row>
    <row r="4" spans="1:5" x14ac:dyDescent="0.35">
      <c r="A4" s="4" t="s">
        <v>20</v>
      </c>
      <c r="B4" t="s">
        <v>5</v>
      </c>
      <c r="C4" t="s">
        <v>6</v>
      </c>
      <c r="D4" t="s">
        <v>7</v>
      </c>
      <c r="E4" t="s">
        <v>17</v>
      </c>
    </row>
    <row r="5" spans="1:5" x14ac:dyDescent="0.35">
      <c r="A5" s="14" t="s">
        <v>15</v>
      </c>
      <c r="B5">
        <v>3</v>
      </c>
      <c r="D5">
        <v>1</v>
      </c>
      <c r="E5">
        <v>4</v>
      </c>
    </row>
    <row r="6" spans="1:5" x14ac:dyDescent="0.35">
      <c r="A6" s="14" t="s">
        <v>16</v>
      </c>
      <c r="B6">
        <v>2</v>
      </c>
      <c r="C6">
        <v>2</v>
      </c>
      <c r="D6">
        <v>3</v>
      </c>
      <c r="E6">
        <v>7</v>
      </c>
    </row>
    <row r="7" spans="1:5" x14ac:dyDescent="0.35">
      <c r="A7" s="14" t="s">
        <v>17</v>
      </c>
      <c r="B7">
        <v>5</v>
      </c>
      <c r="C7">
        <v>2</v>
      </c>
      <c r="D7">
        <v>4</v>
      </c>
      <c r="E7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3E6E-8FC5-4E80-A768-F687F6C6A8B5}">
  <dimension ref="A3:H6"/>
  <sheetViews>
    <sheetView workbookViewId="0">
      <selection activeCell="D3" sqref="D3"/>
    </sheetView>
  </sheetViews>
  <sheetFormatPr defaultRowHeight="14.5" x14ac:dyDescent="0.35"/>
  <cols>
    <col min="1" max="1" width="12.36328125" bestFit="1" customWidth="1"/>
    <col min="2" max="2" width="12" bestFit="1" customWidth="1"/>
    <col min="8" max="8" width="11.36328125" customWidth="1"/>
  </cols>
  <sheetData>
    <row r="3" spans="1:8" ht="43.5" x14ac:dyDescent="0.35">
      <c r="A3" s="4" t="s">
        <v>20</v>
      </c>
      <c r="B3" t="s">
        <v>19</v>
      </c>
      <c r="D3" s="20" t="s">
        <v>15</v>
      </c>
      <c r="E3" s="20" t="s">
        <v>21</v>
      </c>
      <c r="F3" s="20" t="s">
        <v>23</v>
      </c>
      <c r="H3" s="18" t="s">
        <v>28</v>
      </c>
    </row>
    <row r="4" spans="1:8" ht="30" customHeight="1" x14ac:dyDescent="0.35">
      <c r="A4" s="14" t="s">
        <v>15</v>
      </c>
      <c r="B4">
        <v>5</v>
      </c>
      <c r="D4">
        <f>5/14</f>
        <v>0.35714285714285715</v>
      </c>
      <c r="E4">
        <f>LOG(D4,2)</f>
        <v>-1.4854268271702415</v>
      </c>
      <c r="F4">
        <f>D4*-E4</f>
        <v>0.53050958113222912</v>
      </c>
      <c r="G4" s="19"/>
      <c r="H4">
        <f>F4+F6</f>
        <v>0.94028595867063092</v>
      </c>
    </row>
    <row r="5" spans="1:8" ht="43" customHeight="1" x14ac:dyDescent="0.35">
      <c r="A5" s="14" t="s">
        <v>16</v>
      </c>
      <c r="B5">
        <v>9</v>
      </c>
      <c r="D5" s="20" t="s">
        <v>16</v>
      </c>
      <c r="E5" s="20" t="s">
        <v>22</v>
      </c>
      <c r="F5" s="20" t="s">
        <v>25</v>
      </c>
      <c r="G5" s="20"/>
    </row>
    <row r="6" spans="1:8" x14ac:dyDescent="0.35">
      <c r="A6" s="14" t="s">
        <v>17</v>
      </c>
      <c r="B6">
        <v>14</v>
      </c>
      <c r="D6">
        <f>9/14</f>
        <v>0.6428571428571429</v>
      </c>
      <c r="E6">
        <f>LOG(D6,2)</f>
        <v>-0.63742992061529169</v>
      </c>
      <c r="F6">
        <f>D6*-E6</f>
        <v>0.40977637753840185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outlook-temp1</vt:lpstr>
      <vt:lpstr>outlook-windy</vt:lpstr>
      <vt:lpstr>outlook-humidity</vt:lpstr>
      <vt:lpstr>humidity-high</vt:lpstr>
      <vt:lpstr>humidity-normal</vt:lpstr>
      <vt:lpstr>outlook1</vt:lpstr>
      <vt:lpstr>outlook-play</vt:lpstr>
      <vt:lpstr>play</vt:lpstr>
      <vt:lpstr>windy</vt:lpstr>
      <vt:lpstr>outlook</vt:lpstr>
      <vt:lpstr>humidity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2022-11-28T06:56:27Z</dcterms:created>
  <dcterms:modified xsi:type="dcterms:W3CDTF">2022-11-29T18:49:32Z</dcterms:modified>
</cp:coreProperties>
</file>