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D3BC8028-E268-44A6-8A34-C44A2D7B76DE}" xr6:coauthVersionLast="47" xr6:coauthVersionMax="47" xr10:uidLastSave="{00000000-0000-0000-0000-000000000000}"/>
  <bookViews>
    <workbookView xWindow="-108" yWindow="-108" windowWidth="23256" windowHeight="12456" activeTab="1" xr2:uid="{79ACF6F4-3348-48E3-BB20-5C79E02A492D}"/>
  </bookViews>
  <sheets>
    <sheet name="January" sheetId="3" r:id="rId1"/>
    <sheet name="Salary_Sli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5" i="1"/>
  <c r="D33" i="1"/>
  <c r="D31" i="1"/>
  <c r="H34" i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4" i="3"/>
  <c r="K25" i="1"/>
  <c r="K23" i="1"/>
  <c r="H21" i="1"/>
  <c r="H19" i="1"/>
  <c r="H17" i="1"/>
  <c r="H15" i="1"/>
  <c r="K9" i="1"/>
  <c r="K5" i="1"/>
  <c r="K7" i="1"/>
  <c r="D7" i="1"/>
  <c r="D5" i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4" i="3"/>
  <c r="G5" i="3"/>
  <c r="G6" i="3"/>
  <c r="G7" i="3"/>
  <c r="L7" i="3" s="1"/>
  <c r="H32" i="1" s="1"/>
  <c r="G8" i="3"/>
  <c r="L8" i="3" s="1"/>
  <c r="G9" i="3"/>
  <c r="L9" i="3" s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4" i="3"/>
  <c r="K28" i="1" l="1"/>
  <c r="H28" i="1"/>
  <c r="L22" i="3"/>
  <c r="L28" i="3"/>
  <c r="L16" i="3"/>
  <c r="L15" i="3"/>
  <c r="L26" i="3"/>
  <c r="L14" i="3"/>
  <c r="L24" i="3"/>
  <c r="L12" i="3"/>
  <c r="L11" i="3"/>
  <c r="L29" i="3"/>
  <c r="L30" i="3"/>
  <c r="L13" i="3"/>
  <c r="L4" i="3"/>
  <c r="L21" i="3"/>
  <c r="L20" i="3"/>
  <c r="L31" i="3"/>
  <c r="L18" i="3"/>
  <c r="L5" i="3"/>
  <c r="L10" i="3"/>
  <c r="L33" i="3"/>
  <c r="L32" i="3"/>
  <c r="L19" i="3"/>
  <c r="L17" i="3"/>
  <c r="L27" i="3"/>
  <c r="L25" i="3"/>
  <c r="L23" i="3"/>
  <c r="L6" i="3"/>
</calcChain>
</file>

<file path=xl/sharedStrings.xml><?xml version="1.0" encoding="utf-8"?>
<sst xmlns="http://schemas.openxmlformats.org/spreadsheetml/2006/main" count="283" uniqueCount="154">
  <si>
    <t>hubnettech.net</t>
  </si>
  <si>
    <t>CONFIDENTIAL</t>
  </si>
  <si>
    <t>SALARY SLIP</t>
  </si>
  <si>
    <t xml:space="preserve">      Name                       :      </t>
  </si>
  <si>
    <t xml:space="preserve">      Employee ID             :        </t>
  </si>
  <si>
    <t xml:space="preserve"> Title                              :</t>
  </si>
  <si>
    <t>Directorate                    :</t>
  </si>
  <si>
    <t>Department                   :</t>
  </si>
  <si>
    <t>Description</t>
  </si>
  <si>
    <t>Earnings</t>
  </si>
  <si>
    <t>Deductions</t>
  </si>
  <si>
    <t>Basic Salary</t>
  </si>
  <si>
    <t>Meal Allowance</t>
  </si>
  <si>
    <t>Transportation Allowance</t>
  </si>
  <si>
    <t>Medical Allowance</t>
  </si>
  <si>
    <t>Retirement Insurance</t>
  </si>
  <si>
    <t>Tax</t>
  </si>
  <si>
    <t>Total</t>
  </si>
  <si>
    <t>NET PAY</t>
  </si>
  <si>
    <t>Payment Date                      :</t>
  </si>
  <si>
    <t>Bank Name                          :</t>
  </si>
  <si>
    <t>Account Holder                    :</t>
  </si>
  <si>
    <t>Bank Number                      :</t>
  </si>
  <si>
    <t>Name</t>
  </si>
  <si>
    <t>Title</t>
  </si>
  <si>
    <t>Directorate</t>
  </si>
  <si>
    <t>BS</t>
  </si>
  <si>
    <t>TA</t>
  </si>
  <si>
    <t>MA</t>
  </si>
  <si>
    <t>RI</t>
  </si>
  <si>
    <t>Bank_Name</t>
  </si>
  <si>
    <t>Account_Holder</t>
  </si>
  <si>
    <t>Attendance Sheet of January</t>
  </si>
  <si>
    <t>Dept</t>
  </si>
  <si>
    <t>Emp_Id</t>
  </si>
  <si>
    <t>MEAL_ALLOW</t>
  </si>
  <si>
    <t>Gs</t>
  </si>
  <si>
    <t>Ns</t>
  </si>
  <si>
    <t>Pay_Date</t>
  </si>
  <si>
    <t>Bank_No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</si>
  <si>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</si>
  <si>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</si>
  <si>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</si>
  <si>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</si>
  <si>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</si>
  <si>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</si>
  <si>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</si>
  <si>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</si>
  <si>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</si>
  <si>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</si>
  <si>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</si>
  <si>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</si>
  <si>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</si>
  <si>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</si>
  <si>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</si>
  <si>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</si>
  <si>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</si>
  <si>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</si>
  <si>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</si>
  <si>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</si>
  <si>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</si>
  <si>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</si>
  <si>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</si>
  <si>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</si>
  <si>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</si>
  <si>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</si>
  <si>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</si>
  <si>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</si>
  <si>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</si>
  <si>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</si>
  <si>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SANDY</t>
  </si>
  <si>
    <t>WENDY</t>
  </si>
  <si>
    <t>IRINE</t>
  </si>
  <si>
    <t>EMILIE</t>
  </si>
  <si>
    <t>KRISTINA</t>
  </si>
  <si>
    <t>CHRISTOPHER</t>
  </si>
  <si>
    <t>CHRISTIAN</t>
  </si>
  <si>
    <t>MR. GREY</t>
  </si>
  <si>
    <t>HARRY</t>
  </si>
  <si>
    <t>TOM</t>
  </si>
  <si>
    <t>MEDDY</t>
  </si>
  <si>
    <t>SOPHIA</t>
  </si>
  <si>
    <t>MIA</t>
  </si>
  <si>
    <t>HALU</t>
  </si>
  <si>
    <t>BRUNO MARS</t>
  </si>
  <si>
    <t>CHARLIE PUTH</t>
  </si>
  <si>
    <t>ARIANA GRANDE</t>
  </si>
  <si>
    <t>SHIRLEY SETIA</t>
  </si>
  <si>
    <t>TAYLOR SWIFT</t>
  </si>
  <si>
    <t>SELENA GOMEZ</t>
  </si>
  <si>
    <t>ROSE</t>
  </si>
  <si>
    <t>NOAH</t>
  </si>
  <si>
    <t>LIAM</t>
  </si>
  <si>
    <t>OLIVER</t>
  </si>
  <si>
    <t>AMELIA</t>
  </si>
  <si>
    <t>JOHN</t>
  </si>
  <si>
    <t>DAVID</t>
  </si>
  <si>
    <t>JAMES</t>
  </si>
  <si>
    <t>JOSIE</t>
  </si>
  <si>
    <t>MADISON</t>
  </si>
  <si>
    <t>SOFTWARE ENGINEER</t>
  </si>
  <si>
    <t>MARKETING MANAGER</t>
  </si>
  <si>
    <t>SALES MANAGER</t>
  </si>
  <si>
    <t>EXECUTIVE ASSISTANT</t>
  </si>
  <si>
    <t>OFFICE ASSISTANT</t>
  </si>
  <si>
    <t>IT MANAGER</t>
  </si>
  <si>
    <t>DATA ENTRY CLERK</t>
  </si>
  <si>
    <t>WEB DESIGNER</t>
  </si>
  <si>
    <t>MARKETING COORDINATOR</t>
  </si>
  <si>
    <t>ACCOUNT EXECUTIVE</t>
  </si>
  <si>
    <t>SALES PRESIDENT</t>
  </si>
  <si>
    <t>PRODUCT MANAGER</t>
  </si>
  <si>
    <t>BRAND MANAGER</t>
  </si>
  <si>
    <t>SEO MANAGER</t>
  </si>
  <si>
    <t>DATA SCIENTIST</t>
  </si>
  <si>
    <t>AUDITING CLERK</t>
  </si>
  <si>
    <t>FILE CLERK</t>
  </si>
  <si>
    <t>OFFICE CLERK</t>
  </si>
  <si>
    <t>PROGRAM MANAGER</t>
  </si>
  <si>
    <t>FINANCE MANAGER</t>
  </si>
  <si>
    <t>WEB DEVELOPER</t>
  </si>
  <si>
    <t>CLOUD  ARCHITECT</t>
  </si>
  <si>
    <t>TECHNICAL SPECIALIST</t>
  </si>
  <si>
    <t>SALES ASSOCIATE</t>
  </si>
  <si>
    <t>SALES ANALYST</t>
  </si>
  <si>
    <t>STOCK MANAGER</t>
  </si>
  <si>
    <t>ACCOUNTANT</t>
  </si>
  <si>
    <t>AUDITOR</t>
  </si>
  <si>
    <t>PRODUCTION MANAGER</t>
  </si>
  <si>
    <t>COO</t>
  </si>
  <si>
    <t>CHRO</t>
  </si>
  <si>
    <t>CFO</t>
  </si>
  <si>
    <t>CMO</t>
  </si>
  <si>
    <t>CEO</t>
  </si>
  <si>
    <t>IT</t>
  </si>
  <si>
    <t>MARKETING</t>
  </si>
  <si>
    <t>SALES</t>
  </si>
  <si>
    <t>OPERATIONS</t>
  </si>
  <si>
    <t>HR</t>
  </si>
  <si>
    <t>CUSTOMER SERVICE</t>
  </si>
  <si>
    <t>ACCOUNT</t>
  </si>
  <si>
    <t>LEGAL</t>
  </si>
  <si>
    <t>HDFC</t>
  </si>
  <si>
    <t>BOI</t>
  </si>
  <si>
    <t>AXIS BANK</t>
  </si>
  <si>
    <t>ICICI</t>
  </si>
  <si>
    <t>PNB</t>
  </si>
  <si>
    <t>SBI</t>
  </si>
  <si>
    <t>Ns in words</t>
  </si>
  <si>
    <t>Fourty Nine Thousand Five Hundred</t>
  </si>
  <si>
    <t>Fourty Four Thousand Seven Hundred Fifty</t>
  </si>
  <si>
    <t>Fifty Three Thousand Seven Hundred</t>
  </si>
  <si>
    <t>Thirty Five Thousand Eight Hundred</t>
  </si>
  <si>
    <t>Sixty Two Thousand Six Hundred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</si>
</sst>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4"/>
      <color theme="0"/>
      <name val="Cascadia Mono SemiLight"/>
      <family val="3"/>
    </font>
    <font>
      <sz val="12"/>
      <color theme="1"/>
      <name val="Calibri"/>
      <family val="2"/>
      <scheme val="minor"/>
    </font>
    <font>
      <b/>
      <sz val="16"/>
      <name val="Bookman Old Style"/>
      <family val="1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Lucida Fax"/>
      <family val="1"/>
    </font>
    <font>
      <b/>
      <sz val="22"/>
      <name val="Bookman Old Style"/>
      <family val="1"/>
    </font>
    <font>
      <b/>
      <sz val="24"/>
      <color theme="0"/>
      <name val="Californian FB"/>
      <family val="1"/>
    </font>
    <font>
      <b/>
      <sz val="20"/>
      <color theme="1"/>
      <name val="Lucida Fax"/>
      <family val="1"/>
    </font>
    <font>
      <sz val="12"/>
      <color theme="1"/>
      <name val="Arial"/>
      <family val="2"/>
    </font>
    <font>
      <b/>
      <sz val="16"/>
      <color theme="1"/>
      <name val="Bodoni MT"/>
      <family val="1"/>
    </font>
    <font>
      <sz val="22"/>
      <color theme="0"/>
      <name val="Cooper Black"/>
      <family val="1"/>
    </font>
    <font>
      <sz val="22"/>
      <color theme="1"/>
      <name val="Cooper Black"/>
      <family val="1"/>
    </font>
    <font>
      <sz val="14"/>
      <color theme="1"/>
      <name val="Arial"/>
      <family val="2"/>
    </font>
    <font>
      <b/>
      <sz val="20"/>
      <color theme="1"/>
      <name val="Century"/>
      <family val="1"/>
    </font>
    <font>
      <b/>
      <sz val="18"/>
      <color theme="0"/>
      <name val="Elephant"/>
      <family val="1"/>
    </font>
    <font>
      <b/>
      <sz val="16"/>
      <color theme="1"/>
      <name val="Arial"/>
      <family val="2"/>
    </font>
    <font>
      <sz val="11"/>
      <color theme="1"/>
      <name val="Bahnschrift SemiBold"/>
      <family val="2"/>
    </font>
    <font>
      <b/>
      <sz val="22"/>
      <color theme="1"/>
      <name val="Freestyle Script"/>
      <family val="4"/>
    </font>
    <font>
      <sz val="18"/>
      <color theme="1"/>
      <name val="Algerian"/>
      <family val="5"/>
    </font>
    <font>
      <b/>
      <sz val="48"/>
      <color theme="9" tint="0.59999389629810485"/>
      <name val="Arial Rounded MT Bold"/>
      <family val="2"/>
    </font>
    <font>
      <sz val="48"/>
      <color theme="9" tint="0.59999389629810485"/>
      <name val="Calibri"/>
      <family val="2"/>
      <scheme val="minor"/>
    </font>
    <font>
      <b/>
      <sz val="14"/>
      <color theme="1"/>
      <name val="Californian FB"/>
      <family val="1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gray0625">
        <bgColor theme="9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0" fillId="6" borderId="24" xfId="0" applyFont="1" applyFill="1" applyBorder="1" applyAlignment="1">
      <alignment horizontal="center" vertical="center"/>
    </xf>
    <xf numFmtId="0" fontId="23" fillId="5" borderId="24" xfId="0" applyFont="1" applyFill="1" applyBorder="1" applyAlignment="1">
      <alignment horizontal="center" vertical="center"/>
    </xf>
    <xf numFmtId="14" fontId="23" fillId="5" borderId="24" xfId="0" applyNumberFormat="1" applyFont="1" applyFill="1" applyBorder="1" applyAlignment="1">
      <alignment horizontal="center" vertical="center"/>
    </xf>
    <xf numFmtId="1" fontId="23" fillId="5" borderId="24" xfId="0" applyNumberFormat="1" applyFont="1" applyFill="1" applyBorder="1" applyAlignment="1">
      <alignment horizontal="center" vertical="center"/>
    </xf>
    <xf numFmtId="0" fontId="0" fillId="0" borderId="25" xfId="0" applyBorder="1"/>
    <xf numFmtId="0" fontId="21" fillId="4" borderId="24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" fontId="6" fillId="0" borderId="21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6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4" fontId="17" fillId="5" borderId="2" xfId="0" applyNumberFormat="1" applyFont="1" applyFill="1" applyBorder="1" applyAlignment="1">
      <alignment horizontal="center" vertical="center"/>
    </xf>
    <xf numFmtId="4" fontId="17" fillId="5" borderId="3" xfId="0" applyNumberFormat="1" applyFont="1" applyFill="1" applyBorder="1" applyAlignment="1">
      <alignment horizontal="center" vertical="center"/>
    </xf>
    <xf numFmtId="4" fontId="17" fillId="5" borderId="7" xfId="0" applyNumberFormat="1" applyFont="1" applyFill="1" applyBorder="1" applyAlignment="1">
      <alignment horizontal="center" vertical="center"/>
    </xf>
    <xf numFmtId="4" fontId="17" fillId="5" borderId="8" xfId="0" applyNumberFormat="1" applyFont="1" applyFill="1" applyBorder="1" applyAlignment="1">
      <alignment horizontal="center" vertical="center"/>
    </xf>
    <xf numFmtId="4" fontId="14" fillId="0" borderId="4" xfId="0" applyNumberFormat="1" applyFont="1" applyBorder="1" applyAlignment="1">
      <alignment horizontal="right" vertical="center"/>
    </xf>
    <xf numFmtId="4" fontId="14" fillId="0" borderId="0" xfId="0" applyNumberFormat="1" applyFont="1" applyAlignment="1">
      <alignment horizontal="right" vertical="center"/>
    </xf>
    <xf numFmtId="4" fontId="14" fillId="0" borderId="5" xfId="0" applyNumberFormat="1" applyFont="1" applyBorder="1" applyAlignment="1">
      <alignment horizontal="right" vertical="center"/>
    </xf>
    <xf numFmtId="4" fontId="14" fillId="0" borderId="4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0" fontId="14" fillId="0" borderId="5" xfId="0" applyFont="1" applyBorder="1" applyAlignment="1">
      <alignment horizontal="right"/>
    </xf>
    <xf numFmtId="4" fontId="4" fillId="0" borderId="1" xfId="0" applyNumberFormat="1" applyFont="1" applyBorder="1" applyAlignment="1">
      <alignment horizontal="righ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3" xfId="0" applyNumberFormat="1" applyFont="1" applyBorder="1" applyAlignment="1">
      <alignment horizontal="right" vertical="center"/>
    </xf>
    <xf numFmtId="4" fontId="4" fillId="0" borderId="6" xfId="0" applyNumberFormat="1" applyFont="1" applyBorder="1" applyAlignment="1">
      <alignment horizontal="right" vertical="center"/>
    </xf>
    <xf numFmtId="4" fontId="4" fillId="0" borderId="7" xfId="0" applyNumberFormat="1" applyFont="1" applyBorder="1" applyAlignment="1">
      <alignment horizontal="right" vertical="center"/>
    </xf>
    <xf numFmtId="4" fontId="4" fillId="0" borderId="8" xfId="0" applyNumberFormat="1" applyFont="1" applyBorder="1" applyAlignment="1">
      <alignment horizontal="right" vertical="center"/>
    </xf>
    <xf numFmtId="0" fontId="18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right" vertical="center"/>
    </xf>
    <xf numFmtId="0" fontId="14" fillId="0" borderId="5" xfId="0" applyFont="1" applyBorder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4" fontId="14" fillId="0" borderId="9" xfId="0" applyNumberFormat="1" applyFont="1" applyBorder="1" applyAlignment="1">
      <alignment horizontal="right" vertical="center"/>
    </xf>
    <xf numFmtId="4" fontId="14" fillId="0" borderId="10" xfId="0" applyNumberFormat="1" applyFont="1" applyBorder="1" applyAlignment="1">
      <alignment horizontal="right" vertical="center"/>
    </xf>
    <xf numFmtId="4" fontId="14" fillId="0" borderId="11" xfId="0" applyNumberFormat="1" applyFont="1" applyBorder="1" applyAlignment="1">
      <alignment horizontal="right" vertical="center"/>
    </xf>
    <xf numFmtId="1" fontId="14" fillId="0" borderId="9" xfId="0" applyNumberFormat="1" applyFont="1" applyBorder="1" applyAlignment="1">
      <alignment horizontal="right" vertical="center"/>
    </xf>
    <xf numFmtId="1" fontId="14" fillId="0" borderId="10" xfId="0" applyNumberFormat="1" applyFont="1" applyBorder="1" applyAlignment="1">
      <alignment horizontal="right" vertical="center"/>
    </xf>
    <xf numFmtId="1" fontId="14" fillId="0" borderId="1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A4B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06BD-545F-4BF6-B9D1-8EA3D8230016}">
  <dimension ref="A1:R33"/>
  <sheetViews>
    <sheetView topLeftCell="G1" workbookViewId="0">
      <selection activeCell="N34" sqref="N34"/>
    </sheetView>
  </sheetViews>
  <sheetFormatPr defaultRowHeight="14.4" x14ac:dyDescent="0.3"/>
  <cols>
    <col min="1" max="1" width="12.6640625" bestFit="1" customWidth="1"/>
    <col min="2" max="2" width="19" bestFit="1" customWidth="1"/>
    <col min="3" max="3" width="36.21875" bestFit="1" customWidth="1"/>
    <col min="4" max="4" width="23.5546875" bestFit="1" customWidth="1"/>
    <col min="5" max="5" width="26.33203125" bestFit="1" customWidth="1"/>
    <col min="6" max="6" width="8.44140625" bestFit="1" customWidth="1"/>
    <col min="7" max="7" width="23.21875" bestFit="1" customWidth="1"/>
    <col min="8" max="8" width="9.88671875" customWidth="1"/>
    <col min="9" max="10" width="10" customWidth="1"/>
    <col min="11" max="11" width="19.21875" customWidth="1"/>
    <col min="12" max="12" width="8.21875" bestFit="1" customWidth="1"/>
    <col min="13" max="13" width="13" customWidth="1"/>
    <col min="14" max="14" width="47.88671875" customWidth="1"/>
    <col min="15" max="15" width="18.5546875" bestFit="1" customWidth="1"/>
    <col min="16" max="16" width="21.33203125" bestFit="1" customWidth="1"/>
    <col min="17" max="17" width="30.21875" bestFit="1" customWidth="1"/>
    <col min="18" max="18" width="24.109375" customWidth="1"/>
  </cols>
  <sheetData>
    <row r="1" spans="1:18" ht="22.2" customHeight="1" x14ac:dyDescent="0.3">
      <c r="A1" s="14" t="s">
        <v>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ht="37.799999999999997" customHeight="1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25.2" x14ac:dyDescent="0.3">
      <c r="A3" s="9" t="s">
        <v>34</v>
      </c>
      <c r="B3" s="9" t="s">
        <v>23</v>
      </c>
      <c r="C3" s="9" t="s">
        <v>24</v>
      </c>
      <c r="D3" s="9" t="s">
        <v>25</v>
      </c>
      <c r="E3" s="9" t="s">
        <v>33</v>
      </c>
      <c r="F3" s="9" t="s">
        <v>26</v>
      </c>
      <c r="G3" s="9" t="s">
        <v>35</v>
      </c>
      <c r="H3" s="9" t="s">
        <v>27</v>
      </c>
      <c r="I3" s="9" t="s">
        <v>28</v>
      </c>
      <c r="J3" s="9" t="s">
        <v>29</v>
      </c>
      <c r="K3" s="9" t="s">
        <v>36</v>
      </c>
      <c r="L3" s="9" t="s">
        <v>16</v>
      </c>
      <c r="M3" s="9" t="s">
        <v>37</v>
      </c>
      <c r="N3" s="9" t="s">
        <v>148</v>
      </c>
      <c r="O3" s="9" t="s">
        <v>38</v>
      </c>
      <c r="P3" s="9" t="s">
        <v>30</v>
      </c>
      <c r="Q3" s="9" t="s">
        <v>31</v>
      </c>
      <c r="R3" s="9" t="s">
        <v>39</v>
      </c>
    </row>
    <row r="4" spans="1:18" ht="23.4" customHeight="1" x14ac:dyDescent="0.3">
      <c r="A4" s="10" t="s">
        <v>40</v>
      </c>
      <c r="B4" s="10" t="s">
        <v>70</v>
      </c>
      <c r="C4" s="10" t="s">
        <v>100</v>
      </c>
      <c r="D4" s="10" t="s">
        <v>129</v>
      </c>
      <c r="E4" s="10" t="s">
        <v>134</v>
      </c>
      <c r="F4" s="10">
        <v>25000</v>
      </c>
      <c r="G4" s="10">
        <f>40%*F4</f>
        <v>10000</v>
      </c>
      <c r="H4" s="10">
        <f>30%*F4</f>
        <v>7500</v>
      </c>
      <c r="I4" s="10">
        <f>40%*F4</f>
        <v>10000</v>
      </c>
      <c r="J4" s="10">
        <f>10%*F4</f>
        <v>2500</v>
      </c>
      <c r="K4" s="10">
        <f>SUM(F4:I4)</f>
        <v>52500</v>
      </c>
      <c r="L4" s="10">
        <f>10%*K4</f>
        <v>5250</v>
      </c>
      <c r="M4" s="10">
        <f>K4-L4-J4</f>
        <v>44750</v>
      </c>
      <c r="N4" s="10" t="s">
        <v>150</v>
      </c>
      <c r="O4" s="11">
        <v>45292</v>
      </c>
      <c r="P4" s="10" t="s">
        <v>142</v>
      </c>
      <c r="Q4" s="10" t="s">
        <v>70</v>
      </c>
      <c r="R4" s="12">
        <v>405007899556</v>
      </c>
    </row>
    <row r="5" spans="1:18" ht="23.4" customHeight="1" x14ac:dyDescent="0.3">
      <c r="A5" s="10" t="s">
        <v>41</v>
      </c>
      <c r="B5" s="10" t="s">
        <v>71</v>
      </c>
      <c r="C5" s="10" t="s">
        <v>101</v>
      </c>
      <c r="D5" s="10" t="s">
        <v>129</v>
      </c>
      <c r="E5" s="10" t="s">
        <v>135</v>
      </c>
      <c r="F5" s="10">
        <v>30000</v>
      </c>
      <c r="G5" s="10">
        <f t="shared" ref="G5:G33" si="0">40%*F5</f>
        <v>12000</v>
      </c>
      <c r="H5" s="10">
        <f t="shared" ref="H5:H33" si="1">30%*F5</f>
        <v>9000</v>
      </c>
      <c r="I5" s="10">
        <f t="shared" ref="I5:I33" si="2">40%*F5</f>
        <v>12000</v>
      </c>
      <c r="J5" s="10">
        <f t="shared" ref="J5:J33" si="3">10%*F5</f>
        <v>3000</v>
      </c>
      <c r="K5" s="10">
        <f t="shared" ref="K5:K33" si="4">SUM(F5:I5)</f>
        <v>63000</v>
      </c>
      <c r="L5" s="10">
        <f t="shared" ref="L5:L33" si="5">10%*K5</f>
        <v>6300</v>
      </c>
      <c r="M5" s="10">
        <f t="shared" ref="M5:M33" si="6">K5-L5-J5</f>
        <v>53700</v>
      </c>
      <c r="N5" s="10" t="s">
        <v>151</v>
      </c>
      <c r="O5" s="11">
        <v>45292</v>
      </c>
      <c r="P5" s="10" t="s">
        <v>143</v>
      </c>
      <c r="Q5" s="10" t="s">
        <v>71</v>
      </c>
      <c r="R5" s="12">
        <v>667665433556</v>
      </c>
    </row>
    <row r="6" spans="1:18" ht="23.4" customHeight="1" x14ac:dyDescent="0.3">
      <c r="A6" s="10" t="s">
        <v>42</v>
      </c>
      <c r="B6" s="10" t="s">
        <v>72</v>
      </c>
      <c r="C6" s="10" t="s">
        <v>105</v>
      </c>
      <c r="D6" s="10" t="s">
        <v>130</v>
      </c>
      <c r="E6" s="10" t="s">
        <v>134</v>
      </c>
      <c r="F6" s="10">
        <v>20000</v>
      </c>
      <c r="G6" s="10">
        <f t="shared" si="0"/>
        <v>8000</v>
      </c>
      <c r="H6" s="10">
        <f t="shared" si="1"/>
        <v>6000</v>
      </c>
      <c r="I6" s="10">
        <f t="shared" si="2"/>
        <v>8000</v>
      </c>
      <c r="J6" s="10">
        <f t="shared" si="3"/>
        <v>2000</v>
      </c>
      <c r="K6" s="10">
        <f t="shared" si="4"/>
        <v>42000</v>
      </c>
      <c r="L6" s="10">
        <f t="shared" si="5"/>
        <v>4200</v>
      </c>
      <c r="M6" s="10">
        <f t="shared" si="6"/>
        <v>35800</v>
      </c>
      <c r="N6" s="10" t="s">
        <v>152</v>
      </c>
      <c r="O6" s="11">
        <v>45292</v>
      </c>
      <c r="P6" s="10" t="s">
        <v>144</v>
      </c>
      <c r="Q6" s="10" t="s">
        <v>72</v>
      </c>
      <c r="R6" s="12">
        <v>566778998777</v>
      </c>
    </row>
    <row r="7" spans="1:18" ht="23.4" customHeight="1" x14ac:dyDescent="0.3">
      <c r="A7" s="10" t="s">
        <v>43</v>
      </c>
      <c r="B7" s="10" t="s">
        <v>73</v>
      </c>
      <c r="C7" s="10" t="s">
        <v>102</v>
      </c>
      <c r="D7" s="10" t="s">
        <v>131</v>
      </c>
      <c r="E7" s="10" t="s">
        <v>136</v>
      </c>
      <c r="F7" s="10">
        <v>25000</v>
      </c>
      <c r="G7" s="10">
        <f t="shared" si="0"/>
        <v>10000</v>
      </c>
      <c r="H7" s="10">
        <f t="shared" si="1"/>
        <v>7500</v>
      </c>
      <c r="I7" s="10">
        <f t="shared" si="2"/>
        <v>10000</v>
      </c>
      <c r="J7" s="10">
        <f t="shared" si="3"/>
        <v>2500</v>
      </c>
      <c r="K7" s="10">
        <f t="shared" si="4"/>
        <v>52500</v>
      </c>
      <c r="L7" s="10">
        <f t="shared" si="5"/>
        <v>5250</v>
      </c>
      <c r="M7" s="10">
        <f t="shared" si="6"/>
        <v>44750</v>
      </c>
      <c r="N7" s="10" t="s">
        <v>150</v>
      </c>
      <c r="O7" s="11">
        <v>45292</v>
      </c>
      <c r="P7" s="10" t="s">
        <v>145</v>
      </c>
      <c r="Q7" s="10" t="s">
        <v>73</v>
      </c>
      <c r="R7" s="12">
        <v>987766656677</v>
      </c>
    </row>
    <row r="8" spans="1:18" ht="23.4" customHeight="1" x14ac:dyDescent="0.3">
      <c r="A8" s="10" t="s">
        <v>44</v>
      </c>
      <c r="B8" s="10" t="s">
        <v>74</v>
      </c>
      <c r="C8" s="10" t="s">
        <v>103</v>
      </c>
      <c r="D8" s="10" t="s">
        <v>132</v>
      </c>
      <c r="E8" s="10" t="s">
        <v>137</v>
      </c>
      <c r="F8" s="10">
        <v>30000</v>
      </c>
      <c r="G8" s="10">
        <f t="shared" si="0"/>
        <v>12000</v>
      </c>
      <c r="H8" s="10">
        <f t="shared" si="1"/>
        <v>9000</v>
      </c>
      <c r="I8" s="10">
        <f t="shared" si="2"/>
        <v>12000</v>
      </c>
      <c r="J8" s="10">
        <f t="shared" si="3"/>
        <v>3000</v>
      </c>
      <c r="K8" s="10">
        <f t="shared" si="4"/>
        <v>63000</v>
      </c>
      <c r="L8" s="10">
        <f t="shared" si="5"/>
        <v>6300</v>
      </c>
      <c r="M8" s="10">
        <f t="shared" si="6"/>
        <v>53700</v>
      </c>
      <c r="N8" s="10" t="s">
        <v>151</v>
      </c>
      <c r="O8" s="11">
        <v>45292</v>
      </c>
      <c r="P8" s="10" t="s">
        <v>143</v>
      </c>
      <c r="Q8" s="10" t="s">
        <v>74</v>
      </c>
      <c r="R8" s="12">
        <v>899899000997</v>
      </c>
    </row>
    <row r="9" spans="1:18" ht="23.4" customHeight="1" x14ac:dyDescent="0.3">
      <c r="A9" s="10" t="s">
        <v>45</v>
      </c>
      <c r="B9" s="10" t="s">
        <v>75</v>
      </c>
      <c r="C9" s="10" t="s">
        <v>104</v>
      </c>
      <c r="D9" s="10" t="s">
        <v>132</v>
      </c>
      <c r="E9" s="10" t="s">
        <v>138</v>
      </c>
      <c r="F9" s="10">
        <v>30000</v>
      </c>
      <c r="G9" s="10">
        <f t="shared" si="0"/>
        <v>12000</v>
      </c>
      <c r="H9" s="10">
        <f t="shared" si="1"/>
        <v>9000</v>
      </c>
      <c r="I9" s="10">
        <f t="shared" si="2"/>
        <v>12000</v>
      </c>
      <c r="J9" s="10">
        <f t="shared" si="3"/>
        <v>3000</v>
      </c>
      <c r="K9" s="10">
        <f t="shared" si="4"/>
        <v>63000</v>
      </c>
      <c r="L9" s="10">
        <f t="shared" si="5"/>
        <v>6300</v>
      </c>
      <c r="M9" s="10">
        <f t="shared" si="6"/>
        <v>53700</v>
      </c>
      <c r="N9" s="10" t="s">
        <v>151</v>
      </c>
      <c r="O9" s="11">
        <v>45292</v>
      </c>
      <c r="P9" s="10" t="s">
        <v>144</v>
      </c>
      <c r="Q9" s="10" t="s">
        <v>75</v>
      </c>
      <c r="R9" s="12">
        <v>877656788765</v>
      </c>
    </row>
    <row r="10" spans="1:18" ht="23.4" customHeight="1" x14ac:dyDescent="0.3">
      <c r="A10" s="10" t="s">
        <v>46</v>
      </c>
      <c r="B10" s="10" t="s">
        <v>76</v>
      </c>
      <c r="C10" s="10" t="s">
        <v>106</v>
      </c>
      <c r="D10" s="10" t="s">
        <v>133</v>
      </c>
      <c r="E10" s="10" t="s">
        <v>139</v>
      </c>
      <c r="F10" s="10">
        <v>25000</v>
      </c>
      <c r="G10" s="10">
        <f t="shared" si="0"/>
        <v>10000</v>
      </c>
      <c r="H10" s="10">
        <f t="shared" si="1"/>
        <v>7500</v>
      </c>
      <c r="I10" s="10">
        <f t="shared" si="2"/>
        <v>10000</v>
      </c>
      <c r="J10" s="10">
        <f t="shared" si="3"/>
        <v>2500</v>
      </c>
      <c r="K10" s="10">
        <f t="shared" si="4"/>
        <v>52500</v>
      </c>
      <c r="L10" s="10">
        <f t="shared" si="5"/>
        <v>5250</v>
      </c>
      <c r="M10" s="10">
        <f t="shared" si="6"/>
        <v>44750</v>
      </c>
      <c r="N10" s="10" t="s">
        <v>149</v>
      </c>
      <c r="O10" s="11">
        <v>45292</v>
      </c>
      <c r="P10" s="10" t="s">
        <v>146</v>
      </c>
      <c r="Q10" s="10" t="s">
        <v>76</v>
      </c>
      <c r="R10" s="12">
        <v>987654675889</v>
      </c>
    </row>
    <row r="11" spans="1:18" ht="23.4" customHeight="1" x14ac:dyDescent="0.3">
      <c r="A11" s="10" t="s">
        <v>47</v>
      </c>
      <c r="B11" s="10" t="s">
        <v>77</v>
      </c>
      <c r="C11" s="10" t="s">
        <v>107</v>
      </c>
      <c r="D11" s="10" t="s">
        <v>130</v>
      </c>
      <c r="E11" s="10" t="s">
        <v>134</v>
      </c>
      <c r="F11" s="10">
        <v>30000</v>
      </c>
      <c r="G11" s="10">
        <f t="shared" si="0"/>
        <v>12000</v>
      </c>
      <c r="H11" s="10">
        <f t="shared" si="1"/>
        <v>9000</v>
      </c>
      <c r="I11" s="10">
        <f t="shared" si="2"/>
        <v>12000</v>
      </c>
      <c r="J11" s="10">
        <f t="shared" si="3"/>
        <v>3000</v>
      </c>
      <c r="K11" s="10">
        <f t="shared" si="4"/>
        <v>63000</v>
      </c>
      <c r="L11" s="10">
        <f t="shared" si="5"/>
        <v>6300</v>
      </c>
      <c r="M11" s="10">
        <f t="shared" si="6"/>
        <v>53700</v>
      </c>
      <c r="N11" s="10" t="s">
        <v>151</v>
      </c>
      <c r="O11" s="11">
        <v>45292</v>
      </c>
      <c r="P11" s="10" t="s">
        <v>147</v>
      </c>
      <c r="Q11" s="10" t="s">
        <v>77</v>
      </c>
      <c r="R11" s="12">
        <v>876543567899</v>
      </c>
    </row>
    <row r="12" spans="1:18" ht="23.4" customHeight="1" x14ac:dyDescent="0.3">
      <c r="A12" s="10" t="s">
        <v>48</v>
      </c>
      <c r="B12" s="10" t="s">
        <v>78</v>
      </c>
      <c r="C12" s="10" t="s">
        <v>108</v>
      </c>
      <c r="D12" s="10" t="s">
        <v>129</v>
      </c>
      <c r="E12" s="10" t="s">
        <v>135</v>
      </c>
      <c r="F12" s="10">
        <v>30000</v>
      </c>
      <c r="G12" s="10">
        <f t="shared" si="0"/>
        <v>12000</v>
      </c>
      <c r="H12" s="10">
        <f t="shared" si="1"/>
        <v>9000</v>
      </c>
      <c r="I12" s="10">
        <f t="shared" si="2"/>
        <v>12000</v>
      </c>
      <c r="J12" s="10">
        <f t="shared" si="3"/>
        <v>3000</v>
      </c>
      <c r="K12" s="10">
        <f t="shared" si="4"/>
        <v>63000</v>
      </c>
      <c r="L12" s="10">
        <f t="shared" si="5"/>
        <v>6300</v>
      </c>
      <c r="M12" s="10">
        <f t="shared" si="6"/>
        <v>53700</v>
      </c>
      <c r="N12" s="10" t="s">
        <v>151</v>
      </c>
      <c r="O12" s="11">
        <v>45292</v>
      </c>
      <c r="P12" s="10" t="s">
        <v>142</v>
      </c>
      <c r="Q12" s="10" t="s">
        <v>78</v>
      </c>
      <c r="R12" s="12">
        <v>456788888888</v>
      </c>
    </row>
    <row r="13" spans="1:18" ht="23.4" customHeight="1" x14ac:dyDescent="0.3">
      <c r="A13" s="10" t="s">
        <v>49</v>
      </c>
      <c r="B13" s="10" t="s">
        <v>79</v>
      </c>
      <c r="C13" s="10" t="s">
        <v>109</v>
      </c>
      <c r="D13" s="10" t="s">
        <v>132</v>
      </c>
      <c r="E13" s="10" t="s">
        <v>140</v>
      </c>
      <c r="F13" s="10">
        <v>35000</v>
      </c>
      <c r="G13" s="10">
        <f t="shared" si="0"/>
        <v>14000</v>
      </c>
      <c r="H13" s="10">
        <f t="shared" si="1"/>
        <v>10500</v>
      </c>
      <c r="I13" s="10">
        <f t="shared" si="2"/>
        <v>14000</v>
      </c>
      <c r="J13" s="10">
        <f t="shared" si="3"/>
        <v>3500</v>
      </c>
      <c r="K13" s="10">
        <f t="shared" si="4"/>
        <v>73500</v>
      </c>
      <c r="L13" s="10">
        <f t="shared" si="5"/>
        <v>7350</v>
      </c>
      <c r="M13" s="10">
        <f t="shared" si="6"/>
        <v>62650</v>
      </c>
      <c r="N13" s="10" t="s">
        <v>153</v>
      </c>
      <c r="O13" s="11">
        <v>45292</v>
      </c>
      <c r="P13" s="10" t="s">
        <v>145</v>
      </c>
      <c r="Q13" s="10" t="s">
        <v>79</v>
      </c>
      <c r="R13" s="12">
        <v>987654567890</v>
      </c>
    </row>
    <row r="14" spans="1:18" ht="23.4" customHeight="1" x14ac:dyDescent="0.3">
      <c r="A14" s="10" t="s">
        <v>50</v>
      </c>
      <c r="B14" s="10" t="s">
        <v>80</v>
      </c>
      <c r="C14" s="10" t="s">
        <v>110</v>
      </c>
      <c r="D14" s="10" t="s">
        <v>131</v>
      </c>
      <c r="E14" s="10" t="s">
        <v>136</v>
      </c>
      <c r="F14" s="10">
        <v>25000</v>
      </c>
      <c r="G14" s="10">
        <f t="shared" si="0"/>
        <v>10000</v>
      </c>
      <c r="H14" s="10">
        <f t="shared" si="1"/>
        <v>7500</v>
      </c>
      <c r="I14" s="10">
        <f t="shared" si="2"/>
        <v>10000</v>
      </c>
      <c r="J14" s="10">
        <f t="shared" si="3"/>
        <v>2500</v>
      </c>
      <c r="K14" s="10">
        <f t="shared" si="4"/>
        <v>52500</v>
      </c>
      <c r="L14" s="10">
        <f t="shared" si="5"/>
        <v>5250</v>
      </c>
      <c r="M14" s="10">
        <f t="shared" si="6"/>
        <v>44750</v>
      </c>
      <c r="N14" s="10" t="s">
        <v>150</v>
      </c>
      <c r="O14" s="11">
        <v>45292</v>
      </c>
      <c r="P14" s="10" t="s">
        <v>143</v>
      </c>
      <c r="Q14" s="10" t="s">
        <v>80</v>
      </c>
      <c r="R14" s="12">
        <v>89765435678</v>
      </c>
    </row>
    <row r="15" spans="1:18" ht="23.4" customHeight="1" x14ac:dyDescent="0.3">
      <c r="A15" s="10" t="s">
        <v>51</v>
      </c>
      <c r="B15" s="10" t="s">
        <v>81</v>
      </c>
      <c r="C15" s="10" t="s">
        <v>111</v>
      </c>
      <c r="D15" s="10" t="s">
        <v>133</v>
      </c>
      <c r="E15" s="10" t="s">
        <v>141</v>
      </c>
      <c r="F15" s="10">
        <v>25000</v>
      </c>
      <c r="G15" s="10">
        <f t="shared" si="0"/>
        <v>10000</v>
      </c>
      <c r="H15" s="10">
        <f t="shared" si="1"/>
        <v>7500</v>
      </c>
      <c r="I15" s="10">
        <f t="shared" si="2"/>
        <v>10000</v>
      </c>
      <c r="J15" s="10">
        <f t="shared" si="3"/>
        <v>2500</v>
      </c>
      <c r="K15" s="10">
        <f t="shared" si="4"/>
        <v>52500</v>
      </c>
      <c r="L15" s="10">
        <f t="shared" si="5"/>
        <v>5250</v>
      </c>
      <c r="M15" s="10">
        <f t="shared" si="6"/>
        <v>44750</v>
      </c>
      <c r="N15" s="10" t="s">
        <v>150</v>
      </c>
      <c r="O15" s="11">
        <v>45292</v>
      </c>
      <c r="P15" s="10" t="s">
        <v>144</v>
      </c>
      <c r="Q15" s="10" t="s">
        <v>81</v>
      </c>
      <c r="R15" s="12">
        <v>23456784564</v>
      </c>
    </row>
    <row r="16" spans="1:18" ht="23.4" customHeight="1" x14ac:dyDescent="0.3">
      <c r="A16" s="10" t="s">
        <v>52</v>
      </c>
      <c r="B16" s="10" t="s">
        <v>82</v>
      </c>
      <c r="C16" s="10" t="s">
        <v>112</v>
      </c>
      <c r="D16" s="10" t="s">
        <v>132</v>
      </c>
      <c r="E16" s="10" t="s">
        <v>141</v>
      </c>
      <c r="F16" s="10">
        <v>25000</v>
      </c>
      <c r="G16" s="10">
        <f t="shared" si="0"/>
        <v>10000</v>
      </c>
      <c r="H16" s="10">
        <f t="shared" si="1"/>
        <v>7500</v>
      </c>
      <c r="I16" s="10">
        <f t="shared" si="2"/>
        <v>10000</v>
      </c>
      <c r="J16" s="10">
        <f t="shared" si="3"/>
        <v>2500</v>
      </c>
      <c r="K16" s="10">
        <f t="shared" si="4"/>
        <v>52500</v>
      </c>
      <c r="L16" s="10">
        <f t="shared" si="5"/>
        <v>5250</v>
      </c>
      <c r="M16" s="10">
        <f t="shared" si="6"/>
        <v>44750</v>
      </c>
      <c r="N16" s="10" t="s">
        <v>150</v>
      </c>
      <c r="O16" s="11">
        <v>45292</v>
      </c>
      <c r="P16" s="10" t="s">
        <v>142</v>
      </c>
      <c r="Q16" s="10" t="s">
        <v>82</v>
      </c>
      <c r="R16" s="12">
        <v>23456789098</v>
      </c>
    </row>
    <row r="17" spans="1:18" ht="23.4" customHeight="1" x14ac:dyDescent="0.3">
      <c r="A17" s="10" t="s">
        <v>53</v>
      </c>
      <c r="B17" s="10" t="s">
        <v>83</v>
      </c>
      <c r="C17" s="10" t="s">
        <v>113</v>
      </c>
      <c r="D17" s="10" t="s">
        <v>130</v>
      </c>
      <c r="E17" s="10" t="s">
        <v>138</v>
      </c>
      <c r="F17" s="10">
        <v>30000</v>
      </c>
      <c r="G17" s="10">
        <f t="shared" si="0"/>
        <v>12000</v>
      </c>
      <c r="H17" s="10">
        <f t="shared" si="1"/>
        <v>9000</v>
      </c>
      <c r="I17" s="10">
        <f t="shared" si="2"/>
        <v>12000</v>
      </c>
      <c r="J17" s="10">
        <f t="shared" si="3"/>
        <v>3000</v>
      </c>
      <c r="K17" s="10">
        <f t="shared" si="4"/>
        <v>63000</v>
      </c>
      <c r="L17" s="10">
        <f t="shared" si="5"/>
        <v>6300</v>
      </c>
      <c r="M17" s="10">
        <f t="shared" si="6"/>
        <v>53700</v>
      </c>
      <c r="N17" s="10" t="s">
        <v>151</v>
      </c>
      <c r="O17" s="11">
        <v>45292</v>
      </c>
      <c r="P17" s="10" t="s">
        <v>142</v>
      </c>
      <c r="Q17" s="10" t="s">
        <v>83</v>
      </c>
      <c r="R17" s="12">
        <v>87654345678</v>
      </c>
    </row>
    <row r="18" spans="1:18" ht="23.4" customHeight="1" x14ac:dyDescent="0.3">
      <c r="A18" s="10" t="s">
        <v>54</v>
      </c>
      <c r="B18" s="10" t="s">
        <v>84</v>
      </c>
      <c r="C18" s="10" t="s">
        <v>114</v>
      </c>
      <c r="D18" s="10" t="s">
        <v>132</v>
      </c>
      <c r="E18" s="10" t="s">
        <v>134</v>
      </c>
      <c r="F18" s="10">
        <v>30000</v>
      </c>
      <c r="G18" s="10">
        <f t="shared" si="0"/>
        <v>12000</v>
      </c>
      <c r="H18" s="10">
        <f t="shared" si="1"/>
        <v>9000</v>
      </c>
      <c r="I18" s="10">
        <f t="shared" si="2"/>
        <v>12000</v>
      </c>
      <c r="J18" s="10">
        <f t="shared" si="3"/>
        <v>3000</v>
      </c>
      <c r="K18" s="10">
        <f t="shared" si="4"/>
        <v>63000</v>
      </c>
      <c r="L18" s="10">
        <f t="shared" si="5"/>
        <v>6300</v>
      </c>
      <c r="M18" s="10">
        <f t="shared" si="6"/>
        <v>53700</v>
      </c>
      <c r="N18" s="10" t="s">
        <v>151</v>
      </c>
      <c r="O18" s="11">
        <v>45292</v>
      </c>
      <c r="P18" s="10" t="s">
        <v>146</v>
      </c>
      <c r="Q18" s="10" t="s">
        <v>84</v>
      </c>
      <c r="R18" s="12">
        <v>34567898765</v>
      </c>
    </row>
    <row r="19" spans="1:18" ht="23.4" customHeight="1" x14ac:dyDescent="0.3">
      <c r="A19" s="10" t="s">
        <v>55</v>
      </c>
      <c r="B19" s="10" t="s">
        <v>85</v>
      </c>
      <c r="C19" s="10" t="s">
        <v>115</v>
      </c>
      <c r="D19" s="10" t="s">
        <v>131</v>
      </c>
      <c r="E19" s="10" t="s">
        <v>140</v>
      </c>
      <c r="F19" s="10">
        <v>25000</v>
      </c>
      <c r="G19" s="10">
        <f t="shared" si="0"/>
        <v>10000</v>
      </c>
      <c r="H19" s="10">
        <f t="shared" si="1"/>
        <v>7500</v>
      </c>
      <c r="I19" s="10">
        <f t="shared" si="2"/>
        <v>10000</v>
      </c>
      <c r="J19" s="10">
        <f t="shared" si="3"/>
        <v>2500</v>
      </c>
      <c r="K19" s="10">
        <f t="shared" si="4"/>
        <v>52500</v>
      </c>
      <c r="L19" s="10">
        <f t="shared" si="5"/>
        <v>5250</v>
      </c>
      <c r="M19" s="10">
        <f t="shared" si="6"/>
        <v>44750</v>
      </c>
      <c r="N19" s="10" t="s">
        <v>150</v>
      </c>
      <c r="O19" s="11">
        <v>45292</v>
      </c>
      <c r="P19" s="10" t="s">
        <v>143</v>
      </c>
      <c r="Q19" s="10" t="s">
        <v>85</v>
      </c>
      <c r="R19" s="12">
        <v>45678900987</v>
      </c>
    </row>
    <row r="20" spans="1:18" ht="23.4" customHeight="1" x14ac:dyDescent="0.3">
      <c r="A20" s="10" t="s">
        <v>56</v>
      </c>
      <c r="B20" s="10" t="s">
        <v>86</v>
      </c>
      <c r="C20" s="10" t="s">
        <v>116</v>
      </c>
      <c r="D20" s="10" t="s">
        <v>132</v>
      </c>
      <c r="E20" s="10" t="s">
        <v>141</v>
      </c>
      <c r="F20" s="10">
        <v>25000</v>
      </c>
      <c r="G20" s="10">
        <f t="shared" si="0"/>
        <v>10000</v>
      </c>
      <c r="H20" s="10">
        <f t="shared" si="1"/>
        <v>7500</v>
      </c>
      <c r="I20" s="10">
        <f t="shared" si="2"/>
        <v>10000</v>
      </c>
      <c r="J20" s="10">
        <f t="shared" si="3"/>
        <v>2500</v>
      </c>
      <c r="K20" s="10">
        <f t="shared" si="4"/>
        <v>52500</v>
      </c>
      <c r="L20" s="10">
        <f t="shared" si="5"/>
        <v>5250</v>
      </c>
      <c r="M20" s="10">
        <f t="shared" si="6"/>
        <v>44750</v>
      </c>
      <c r="N20" s="10" t="s">
        <v>150</v>
      </c>
      <c r="O20" s="11">
        <v>45292</v>
      </c>
      <c r="P20" s="10" t="s">
        <v>147</v>
      </c>
      <c r="Q20" s="10" t="s">
        <v>86</v>
      </c>
      <c r="R20" s="12">
        <v>34567899876</v>
      </c>
    </row>
    <row r="21" spans="1:18" ht="23.4" customHeight="1" x14ac:dyDescent="0.3">
      <c r="A21" s="10" t="s">
        <v>57</v>
      </c>
      <c r="B21" s="10" t="s">
        <v>87</v>
      </c>
      <c r="C21" s="10" t="s">
        <v>117</v>
      </c>
      <c r="D21" s="10" t="s">
        <v>130</v>
      </c>
      <c r="E21" s="10" t="s">
        <v>138</v>
      </c>
      <c r="F21" s="10">
        <v>30000</v>
      </c>
      <c r="G21" s="10">
        <f t="shared" si="0"/>
        <v>12000</v>
      </c>
      <c r="H21" s="10">
        <f t="shared" si="1"/>
        <v>9000</v>
      </c>
      <c r="I21" s="10">
        <f t="shared" si="2"/>
        <v>12000</v>
      </c>
      <c r="J21" s="10">
        <f t="shared" si="3"/>
        <v>3000</v>
      </c>
      <c r="K21" s="10">
        <f t="shared" si="4"/>
        <v>63000</v>
      </c>
      <c r="L21" s="10">
        <f t="shared" si="5"/>
        <v>6300</v>
      </c>
      <c r="M21" s="10">
        <f t="shared" si="6"/>
        <v>53700</v>
      </c>
      <c r="N21" s="10" t="s">
        <v>151</v>
      </c>
      <c r="O21" s="11">
        <v>45292</v>
      </c>
      <c r="P21" s="10" t="s">
        <v>144</v>
      </c>
      <c r="Q21" s="10" t="s">
        <v>87</v>
      </c>
      <c r="R21" s="12">
        <v>34567899765</v>
      </c>
    </row>
    <row r="22" spans="1:18" ht="23.4" customHeight="1" x14ac:dyDescent="0.3">
      <c r="A22" s="10" t="s">
        <v>58</v>
      </c>
      <c r="B22" s="10" t="s">
        <v>88</v>
      </c>
      <c r="C22" s="10" t="s">
        <v>118</v>
      </c>
      <c r="D22" s="10" t="s">
        <v>133</v>
      </c>
      <c r="E22" s="10" t="s">
        <v>137</v>
      </c>
      <c r="F22" s="10">
        <v>30000</v>
      </c>
      <c r="G22" s="10">
        <f t="shared" si="0"/>
        <v>12000</v>
      </c>
      <c r="H22" s="10">
        <f t="shared" si="1"/>
        <v>9000</v>
      </c>
      <c r="I22" s="10">
        <f t="shared" si="2"/>
        <v>12000</v>
      </c>
      <c r="J22" s="10">
        <f t="shared" si="3"/>
        <v>3000</v>
      </c>
      <c r="K22" s="10">
        <f t="shared" si="4"/>
        <v>63000</v>
      </c>
      <c r="L22" s="10">
        <f t="shared" si="5"/>
        <v>6300</v>
      </c>
      <c r="M22" s="10">
        <f t="shared" si="6"/>
        <v>53700</v>
      </c>
      <c r="N22" s="10" t="s">
        <v>151</v>
      </c>
      <c r="O22" s="11">
        <v>45292</v>
      </c>
      <c r="P22" s="10" t="s">
        <v>143</v>
      </c>
      <c r="Q22" s="10" t="s">
        <v>88</v>
      </c>
      <c r="R22" s="12">
        <v>56789987654</v>
      </c>
    </row>
    <row r="23" spans="1:18" ht="23.4" customHeight="1" x14ac:dyDescent="0.3">
      <c r="A23" s="10" t="s">
        <v>59</v>
      </c>
      <c r="B23" s="10" t="s">
        <v>89</v>
      </c>
      <c r="C23" s="10" t="s">
        <v>126</v>
      </c>
      <c r="D23" s="10" t="s">
        <v>131</v>
      </c>
      <c r="E23" s="10" t="s">
        <v>140</v>
      </c>
      <c r="F23" s="10">
        <v>35000</v>
      </c>
      <c r="G23" s="10">
        <f t="shared" si="0"/>
        <v>14000</v>
      </c>
      <c r="H23" s="10">
        <f t="shared" si="1"/>
        <v>10500</v>
      </c>
      <c r="I23" s="10">
        <f t="shared" si="2"/>
        <v>14000</v>
      </c>
      <c r="J23" s="10">
        <f t="shared" si="3"/>
        <v>3500</v>
      </c>
      <c r="K23" s="10">
        <f t="shared" si="4"/>
        <v>73500</v>
      </c>
      <c r="L23" s="10">
        <f t="shared" si="5"/>
        <v>7350</v>
      </c>
      <c r="M23" s="10">
        <f t="shared" si="6"/>
        <v>62650</v>
      </c>
      <c r="N23" s="10" t="s">
        <v>153</v>
      </c>
      <c r="O23" s="11">
        <v>45292</v>
      </c>
      <c r="P23" s="10" t="s">
        <v>146</v>
      </c>
      <c r="Q23" s="10" t="s">
        <v>89</v>
      </c>
      <c r="R23" s="12">
        <v>98345454566</v>
      </c>
    </row>
    <row r="24" spans="1:18" ht="23.4" customHeight="1" x14ac:dyDescent="0.3">
      <c r="A24" s="10" t="s">
        <v>60</v>
      </c>
      <c r="B24" s="10" t="s">
        <v>90</v>
      </c>
      <c r="C24" s="10" t="s">
        <v>127</v>
      </c>
      <c r="D24" s="10" t="s">
        <v>129</v>
      </c>
      <c r="E24" s="10" t="s">
        <v>140</v>
      </c>
      <c r="F24" s="10">
        <v>35000</v>
      </c>
      <c r="G24" s="10">
        <f t="shared" si="0"/>
        <v>14000</v>
      </c>
      <c r="H24" s="10">
        <f t="shared" si="1"/>
        <v>10500</v>
      </c>
      <c r="I24" s="10">
        <f t="shared" si="2"/>
        <v>14000</v>
      </c>
      <c r="J24" s="10">
        <f t="shared" si="3"/>
        <v>3500</v>
      </c>
      <c r="K24" s="10">
        <f t="shared" si="4"/>
        <v>73500</v>
      </c>
      <c r="L24" s="10">
        <f t="shared" si="5"/>
        <v>7350</v>
      </c>
      <c r="M24" s="10">
        <f t="shared" si="6"/>
        <v>62650</v>
      </c>
      <c r="N24" s="10" t="s">
        <v>153</v>
      </c>
      <c r="O24" s="11">
        <v>45292</v>
      </c>
      <c r="P24" s="10" t="s">
        <v>142</v>
      </c>
      <c r="Q24" s="10" t="s">
        <v>90</v>
      </c>
      <c r="R24" s="12">
        <v>12345678954</v>
      </c>
    </row>
    <row r="25" spans="1:18" ht="23.4" customHeight="1" x14ac:dyDescent="0.3">
      <c r="A25" s="10" t="s">
        <v>61</v>
      </c>
      <c r="B25" s="10" t="s">
        <v>91</v>
      </c>
      <c r="C25" s="10" t="s">
        <v>102</v>
      </c>
      <c r="D25" s="10" t="s">
        <v>132</v>
      </c>
      <c r="E25" s="10" t="s">
        <v>136</v>
      </c>
      <c r="F25" s="10">
        <v>25000</v>
      </c>
      <c r="G25" s="10">
        <f t="shared" si="0"/>
        <v>10000</v>
      </c>
      <c r="H25" s="10">
        <f t="shared" si="1"/>
        <v>7500</v>
      </c>
      <c r="I25" s="10">
        <f t="shared" si="2"/>
        <v>10000</v>
      </c>
      <c r="J25" s="10">
        <f t="shared" si="3"/>
        <v>2500</v>
      </c>
      <c r="K25" s="10">
        <f t="shared" si="4"/>
        <v>52500</v>
      </c>
      <c r="L25" s="10">
        <f t="shared" si="5"/>
        <v>5250</v>
      </c>
      <c r="M25" s="10">
        <f t="shared" si="6"/>
        <v>44750</v>
      </c>
      <c r="N25" s="10" t="s">
        <v>150</v>
      </c>
      <c r="O25" s="11">
        <v>45292</v>
      </c>
      <c r="P25" s="10" t="s">
        <v>142</v>
      </c>
      <c r="Q25" s="10" t="s">
        <v>91</v>
      </c>
      <c r="R25" s="12">
        <v>56787457898</v>
      </c>
    </row>
    <row r="26" spans="1:18" ht="23.4" customHeight="1" x14ac:dyDescent="0.3">
      <c r="A26" s="10" t="s">
        <v>62</v>
      </c>
      <c r="B26" s="10" t="s">
        <v>92</v>
      </c>
      <c r="C26" s="10" t="s">
        <v>119</v>
      </c>
      <c r="D26" s="10" t="s">
        <v>132</v>
      </c>
      <c r="E26" s="10" t="s">
        <v>140</v>
      </c>
      <c r="F26" s="10">
        <v>35000</v>
      </c>
      <c r="G26" s="10">
        <f t="shared" si="0"/>
        <v>14000</v>
      </c>
      <c r="H26" s="10">
        <f t="shared" si="1"/>
        <v>10500</v>
      </c>
      <c r="I26" s="10">
        <f t="shared" si="2"/>
        <v>14000</v>
      </c>
      <c r="J26" s="10">
        <f t="shared" si="3"/>
        <v>3500</v>
      </c>
      <c r="K26" s="10">
        <f t="shared" si="4"/>
        <v>73500</v>
      </c>
      <c r="L26" s="10">
        <f t="shared" si="5"/>
        <v>7350</v>
      </c>
      <c r="M26" s="10">
        <f t="shared" si="6"/>
        <v>62650</v>
      </c>
      <c r="N26" s="10" t="s">
        <v>153</v>
      </c>
      <c r="O26" s="11">
        <v>45292</v>
      </c>
      <c r="P26" s="10" t="s">
        <v>146</v>
      </c>
      <c r="Q26" s="10" t="s">
        <v>92</v>
      </c>
      <c r="R26" s="12">
        <v>77654567887</v>
      </c>
    </row>
    <row r="27" spans="1:18" ht="23.4" customHeight="1" x14ac:dyDescent="0.3">
      <c r="A27" s="10" t="s">
        <v>63</v>
      </c>
      <c r="B27" s="10" t="s">
        <v>93</v>
      </c>
      <c r="C27" s="10" t="s">
        <v>128</v>
      </c>
      <c r="D27" s="10" t="s">
        <v>130</v>
      </c>
      <c r="E27" s="10" t="s">
        <v>139</v>
      </c>
      <c r="F27" s="10">
        <v>30000</v>
      </c>
      <c r="G27" s="10">
        <f t="shared" si="0"/>
        <v>12000</v>
      </c>
      <c r="H27" s="10">
        <f t="shared" si="1"/>
        <v>9000</v>
      </c>
      <c r="I27" s="10">
        <f t="shared" si="2"/>
        <v>12000</v>
      </c>
      <c r="J27" s="10">
        <f t="shared" si="3"/>
        <v>3000</v>
      </c>
      <c r="K27" s="10">
        <f t="shared" si="4"/>
        <v>63000</v>
      </c>
      <c r="L27" s="10">
        <f t="shared" si="5"/>
        <v>6300</v>
      </c>
      <c r="M27" s="10">
        <f t="shared" si="6"/>
        <v>53700</v>
      </c>
      <c r="N27" s="10" t="s">
        <v>151</v>
      </c>
      <c r="O27" s="11">
        <v>45292</v>
      </c>
      <c r="P27" s="10" t="s">
        <v>144</v>
      </c>
      <c r="Q27" s="10" t="s">
        <v>93</v>
      </c>
      <c r="R27" s="12">
        <v>43456789098</v>
      </c>
    </row>
    <row r="28" spans="1:18" ht="23.4" customHeight="1" x14ac:dyDescent="0.3">
      <c r="A28" s="10" t="s">
        <v>64</v>
      </c>
      <c r="B28" s="10" t="s">
        <v>94</v>
      </c>
      <c r="C28" s="10" t="s">
        <v>120</v>
      </c>
      <c r="D28" s="10" t="s">
        <v>131</v>
      </c>
      <c r="E28" s="10" t="s">
        <v>134</v>
      </c>
      <c r="F28" s="10">
        <v>30000</v>
      </c>
      <c r="G28" s="10">
        <f t="shared" si="0"/>
        <v>12000</v>
      </c>
      <c r="H28" s="10">
        <f t="shared" si="1"/>
        <v>9000</v>
      </c>
      <c r="I28" s="10">
        <f t="shared" si="2"/>
        <v>12000</v>
      </c>
      <c r="J28" s="10">
        <f t="shared" si="3"/>
        <v>3000</v>
      </c>
      <c r="K28" s="10">
        <f t="shared" si="4"/>
        <v>63000</v>
      </c>
      <c r="L28" s="10">
        <f t="shared" si="5"/>
        <v>6300</v>
      </c>
      <c r="M28" s="10">
        <f t="shared" si="6"/>
        <v>53700</v>
      </c>
      <c r="N28" s="10" t="s">
        <v>151</v>
      </c>
      <c r="O28" s="11">
        <v>45292</v>
      </c>
      <c r="P28" s="10" t="s">
        <v>144</v>
      </c>
      <c r="Q28" s="10" t="s">
        <v>94</v>
      </c>
      <c r="R28" s="12">
        <v>65445677566</v>
      </c>
    </row>
    <row r="29" spans="1:18" ht="23.4" customHeight="1" x14ac:dyDescent="0.3">
      <c r="A29" s="10" t="s">
        <v>65</v>
      </c>
      <c r="B29" s="10" t="s">
        <v>95</v>
      </c>
      <c r="C29" s="10" t="s">
        <v>121</v>
      </c>
      <c r="D29" s="10" t="s">
        <v>133</v>
      </c>
      <c r="E29" s="10" t="s">
        <v>134</v>
      </c>
      <c r="F29" s="10">
        <v>30000</v>
      </c>
      <c r="G29" s="10">
        <f t="shared" si="0"/>
        <v>12000</v>
      </c>
      <c r="H29" s="10">
        <f t="shared" si="1"/>
        <v>9000</v>
      </c>
      <c r="I29" s="10">
        <f t="shared" si="2"/>
        <v>12000</v>
      </c>
      <c r="J29" s="10">
        <f t="shared" si="3"/>
        <v>3000</v>
      </c>
      <c r="K29" s="10">
        <f t="shared" si="4"/>
        <v>63000</v>
      </c>
      <c r="L29" s="10">
        <f t="shared" si="5"/>
        <v>6300</v>
      </c>
      <c r="M29" s="10">
        <f t="shared" si="6"/>
        <v>53700</v>
      </c>
      <c r="N29" s="10" t="s">
        <v>151</v>
      </c>
      <c r="O29" s="11">
        <v>45292</v>
      </c>
      <c r="P29" s="10" t="s">
        <v>142</v>
      </c>
      <c r="Q29" s="10" t="s">
        <v>95</v>
      </c>
      <c r="R29" s="12">
        <v>45678767678</v>
      </c>
    </row>
    <row r="30" spans="1:18" ht="23.4" customHeight="1" x14ac:dyDescent="0.3">
      <c r="A30" s="10" t="s">
        <v>66</v>
      </c>
      <c r="B30" s="10" t="s">
        <v>96</v>
      </c>
      <c r="C30" s="10" t="s">
        <v>122</v>
      </c>
      <c r="D30" s="10" t="s">
        <v>132</v>
      </c>
      <c r="E30" s="10" t="s">
        <v>134</v>
      </c>
      <c r="F30" s="10">
        <v>30000</v>
      </c>
      <c r="G30" s="10">
        <f t="shared" si="0"/>
        <v>12000</v>
      </c>
      <c r="H30" s="10">
        <f t="shared" si="1"/>
        <v>9000</v>
      </c>
      <c r="I30" s="10">
        <f t="shared" si="2"/>
        <v>12000</v>
      </c>
      <c r="J30" s="10">
        <f t="shared" si="3"/>
        <v>3000</v>
      </c>
      <c r="K30" s="10">
        <f t="shared" si="4"/>
        <v>63000</v>
      </c>
      <c r="L30" s="10">
        <f t="shared" si="5"/>
        <v>6300</v>
      </c>
      <c r="M30" s="10">
        <f t="shared" si="6"/>
        <v>53700</v>
      </c>
      <c r="N30" s="10" t="s">
        <v>151</v>
      </c>
      <c r="O30" s="11">
        <v>45292</v>
      </c>
      <c r="P30" s="10" t="s">
        <v>143</v>
      </c>
      <c r="Q30" s="10" t="s">
        <v>96</v>
      </c>
      <c r="R30" s="12">
        <v>56789976776</v>
      </c>
    </row>
    <row r="31" spans="1:18" ht="23.4" customHeight="1" x14ac:dyDescent="0.3">
      <c r="A31" s="10" t="s">
        <v>67</v>
      </c>
      <c r="B31" s="10" t="s">
        <v>97</v>
      </c>
      <c r="C31" s="10" t="s">
        <v>123</v>
      </c>
      <c r="D31" s="10" t="s">
        <v>130</v>
      </c>
      <c r="E31" s="10" t="s">
        <v>141</v>
      </c>
      <c r="F31" s="10">
        <v>25000</v>
      </c>
      <c r="G31" s="10">
        <f t="shared" si="0"/>
        <v>10000</v>
      </c>
      <c r="H31" s="10">
        <f t="shared" si="1"/>
        <v>7500</v>
      </c>
      <c r="I31" s="10">
        <f t="shared" si="2"/>
        <v>10000</v>
      </c>
      <c r="J31" s="10">
        <f t="shared" si="3"/>
        <v>2500</v>
      </c>
      <c r="K31" s="10">
        <f t="shared" si="4"/>
        <v>52500</v>
      </c>
      <c r="L31" s="10">
        <f t="shared" si="5"/>
        <v>5250</v>
      </c>
      <c r="M31" s="10">
        <f t="shared" si="6"/>
        <v>44750</v>
      </c>
      <c r="N31" s="10" t="s">
        <v>150</v>
      </c>
      <c r="O31" s="11">
        <v>45292</v>
      </c>
      <c r="P31" s="10" t="s">
        <v>142</v>
      </c>
      <c r="Q31" s="10" t="s">
        <v>97</v>
      </c>
      <c r="R31" s="12">
        <v>56789987667</v>
      </c>
    </row>
    <row r="32" spans="1:18" ht="23.4" customHeight="1" x14ac:dyDescent="0.3">
      <c r="A32" s="10" t="s">
        <v>68</v>
      </c>
      <c r="B32" s="10" t="s">
        <v>98</v>
      </c>
      <c r="C32" s="10" t="s">
        <v>124</v>
      </c>
      <c r="D32" s="10" t="s">
        <v>132</v>
      </c>
      <c r="E32" s="10" t="s">
        <v>136</v>
      </c>
      <c r="F32" s="10">
        <v>25000</v>
      </c>
      <c r="G32" s="10">
        <f t="shared" si="0"/>
        <v>10000</v>
      </c>
      <c r="H32" s="10">
        <f t="shared" si="1"/>
        <v>7500</v>
      </c>
      <c r="I32" s="10">
        <f t="shared" si="2"/>
        <v>10000</v>
      </c>
      <c r="J32" s="10">
        <f t="shared" si="3"/>
        <v>2500</v>
      </c>
      <c r="K32" s="10">
        <f t="shared" si="4"/>
        <v>52500</v>
      </c>
      <c r="L32" s="10">
        <f t="shared" si="5"/>
        <v>5250</v>
      </c>
      <c r="M32" s="10">
        <f t="shared" si="6"/>
        <v>44750</v>
      </c>
      <c r="N32" s="10" t="s">
        <v>150</v>
      </c>
      <c r="O32" s="11">
        <v>45292</v>
      </c>
      <c r="P32" s="10" t="s">
        <v>144</v>
      </c>
      <c r="Q32" s="10" t="s">
        <v>98</v>
      </c>
      <c r="R32" s="12">
        <v>45678956789</v>
      </c>
    </row>
    <row r="33" spans="1:18" ht="23.4" customHeight="1" x14ac:dyDescent="0.3">
      <c r="A33" s="10" t="s">
        <v>69</v>
      </c>
      <c r="B33" s="10" t="s">
        <v>99</v>
      </c>
      <c r="C33" s="10" t="s">
        <v>125</v>
      </c>
      <c r="D33" s="10" t="s">
        <v>129</v>
      </c>
      <c r="E33" s="10" t="s">
        <v>135</v>
      </c>
      <c r="F33" s="10">
        <v>30000</v>
      </c>
      <c r="G33" s="10">
        <f t="shared" si="0"/>
        <v>12000</v>
      </c>
      <c r="H33" s="10">
        <f t="shared" si="1"/>
        <v>9000</v>
      </c>
      <c r="I33" s="10">
        <f t="shared" si="2"/>
        <v>12000</v>
      </c>
      <c r="J33" s="10">
        <f t="shared" si="3"/>
        <v>3000</v>
      </c>
      <c r="K33" s="10">
        <f t="shared" si="4"/>
        <v>63000</v>
      </c>
      <c r="L33" s="10">
        <f t="shared" si="5"/>
        <v>6300</v>
      </c>
      <c r="M33" s="10">
        <f t="shared" si="6"/>
        <v>53700</v>
      </c>
      <c r="N33" s="10" t="s">
        <v>151</v>
      </c>
      <c r="O33" s="11">
        <v>45292</v>
      </c>
      <c r="P33" s="10" t="s">
        <v>143</v>
      </c>
      <c r="Q33" s="10" t="s">
        <v>99</v>
      </c>
      <c r="R33" s="12">
        <v>34567894567</v>
      </c>
    </row>
  </sheetData>
  <mergeCells count="1">
    <mergeCell ref="A1:R2"/>
  </mergeCells>
  <dataValidations count="3">
    <dataValidation type="list" allowBlank="1" showInputMessage="1" showErrorMessage="1" sqref="D4:D33" xr:uid="{2854B363-CE63-4409-8714-398A476E6DE1}">
      <formula1>"CEO,CFO,COO,CMO,CHRO"</formula1>
    </dataValidation>
    <dataValidation type="list" allowBlank="1" showInputMessage="1" showErrorMessage="1" sqref="E4:E33" xr:uid="{54F8835F-455D-4711-9500-AE246C9EFE6C}">
      <formula1>"ACCOUNT,HR,IT,MARKETING,OPERATIONS,SALES,LEGAL,CUSTOMER SERVICE"</formula1>
    </dataValidation>
    <dataValidation type="list" allowBlank="1" showInputMessage="1" showErrorMessage="1" sqref="P4:P33" xr:uid="{5BF52706-1362-4970-9154-19359718DFC6}">
      <formula1>"SBI, PNB,BOI,AXIS BANK,HDFC,ICICI"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C0EA-1967-4D9F-BE24-F08B8AE3E45C}">
  <dimension ref="A1:V38"/>
  <sheetViews>
    <sheetView showGridLines="0" tabSelected="1" workbookViewId="0">
      <selection activeCell="V4" sqref="V4:W4"/>
    </sheetView>
  </sheetViews>
  <sheetFormatPr defaultRowHeight="14.4" x14ac:dyDescent="0.3"/>
  <cols>
    <col min="10" max="10" width="12.6640625" customWidth="1"/>
    <col min="11" max="11" width="7" customWidth="1"/>
  </cols>
  <sheetData>
    <row r="1" spans="1:22" ht="15.6" customHeight="1" x14ac:dyDescent="0.3">
      <c r="A1" s="16" t="s">
        <v>0</v>
      </c>
      <c r="B1" s="17"/>
      <c r="C1" s="17"/>
      <c r="D1" s="17"/>
      <c r="E1" s="17"/>
      <c r="F1" s="25" t="s">
        <v>2</v>
      </c>
      <c r="G1" s="26"/>
      <c r="H1" s="26"/>
      <c r="I1" s="27"/>
      <c r="J1" s="20" t="s">
        <v>1</v>
      </c>
      <c r="K1" s="21"/>
      <c r="L1" s="21"/>
      <c r="M1" s="21"/>
      <c r="N1" s="22"/>
    </row>
    <row r="2" spans="1:22" ht="25.2" customHeight="1" thickBot="1" x14ac:dyDescent="0.35">
      <c r="A2" s="18"/>
      <c r="B2" s="19"/>
      <c r="C2" s="19"/>
      <c r="D2" s="19"/>
      <c r="E2" s="19"/>
      <c r="F2" s="28"/>
      <c r="G2" s="29"/>
      <c r="H2" s="29"/>
      <c r="I2" s="30"/>
      <c r="J2" s="23"/>
      <c r="K2" s="23"/>
      <c r="L2" s="23"/>
      <c r="M2" s="23"/>
      <c r="N2" s="24"/>
    </row>
    <row r="3" spans="1:22" ht="24.6" customHeight="1" thickBot="1" x14ac:dyDescent="0.35">
      <c r="A3" s="18"/>
      <c r="B3" s="19"/>
      <c r="C3" s="19"/>
      <c r="D3" s="19"/>
      <c r="E3" s="19"/>
      <c r="F3" s="31">
        <v>45292</v>
      </c>
      <c r="G3" s="32"/>
      <c r="H3" s="32"/>
      <c r="I3" s="33"/>
      <c r="J3" s="23"/>
      <c r="K3" s="23"/>
      <c r="L3" s="23"/>
      <c r="M3" s="23"/>
      <c r="N3" s="24"/>
    </row>
    <row r="4" spans="1:22" ht="15" thickBot="1" x14ac:dyDescent="0.35">
      <c r="A4" s="1"/>
      <c r="B4" s="2"/>
      <c r="C4" s="2"/>
      <c r="D4" s="2"/>
      <c r="E4" s="2"/>
      <c r="F4" s="2"/>
      <c r="G4" s="3"/>
      <c r="H4" s="1"/>
      <c r="I4" s="2"/>
      <c r="J4" s="2"/>
      <c r="K4" s="2"/>
      <c r="L4" s="2"/>
      <c r="M4" s="2"/>
      <c r="N4" s="3"/>
      <c r="V4" s="13" t="s">
        <v>64</v>
      </c>
    </row>
    <row r="5" spans="1:22" ht="16.2" thickBot="1" x14ac:dyDescent="0.35">
      <c r="A5" s="34" t="s">
        <v>3</v>
      </c>
      <c r="B5" s="35"/>
      <c r="C5" s="35"/>
      <c r="D5" s="36" t="str">
        <f>VLOOKUP($V$4,January!A3:R33,2,FALSE)</f>
        <v>AMELIA</v>
      </c>
      <c r="E5" s="37"/>
      <c r="F5" s="37"/>
      <c r="G5" s="38"/>
      <c r="H5" s="34" t="s">
        <v>5</v>
      </c>
      <c r="I5" s="35"/>
      <c r="J5" s="35"/>
      <c r="K5" s="36" t="str">
        <f>VLOOKUP($V$4,January!A3:R33,3,FALSE)</f>
        <v>WEB DEVELOPER</v>
      </c>
      <c r="L5" s="37"/>
      <c r="M5" s="37"/>
      <c r="N5" s="38"/>
    </row>
    <row r="6" spans="1:22" ht="15" thickBot="1" x14ac:dyDescent="0.35">
      <c r="A6" s="4"/>
      <c r="G6" s="5"/>
      <c r="H6" s="4"/>
      <c r="N6" s="5"/>
    </row>
    <row r="7" spans="1:22" ht="16.8" customHeight="1" thickBot="1" x14ac:dyDescent="0.35">
      <c r="A7" s="34" t="s">
        <v>4</v>
      </c>
      <c r="B7" s="35"/>
      <c r="C7" s="35"/>
      <c r="D7" s="36" t="str">
        <f>VLOOKUP($V$4,January!A3:R33,1,FALSE)</f>
        <v>E125</v>
      </c>
      <c r="E7" s="37"/>
      <c r="F7" s="37"/>
      <c r="G7" s="38"/>
      <c r="H7" s="34" t="s">
        <v>6</v>
      </c>
      <c r="I7" s="35"/>
      <c r="J7" s="35"/>
      <c r="K7" s="39" t="str">
        <f>VLOOKUP($V$4,January!A3:R33,4,FALSE)</f>
        <v>CFO</v>
      </c>
      <c r="L7" s="40"/>
      <c r="M7" s="40"/>
      <c r="N7" s="41"/>
    </row>
    <row r="8" spans="1:22" ht="15" thickBot="1" x14ac:dyDescent="0.35">
      <c r="A8" s="4"/>
      <c r="G8" s="5"/>
      <c r="H8" s="4"/>
      <c r="N8" s="5"/>
    </row>
    <row r="9" spans="1:22" ht="16.2" customHeight="1" thickBot="1" x14ac:dyDescent="0.35">
      <c r="A9" s="4"/>
      <c r="G9" s="5"/>
      <c r="H9" s="34" t="s">
        <v>7</v>
      </c>
      <c r="I9" s="35"/>
      <c r="J9" s="35"/>
      <c r="K9" s="39" t="str">
        <f>VLOOKUP($V$4,January!A3:R33,5,FALSE)</f>
        <v>IT</v>
      </c>
      <c r="L9" s="40"/>
      <c r="M9" s="40"/>
      <c r="N9" s="41"/>
    </row>
    <row r="10" spans="1:22" x14ac:dyDescent="0.3">
      <c r="A10" s="4"/>
      <c r="G10" s="5"/>
      <c r="H10" s="4"/>
      <c r="N10" s="5"/>
    </row>
    <row r="11" spans="1:22" ht="15" thickBot="1" x14ac:dyDescent="0.35">
      <c r="A11" s="6"/>
      <c r="B11" s="7"/>
      <c r="C11" s="7"/>
      <c r="D11" s="7"/>
      <c r="E11" s="7"/>
      <c r="F11" s="7"/>
      <c r="G11" s="8"/>
      <c r="H11" s="6"/>
      <c r="I11" s="7"/>
      <c r="J11" s="7"/>
      <c r="K11" s="7"/>
      <c r="L11" s="7"/>
      <c r="M11" s="7"/>
      <c r="N11" s="8"/>
    </row>
    <row r="12" spans="1:22" ht="14.4" customHeight="1" x14ac:dyDescent="0.3">
      <c r="A12" s="42" t="s">
        <v>8</v>
      </c>
      <c r="B12" s="43"/>
      <c r="C12" s="43"/>
      <c r="D12" s="43"/>
      <c r="E12" s="43"/>
      <c r="F12" s="43"/>
      <c r="G12" s="44"/>
      <c r="H12" s="42" t="s">
        <v>9</v>
      </c>
      <c r="I12" s="43"/>
      <c r="J12" s="43"/>
      <c r="K12" s="42" t="s">
        <v>10</v>
      </c>
      <c r="L12" s="43"/>
      <c r="M12" s="43"/>
      <c r="N12" s="44"/>
    </row>
    <row r="13" spans="1:22" ht="15" thickBot="1" x14ac:dyDescent="0.35">
      <c r="A13" s="45"/>
      <c r="B13" s="46"/>
      <c r="C13" s="46"/>
      <c r="D13" s="46"/>
      <c r="E13" s="46"/>
      <c r="F13" s="46"/>
      <c r="G13" s="47"/>
      <c r="H13" s="45"/>
      <c r="I13" s="46"/>
      <c r="J13" s="46"/>
      <c r="K13" s="45"/>
      <c r="L13" s="46"/>
      <c r="M13" s="46"/>
      <c r="N13" s="47"/>
    </row>
    <row r="14" spans="1:22" x14ac:dyDescent="0.3">
      <c r="A14" s="1"/>
      <c r="B14" s="2"/>
      <c r="C14" s="2"/>
      <c r="D14" s="2"/>
      <c r="E14" s="2"/>
      <c r="F14" s="2"/>
      <c r="G14" s="3"/>
      <c r="H14" s="1"/>
      <c r="I14" s="2"/>
      <c r="J14" s="3"/>
      <c r="K14" s="1"/>
      <c r="L14" s="2"/>
      <c r="M14" s="2"/>
      <c r="N14" s="3"/>
    </row>
    <row r="15" spans="1:22" ht="21" x14ac:dyDescent="0.3">
      <c r="A15" s="48" t="s">
        <v>11</v>
      </c>
      <c r="B15" s="49"/>
      <c r="C15" s="49"/>
      <c r="D15" s="49"/>
      <c r="E15" s="49"/>
      <c r="F15" s="49"/>
      <c r="G15" s="50"/>
      <c r="H15" s="60">
        <f>VLOOKUP($V$4,January!A3:R33,6,FALSE)</f>
        <v>30000</v>
      </c>
      <c r="I15" s="74"/>
      <c r="J15" s="75"/>
      <c r="K15" s="76"/>
      <c r="L15" s="74"/>
      <c r="M15" s="74"/>
      <c r="N15" s="75"/>
    </row>
    <row r="16" spans="1:22" ht="7.8" customHeight="1" x14ac:dyDescent="0.3">
      <c r="A16" s="4"/>
      <c r="G16" s="5"/>
      <c r="H16" s="4"/>
      <c r="J16" s="5"/>
      <c r="K16" s="4"/>
      <c r="N16" s="5"/>
    </row>
    <row r="17" spans="1:14" ht="18.600000000000001" customHeight="1" x14ac:dyDescent="0.3">
      <c r="A17" s="48" t="s">
        <v>12</v>
      </c>
      <c r="B17" s="49"/>
      <c r="C17" s="49"/>
      <c r="D17" s="49"/>
      <c r="E17" s="49"/>
      <c r="F17" s="49"/>
      <c r="G17" s="50"/>
      <c r="H17" s="60">
        <f>VLOOKUP($V$4,January!A3:R33,7,FALSE)</f>
        <v>12000</v>
      </c>
      <c r="I17" s="61"/>
      <c r="J17" s="62"/>
      <c r="K17" s="76"/>
      <c r="L17" s="74"/>
      <c r="M17" s="74"/>
      <c r="N17" s="75"/>
    </row>
    <row r="18" spans="1:14" ht="7.8" customHeight="1" x14ac:dyDescent="0.3">
      <c r="A18" s="4"/>
      <c r="G18" s="5"/>
      <c r="H18" s="4"/>
      <c r="J18" s="5"/>
      <c r="K18" s="4"/>
      <c r="N18" s="5"/>
    </row>
    <row r="19" spans="1:14" ht="19.2" customHeight="1" x14ac:dyDescent="0.3">
      <c r="A19" s="48" t="s">
        <v>13</v>
      </c>
      <c r="B19" s="49"/>
      <c r="C19" s="49"/>
      <c r="D19" s="49"/>
      <c r="E19" s="49"/>
      <c r="F19" s="49"/>
      <c r="G19" s="50"/>
      <c r="H19" s="63">
        <f>VLOOKUP($V$4,January!A3:R33,8,FALSE)</f>
        <v>9000</v>
      </c>
      <c r="I19" s="64"/>
      <c r="J19" s="65"/>
      <c r="K19" s="77"/>
      <c r="L19" s="78"/>
      <c r="M19" s="78"/>
      <c r="N19" s="79"/>
    </row>
    <row r="20" spans="1:14" ht="7.8" customHeight="1" x14ac:dyDescent="0.3">
      <c r="A20" s="4"/>
      <c r="G20" s="5"/>
      <c r="H20" s="4"/>
      <c r="J20" s="5"/>
      <c r="K20" s="4"/>
      <c r="N20" s="5"/>
    </row>
    <row r="21" spans="1:14" ht="19.2" customHeight="1" x14ac:dyDescent="0.3">
      <c r="A21" s="48" t="s">
        <v>14</v>
      </c>
      <c r="B21" s="49"/>
      <c r="C21" s="49"/>
      <c r="D21" s="49"/>
      <c r="E21" s="49"/>
      <c r="F21" s="49"/>
      <c r="G21" s="50"/>
      <c r="H21" s="63">
        <f>VLOOKUP($V$4,January!A3:R33,9,FALSE)</f>
        <v>12000</v>
      </c>
      <c r="I21" s="64"/>
      <c r="J21" s="65"/>
      <c r="K21" s="77"/>
      <c r="L21" s="78"/>
      <c r="M21" s="78"/>
      <c r="N21" s="79"/>
    </row>
    <row r="22" spans="1:14" ht="7.8" customHeight="1" x14ac:dyDescent="0.3">
      <c r="A22" s="4"/>
      <c r="G22" s="5"/>
      <c r="H22" s="4"/>
      <c r="J22" s="5"/>
      <c r="K22" s="4"/>
      <c r="N22" s="5"/>
    </row>
    <row r="23" spans="1:14" ht="18.600000000000001" customHeight="1" x14ac:dyDescent="0.3">
      <c r="A23" s="48" t="s">
        <v>15</v>
      </c>
      <c r="B23" s="49"/>
      <c r="C23" s="49"/>
      <c r="D23" s="49"/>
      <c r="E23" s="49"/>
      <c r="F23" s="49"/>
      <c r="G23" s="50"/>
      <c r="H23" s="63"/>
      <c r="I23" s="64"/>
      <c r="J23" s="65"/>
      <c r="K23" s="60">
        <f>VLOOKUP($V$4,January!A3:R33,10,FALSE)</f>
        <v>3000</v>
      </c>
      <c r="L23" s="61"/>
      <c r="M23" s="61"/>
      <c r="N23" s="62"/>
    </row>
    <row r="24" spans="1:14" ht="7.8" customHeight="1" x14ac:dyDescent="0.3">
      <c r="A24" s="4"/>
      <c r="G24" s="5"/>
      <c r="H24" s="4"/>
      <c r="J24" s="5"/>
      <c r="K24" s="4"/>
      <c r="N24" s="5"/>
    </row>
    <row r="25" spans="1:14" ht="20.399999999999999" customHeight="1" x14ac:dyDescent="0.3">
      <c r="A25" s="48" t="s">
        <v>16</v>
      </c>
      <c r="B25" s="49"/>
      <c r="C25" s="49"/>
      <c r="D25" s="49"/>
      <c r="E25" s="49"/>
      <c r="F25" s="49"/>
      <c r="G25" s="50"/>
      <c r="H25" s="63"/>
      <c r="I25" s="64"/>
      <c r="J25" s="65"/>
      <c r="K25" s="60">
        <f>VLOOKUP($V$4,January!A3:R33,12,FALSE)</f>
        <v>6300</v>
      </c>
      <c r="L25" s="61"/>
      <c r="M25" s="61"/>
      <c r="N25" s="62"/>
    </row>
    <row r="26" spans="1:14" ht="7.8" customHeight="1" x14ac:dyDescent="0.3">
      <c r="A26" s="4"/>
      <c r="G26" s="5"/>
      <c r="H26" s="4"/>
      <c r="J26" s="5"/>
      <c r="K26" s="4"/>
      <c r="N26" s="5"/>
    </row>
    <row r="27" spans="1:14" ht="3.6" customHeight="1" thickBot="1" x14ac:dyDescent="0.35">
      <c r="A27" s="6"/>
      <c r="B27" s="7"/>
      <c r="C27" s="7"/>
      <c r="D27" s="7"/>
      <c r="E27" s="7"/>
      <c r="F27" s="7"/>
      <c r="G27" s="8"/>
      <c r="H27" s="6"/>
      <c r="I27" s="7"/>
      <c r="J27" s="8"/>
      <c r="K27" s="6"/>
      <c r="L27" s="7"/>
      <c r="M27" s="7"/>
      <c r="N27" s="8"/>
    </row>
    <row r="28" spans="1:14" ht="17.399999999999999" customHeight="1" x14ac:dyDescent="0.3">
      <c r="A28" s="90" t="s">
        <v>17</v>
      </c>
      <c r="B28" s="91"/>
      <c r="C28" s="91"/>
      <c r="D28" s="91"/>
      <c r="E28" s="91"/>
      <c r="F28" s="91"/>
      <c r="G28" s="92"/>
      <c r="H28" s="66">
        <f>H15+H17+H19+H21</f>
        <v>63000</v>
      </c>
      <c r="I28" s="67"/>
      <c r="J28" s="68"/>
      <c r="K28" s="66">
        <f>K23+K25</f>
        <v>9300</v>
      </c>
      <c r="L28" s="67"/>
      <c r="M28" s="67"/>
      <c r="N28" s="68"/>
    </row>
    <row r="29" spans="1:14" ht="15" customHeight="1" thickBot="1" x14ac:dyDescent="0.35">
      <c r="A29" s="93"/>
      <c r="B29" s="94"/>
      <c r="C29" s="94"/>
      <c r="D29" s="94"/>
      <c r="E29" s="94"/>
      <c r="F29" s="94"/>
      <c r="G29" s="95"/>
      <c r="H29" s="69"/>
      <c r="I29" s="70"/>
      <c r="J29" s="71"/>
      <c r="K29" s="69"/>
      <c r="L29" s="70"/>
      <c r="M29" s="70"/>
      <c r="N29" s="71"/>
    </row>
    <row r="30" spans="1:14" ht="15" thickBot="1" x14ac:dyDescent="0.35">
      <c r="A30" s="1"/>
      <c r="B30" s="2"/>
      <c r="C30" s="2"/>
      <c r="D30" s="2"/>
      <c r="E30" s="2"/>
      <c r="F30" s="2"/>
      <c r="G30" s="3"/>
      <c r="H30" s="51" t="s">
        <v>18</v>
      </c>
      <c r="I30" s="52"/>
      <c r="J30" s="52"/>
      <c r="K30" s="52"/>
      <c r="L30" s="52"/>
      <c r="M30" s="52"/>
      <c r="N30" s="53"/>
    </row>
    <row r="31" spans="1:14" ht="18" thickBot="1" x14ac:dyDescent="0.35">
      <c r="A31" s="72" t="s">
        <v>19</v>
      </c>
      <c r="B31" s="73"/>
      <c r="C31" s="73"/>
      <c r="D31" s="96">
        <f>VLOOKUP($V$4,January!A3:R33,15,FALSE)</f>
        <v>45292</v>
      </c>
      <c r="E31" s="97"/>
      <c r="F31" s="97"/>
      <c r="G31" s="98"/>
      <c r="H31" s="54"/>
      <c r="I31" s="54"/>
      <c r="J31" s="54"/>
      <c r="K31" s="54"/>
      <c r="L31" s="54"/>
      <c r="M31" s="54"/>
      <c r="N31" s="55"/>
    </row>
    <row r="32" spans="1:14" ht="14.4" customHeight="1" thickBot="1" x14ac:dyDescent="0.35">
      <c r="A32" s="4"/>
      <c r="G32" s="5"/>
      <c r="H32" s="56">
        <f>VLOOKUP($V$4,January!A3:R33,13,FALSE)</f>
        <v>53700</v>
      </c>
      <c r="I32" s="56"/>
      <c r="J32" s="56"/>
      <c r="K32" s="56"/>
      <c r="L32" s="56"/>
      <c r="M32" s="56"/>
      <c r="N32" s="57"/>
    </row>
    <row r="33" spans="1:14" ht="15" customHeight="1" thickBot="1" x14ac:dyDescent="0.35">
      <c r="A33" s="72" t="s">
        <v>20</v>
      </c>
      <c r="B33" s="73"/>
      <c r="C33" s="73"/>
      <c r="D33" s="96" t="str">
        <f>VLOOKUP($V$4,January!A3:R33,16,FALSE)</f>
        <v>AXIS BANK</v>
      </c>
      <c r="E33" s="97"/>
      <c r="F33" s="97"/>
      <c r="G33" s="98"/>
      <c r="H33" s="58"/>
      <c r="I33" s="58"/>
      <c r="J33" s="58"/>
      <c r="K33" s="58"/>
      <c r="L33" s="58"/>
      <c r="M33" s="58"/>
      <c r="N33" s="59"/>
    </row>
    <row r="34" spans="1:14" ht="15" customHeight="1" thickBot="1" x14ac:dyDescent="0.35">
      <c r="A34" s="4"/>
      <c r="G34" s="5"/>
      <c r="H34" s="80" t="str">
        <f>VLOOKUP($V$4,January!A3:R33,14,FALSE)</f>
        <v>Fifty Three Thousand Seven Hundred</v>
      </c>
      <c r="I34" s="81"/>
      <c r="J34" s="81"/>
      <c r="K34" s="81"/>
      <c r="L34" s="81"/>
      <c r="M34" s="81"/>
      <c r="N34" s="82"/>
    </row>
    <row r="35" spans="1:14" ht="18" thickBot="1" x14ac:dyDescent="0.35">
      <c r="A35" s="72" t="s">
        <v>21</v>
      </c>
      <c r="B35" s="73"/>
      <c r="C35" s="73"/>
      <c r="D35" s="96" t="str">
        <f>VLOOKUP($V$4,January!A3:R33,17,FALSE)</f>
        <v>AMELIA</v>
      </c>
      <c r="E35" s="97"/>
      <c r="F35" s="97"/>
      <c r="G35" s="98"/>
      <c r="H35" s="83"/>
      <c r="I35" s="84"/>
      <c r="J35" s="84"/>
      <c r="K35" s="84"/>
      <c r="L35" s="84"/>
      <c r="M35" s="84"/>
      <c r="N35" s="85"/>
    </row>
    <row r="36" spans="1:14" ht="15" thickBot="1" x14ac:dyDescent="0.35">
      <c r="A36" s="4"/>
      <c r="G36" s="5"/>
      <c r="H36" s="83"/>
      <c r="I36" s="84"/>
      <c r="J36" s="84"/>
      <c r="K36" s="84"/>
      <c r="L36" s="84"/>
      <c r="M36" s="84"/>
      <c r="N36" s="85"/>
    </row>
    <row r="37" spans="1:14" ht="18" thickBot="1" x14ac:dyDescent="0.35">
      <c r="A37" s="72" t="s">
        <v>22</v>
      </c>
      <c r="B37" s="73"/>
      <c r="C37" s="89"/>
      <c r="D37" s="99">
        <f>VLOOKUP($V$4,January!A3:R33,18,FALSE)</f>
        <v>65445677566</v>
      </c>
      <c r="E37" s="100"/>
      <c r="F37" s="100"/>
      <c r="G37" s="101"/>
      <c r="H37" s="83"/>
      <c r="I37" s="84"/>
      <c r="J37" s="84"/>
      <c r="K37" s="84"/>
      <c r="L37" s="84"/>
      <c r="M37" s="84"/>
      <c r="N37" s="85"/>
    </row>
    <row r="38" spans="1:14" ht="15" thickBot="1" x14ac:dyDescent="0.35">
      <c r="A38" s="6"/>
      <c r="B38" s="7"/>
      <c r="C38" s="7"/>
      <c r="D38" s="7"/>
      <c r="E38" s="7"/>
      <c r="F38" s="7"/>
      <c r="G38" s="8"/>
      <c r="H38" s="86"/>
      <c r="I38" s="87"/>
      <c r="J38" s="87"/>
      <c r="K38" s="87"/>
      <c r="L38" s="87"/>
      <c r="M38" s="87"/>
      <c r="N38" s="88"/>
    </row>
  </sheetData>
  <mergeCells count="49">
    <mergeCell ref="H34:N38"/>
    <mergeCell ref="A35:C35"/>
    <mergeCell ref="A37:C37"/>
    <mergeCell ref="A28:G29"/>
    <mergeCell ref="D31:G31"/>
    <mergeCell ref="D33:G33"/>
    <mergeCell ref="D35:G35"/>
    <mergeCell ref="D37:G37"/>
    <mergeCell ref="K15:N15"/>
    <mergeCell ref="K17:N17"/>
    <mergeCell ref="K19:N19"/>
    <mergeCell ref="K21:N21"/>
    <mergeCell ref="K23:N23"/>
    <mergeCell ref="H15:J15"/>
    <mergeCell ref="H17:J17"/>
    <mergeCell ref="H19:J19"/>
    <mergeCell ref="H21:J21"/>
    <mergeCell ref="H23:J23"/>
    <mergeCell ref="A15:G15"/>
    <mergeCell ref="A17:G17"/>
    <mergeCell ref="A19:G19"/>
    <mergeCell ref="A21:G21"/>
    <mergeCell ref="A23:G23"/>
    <mergeCell ref="A25:G25"/>
    <mergeCell ref="H30:N31"/>
    <mergeCell ref="H32:N33"/>
    <mergeCell ref="K25:N25"/>
    <mergeCell ref="H25:J25"/>
    <mergeCell ref="H28:J29"/>
    <mergeCell ref="K28:N29"/>
    <mergeCell ref="A31:C31"/>
    <mergeCell ref="A33:C33"/>
    <mergeCell ref="K9:N9"/>
    <mergeCell ref="H9:J9"/>
    <mergeCell ref="A12:G13"/>
    <mergeCell ref="H12:J13"/>
    <mergeCell ref="K12:N13"/>
    <mergeCell ref="A7:C7"/>
    <mergeCell ref="H5:J5"/>
    <mergeCell ref="K5:N5"/>
    <mergeCell ref="H7:J7"/>
    <mergeCell ref="K7:N7"/>
    <mergeCell ref="D7:G7"/>
    <mergeCell ref="A1:E3"/>
    <mergeCell ref="J1:N3"/>
    <mergeCell ref="F1:I2"/>
    <mergeCell ref="F3:I3"/>
    <mergeCell ref="A5:C5"/>
    <mergeCell ref="D5:G5"/>
  </mergeCells>
  <pageMargins left="0.70866141732283472" right="0.70866141732283472" top="0.15748031496062992" bottom="0.15748031496062992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52DFA1A-BD21-4CD6-A022-CDD81F48FC48}">
          <x14:formula1>
            <xm:f>January!$A$4:$A$33</xm:f>
          </x14:formula1>
          <xm:sqref>V4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Salary_Slip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priya.261796@outlook.com</dc:creator>
  <cp:lastModifiedBy>priya.261796@outlook.com</cp:lastModifiedBy>
  <cp:lastPrinted>2024-12-23T05:47:40Z</cp:lastPrinted>
  <dcterms:created xsi:type="dcterms:W3CDTF">2024-12-19T07:47:41Z</dcterms:created>
  <dcterms:modified xsi:type="dcterms:W3CDTF">2024-12-23T05:47:58Z</dcterms:modified>
</cp:coreProperties>
</file>