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esktop\"/>
    </mc:Choice>
  </mc:AlternateContent>
  <xr:revisionPtr revIDLastSave="0" documentId="13_ncr:1_{4902E362-31AC-4F3E-B55D-8B9AD1C5C5B7}" xr6:coauthVersionLast="47" xr6:coauthVersionMax="47" xr10:uidLastSave="{00000000-0000-0000-0000-000000000000}"/>
  <bookViews>
    <workbookView xWindow="-108" yWindow="-108" windowWidth="23256" windowHeight="12456" activeTab="1" xr2:uid="{8C8DEF95-F93A-490A-B04E-017D91E1DBA4}"/>
  </bookViews>
  <sheets>
    <sheet name="GRADE_CARD_DATA" sheetId="1" r:id="rId1"/>
    <sheet name="GRADE_CARD" sheetId="3" r:id="rId2"/>
  </sheets>
  <definedNames>
    <definedName name="_xlnm.Print_Area" localSheetId="1">GRADE_CARD!$B$1:$S$50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3" l="1"/>
  <c r="L36" i="3"/>
  <c r="L32" i="3"/>
  <c r="L28" i="3"/>
  <c r="L24" i="3"/>
  <c r="K17" i="3"/>
  <c r="K14" i="3"/>
  <c r="K11" i="3"/>
  <c r="D17" i="3"/>
  <c r="D11" i="3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7" i="1"/>
  <c r="K28" i="1"/>
  <c r="K29" i="1"/>
  <c r="H6" i="1"/>
  <c r="I6" i="1" s="1"/>
  <c r="J6" i="1" s="1"/>
  <c r="K6" i="1" s="1"/>
  <c r="H8" i="1"/>
  <c r="I8" i="1" s="1"/>
  <c r="J8" i="1" s="1"/>
  <c r="K8" i="1" s="1"/>
  <c r="H9" i="1"/>
  <c r="I9" i="1" s="1"/>
  <c r="J9" i="1" s="1"/>
  <c r="K9" i="1" s="1"/>
  <c r="H10" i="1"/>
  <c r="I10" i="1" s="1"/>
  <c r="J10" i="1" s="1"/>
  <c r="K10" i="1" s="1"/>
  <c r="H11" i="1"/>
  <c r="I11" i="1" s="1"/>
  <c r="J11" i="1" s="1"/>
  <c r="K11" i="1" s="1"/>
  <c r="H12" i="1"/>
  <c r="I12" i="1" s="1"/>
  <c r="J12" i="1" s="1"/>
  <c r="K12" i="1" s="1"/>
  <c r="H13" i="1"/>
  <c r="I13" i="1" s="1"/>
  <c r="J13" i="1" s="1"/>
  <c r="K13" i="1" s="1"/>
  <c r="H14" i="1"/>
  <c r="I14" i="1" s="1"/>
  <c r="J14" i="1" s="1"/>
  <c r="K14" i="1" s="1"/>
  <c r="H15" i="1"/>
  <c r="I15" i="1" s="1"/>
  <c r="J15" i="1" s="1"/>
  <c r="K15" i="1" s="1"/>
  <c r="H16" i="1"/>
  <c r="I16" i="1" s="1"/>
  <c r="J16" i="1" s="1"/>
  <c r="K16" i="1" s="1"/>
  <c r="H17" i="1"/>
  <c r="I17" i="1" s="1"/>
  <c r="J17" i="1" s="1"/>
  <c r="K17" i="1" s="1"/>
  <c r="H18" i="1"/>
  <c r="I18" i="1" s="1"/>
  <c r="J18" i="1" s="1"/>
  <c r="K18" i="1" s="1"/>
  <c r="H19" i="1"/>
  <c r="I19" i="1" s="1"/>
  <c r="J19" i="1" s="1"/>
  <c r="K19" i="1" s="1"/>
  <c r="H20" i="1"/>
  <c r="I20" i="1" s="1"/>
  <c r="J20" i="1" s="1"/>
  <c r="K20" i="1" s="1"/>
  <c r="H21" i="1"/>
  <c r="I21" i="1" s="1"/>
  <c r="J21" i="1" s="1"/>
  <c r="K21" i="1" s="1"/>
  <c r="H22" i="1"/>
  <c r="I22" i="1" s="1"/>
  <c r="J22" i="1" s="1"/>
  <c r="K22" i="1" s="1"/>
  <c r="H23" i="1"/>
  <c r="I23" i="1" s="1"/>
  <c r="J23" i="1" s="1"/>
  <c r="K23" i="1" s="1"/>
  <c r="H24" i="1"/>
  <c r="I24" i="1" s="1"/>
  <c r="J24" i="1" s="1"/>
  <c r="K24" i="1" s="1"/>
  <c r="H25" i="1"/>
  <c r="I25" i="1" s="1"/>
  <c r="J25" i="1" s="1"/>
  <c r="K25" i="1" s="1"/>
  <c r="H26" i="1"/>
  <c r="I26" i="1" s="1"/>
  <c r="J26" i="1" s="1"/>
  <c r="K26" i="1" s="1"/>
  <c r="H27" i="1"/>
  <c r="I27" i="1" s="1"/>
  <c r="H28" i="1"/>
  <c r="I28" i="1" s="1"/>
  <c r="H29" i="1"/>
  <c r="I29" i="1" s="1"/>
  <c r="H7" i="1"/>
  <c r="I7" i="1" s="1"/>
  <c r="J7" i="1" s="1"/>
  <c r="K7" i="1" s="1"/>
</calcChain>
</file>

<file path=xl/sharedStrings.xml><?xml version="1.0" encoding="utf-8"?>
<sst xmlns="http://schemas.openxmlformats.org/spreadsheetml/2006/main" count="49" uniqueCount="48">
  <si>
    <t>ROLL NO</t>
  </si>
  <si>
    <t>MATHS</t>
  </si>
  <si>
    <t>SCIENCE</t>
  </si>
  <si>
    <t>SST</t>
  </si>
  <si>
    <t>HINDI</t>
  </si>
  <si>
    <t>ENGLISH</t>
  </si>
  <si>
    <t>TOTAL</t>
  </si>
  <si>
    <t>PERCENTAGE</t>
  </si>
  <si>
    <t>GRADE</t>
  </si>
  <si>
    <t>STATUS</t>
  </si>
  <si>
    <t>RAVI</t>
  </si>
  <si>
    <t>SAUMYA</t>
  </si>
  <si>
    <t>MANVI</t>
  </si>
  <si>
    <t>GULSHAN</t>
  </si>
  <si>
    <t>SRIJAN</t>
  </si>
  <si>
    <t>SHRUTI</t>
  </si>
  <si>
    <t>SNEHA</t>
  </si>
  <si>
    <t>JAI</t>
  </si>
  <si>
    <t>ASHU</t>
  </si>
  <si>
    <t>AMIT</t>
  </si>
  <si>
    <t>MANISH</t>
  </si>
  <si>
    <t>NIDHI</t>
  </si>
  <si>
    <t>PRIYA</t>
  </si>
  <si>
    <t>PRITI</t>
  </si>
  <si>
    <t>KOMAL</t>
  </si>
  <si>
    <t>PALAK</t>
  </si>
  <si>
    <t>TANISHA</t>
  </si>
  <si>
    <t>TANU</t>
  </si>
  <si>
    <t>ALPA</t>
  </si>
  <si>
    <t>PIHU</t>
  </si>
  <si>
    <t>SHALINI</t>
  </si>
  <si>
    <t>KENDRIYA VIDYALAYA, PATNA</t>
  </si>
  <si>
    <t>Student's Name</t>
  </si>
  <si>
    <t>Teacher</t>
  </si>
  <si>
    <t>Grade</t>
  </si>
  <si>
    <t>Subjects</t>
  </si>
  <si>
    <t>Total Marks</t>
  </si>
  <si>
    <t>Marks Obtained</t>
  </si>
  <si>
    <t>English</t>
  </si>
  <si>
    <t>Hindi</t>
  </si>
  <si>
    <t>Maths</t>
  </si>
  <si>
    <t>SSt</t>
  </si>
  <si>
    <t>Science</t>
  </si>
  <si>
    <t>A+ - 80 - 100 / A -60 -79 / B - 45 - 59 / C - 30 - 44 / F - UNDER 30</t>
  </si>
  <si>
    <t>Total Percentage</t>
  </si>
  <si>
    <t>Status</t>
  </si>
  <si>
    <t>Ashok Mishra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</si>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</sst>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.00\ &quot; %&quot;"/>
    <numFmt numFmtId="165" formatCode="00.00&quot; %&quot;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Algerian"/>
      <family val="5"/>
    </font>
    <font>
      <sz val="36"/>
      <color theme="0"/>
      <name val="Berlin Sans FB Demi"/>
      <family val="2"/>
    </font>
    <font>
      <b/>
      <sz val="14"/>
      <color theme="1"/>
      <name val="Cambria"/>
      <family val="1"/>
    </font>
    <font>
      <b/>
      <sz val="16"/>
      <color theme="5"/>
      <name val="Lucida Handwriting"/>
      <family val="4"/>
    </font>
    <font>
      <b/>
      <sz val="14"/>
      <color rgb="FF003F3E"/>
      <name val="Gadugi"/>
      <family val="2"/>
    </font>
    <font>
      <b/>
      <sz val="14"/>
      <color rgb="FF003F3E"/>
      <name val="Georgia"/>
      <family val="1"/>
    </font>
    <font>
      <b/>
      <sz val="16"/>
      <color theme="0"/>
      <name val="Castellar"/>
      <family val="1"/>
    </font>
    <font>
      <b/>
      <sz val="14"/>
      <color theme="0"/>
      <name val="Calibri"/>
      <family val="2"/>
      <scheme val="minor"/>
    </font>
    <font>
      <b/>
      <sz val="14"/>
      <color rgb="FF003F3E"/>
      <name val="Cascadia Mono SemiBold"/>
      <family val="3"/>
    </font>
    <font>
      <b/>
      <sz val="14"/>
      <color theme="0" tint="-4.9989318521683403E-2"/>
      <name val="Cascadia Code SemiBold"/>
      <family val="3"/>
    </font>
    <font>
      <b/>
      <sz val="14"/>
      <color theme="1"/>
      <name val="Lucida Fax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3F3E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17" fontId="0" fillId="0" borderId="0" xfId="0" applyNumberFormat="1"/>
    <xf numFmtId="0" fontId="0" fillId="0" borderId="4" xfId="0" applyBorder="1"/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64" fontId="3" fillId="5" borderId="12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1" fillId="0" borderId="21" xfId="0" applyFont="1" applyBorder="1" applyAlignment="1">
      <alignment horizontal="right" vertical="center"/>
    </xf>
    <xf numFmtId="0" fontId="11" fillId="0" borderId="22" xfId="0" applyFont="1" applyBorder="1" applyAlignment="1">
      <alignment horizontal="right" vertical="center"/>
    </xf>
    <xf numFmtId="0" fontId="11" fillId="0" borderId="23" xfId="0" applyFont="1" applyBorder="1" applyAlignment="1">
      <alignment horizontal="right" vertical="center"/>
    </xf>
    <xf numFmtId="0" fontId="11" fillId="0" borderId="24" xfId="0" applyFont="1" applyBorder="1" applyAlignment="1">
      <alignment horizontal="right" vertical="center"/>
    </xf>
    <xf numFmtId="0" fontId="11" fillId="0" borderId="25" xfId="0" applyFont="1" applyBorder="1" applyAlignment="1">
      <alignment horizontal="right" vertical="center"/>
    </xf>
    <xf numFmtId="0" fontId="11" fillId="0" borderId="26" xfId="0" applyFont="1" applyBorder="1" applyAlignment="1">
      <alignment horizontal="right" vertical="center"/>
    </xf>
    <xf numFmtId="0" fontId="10" fillId="6" borderId="0" xfId="0" applyFont="1" applyFill="1" applyAlignment="1">
      <alignment horizontal="left" vertical="center"/>
    </xf>
    <xf numFmtId="0" fontId="9" fillId="7" borderId="14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left" vertical="center"/>
    </xf>
    <xf numFmtId="0" fontId="9" fillId="7" borderId="16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9" fillId="7" borderId="1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0" xfId="0" applyFont="1" applyFill="1" applyBorder="1" applyAlignment="1">
      <alignment horizontal="center" vertical="center"/>
    </xf>
    <xf numFmtId="165" fontId="12" fillId="0" borderId="2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F3E"/>
      <color rgb="FF1E0E42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1</xdr:row>
      <xdr:rowOff>0</xdr:rowOff>
    </xdr:from>
    <xdr:to>
      <xdr:col>10</xdr:col>
      <xdr:colOff>434340</xdr:colOff>
      <xdr:row>5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C35D9E-92BD-034D-EBD9-3333E9A3A328}"/>
            </a:ext>
          </a:extLst>
        </xdr:cNvPr>
        <xdr:cNvSpPr/>
      </xdr:nvSpPr>
      <xdr:spPr>
        <a:xfrm>
          <a:off x="1493520" y="0"/>
          <a:ext cx="3649980" cy="784860"/>
        </a:xfrm>
        <a:prstGeom prst="rect">
          <a:avLst/>
        </a:prstGeom>
        <a:solidFill>
          <a:srgbClr val="003F3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>
              <a:latin typeface="Algerian" panose="04020705040A02060702" pitchFamily="82" charset="0"/>
              <a:ea typeface="Cascadia Mono" panose="020B0609020000020004" pitchFamily="49" charset="0"/>
              <a:cs typeface="Cascadia Mono" panose="020B0609020000020004" pitchFamily="49" charset="0"/>
            </a:rPr>
            <a:t>Grade</a:t>
          </a:r>
          <a:r>
            <a:rPr lang="en-IN" sz="2800" b="1" baseline="0">
              <a:latin typeface="Algerian" panose="04020705040A02060702" pitchFamily="82" charset="0"/>
              <a:ea typeface="Cascadia Mono" panose="020B0609020000020004" pitchFamily="49" charset="0"/>
              <a:cs typeface="Cascadia Mono" panose="020B0609020000020004" pitchFamily="49" charset="0"/>
            </a:rPr>
            <a:t> Card</a:t>
          </a:r>
          <a:endParaRPr lang="en-IN" sz="2800" b="1">
            <a:latin typeface="Algerian" panose="04020705040A02060702" pitchFamily="82" charset="0"/>
            <a:ea typeface="Cascadia Mono" panose="020B0609020000020004" pitchFamily="49" charset="0"/>
            <a:cs typeface="Cascadia Mono" panose="020B0609020000020004" pitchFamily="49" charset="0"/>
          </a:endParaRPr>
        </a:p>
      </xdr:txBody>
    </xdr:sp>
    <xdr:clientData/>
  </xdr:twoCellAnchor>
  <xdr:twoCellAnchor>
    <xdr:from>
      <xdr:col>4</xdr:col>
      <xdr:colOff>403860</xdr:colOff>
      <xdr:row>1</xdr:row>
      <xdr:rowOff>0</xdr:rowOff>
    </xdr:from>
    <xdr:to>
      <xdr:col>5</xdr:col>
      <xdr:colOff>335280</xdr:colOff>
      <xdr:row>5</xdr:row>
      <xdr:rowOff>45720</xdr:rowOff>
    </xdr:to>
    <xdr:sp macro="" textlink="">
      <xdr:nvSpPr>
        <xdr:cNvPr id="3" name="Arrow: Chevron 2">
          <a:extLst>
            <a:ext uri="{FF2B5EF4-FFF2-40B4-BE49-F238E27FC236}">
              <a16:creationId xmlns:a16="http://schemas.microsoft.com/office/drawing/2014/main" id="{01A38FF8-6200-89D7-F51F-5406022E8F4F}"/>
            </a:ext>
          </a:extLst>
        </xdr:cNvPr>
        <xdr:cNvSpPr/>
      </xdr:nvSpPr>
      <xdr:spPr>
        <a:xfrm>
          <a:off x="1303020" y="0"/>
          <a:ext cx="396240" cy="784860"/>
        </a:xfrm>
        <a:prstGeom prst="chevron">
          <a:avLst/>
        </a:prstGeom>
        <a:solidFill>
          <a:srgbClr val="003F3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281940</xdr:colOff>
      <xdr:row>1</xdr:row>
      <xdr:rowOff>0</xdr:rowOff>
    </xdr:from>
    <xdr:to>
      <xdr:col>11</xdr:col>
      <xdr:colOff>91440</xdr:colOff>
      <xdr:row>5</xdr:row>
      <xdr:rowOff>45720</xdr:rowOff>
    </xdr:to>
    <xdr:sp macro="" textlink="">
      <xdr:nvSpPr>
        <xdr:cNvPr id="4" name="Arrow: Chevron 3">
          <a:extLst>
            <a:ext uri="{FF2B5EF4-FFF2-40B4-BE49-F238E27FC236}">
              <a16:creationId xmlns:a16="http://schemas.microsoft.com/office/drawing/2014/main" id="{EA8E0504-1AE9-9B7D-5989-F956100EC123}"/>
            </a:ext>
          </a:extLst>
        </xdr:cNvPr>
        <xdr:cNvSpPr/>
      </xdr:nvSpPr>
      <xdr:spPr>
        <a:xfrm rot="10800000">
          <a:off x="4991100" y="0"/>
          <a:ext cx="312420" cy="784860"/>
        </a:xfrm>
        <a:prstGeom prst="chevron">
          <a:avLst/>
        </a:prstGeom>
        <a:solidFill>
          <a:srgbClr val="003F3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</xdr:row>
      <xdr:rowOff>0</xdr:rowOff>
    </xdr:from>
    <xdr:to>
      <xdr:col>11</xdr:col>
      <xdr:colOff>441960</xdr:colOff>
      <xdr:row>5</xdr:row>
      <xdr:rowOff>30480</xdr:rowOff>
    </xdr:to>
    <xdr:sp macro="" textlink="">
      <xdr:nvSpPr>
        <xdr:cNvPr id="5" name="Arrow: Chevron 4">
          <a:extLst>
            <a:ext uri="{FF2B5EF4-FFF2-40B4-BE49-F238E27FC236}">
              <a16:creationId xmlns:a16="http://schemas.microsoft.com/office/drawing/2014/main" id="{7BAF9713-6C6B-0BB0-BF4A-80327C68AF4F}"/>
            </a:ext>
          </a:extLst>
        </xdr:cNvPr>
        <xdr:cNvSpPr/>
      </xdr:nvSpPr>
      <xdr:spPr>
        <a:xfrm rot="10800000">
          <a:off x="6118860" y="0"/>
          <a:ext cx="419100" cy="769620"/>
        </a:xfrm>
        <a:prstGeom prst="chevron">
          <a:avLst/>
        </a:prstGeom>
        <a:solidFill>
          <a:srgbClr val="003F3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91440</xdr:colOff>
      <xdr:row>1</xdr:row>
      <xdr:rowOff>0</xdr:rowOff>
    </xdr:from>
    <xdr:to>
      <xdr:col>4</xdr:col>
      <xdr:colOff>457200</xdr:colOff>
      <xdr:row>5</xdr:row>
      <xdr:rowOff>38100</xdr:rowOff>
    </xdr:to>
    <xdr:sp macro="" textlink="">
      <xdr:nvSpPr>
        <xdr:cNvPr id="6" name="Arrow: Chevron 5">
          <a:extLst>
            <a:ext uri="{FF2B5EF4-FFF2-40B4-BE49-F238E27FC236}">
              <a16:creationId xmlns:a16="http://schemas.microsoft.com/office/drawing/2014/main" id="{C125BAAD-2D5C-9F62-CEC4-8355DE369E77}"/>
            </a:ext>
          </a:extLst>
        </xdr:cNvPr>
        <xdr:cNvSpPr/>
      </xdr:nvSpPr>
      <xdr:spPr>
        <a:xfrm>
          <a:off x="990600" y="0"/>
          <a:ext cx="365760" cy="777240"/>
        </a:xfrm>
        <a:prstGeom prst="chevron">
          <a:avLst/>
        </a:prstGeom>
        <a:solidFill>
          <a:srgbClr val="003F3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05B095-C9E7-4404-BC29-53BE8EFED2BE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4D8D-A91F-4975-8E48-299958E70FCB}">
  <dimension ref="A1:K30"/>
  <sheetViews>
    <sheetView showGridLines="0" topLeftCell="A2" workbookViewId="0">
      <selection activeCell="A7" sqref="A7:A26"/>
    </sheetView>
  </sheetViews>
  <sheetFormatPr defaultRowHeight="14.4" x14ac:dyDescent="0.3"/>
  <cols>
    <col min="1" max="2" width="18" customWidth="1"/>
    <col min="3" max="3" width="14.88671875" customWidth="1"/>
    <col min="4" max="4" width="14.33203125" customWidth="1"/>
    <col min="5" max="5" width="9.5546875" customWidth="1"/>
    <col min="6" max="6" width="11" customWidth="1"/>
    <col min="7" max="7" width="14.44140625" customWidth="1"/>
    <col min="8" max="8" width="12.6640625" customWidth="1"/>
    <col min="9" max="9" width="22.77734375" customWidth="1"/>
    <col min="10" max="10" width="13.33203125" customWidth="1"/>
    <col min="11" max="11" width="13.21875" customWidth="1"/>
  </cols>
  <sheetData>
    <row r="1" spans="1:11" ht="44.4" thickBot="1" x14ac:dyDescent="0.7">
      <c r="A1" s="23"/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15" thickBot="1" x14ac:dyDescent="0.35">
      <c r="G2" s="2"/>
      <c r="K2" s="3"/>
    </row>
    <row r="3" spans="1:11" ht="28.8" customHeight="1" thickBo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2"/>
    </row>
    <row r="4" spans="1:11" ht="15" thickBot="1" x14ac:dyDescent="0.35">
      <c r="K4" s="3"/>
    </row>
    <row r="5" spans="1:11" ht="25.8" thickBot="1" x14ac:dyDescent="0.35">
      <c r="A5" s="5" t="s">
        <v>0</v>
      </c>
      <c r="B5" s="5" t="s">
        <v>47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 ht="17.399999999999999" x14ac:dyDescent="0.3">
      <c r="A6" s="6">
        <v>101</v>
      </c>
      <c r="B6" s="6" t="s">
        <v>10</v>
      </c>
      <c r="C6" s="6">
        <v>56</v>
      </c>
      <c r="D6" s="6">
        <v>78</v>
      </c>
      <c r="E6" s="6">
        <v>56</v>
      </c>
      <c r="F6" s="6">
        <v>65</v>
      </c>
      <c r="G6" s="6">
        <v>45</v>
      </c>
      <c r="H6" s="6">
        <f>IFERROR(IF(AND(C6,D6,E6,F6,G6)&lt;&gt;"",SUM(C6:G6),""),"")</f>
        <v>300</v>
      </c>
      <c r="I6" s="10">
        <f>IFERROR(IF(H6&lt;&gt;"",H6/5,""),"")</f>
        <v>60</v>
      </c>
      <c r="J6" s="6" t="str">
        <f>IFERROR((IF(I6="","",IF(I6&gt;=80,"A+",IF(I6&gt;=60,"A",IF(I6&gt;=45,"B",IF(I6&gt;=30,"C","F")))))),"")</f>
        <v>A</v>
      </c>
      <c r="K6" s="7" t="str">
        <f>IFERROR((IF(J6&lt;&gt;"",((IF((AND(C6&gt;=30,D6&gt;=30,E6&gt;=30,F6&gt;=30,F6&gt;=30)),"PASS","FAIL"))),"")),"")</f>
        <v>PASS</v>
      </c>
    </row>
    <row r="7" spans="1:11" ht="17.399999999999999" x14ac:dyDescent="0.3">
      <c r="A7" s="8">
        <f>IF(B7&lt;&gt;"",A6+1,"")</f>
        <v>102</v>
      </c>
      <c r="B7" s="8" t="s">
        <v>11</v>
      </c>
      <c r="C7" s="8">
        <v>90</v>
      </c>
      <c r="D7" s="8">
        <v>89</v>
      </c>
      <c r="E7" s="8">
        <v>75</v>
      </c>
      <c r="F7" s="8">
        <v>56</v>
      </c>
      <c r="G7" s="8">
        <v>55</v>
      </c>
      <c r="H7" s="6">
        <f>IFERROR(IF(AND(C7,D7,E7,F7,G7)&lt;&gt;"",SUM(C7:G7),""),"")</f>
        <v>365</v>
      </c>
      <c r="I7" s="10">
        <f t="shared" ref="I7:I29" si="0">IFERROR(IF(H7&lt;&gt;"",H7/5,""),"")</f>
        <v>73</v>
      </c>
      <c r="J7" s="6" t="str">
        <f t="shared" ref="J7:J26" si="1">IFERROR((IF(I7="","",IF(I7&gt;=80,"A+",IF(I7&gt;=60,"A",IF(I7&gt;=45,"B",IF(I7&gt;=30,"C","F")))))),"")</f>
        <v>A</v>
      </c>
      <c r="K7" s="7" t="str">
        <f t="shared" ref="K7:K29" si="2">IFERROR((IF(J7&lt;&gt;"",((IF((AND(C7&gt;=30,D7&gt;=30,E7&gt;=30,F7&gt;=30,F7&gt;=30)),"PASS","FAIL"))),"")),"")</f>
        <v>PASS</v>
      </c>
    </row>
    <row r="8" spans="1:11" ht="17.399999999999999" x14ac:dyDescent="0.3">
      <c r="A8" s="8">
        <f t="shared" ref="A8:A26" si="3">IF(B8&lt;&gt;"",A7+1,"")</f>
        <v>103</v>
      </c>
      <c r="B8" s="8" t="s">
        <v>12</v>
      </c>
      <c r="C8" s="8">
        <v>49</v>
      </c>
      <c r="D8" s="8">
        <v>76</v>
      </c>
      <c r="E8" s="8">
        <v>87</v>
      </c>
      <c r="F8" s="8">
        <v>87</v>
      </c>
      <c r="G8" s="8">
        <v>64</v>
      </c>
      <c r="H8" s="6">
        <f t="shared" ref="H8:H29" si="4">IFERROR(IF(AND(C8,D8,E8,F8,G8)&lt;&gt;"",SUM(C8:G8),""),"")</f>
        <v>363</v>
      </c>
      <c r="I8" s="10">
        <f t="shared" si="0"/>
        <v>72.599999999999994</v>
      </c>
      <c r="J8" s="6" t="str">
        <f t="shared" si="1"/>
        <v>A</v>
      </c>
      <c r="K8" s="7" t="str">
        <f t="shared" si="2"/>
        <v>PASS</v>
      </c>
    </row>
    <row r="9" spans="1:11" ht="17.399999999999999" x14ac:dyDescent="0.3">
      <c r="A9" s="8">
        <f t="shared" si="3"/>
        <v>104</v>
      </c>
      <c r="B9" s="8" t="s">
        <v>13</v>
      </c>
      <c r="C9" s="8">
        <v>87</v>
      </c>
      <c r="D9" s="8">
        <v>80</v>
      </c>
      <c r="E9" s="8">
        <v>56</v>
      </c>
      <c r="F9" s="8">
        <v>78</v>
      </c>
      <c r="G9" s="8">
        <v>78</v>
      </c>
      <c r="H9" s="6">
        <f t="shared" si="4"/>
        <v>379</v>
      </c>
      <c r="I9" s="10">
        <f t="shared" si="0"/>
        <v>75.8</v>
      </c>
      <c r="J9" s="6" t="str">
        <f t="shared" si="1"/>
        <v>A</v>
      </c>
      <c r="K9" s="7" t="str">
        <f t="shared" si="2"/>
        <v>PASS</v>
      </c>
    </row>
    <row r="10" spans="1:11" ht="17.399999999999999" x14ac:dyDescent="0.3">
      <c r="A10" s="8">
        <f t="shared" si="3"/>
        <v>105</v>
      </c>
      <c r="B10" s="8" t="s">
        <v>14</v>
      </c>
      <c r="C10" s="8">
        <v>86</v>
      </c>
      <c r="D10" s="8">
        <v>67</v>
      </c>
      <c r="E10" s="8">
        <v>68</v>
      </c>
      <c r="F10" s="8">
        <v>76</v>
      </c>
      <c r="G10" s="8">
        <v>77</v>
      </c>
      <c r="H10" s="6">
        <f t="shared" si="4"/>
        <v>374</v>
      </c>
      <c r="I10" s="10">
        <f t="shared" si="0"/>
        <v>74.8</v>
      </c>
      <c r="J10" s="6" t="str">
        <f t="shared" si="1"/>
        <v>A</v>
      </c>
      <c r="K10" s="7" t="str">
        <f t="shared" si="2"/>
        <v>PASS</v>
      </c>
    </row>
    <row r="11" spans="1:11" ht="17.399999999999999" x14ac:dyDescent="0.3">
      <c r="A11" s="8">
        <f t="shared" si="3"/>
        <v>106</v>
      </c>
      <c r="B11" s="8" t="s">
        <v>15</v>
      </c>
      <c r="C11" s="8">
        <v>99</v>
      </c>
      <c r="D11" s="8">
        <v>98</v>
      </c>
      <c r="E11" s="8">
        <v>87</v>
      </c>
      <c r="F11" s="8">
        <v>80</v>
      </c>
      <c r="G11" s="8">
        <v>70</v>
      </c>
      <c r="H11" s="6">
        <f t="shared" si="4"/>
        <v>434</v>
      </c>
      <c r="I11" s="10">
        <f t="shared" si="0"/>
        <v>86.8</v>
      </c>
      <c r="J11" s="6" t="str">
        <f t="shared" si="1"/>
        <v>A+</v>
      </c>
      <c r="K11" s="7" t="str">
        <f t="shared" si="2"/>
        <v>PASS</v>
      </c>
    </row>
    <row r="12" spans="1:11" ht="17.399999999999999" x14ac:dyDescent="0.3">
      <c r="A12" s="8">
        <f t="shared" si="3"/>
        <v>107</v>
      </c>
      <c r="B12" s="8" t="s">
        <v>16</v>
      </c>
      <c r="C12" s="8">
        <v>33</v>
      </c>
      <c r="D12" s="8">
        <v>32</v>
      </c>
      <c r="E12" s="8">
        <v>23</v>
      </c>
      <c r="F12" s="8">
        <v>24</v>
      </c>
      <c r="G12" s="8">
        <v>21</v>
      </c>
      <c r="H12" s="6">
        <f t="shared" si="4"/>
        <v>133</v>
      </c>
      <c r="I12" s="10">
        <f t="shared" si="0"/>
        <v>26.6</v>
      </c>
      <c r="J12" s="6" t="str">
        <f t="shared" si="1"/>
        <v>F</v>
      </c>
      <c r="K12" s="7" t="str">
        <f t="shared" si="2"/>
        <v>FAIL</v>
      </c>
    </row>
    <row r="13" spans="1:11" ht="17.399999999999999" x14ac:dyDescent="0.3">
      <c r="A13" s="8">
        <f t="shared" si="3"/>
        <v>108</v>
      </c>
      <c r="B13" s="8" t="s">
        <v>17</v>
      </c>
      <c r="C13" s="8">
        <v>64</v>
      </c>
      <c r="D13" s="8">
        <v>44</v>
      </c>
      <c r="E13" s="8">
        <v>90</v>
      </c>
      <c r="F13" s="8">
        <v>35</v>
      </c>
      <c r="G13" s="8">
        <v>22</v>
      </c>
      <c r="H13" s="6">
        <f t="shared" si="4"/>
        <v>255</v>
      </c>
      <c r="I13" s="10">
        <f t="shared" si="0"/>
        <v>51</v>
      </c>
      <c r="J13" s="6" t="str">
        <f t="shared" si="1"/>
        <v>B</v>
      </c>
      <c r="K13" s="7" t="str">
        <f t="shared" si="2"/>
        <v>PASS</v>
      </c>
    </row>
    <row r="14" spans="1:11" ht="17.399999999999999" x14ac:dyDescent="0.3">
      <c r="A14" s="8">
        <f t="shared" si="3"/>
        <v>109</v>
      </c>
      <c r="B14" s="8" t="s">
        <v>18</v>
      </c>
      <c r="C14" s="8">
        <v>12</v>
      </c>
      <c r="D14" s="8">
        <v>65</v>
      </c>
      <c r="E14" s="8">
        <v>93</v>
      </c>
      <c r="F14" s="8">
        <v>87</v>
      </c>
      <c r="G14" s="8">
        <v>10</v>
      </c>
      <c r="H14" s="6">
        <f t="shared" si="4"/>
        <v>267</v>
      </c>
      <c r="I14" s="10">
        <f t="shared" si="0"/>
        <v>53.4</v>
      </c>
      <c r="J14" s="6" t="str">
        <f t="shared" si="1"/>
        <v>B</v>
      </c>
      <c r="K14" s="7" t="str">
        <f t="shared" si="2"/>
        <v>FAIL</v>
      </c>
    </row>
    <row r="15" spans="1:11" ht="17.399999999999999" x14ac:dyDescent="0.3">
      <c r="A15" s="8">
        <f t="shared" si="3"/>
        <v>110</v>
      </c>
      <c r="B15" s="8" t="s">
        <v>19</v>
      </c>
      <c r="C15" s="8">
        <v>76</v>
      </c>
      <c r="D15" s="8">
        <v>44</v>
      </c>
      <c r="E15" s="8">
        <v>54</v>
      </c>
      <c r="F15" s="8">
        <v>65</v>
      </c>
      <c r="G15" s="8">
        <v>46</v>
      </c>
      <c r="H15" s="6">
        <f t="shared" si="4"/>
        <v>285</v>
      </c>
      <c r="I15" s="10">
        <f t="shared" si="0"/>
        <v>57</v>
      </c>
      <c r="J15" s="6" t="str">
        <f t="shared" si="1"/>
        <v>B</v>
      </c>
      <c r="K15" s="7" t="str">
        <f t="shared" si="2"/>
        <v>PASS</v>
      </c>
    </row>
    <row r="16" spans="1:11" ht="17.399999999999999" x14ac:dyDescent="0.3">
      <c r="A16" s="8">
        <f t="shared" si="3"/>
        <v>111</v>
      </c>
      <c r="B16" s="8" t="s">
        <v>20</v>
      </c>
      <c r="C16" s="8">
        <v>78</v>
      </c>
      <c r="D16" s="8">
        <v>34</v>
      </c>
      <c r="E16" s="8">
        <v>53</v>
      </c>
      <c r="F16" s="8">
        <v>55</v>
      </c>
      <c r="G16" s="8">
        <v>45</v>
      </c>
      <c r="H16" s="6">
        <f t="shared" si="4"/>
        <v>265</v>
      </c>
      <c r="I16" s="10">
        <f t="shared" si="0"/>
        <v>53</v>
      </c>
      <c r="J16" s="6" t="str">
        <f t="shared" si="1"/>
        <v>B</v>
      </c>
      <c r="K16" s="7" t="str">
        <f t="shared" si="2"/>
        <v>PASS</v>
      </c>
    </row>
    <row r="17" spans="1:11" ht="17.399999999999999" x14ac:dyDescent="0.3">
      <c r="A17" s="8">
        <f t="shared" si="3"/>
        <v>112</v>
      </c>
      <c r="B17" s="8" t="s">
        <v>21</v>
      </c>
      <c r="C17" s="8">
        <v>69</v>
      </c>
      <c r="D17" s="8">
        <v>46</v>
      </c>
      <c r="E17" s="8">
        <v>21</v>
      </c>
      <c r="F17" s="8">
        <v>65</v>
      </c>
      <c r="G17" s="8">
        <v>75</v>
      </c>
      <c r="H17" s="6">
        <f t="shared" si="4"/>
        <v>276</v>
      </c>
      <c r="I17" s="10">
        <f t="shared" si="0"/>
        <v>55.2</v>
      </c>
      <c r="J17" s="6" t="str">
        <f t="shared" si="1"/>
        <v>B</v>
      </c>
      <c r="K17" s="7" t="str">
        <f t="shared" si="2"/>
        <v>FAIL</v>
      </c>
    </row>
    <row r="18" spans="1:11" ht="17.399999999999999" x14ac:dyDescent="0.3">
      <c r="A18" s="8">
        <f t="shared" si="3"/>
        <v>113</v>
      </c>
      <c r="B18" s="8" t="s">
        <v>22</v>
      </c>
      <c r="C18" s="8">
        <v>87</v>
      </c>
      <c r="D18" s="8">
        <v>65</v>
      </c>
      <c r="E18" s="8">
        <v>31</v>
      </c>
      <c r="F18" s="8">
        <v>55</v>
      </c>
      <c r="G18" s="8">
        <v>43</v>
      </c>
      <c r="H18" s="6">
        <f t="shared" si="4"/>
        <v>281</v>
      </c>
      <c r="I18" s="10">
        <f t="shared" si="0"/>
        <v>56.2</v>
      </c>
      <c r="J18" s="6" t="str">
        <f t="shared" si="1"/>
        <v>B</v>
      </c>
      <c r="K18" s="7" t="str">
        <f t="shared" si="2"/>
        <v>PASS</v>
      </c>
    </row>
    <row r="19" spans="1:11" ht="17.399999999999999" x14ac:dyDescent="0.3">
      <c r="A19" s="8">
        <f t="shared" si="3"/>
        <v>114</v>
      </c>
      <c r="B19" s="8" t="s">
        <v>23</v>
      </c>
      <c r="C19" s="8">
        <v>26</v>
      </c>
      <c r="D19" s="8">
        <v>22</v>
      </c>
      <c r="E19" s="8">
        <v>21</v>
      </c>
      <c r="F19" s="8">
        <v>20</v>
      </c>
      <c r="G19" s="8">
        <v>33</v>
      </c>
      <c r="H19" s="6">
        <f t="shared" si="4"/>
        <v>122</v>
      </c>
      <c r="I19" s="10">
        <f t="shared" si="0"/>
        <v>24.4</v>
      </c>
      <c r="J19" s="6" t="str">
        <f t="shared" si="1"/>
        <v>F</v>
      </c>
      <c r="K19" s="7" t="str">
        <f t="shared" si="2"/>
        <v>FAIL</v>
      </c>
    </row>
    <row r="20" spans="1:11" ht="17.399999999999999" x14ac:dyDescent="0.3">
      <c r="A20" s="8">
        <f t="shared" si="3"/>
        <v>115</v>
      </c>
      <c r="B20" s="8" t="s">
        <v>24</v>
      </c>
      <c r="C20" s="8">
        <v>98</v>
      </c>
      <c r="D20" s="8">
        <v>44</v>
      </c>
      <c r="E20" s="8">
        <v>34</v>
      </c>
      <c r="F20" s="8">
        <v>54</v>
      </c>
      <c r="G20" s="8">
        <v>56</v>
      </c>
      <c r="H20" s="6">
        <f t="shared" si="4"/>
        <v>286</v>
      </c>
      <c r="I20" s="10">
        <f t="shared" si="0"/>
        <v>57.2</v>
      </c>
      <c r="J20" s="6" t="str">
        <f t="shared" si="1"/>
        <v>B</v>
      </c>
      <c r="K20" s="7" t="str">
        <f t="shared" si="2"/>
        <v>PASS</v>
      </c>
    </row>
    <row r="21" spans="1:11" ht="17.399999999999999" x14ac:dyDescent="0.3">
      <c r="A21" s="8">
        <f t="shared" si="3"/>
        <v>116</v>
      </c>
      <c r="B21" s="8" t="s">
        <v>25</v>
      </c>
      <c r="C21" s="8">
        <v>89</v>
      </c>
      <c r="D21" s="8">
        <v>66</v>
      </c>
      <c r="E21" s="8">
        <v>45</v>
      </c>
      <c r="F21" s="8">
        <v>86</v>
      </c>
      <c r="G21" s="8">
        <v>45</v>
      </c>
      <c r="H21" s="6">
        <f t="shared" si="4"/>
        <v>331</v>
      </c>
      <c r="I21" s="10">
        <f t="shared" si="0"/>
        <v>66.2</v>
      </c>
      <c r="J21" s="6" t="str">
        <f t="shared" si="1"/>
        <v>A</v>
      </c>
      <c r="K21" s="7" t="str">
        <f t="shared" si="2"/>
        <v>PASS</v>
      </c>
    </row>
    <row r="22" spans="1:11" ht="17.399999999999999" x14ac:dyDescent="0.3">
      <c r="A22" s="8">
        <f t="shared" si="3"/>
        <v>117</v>
      </c>
      <c r="B22" s="8" t="s">
        <v>26</v>
      </c>
      <c r="C22" s="8">
        <v>92</v>
      </c>
      <c r="D22" s="8">
        <v>54</v>
      </c>
      <c r="E22" s="8">
        <v>55</v>
      </c>
      <c r="F22" s="8">
        <v>77</v>
      </c>
      <c r="G22" s="8">
        <v>54</v>
      </c>
      <c r="H22" s="6">
        <f t="shared" si="4"/>
        <v>332</v>
      </c>
      <c r="I22" s="10">
        <f t="shared" si="0"/>
        <v>66.400000000000006</v>
      </c>
      <c r="J22" s="6" t="str">
        <f t="shared" si="1"/>
        <v>A</v>
      </c>
      <c r="K22" s="7" t="str">
        <f t="shared" si="2"/>
        <v>PASS</v>
      </c>
    </row>
    <row r="23" spans="1:11" ht="17.399999999999999" x14ac:dyDescent="0.3">
      <c r="A23" s="8">
        <f t="shared" si="3"/>
        <v>118</v>
      </c>
      <c r="B23" s="8" t="s">
        <v>27</v>
      </c>
      <c r="C23" s="8">
        <v>20</v>
      </c>
      <c r="D23" s="8">
        <v>76</v>
      </c>
      <c r="E23" s="8">
        <v>34</v>
      </c>
      <c r="F23" s="8">
        <v>55</v>
      </c>
      <c r="G23" s="8">
        <v>75</v>
      </c>
      <c r="H23" s="6">
        <f t="shared" si="4"/>
        <v>260</v>
      </c>
      <c r="I23" s="10">
        <f t="shared" si="0"/>
        <v>52</v>
      </c>
      <c r="J23" s="6" t="str">
        <f t="shared" si="1"/>
        <v>B</v>
      </c>
      <c r="K23" s="7" t="str">
        <f t="shared" si="2"/>
        <v>FAIL</v>
      </c>
    </row>
    <row r="24" spans="1:11" ht="17.399999999999999" x14ac:dyDescent="0.3">
      <c r="A24" s="8">
        <f t="shared" si="3"/>
        <v>119</v>
      </c>
      <c r="B24" s="8" t="s">
        <v>28</v>
      </c>
      <c r="C24" s="8">
        <v>60</v>
      </c>
      <c r="D24" s="8">
        <v>44</v>
      </c>
      <c r="E24" s="8">
        <v>65</v>
      </c>
      <c r="F24" s="8">
        <v>75</v>
      </c>
      <c r="G24" s="8">
        <v>33</v>
      </c>
      <c r="H24" s="6">
        <f t="shared" si="4"/>
        <v>277</v>
      </c>
      <c r="I24" s="10">
        <f t="shared" si="0"/>
        <v>55.4</v>
      </c>
      <c r="J24" s="6" t="str">
        <f t="shared" si="1"/>
        <v>B</v>
      </c>
      <c r="K24" s="7" t="str">
        <f t="shared" si="2"/>
        <v>PASS</v>
      </c>
    </row>
    <row r="25" spans="1:11" ht="17.399999999999999" x14ac:dyDescent="0.3">
      <c r="A25" s="8">
        <f t="shared" si="3"/>
        <v>120</v>
      </c>
      <c r="B25" s="8" t="s">
        <v>29</v>
      </c>
      <c r="C25" s="8">
        <v>90</v>
      </c>
      <c r="D25" s="8">
        <v>76</v>
      </c>
      <c r="E25" s="8">
        <v>99</v>
      </c>
      <c r="F25" s="8">
        <v>99</v>
      </c>
      <c r="G25" s="8">
        <v>76</v>
      </c>
      <c r="H25" s="6">
        <f t="shared" si="4"/>
        <v>440</v>
      </c>
      <c r="I25" s="10">
        <f t="shared" si="0"/>
        <v>88</v>
      </c>
      <c r="J25" s="6" t="str">
        <f t="shared" si="1"/>
        <v>A+</v>
      </c>
      <c r="K25" s="7" t="str">
        <f t="shared" si="2"/>
        <v>PASS</v>
      </c>
    </row>
    <row r="26" spans="1:11" ht="18" thickBot="1" x14ac:dyDescent="0.35">
      <c r="A26" s="8">
        <f t="shared" si="3"/>
        <v>121</v>
      </c>
      <c r="B26" s="9" t="s">
        <v>30</v>
      </c>
      <c r="C26" s="9">
        <v>65</v>
      </c>
      <c r="D26" s="9">
        <v>44</v>
      </c>
      <c r="E26" s="9">
        <v>43</v>
      </c>
      <c r="F26" s="9">
        <v>66</v>
      </c>
      <c r="G26" s="9">
        <v>45</v>
      </c>
      <c r="H26" s="11">
        <f t="shared" si="4"/>
        <v>263</v>
      </c>
      <c r="I26" s="12">
        <f t="shared" si="0"/>
        <v>52.6</v>
      </c>
      <c r="J26" s="11" t="str">
        <f t="shared" si="1"/>
        <v>B</v>
      </c>
      <c r="K26" s="13" t="str">
        <f t="shared" si="2"/>
        <v>PASS</v>
      </c>
    </row>
    <row r="27" spans="1:11" ht="17.399999999999999" x14ac:dyDescent="0.3">
      <c r="B27" s="51"/>
      <c r="H27" s="4" t="str">
        <f t="shared" si="4"/>
        <v/>
      </c>
      <c r="I27" s="4" t="str">
        <f t="shared" si="0"/>
        <v/>
      </c>
      <c r="J27" s="4"/>
      <c r="K27" s="4"/>
    </row>
    <row r="28" spans="1:11" ht="17.399999999999999" x14ac:dyDescent="0.3">
      <c r="B28" s="51"/>
      <c r="H28" s="4" t="str">
        <f t="shared" si="4"/>
        <v/>
      </c>
      <c r="I28" s="4" t="str">
        <f t="shared" si="0"/>
        <v/>
      </c>
      <c r="J28" s="4"/>
      <c r="K28" s="4" t="str">
        <f t="shared" si="2"/>
        <v/>
      </c>
    </row>
    <row r="29" spans="1:11" ht="17.399999999999999" x14ac:dyDescent="0.3">
      <c r="B29" s="51"/>
      <c r="H29" s="4" t="str">
        <f t="shared" si="4"/>
        <v/>
      </c>
      <c r="I29" s="4" t="str">
        <f t="shared" si="0"/>
        <v/>
      </c>
      <c r="J29" s="4"/>
      <c r="K29" s="4" t="str">
        <f t="shared" si="2"/>
        <v/>
      </c>
    </row>
    <row r="30" spans="1:11" ht="17.399999999999999" x14ac:dyDescent="0.3">
      <c r="J30" s="4"/>
    </row>
  </sheetData>
  <mergeCells count="2">
    <mergeCell ref="A3:K3"/>
    <mergeCell ref="A1:K1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8C11-432D-41E6-BBFB-E3ABB9275C04}">
  <dimension ref="C3:S47"/>
  <sheetViews>
    <sheetView showGridLines="0" tabSelected="1" view="pageBreakPreview" zoomScale="60" zoomScaleNormal="67" workbookViewId="0">
      <selection activeCell="P27" sqref="P27"/>
    </sheetView>
  </sheetViews>
  <sheetFormatPr defaultRowHeight="14.4" x14ac:dyDescent="0.3"/>
  <cols>
    <col min="3" max="3" width="6.33203125" customWidth="1"/>
    <col min="4" max="5" width="6.77734375" customWidth="1"/>
    <col min="6" max="6" width="8.109375" customWidth="1"/>
    <col min="7" max="7" width="13" customWidth="1"/>
    <col min="8" max="8" width="11.44140625" customWidth="1"/>
    <col min="10" max="11" width="7.33203125" customWidth="1"/>
    <col min="13" max="13" width="9.109375" customWidth="1"/>
    <col min="14" max="14" width="6.33203125" customWidth="1"/>
  </cols>
  <sheetData>
    <row r="3" spans="3:19" ht="15" thickBot="1" x14ac:dyDescent="0.35"/>
    <row r="4" spans="3:19" x14ac:dyDescent="0.3"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3:19" x14ac:dyDescent="0.3">
      <c r="C5" s="1"/>
      <c r="N5" s="3"/>
    </row>
    <row r="6" spans="3:19" x14ac:dyDescent="0.3">
      <c r="C6" s="1"/>
      <c r="N6" s="3"/>
    </row>
    <row r="7" spans="3:19" x14ac:dyDescent="0.3">
      <c r="C7" s="1"/>
      <c r="F7" s="48" t="s">
        <v>31</v>
      </c>
      <c r="G7" s="49"/>
      <c r="H7" s="49"/>
      <c r="I7" s="49"/>
      <c r="J7" s="49"/>
      <c r="K7" s="49"/>
      <c r="N7" s="3"/>
      <c r="S7" s="50">
        <v>119</v>
      </c>
    </row>
    <row r="8" spans="3:19" x14ac:dyDescent="0.3">
      <c r="C8" s="1"/>
      <c r="F8" s="49"/>
      <c r="G8" s="49"/>
      <c r="H8" s="49"/>
      <c r="I8" s="49"/>
      <c r="J8" s="49"/>
      <c r="K8" s="49"/>
      <c r="N8" s="3"/>
    </row>
    <row r="9" spans="3:19" x14ac:dyDescent="0.3">
      <c r="C9" s="1"/>
      <c r="N9" s="3"/>
    </row>
    <row r="10" spans="3:19" ht="18" x14ac:dyDescent="0.3">
      <c r="C10" s="1"/>
      <c r="D10" s="46" t="s">
        <v>32</v>
      </c>
      <c r="E10" s="47"/>
      <c r="F10" s="47"/>
      <c r="K10" s="46" t="s">
        <v>36</v>
      </c>
      <c r="L10" s="47"/>
      <c r="M10" s="47"/>
      <c r="N10" s="3"/>
    </row>
    <row r="11" spans="3:19" ht="16.2" thickBot="1" x14ac:dyDescent="0.35">
      <c r="C11" s="1"/>
      <c r="D11" s="42" t="str">
        <f>VLOOKUP($S$7,GRADE_CARD_DATA!A5:K26,2,0)</f>
        <v>ALPA</v>
      </c>
      <c r="E11" s="42"/>
      <c r="F11" s="42"/>
      <c r="G11" s="42"/>
      <c r="H11" s="42"/>
      <c r="I11" s="42"/>
      <c r="K11" s="43">
        <f>VLOOKUP($S$7,GRADE_CARD_DATA!A5:K26,8,0)</f>
        <v>277</v>
      </c>
      <c r="L11" s="43"/>
      <c r="M11" s="43"/>
      <c r="N11" s="3"/>
    </row>
    <row r="12" spans="3:19" ht="15" thickTop="1" x14ac:dyDescent="0.3">
      <c r="C12" s="1"/>
      <c r="N12" s="3"/>
    </row>
    <row r="13" spans="3:19" ht="18" x14ac:dyDescent="0.3">
      <c r="C13" s="1"/>
      <c r="D13" s="46" t="s">
        <v>33</v>
      </c>
      <c r="E13" s="47"/>
      <c r="F13" s="47"/>
      <c r="K13" s="46" t="s">
        <v>44</v>
      </c>
      <c r="L13" s="47"/>
      <c r="M13" s="47"/>
      <c r="N13" s="3"/>
    </row>
    <row r="14" spans="3:19" ht="16.2" thickBot="1" x14ac:dyDescent="0.35">
      <c r="C14" s="1"/>
      <c r="D14" s="42" t="s">
        <v>46</v>
      </c>
      <c r="E14" s="42"/>
      <c r="F14" s="42"/>
      <c r="G14" s="42"/>
      <c r="H14" s="42"/>
      <c r="I14" s="42"/>
      <c r="K14" s="52">
        <f>VLOOKUP($S$7,GRADE_CARD_DATA!A5:K26,9,0)</f>
        <v>55.4</v>
      </c>
      <c r="L14" s="52"/>
      <c r="M14" s="52"/>
      <c r="N14" s="3"/>
    </row>
    <row r="15" spans="3:19" ht="15" thickTop="1" x14ac:dyDescent="0.3">
      <c r="C15" s="1"/>
      <c r="N15" s="3"/>
    </row>
    <row r="16" spans="3:19" ht="18" x14ac:dyDescent="0.3">
      <c r="C16" s="1"/>
      <c r="D16" s="46" t="s">
        <v>34</v>
      </c>
      <c r="E16" s="47"/>
      <c r="F16" s="47"/>
      <c r="K16" s="46" t="s">
        <v>45</v>
      </c>
      <c r="L16" s="47"/>
      <c r="M16" s="47"/>
      <c r="N16" s="3"/>
    </row>
    <row r="17" spans="3:14" ht="16.2" thickBot="1" x14ac:dyDescent="0.35">
      <c r="C17" s="1"/>
      <c r="D17" s="42" t="str">
        <f>VLOOKUP($S$7,GRADE_CARD_DATA!A5:K26,10,FALSE)</f>
        <v>B</v>
      </c>
      <c r="E17" s="42"/>
      <c r="F17" s="42"/>
      <c r="G17" s="42"/>
      <c r="H17" s="42"/>
      <c r="I17" s="42"/>
      <c r="K17" s="43" t="str">
        <f>VLOOKUP($S$7,GRADE_CARD_DATA!A5:K26,11,0)</f>
        <v>PASS</v>
      </c>
      <c r="L17" s="43"/>
      <c r="M17" s="43"/>
      <c r="N17" s="3"/>
    </row>
    <row r="18" spans="3:14" ht="15" thickTop="1" x14ac:dyDescent="0.3">
      <c r="C18" s="1"/>
      <c r="D18" s="20"/>
      <c r="E18" s="20"/>
      <c r="F18" s="20"/>
      <c r="G18" s="20"/>
      <c r="H18" s="20"/>
      <c r="I18" s="20"/>
      <c r="K18" s="20"/>
      <c r="L18" s="20"/>
      <c r="M18" s="20"/>
      <c r="N18" s="3"/>
    </row>
    <row r="19" spans="3:14" x14ac:dyDescent="0.3">
      <c r="C19" s="1"/>
      <c r="N19" s="3"/>
    </row>
    <row r="20" spans="3:14" x14ac:dyDescent="0.3">
      <c r="C20" s="1"/>
      <c r="D20" s="44" t="s">
        <v>35</v>
      </c>
      <c r="E20" s="44"/>
      <c r="F20" s="44"/>
      <c r="G20" s="44"/>
      <c r="I20" s="45" t="s">
        <v>36</v>
      </c>
      <c r="J20" s="45"/>
      <c r="L20" s="45" t="s">
        <v>37</v>
      </c>
      <c r="M20" s="45"/>
      <c r="N20" s="3"/>
    </row>
    <row r="21" spans="3:14" x14ac:dyDescent="0.3">
      <c r="C21" s="1"/>
      <c r="D21" s="44"/>
      <c r="E21" s="44"/>
      <c r="F21" s="44"/>
      <c r="G21" s="44"/>
      <c r="I21" s="45"/>
      <c r="J21" s="45"/>
      <c r="L21" s="45"/>
      <c r="M21" s="45"/>
      <c r="N21" s="3"/>
    </row>
    <row r="22" spans="3:14" x14ac:dyDescent="0.3">
      <c r="C22" s="1"/>
      <c r="D22" s="44"/>
      <c r="E22" s="44"/>
      <c r="F22" s="44"/>
      <c r="G22" s="44"/>
      <c r="I22" s="45"/>
      <c r="J22" s="45"/>
      <c r="L22" s="45"/>
      <c r="M22" s="45"/>
      <c r="N22" s="3"/>
    </row>
    <row r="23" spans="3:14" ht="15" thickBot="1" x14ac:dyDescent="0.35">
      <c r="C23" s="1"/>
      <c r="N23" s="3"/>
    </row>
    <row r="24" spans="3:14" x14ac:dyDescent="0.3">
      <c r="C24" s="1"/>
      <c r="D24" s="32" t="s">
        <v>38</v>
      </c>
      <c r="E24" s="33"/>
      <c r="F24" s="33"/>
      <c r="G24" s="34"/>
      <c r="I24" s="25">
        <v>100</v>
      </c>
      <c r="J24" s="26"/>
      <c r="L24" s="25">
        <f>VLOOKUP($S$7,GRADE_CARD_DATA!A5:K26,7,0)</f>
        <v>33</v>
      </c>
      <c r="M24" s="26"/>
      <c r="N24" s="3"/>
    </row>
    <row r="25" spans="3:14" x14ac:dyDescent="0.3">
      <c r="C25" s="1"/>
      <c r="D25" s="35"/>
      <c r="E25" s="36"/>
      <c r="F25" s="36"/>
      <c r="G25" s="37"/>
      <c r="I25" s="27"/>
      <c r="J25" s="28"/>
      <c r="L25" s="27"/>
      <c r="M25" s="28"/>
      <c r="N25" s="3"/>
    </row>
    <row r="26" spans="3:14" ht="15" thickBot="1" x14ac:dyDescent="0.35">
      <c r="C26" s="1"/>
      <c r="D26" s="38"/>
      <c r="E26" s="39"/>
      <c r="F26" s="39"/>
      <c r="G26" s="40"/>
      <c r="I26" s="29"/>
      <c r="J26" s="30"/>
      <c r="L26" s="29"/>
      <c r="M26" s="30"/>
      <c r="N26" s="3"/>
    </row>
    <row r="27" spans="3:14" x14ac:dyDescent="0.3">
      <c r="C27" s="1"/>
      <c r="N27" s="3"/>
    </row>
    <row r="28" spans="3:14" x14ac:dyDescent="0.3">
      <c r="C28" s="1"/>
      <c r="D28" s="31" t="s">
        <v>39</v>
      </c>
      <c r="E28" s="31"/>
      <c r="F28" s="31"/>
      <c r="G28" s="31"/>
      <c r="I28" s="25">
        <v>100</v>
      </c>
      <c r="J28" s="26"/>
      <c r="L28" s="25">
        <f>VLOOKUP($S$7,GRADE_CARD_DATA!A5:K26,6,0)</f>
        <v>75</v>
      </c>
      <c r="M28" s="26"/>
      <c r="N28" s="3"/>
    </row>
    <row r="29" spans="3:14" x14ac:dyDescent="0.3">
      <c r="C29" s="1"/>
      <c r="D29" s="31"/>
      <c r="E29" s="31"/>
      <c r="F29" s="31"/>
      <c r="G29" s="31"/>
      <c r="I29" s="27"/>
      <c r="J29" s="28"/>
      <c r="L29" s="27"/>
      <c r="M29" s="28"/>
      <c r="N29" s="3"/>
    </row>
    <row r="30" spans="3:14" x14ac:dyDescent="0.3">
      <c r="C30" s="1"/>
      <c r="D30" s="31"/>
      <c r="E30" s="31"/>
      <c r="F30" s="31"/>
      <c r="G30" s="31"/>
      <c r="I30" s="29"/>
      <c r="J30" s="30"/>
      <c r="L30" s="29"/>
      <c r="M30" s="30"/>
      <c r="N30" s="3"/>
    </row>
    <row r="31" spans="3:14" ht="15" thickBot="1" x14ac:dyDescent="0.35">
      <c r="C31" s="1"/>
      <c r="N31" s="3"/>
    </row>
    <row r="32" spans="3:14" x14ac:dyDescent="0.3">
      <c r="C32" s="1"/>
      <c r="D32" s="32" t="s">
        <v>40</v>
      </c>
      <c r="E32" s="33"/>
      <c r="F32" s="33"/>
      <c r="G32" s="34"/>
      <c r="I32" s="25">
        <v>100</v>
      </c>
      <c r="J32" s="26"/>
      <c r="L32" s="25">
        <f>VLOOKUP($S$7,GRADE_CARD_DATA!A5:K26,3,0)</f>
        <v>60</v>
      </c>
      <c r="M32" s="26"/>
      <c r="N32" s="3"/>
    </row>
    <row r="33" spans="3:14" x14ac:dyDescent="0.3">
      <c r="C33" s="1"/>
      <c r="D33" s="35"/>
      <c r="E33" s="36"/>
      <c r="F33" s="36"/>
      <c r="G33" s="37"/>
      <c r="I33" s="27"/>
      <c r="J33" s="28"/>
      <c r="L33" s="27"/>
      <c r="M33" s="28"/>
      <c r="N33" s="3"/>
    </row>
    <row r="34" spans="3:14" ht="15" thickBot="1" x14ac:dyDescent="0.35">
      <c r="C34" s="1"/>
      <c r="D34" s="38"/>
      <c r="E34" s="39"/>
      <c r="F34" s="39"/>
      <c r="G34" s="40"/>
      <c r="I34" s="29"/>
      <c r="J34" s="30"/>
      <c r="L34" s="29"/>
      <c r="M34" s="30"/>
      <c r="N34" s="3"/>
    </row>
    <row r="35" spans="3:14" x14ac:dyDescent="0.3">
      <c r="C35" s="1"/>
      <c r="N35" s="3"/>
    </row>
    <row r="36" spans="3:14" x14ac:dyDescent="0.3">
      <c r="C36" s="1"/>
      <c r="D36" s="31" t="s">
        <v>41</v>
      </c>
      <c r="E36" s="31"/>
      <c r="F36" s="31"/>
      <c r="G36" s="31"/>
      <c r="I36" s="25">
        <v>100</v>
      </c>
      <c r="J36" s="26"/>
      <c r="L36" s="25">
        <f>VLOOKUP($S$7,GRADE_CARD_DATA!A5:K26,5,0)</f>
        <v>65</v>
      </c>
      <c r="M36" s="26"/>
      <c r="N36" s="3"/>
    </row>
    <row r="37" spans="3:14" x14ac:dyDescent="0.3">
      <c r="C37" s="1"/>
      <c r="D37" s="31"/>
      <c r="E37" s="31"/>
      <c r="F37" s="31"/>
      <c r="G37" s="31"/>
      <c r="I37" s="27"/>
      <c r="J37" s="28"/>
      <c r="L37" s="27"/>
      <c r="M37" s="28"/>
      <c r="N37" s="3"/>
    </row>
    <row r="38" spans="3:14" x14ac:dyDescent="0.3">
      <c r="C38" s="1"/>
      <c r="D38" s="31"/>
      <c r="E38" s="31"/>
      <c r="F38" s="31"/>
      <c r="G38" s="31"/>
      <c r="I38" s="29"/>
      <c r="J38" s="30"/>
      <c r="L38" s="29"/>
      <c r="M38" s="30"/>
      <c r="N38" s="3"/>
    </row>
    <row r="39" spans="3:14" ht="15" thickBot="1" x14ac:dyDescent="0.35">
      <c r="C39" s="1"/>
      <c r="N39" s="3"/>
    </row>
    <row r="40" spans="3:14" x14ac:dyDescent="0.3">
      <c r="C40" s="1"/>
      <c r="D40" s="32" t="s">
        <v>42</v>
      </c>
      <c r="E40" s="33"/>
      <c r="F40" s="33"/>
      <c r="G40" s="34"/>
      <c r="I40" s="25">
        <v>100</v>
      </c>
      <c r="J40" s="26"/>
      <c r="L40" s="25">
        <f>VLOOKUP(S7,GRADE_CARD_DATA!A5:K26,4,0)</f>
        <v>44</v>
      </c>
      <c r="M40" s="26"/>
      <c r="N40" s="3"/>
    </row>
    <row r="41" spans="3:14" x14ac:dyDescent="0.3">
      <c r="C41" s="1"/>
      <c r="D41" s="35"/>
      <c r="E41" s="36"/>
      <c r="F41" s="36"/>
      <c r="G41" s="37"/>
      <c r="I41" s="27"/>
      <c r="J41" s="28"/>
      <c r="L41" s="27"/>
      <c r="M41" s="28"/>
      <c r="N41" s="3"/>
    </row>
    <row r="42" spans="3:14" ht="15" thickBot="1" x14ac:dyDescent="0.35">
      <c r="C42" s="1"/>
      <c r="D42" s="38"/>
      <c r="E42" s="39"/>
      <c r="F42" s="39"/>
      <c r="G42" s="40"/>
      <c r="I42" s="29"/>
      <c r="J42" s="30"/>
      <c r="L42" s="29"/>
      <c r="M42" s="30"/>
      <c r="N42" s="3"/>
    </row>
    <row r="43" spans="3:14" x14ac:dyDescent="0.3">
      <c r="C43" s="1"/>
      <c r="N43" s="3"/>
    </row>
    <row r="44" spans="3:14" x14ac:dyDescent="0.3">
      <c r="C44" s="1"/>
      <c r="D44" s="41" t="s">
        <v>43</v>
      </c>
      <c r="E44" s="41"/>
      <c r="F44" s="41"/>
      <c r="G44" s="41"/>
      <c r="H44" s="41"/>
      <c r="I44" s="41"/>
      <c r="J44" s="41"/>
      <c r="K44" s="41"/>
      <c r="L44" s="41"/>
      <c r="M44" s="41"/>
      <c r="N44" s="3"/>
    </row>
    <row r="45" spans="3:14" x14ac:dyDescent="0.3">
      <c r="C45" s="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3"/>
    </row>
    <row r="46" spans="3:14" x14ac:dyDescent="0.3">
      <c r="C46" s="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3"/>
    </row>
    <row r="47" spans="3:14" ht="15" thickBot="1" x14ac:dyDescent="0.35"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</row>
  </sheetData>
  <mergeCells count="32">
    <mergeCell ref="F7:K8"/>
    <mergeCell ref="D10:F10"/>
    <mergeCell ref="D11:I11"/>
    <mergeCell ref="D13:F13"/>
    <mergeCell ref="D14:I14"/>
    <mergeCell ref="D16:F16"/>
    <mergeCell ref="K10:M10"/>
    <mergeCell ref="K13:M13"/>
    <mergeCell ref="K16:M16"/>
    <mergeCell ref="K11:M11"/>
    <mergeCell ref="K14:M14"/>
    <mergeCell ref="D44:M46"/>
    <mergeCell ref="D17:I17"/>
    <mergeCell ref="K17:M17"/>
    <mergeCell ref="I24:J26"/>
    <mergeCell ref="L24:M26"/>
    <mergeCell ref="I28:J30"/>
    <mergeCell ref="D20:G22"/>
    <mergeCell ref="I20:J22"/>
    <mergeCell ref="L20:M22"/>
    <mergeCell ref="D24:G26"/>
    <mergeCell ref="I40:J42"/>
    <mergeCell ref="L40:M42"/>
    <mergeCell ref="D28:G30"/>
    <mergeCell ref="D32:G34"/>
    <mergeCell ref="D36:G38"/>
    <mergeCell ref="D40:G42"/>
    <mergeCell ref="L28:M30"/>
    <mergeCell ref="I32:J34"/>
    <mergeCell ref="L32:M34"/>
    <mergeCell ref="I36:J38"/>
    <mergeCell ref="L36:M38"/>
  </mergeCells>
  <pageMargins left="0.23622047244094491" right="0.23622047244094491" top="0.74803149606299213" bottom="0.55118110236220474" header="0.31496062992125984" footer="0.31496062992125984"/>
  <pageSetup scale="80" orientation="portrait" r:id="rId1"/>
  <colBreaks count="1" manualBreakCount="1">
    <brk id="15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18894-27FF-4746-A46B-68FE385D8935}">
          <x14:formula1>
            <xm:f>GRADE_CARD_DATA!$A$6:$A$26</xm:f>
          </x14:formula1>
          <xm:sqref>S7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GRADE_CARD_DATA</vt:lpstr>
      <vt:lpstr>GRADE_CARD</vt:lpstr>
      <vt:lpstr>GRADE_CARD!Print_Area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kumari</dc:creator>
  <cp:lastModifiedBy>priya kumari</cp:lastModifiedBy>
  <cp:lastPrinted>2025-06-19T12:32:27Z</cp:lastPrinted>
  <dcterms:created xsi:type="dcterms:W3CDTF">2025-06-18T11:01:28Z</dcterms:created>
  <dcterms:modified xsi:type="dcterms:W3CDTF">2025-06-19T12:32:34Z</dcterms:modified>
</cp:coreProperties>
</file>