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iyanka SCU\OMIS 2355\Case\"/>
    </mc:Choice>
  </mc:AlternateContent>
  <bookViews>
    <workbookView xWindow="0" yWindow="0" windowWidth="20490" windowHeight="7155" tabRatio="737" activeTab="11"/>
  </bookViews>
  <sheets>
    <sheet name="Sheet1" sheetId="1" r:id="rId1"/>
    <sheet name="PC$10 MC$1" sheetId="2" r:id="rId2"/>
    <sheet name="$20" sheetId="10" r:id="rId3"/>
    <sheet name="$30" sheetId="11" r:id="rId4"/>
    <sheet name="$40" sheetId="12" r:id="rId5"/>
    <sheet name="$60" sheetId="13" r:id="rId6"/>
    <sheet name="$80" sheetId="14" r:id="rId7"/>
    <sheet name="$100" sheetId="15" r:id="rId8"/>
    <sheet name="$120" sheetId="16" r:id="rId9"/>
    <sheet name="$130" sheetId="17" r:id="rId10"/>
    <sheet name="$140" sheetId="18" r:id="rId11"/>
    <sheet name="Summary" sheetId="20" r:id="rId12"/>
    <sheet name="Sheet3" sheetId="22" r:id="rId13"/>
  </sheets>
  <externalReferences>
    <externalReference r:id="rId14"/>
  </externalReferences>
  <definedNames>
    <definedName name="Average_purchase_amount" localSheetId="7">'$100'!$D$7</definedName>
    <definedName name="Average_purchase_amount" localSheetId="8">'$120'!$D$7</definedName>
    <definedName name="Average_purchase_amount" localSheetId="9">'$130'!$D$7</definedName>
    <definedName name="Average_purchase_amount" localSheetId="10">'$140'!$D$7</definedName>
    <definedName name="Average_purchase_amount" localSheetId="2">'$20'!$D$7</definedName>
    <definedName name="Average_purchase_amount" localSheetId="3">'$30'!$D$7</definedName>
    <definedName name="Average_purchase_amount" localSheetId="4">'$40'!$D$7</definedName>
    <definedName name="Average_purchase_amount" localSheetId="5">'$60'!$D$7</definedName>
    <definedName name="Average_purchase_amount" localSheetId="6">'$80'!$D$7</definedName>
    <definedName name="Average_purchase_amount">'PC$10 MC$1'!$D$7</definedName>
    <definedName name="Net_profit" localSheetId="7">'$100'!$D$31</definedName>
    <definedName name="Net_profit" localSheetId="8">'$120'!$D$31</definedName>
    <definedName name="Net_profit" localSheetId="9">'$130'!$D$31</definedName>
    <definedName name="Net_profit" localSheetId="10">'$140'!$D$31</definedName>
    <definedName name="Net_profit" localSheetId="2">'$20'!$D$31</definedName>
    <definedName name="Net_profit" localSheetId="3">'$30'!$D$31</definedName>
    <definedName name="Net_profit" localSheetId="4">'$40'!$D$31</definedName>
    <definedName name="Net_profit" localSheetId="5">'$60'!$D$31</definedName>
    <definedName name="Net_profit" localSheetId="6">'$80'!$D$31</definedName>
    <definedName name="Net_profit">'PC$10 MC$1'!$D$31</definedName>
    <definedName name="solver_adj" localSheetId="7" hidden="1">'$100'!$D$12:$E$13</definedName>
    <definedName name="solver_adj" localSheetId="8" hidden="1">'$120'!$D$12:$E$13</definedName>
    <definedName name="solver_adj" localSheetId="9" hidden="1">'$130'!$D$12:$E$13</definedName>
    <definedName name="solver_adj" localSheetId="10" hidden="1">'$140'!$D$12:$E$13</definedName>
    <definedName name="solver_adj" localSheetId="2" hidden="1">'$20'!$D$12:$E$13</definedName>
    <definedName name="solver_adj" localSheetId="3" hidden="1">'$30'!$D$12:$E$13</definedName>
    <definedName name="solver_adj" localSheetId="4" hidden="1">'$40'!$D$12:$E$13</definedName>
    <definedName name="solver_adj" localSheetId="5" hidden="1">'$60'!$D$12:$E$13</definedName>
    <definedName name="solver_adj" localSheetId="6" hidden="1">'$80'!$D$12:$E$13</definedName>
    <definedName name="solver_adj" localSheetId="1" hidden="1">'PC$10 MC$1'!$D$12:$E$13</definedName>
    <definedName name="solver_cvg" localSheetId="7" hidden="1">0.0001</definedName>
    <definedName name="solver_cvg" localSheetId="8" hidden="1">0.0001</definedName>
    <definedName name="solver_cvg" localSheetId="9" hidden="1">0.0001</definedName>
    <definedName name="solver_cvg" localSheetId="10" hidden="1">0.0001</definedName>
    <definedName name="solver_cvg" localSheetId="2" hidden="1">0.0001</definedName>
    <definedName name="solver_cvg" localSheetId="3" hidden="1">0.0001</definedName>
    <definedName name="solver_cvg" localSheetId="4" hidden="1">0.0001</definedName>
    <definedName name="solver_cvg" localSheetId="5" hidden="1">0.0001</definedName>
    <definedName name="solver_cvg" localSheetId="6" hidden="1">0.0001</definedName>
    <definedName name="solver_cvg" localSheetId="1" hidden="1">0.0001</definedName>
    <definedName name="solver_drv" localSheetId="7" hidden="1">1</definedName>
    <definedName name="solver_drv" localSheetId="8" hidden="1">1</definedName>
    <definedName name="solver_drv" localSheetId="9" hidden="1">1</definedName>
    <definedName name="solver_drv" localSheetId="10" hidden="1">1</definedName>
    <definedName name="solver_drv" localSheetId="2" hidden="1">1</definedName>
    <definedName name="solver_drv" localSheetId="3" hidden="1">1</definedName>
    <definedName name="solver_drv" localSheetId="4" hidden="1">1</definedName>
    <definedName name="solver_drv" localSheetId="5" hidden="1">1</definedName>
    <definedName name="solver_drv" localSheetId="6" hidden="1">1</definedName>
    <definedName name="solver_drv" localSheetId="1" hidden="1">1</definedName>
    <definedName name="solver_eng" localSheetId="7" hidden="1">2</definedName>
    <definedName name="solver_eng" localSheetId="8" hidden="1">2</definedName>
    <definedName name="solver_eng" localSheetId="9" hidden="1">2</definedName>
    <definedName name="solver_eng" localSheetId="10" hidden="1">2</definedName>
    <definedName name="solver_eng" localSheetId="2" hidden="1">2</definedName>
    <definedName name="solver_eng" localSheetId="3" hidden="1">2</definedName>
    <definedName name="solver_eng" localSheetId="4" hidden="1">2</definedName>
    <definedName name="solver_eng" localSheetId="5" hidden="1">2</definedName>
    <definedName name="solver_eng" localSheetId="6" hidden="1">2</definedName>
    <definedName name="solver_eng" localSheetId="1" hidden="1">2</definedName>
    <definedName name="solver_est" localSheetId="7" hidden="1">1</definedName>
    <definedName name="solver_est" localSheetId="8" hidden="1">1</definedName>
    <definedName name="solver_est" localSheetId="9" hidden="1">1</definedName>
    <definedName name="solver_est" localSheetId="10" hidden="1">1</definedName>
    <definedName name="solver_est" localSheetId="2" hidden="1">1</definedName>
    <definedName name="solver_est" localSheetId="3" hidden="1">1</definedName>
    <definedName name="solver_est" localSheetId="4" hidden="1">1</definedName>
    <definedName name="solver_est" localSheetId="5" hidden="1">1</definedName>
    <definedName name="solver_est" localSheetId="6" hidden="1">1</definedName>
    <definedName name="solver_est" localSheetId="1" hidden="1">1</definedName>
    <definedName name="solver_itr" localSheetId="7" hidden="1">2147483647</definedName>
    <definedName name="solver_itr" localSheetId="8" hidden="1">2147483647</definedName>
    <definedName name="solver_itr" localSheetId="9" hidden="1">2147483647</definedName>
    <definedName name="solver_itr" localSheetId="10" hidden="1">2147483647</definedName>
    <definedName name="solver_itr" localSheetId="2" hidden="1">2147483647</definedName>
    <definedName name="solver_itr" localSheetId="3" hidden="1">2147483647</definedName>
    <definedName name="solver_itr" localSheetId="4" hidden="1">2147483647</definedName>
    <definedName name="solver_itr" localSheetId="5" hidden="1">2147483647</definedName>
    <definedName name="solver_itr" localSheetId="6" hidden="1">2147483647</definedName>
    <definedName name="solver_itr" localSheetId="1" hidden="1">2147483647</definedName>
    <definedName name="solver_lhs1" localSheetId="7" hidden="1">'$100'!$D$12:$E$13</definedName>
    <definedName name="solver_lhs1" localSheetId="8" hidden="1">'$120'!$D$12:$E$13</definedName>
    <definedName name="solver_lhs1" localSheetId="9" hidden="1">'$130'!$D$12:$E$13</definedName>
    <definedName name="solver_lhs1" localSheetId="10" hidden="1">'$140'!$D$12:$E$13</definedName>
    <definedName name="solver_lhs1" localSheetId="2" hidden="1">'$20'!$D$12:$E$13</definedName>
    <definedName name="solver_lhs1" localSheetId="3" hidden="1">'$30'!$D$12:$E$13</definedName>
    <definedName name="solver_lhs1" localSheetId="4" hidden="1">'$40'!$D$12:$E$13</definedName>
    <definedName name="solver_lhs1" localSheetId="5" hidden="1">'$60'!$D$12:$E$13</definedName>
    <definedName name="solver_lhs1" localSheetId="6" hidden="1">'$80'!$D$12:$E$13</definedName>
    <definedName name="solver_lhs1" localSheetId="1" hidden="1">'PC$10 MC$1'!$D$12:$E$13</definedName>
    <definedName name="solver_lhs2" localSheetId="7" hidden="1">'$100'!$D$21:$E$22</definedName>
    <definedName name="solver_lhs2" localSheetId="8" hidden="1">'$120'!$D$21:$E$22</definedName>
    <definedName name="solver_lhs2" localSheetId="9" hidden="1">'$130'!$D$21:$E$22</definedName>
    <definedName name="solver_lhs2" localSheetId="10" hidden="1">'$140'!$D$21:$E$22</definedName>
    <definedName name="solver_lhs2" localSheetId="2" hidden="1">'$20'!$D$21:$E$22</definedName>
    <definedName name="solver_lhs2" localSheetId="3" hidden="1">'$30'!$D$21:$E$22</definedName>
    <definedName name="solver_lhs2" localSheetId="4" hidden="1">'$40'!$D$21:$E$22</definedName>
    <definedName name="solver_lhs2" localSheetId="5" hidden="1">'$60'!$D$21:$E$22</definedName>
    <definedName name="solver_lhs2" localSheetId="6" hidden="1">'$80'!$D$21:$E$22</definedName>
    <definedName name="solver_lhs2" localSheetId="1" hidden="1">'PC$10 MC$1'!$D$21:$E$22</definedName>
    <definedName name="solver_lhs3" localSheetId="7" hidden="1">'$100'!$H$12</definedName>
    <definedName name="solver_lhs3" localSheetId="8" hidden="1">'$120'!$H$12</definedName>
    <definedName name="solver_lhs3" localSheetId="9" hidden="1">'$130'!$H$12</definedName>
    <definedName name="solver_lhs3" localSheetId="10" hidden="1">'$140'!$H$12</definedName>
    <definedName name="solver_lhs3" localSheetId="2" hidden="1">'$20'!$H$12</definedName>
    <definedName name="solver_lhs3" localSheetId="3" hidden="1">'$30'!$H$12</definedName>
    <definedName name="solver_lhs3" localSheetId="4" hidden="1">'$40'!$H$12</definedName>
    <definedName name="solver_lhs3" localSheetId="5" hidden="1">'$60'!$H$12</definedName>
    <definedName name="solver_lhs3" localSheetId="6" hidden="1">'$80'!$H$12</definedName>
    <definedName name="solver_lhs3" localSheetId="1" hidden="1">'PC$10 MC$1'!$H$12</definedName>
    <definedName name="solver_lhs4" localSheetId="7" hidden="1">'$100'!$H$13</definedName>
    <definedName name="solver_lhs4" localSheetId="8" hidden="1">'$120'!$H$13</definedName>
    <definedName name="solver_lhs4" localSheetId="9" hidden="1">'$130'!$H$13</definedName>
    <definedName name="solver_lhs4" localSheetId="10" hidden="1">'$140'!$H$13</definedName>
    <definedName name="solver_lhs4" localSheetId="2" hidden="1">'$20'!$H$13</definedName>
    <definedName name="solver_lhs4" localSheetId="3" hidden="1">'$30'!$H$13</definedName>
    <definedName name="solver_lhs4" localSheetId="4" hidden="1">'$40'!$H$13</definedName>
    <definedName name="solver_lhs4" localSheetId="5" hidden="1">'$60'!$H$13</definedName>
    <definedName name="solver_lhs4" localSheetId="6" hidden="1">'$80'!$H$13</definedName>
    <definedName name="solver_lhs4" localSheetId="1" hidden="1">'PC$10 MC$1'!$H$13</definedName>
    <definedName name="solver_lhs5" localSheetId="7" hidden="1">'$100'!$J$13</definedName>
    <definedName name="solver_lhs5" localSheetId="8" hidden="1">'$120'!$J$13</definedName>
    <definedName name="solver_lhs5" localSheetId="9" hidden="1">'$130'!$J$13</definedName>
    <definedName name="solver_lhs5" localSheetId="10" hidden="1">'$140'!$J$13</definedName>
    <definedName name="solver_lhs5" localSheetId="2" hidden="1">'$20'!$J$13</definedName>
    <definedName name="solver_lhs5" localSheetId="3" hidden="1">'$30'!$J$13</definedName>
    <definedName name="solver_lhs5" localSheetId="4" hidden="1">'$40'!$H$13</definedName>
    <definedName name="solver_lhs5" localSheetId="5" hidden="1">'$60'!$J$13</definedName>
    <definedName name="solver_lhs5" localSheetId="6" hidden="1">'$80'!$J$13</definedName>
    <definedName name="solver_lhs5" localSheetId="1" hidden="1">'PC$10 MC$1'!$J$13</definedName>
    <definedName name="solver_lhs6" localSheetId="7" hidden="1">'$100'!$J$13</definedName>
    <definedName name="solver_lhs6" localSheetId="8" hidden="1">'$120'!$J$13</definedName>
    <definedName name="solver_lhs6" localSheetId="9" hidden="1">'$130'!$J$13</definedName>
    <definedName name="solver_lhs6" localSheetId="10" hidden="1">'$140'!$J$13</definedName>
    <definedName name="solver_lhs6" localSheetId="2" hidden="1">'$20'!$J$13</definedName>
    <definedName name="solver_lhs6" localSheetId="3" hidden="1">'$30'!$J$13</definedName>
    <definedName name="solver_lhs6" localSheetId="4" hidden="1">'$40'!$J$13</definedName>
    <definedName name="solver_lhs6" localSheetId="5" hidden="1">'$60'!$J$13</definedName>
    <definedName name="solver_lhs6" localSheetId="6" hidden="1">'$80'!$J$13</definedName>
    <definedName name="solver_lhs6" localSheetId="1" hidden="1">'PC$10 MC$1'!$J$13</definedName>
    <definedName name="solver_lhs7" localSheetId="7" hidden="1">'$100'!$J$13</definedName>
    <definedName name="solver_lhs7" localSheetId="8" hidden="1">'$120'!$J$13</definedName>
    <definedName name="solver_lhs7" localSheetId="9" hidden="1">'$130'!$J$13</definedName>
    <definedName name="solver_lhs7" localSheetId="10" hidden="1">'$140'!$J$13</definedName>
    <definedName name="solver_lhs7" localSheetId="2" hidden="1">'$20'!$J$13</definedName>
    <definedName name="solver_lhs7" localSheetId="3" hidden="1">'$30'!$J$13</definedName>
    <definedName name="solver_lhs7" localSheetId="4" hidden="1">'$40'!$J$13</definedName>
    <definedName name="solver_lhs7" localSheetId="5" hidden="1">'$60'!$J$13</definedName>
    <definedName name="solver_lhs7" localSheetId="6" hidden="1">'$80'!$J$13</definedName>
    <definedName name="solver_lhs7" localSheetId="1" hidden="1">'PC$10 MC$1'!$J$13</definedName>
    <definedName name="solver_lhs8" localSheetId="7" hidden="1">'$100'!$J$14</definedName>
    <definedName name="solver_lhs8" localSheetId="8" hidden="1">'$120'!$J$14</definedName>
    <definedName name="solver_lhs8" localSheetId="9" hidden="1">'$130'!$J$14</definedName>
    <definedName name="solver_lhs8" localSheetId="10" hidden="1">'$140'!$J$14</definedName>
    <definedName name="solver_lhs8" localSheetId="2" hidden="1">'$20'!$J$14</definedName>
    <definedName name="solver_lhs8" localSheetId="3" hidden="1">'$30'!$J$14</definedName>
    <definedName name="solver_lhs8" localSheetId="4" hidden="1">'$40'!$J$14</definedName>
    <definedName name="solver_lhs8" localSheetId="5" hidden="1">'$60'!$J$14</definedName>
    <definedName name="solver_lhs8" localSheetId="6" hidden="1">'$80'!$J$14</definedName>
    <definedName name="solver_lhs8" localSheetId="1" hidden="1">'PC$10 MC$1'!$J$14</definedName>
    <definedName name="solver_lin" localSheetId="7" hidden="1">1</definedName>
    <definedName name="solver_lin" localSheetId="8" hidden="1">1</definedName>
    <definedName name="solver_lin" localSheetId="9" hidden="1">1</definedName>
    <definedName name="solver_lin" localSheetId="10" hidden="1">1</definedName>
    <definedName name="solver_lin" localSheetId="2" hidden="1">1</definedName>
    <definedName name="solver_lin" localSheetId="3" hidden="1">1</definedName>
    <definedName name="solver_lin" localSheetId="4" hidden="1">1</definedName>
    <definedName name="solver_lin" localSheetId="5" hidden="1">1</definedName>
    <definedName name="solver_lin" localSheetId="6" hidden="1">1</definedName>
    <definedName name="solver_lin" localSheetId="1" hidden="1">1</definedName>
    <definedName name="solver_mip" localSheetId="7" hidden="1">2147483647</definedName>
    <definedName name="solver_mip" localSheetId="8" hidden="1">2147483647</definedName>
    <definedName name="solver_mip" localSheetId="9" hidden="1">2147483647</definedName>
    <definedName name="solver_mip" localSheetId="10" hidden="1">2147483647</definedName>
    <definedName name="solver_mip" localSheetId="2" hidden="1">2147483647</definedName>
    <definedName name="solver_mip" localSheetId="3" hidden="1">2147483647</definedName>
    <definedName name="solver_mip" localSheetId="4" hidden="1">2147483647</definedName>
    <definedName name="solver_mip" localSheetId="5" hidden="1">2147483647</definedName>
    <definedName name="solver_mip" localSheetId="6" hidden="1">2147483647</definedName>
    <definedName name="solver_mip" localSheetId="1" hidden="1">2147483647</definedName>
    <definedName name="solver_mni" localSheetId="7" hidden="1">30</definedName>
    <definedName name="solver_mni" localSheetId="8" hidden="1">30</definedName>
    <definedName name="solver_mni" localSheetId="9" hidden="1">30</definedName>
    <definedName name="solver_mni" localSheetId="10" hidden="1">30</definedName>
    <definedName name="solver_mni" localSheetId="2" hidden="1">30</definedName>
    <definedName name="solver_mni" localSheetId="3" hidden="1">30</definedName>
    <definedName name="solver_mni" localSheetId="4" hidden="1">30</definedName>
    <definedName name="solver_mni" localSheetId="5" hidden="1">30</definedName>
    <definedName name="solver_mni" localSheetId="6" hidden="1">30</definedName>
    <definedName name="solver_mni" localSheetId="1" hidden="1">30</definedName>
    <definedName name="solver_mrt" localSheetId="7" hidden="1">0.075</definedName>
    <definedName name="solver_mrt" localSheetId="8" hidden="1">0.075</definedName>
    <definedName name="solver_mrt" localSheetId="9" hidden="1">0.075</definedName>
    <definedName name="solver_mrt" localSheetId="10" hidden="1">0.075</definedName>
    <definedName name="solver_mrt" localSheetId="2" hidden="1">0.075</definedName>
    <definedName name="solver_mrt" localSheetId="3" hidden="1">0.075</definedName>
    <definedName name="solver_mrt" localSheetId="4" hidden="1">0.075</definedName>
    <definedName name="solver_mrt" localSheetId="5" hidden="1">0.075</definedName>
    <definedName name="solver_mrt" localSheetId="6" hidden="1">0.075</definedName>
    <definedName name="solver_mrt" localSheetId="1" hidden="1">0.075</definedName>
    <definedName name="solver_msl" localSheetId="7" hidden="1">2</definedName>
    <definedName name="solver_msl" localSheetId="8" hidden="1">2</definedName>
    <definedName name="solver_msl" localSheetId="9" hidden="1">2</definedName>
    <definedName name="solver_msl" localSheetId="10" hidden="1">2</definedName>
    <definedName name="solver_msl" localSheetId="2" hidden="1">2</definedName>
    <definedName name="solver_msl" localSheetId="3" hidden="1">2</definedName>
    <definedName name="solver_msl" localSheetId="4" hidden="1">2</definedName>
    <definedName name="solver_msl" localSheetId="5" hidden="1">2</definedName>
    <definedName name="solver_msl" localSheetId="6" hidden="1">2</definedName>
    <definedName name="solver_msl" localSheetId="1" hidden="1">2</definedName>
    <definedName name="solver_neg" localSheetId="7" hidden="1">1</definedName>
    <definedName name="solver_neg" localSheetId="8" hidden="1">1</definedName>
    <definedName name="solver_neg" localSheetId="9" hidden="1">1</definedName>
    <definedName name="solver_neg" localSheetId="10" hidden="1">1</definedName>
    <definedName name="solver_neg" localSheetId="2" hidden="1">1</definedName>
    <definedName name="solver_neg" localSheetId="3" hidden="1">1</definedName>
    <definedName name="solver_neg" localSheetId="4" hidden="1">1</definedName>
    <definedName name="solver_neg" localSheetId="5" hidden="1">1</definedName>
    <definedName name="solver_neg" localSheetId="6" hidden="1">1</definedName>
    <definedName name="solver_neg" localSheetId="1" hidden="1">1</definedName>
    <definedName name="solver_nod" localSheetId="7" hidden="1">2147483647</definedName>
    <definedName name="solver_nod" localSheetId="8" hidden="1">2147483647</definedName>
    <definedName name="solver_nod" localSheetId="9" hidden="1">2147483647</definedName>
    <definedName name="solver_nod" localSheetId="10" hidden="1">2147483647</definedName>
    <definedName name="solver_nod" localSheetId="2" hidden="1">2147483647</definedName>
    <definedName name="solver_nod" localSheetId="3" hidden="1">2147483647</definedName>
    <definedName name="solver_nod" localSheetId="4" hidden="1">2147483647</definedName>
    <definedName name="solver_nod" localSheetId="5" hidden="1">2147483647</definedName>
    <definedName name="solver_nod" localSheetId="6" hidden="1">2147483647</definedName>
    <definedName name="solver_nod" localSheetId="1" hidden="1">2147483647</definedName>
    <definedName name="solver_num" localSheetId="7" hidden="1">4</definedName>
    <definedName name="solver_num" localSheetId="8" hidden="1">4</definedName>
    <definedName name="solver_num" localSheetId="9" hidden="1">4</definedName>
    <definedName name="solver_num" localSheetId="10" hidden="1">4</definedName>
    <definedName name="solver_num" localSheetId="2" hidden="1">4</definedName>
    <definedName name="solver_num" localSheetId="3" hidden="1">4</definedName>
    <definedName name="solver_num" localSheetId="4" hidden="1">4</definedName>
    <definedName name="solver_num" localSheetId="5" hidden="1">4</definedName>
    <definedName name="solver_num" localSheetId="6" hidden="1">4</definedName>
    <definedName name="solver_num" localSheetId="1" hidden="1">4</definedName>
    <definedName name="solver_nwt" localSheetId="7" hidden="1">1</definedName>
    <definedName name="solver_nwt" localSheetId="8" hidden="1">1</definedName>
    <definedName name="solver_nwt" localSheetId="9" hidden="1">1</definedName>
    <definedName name="solver_nwt" localSheetId="10" hidden="1">1</definedName>
    <definedName name="solver_nwt" localSheetId="2" hidden="1">1</definedName>
    <definedName name="solver_nwt" localSheetId="3" hidden="1">1</definedName>
    <definedName name="solver_nwt" localSheetId="4" hidden="1">1</definedName>
    <definedName name="solver_nwt" localSheetId="5" hidden="1">1</definedName>
    <definedName name="solver_nwt" localSheetId="6" hidden="1">1</definedName>
    <definedName name="solver_nwt" localSheetId="1" hidden="1">1</definedName>
    <definedName name="solver_opt" localSheetId="7" hidden="1">'$100'!$D$31</definedName>
    <definedName name="solver_opt" localSheetId="8" hidden="1">'$120'!$D$31</definedName>
    <definedName name="solver_opt" localSheetId="9" hidden="1">'$130'!$D$31</definedName>
    <definedName name="solver_opt" localSheetId="10" hidden="1">'$140'!$D$31</definedName>
    <definedName name="solver_opt" localSheetId="2" hidden="1">'$20'!$D$31</definedName>
    <definedName name="solver_opt" localSheetId="3" hidden="1">'$30'!$D$31</definedName>
    <definedName name="solver_opt" localSheetId="4" hidden="1">'$40'!$D$31</definedName>
    <definedName name="solver_opt" localSheetId="5" hidden="1">'$60'!$D$31</definedName>
    <definedName name="solver_opt" localSheetId="6" hidden="1">'$80'!$D$31</definedName>
    <definedName name="solver_opt" localSheetId="1" hidden="1">'PC$10 MC$1'!$D$31</definedName>
    <definedName name="solver_pre" localSheetId="7" hidden="1">0.000001</definedName>
    <definedName name="solver_pre" localSheetId="8" hidden="1">0.000001</definedName>
    <definedName name="solver_pre" localSheetId="9" hidden="1">0.000001</definedName>
    <definedName name="solver_pre" localSheetId="10" hidden="1">0.000001</definedName>
    <definedName name="solver_pre" localSheetId="2" hidden="1">0.000001</definedName>
    <definedName name="solver_pre" localSheetId="3" hidden="1">0.000001</definedName>
    <definedName name="solver_pre" localSheetId="4" hidden="1">0.000001</definedName>
    <definedName name="solver_pre" localSheetId="5" hidden="1">0.000001</definedName>
    <definedName name="solver_pre" localSheetId="6" hidden="1">0.000001</definedName>
    <definedName name="solver_pre" localSheetId="1" hidden="1">0.000001</definedName>
    <definedName name="solver_rbv" localSheetId="7" hidden="1">1</definedName>
    <definedName name="solver_rbv" localSheetId="8" hidden="1">1</definedName>
    <definedName name="solver_rbv" localSheetId="9" hidden="1">1</definedName>
    <definedName name="solver_rbv" localSheetId="10" hidden="1">1</definedName>
    <definedName name="solver_rbv" localSheetId="2" hidden="1">1</definedName>
    <definedName name="solver_rbv" localSheetId="3" hidden="1">1</definedName>
    <definedName name="solver_rbv" localSheetId="4" hidden="1">1</definedName>
    <definedName name="solver_rbv" localSheetId="5" hidden="1">1</definedName>
    <definedName name="solver_rbv" localSheetId="6" hidden="1">1</definedName>
    <definedName name="solver_rbv" localSheetId="1" hidden="1">1</definedName>
    <definedName name="solver_rel1" localSheetId="7" hidden="1">3</definedName>
    <definedName name="solver_rel1" localSheetId="8" hidden="1">3</definedName>
    <definedName name="solver_rel1" localSheetId="9" hidden="1">3</definedName>
    <definedName name="solver_rel1" localSheetId="10" hidden="1">3</definedName>
    <definedName name="solver_rel1" localSheetId="2" hidden="1">3</definedName>
    <definedName name="solver_rel1" localSheetId="3" hidden="1">3</definedName>
    <definedName name="solver_rel1" localSheetId="4" hidden="1">3</definedName>
    <definedName name="solver_rel1" localSheetId="5" hidden="1">3</definedName>
    <definedName name="solver_rel1" localSheetId="6" hidden="1">3</definedName>
    <definedName name="solver_rel1" localSheetId="1" hidden="1">3</definedName>
    <definedName name="solver_rel2" localSheetId="7" hidden="1">3</definedName>
    <definedName name="solver_rel2" localSheetId="8" hidden="1">3</definedName>
    <definedName name="solver_rel2" localSheetId="9" hidden="1">3</definedName>
    <definedName name="solver_rel2" localSheetId="10" hidden="1">3</definedName>
    <definedName name="solver_rel2" localSheetId="2" hidden="1">3</definedName>
    <definedName name="solver_rel2" localSheetId="3" hidden="1">3</definedName>
    <definedName name="solver_rel2" localSheetId="4" hidden="1">3</definedName>
    <definedName name="solver_rel2" localSheetId="5" hidden="1">3</definedName>
    <definedName name="solver_rel2" localSheetId="6" hidden="1">3</definedName>
    <definedName name="solver_rel2" localSheetId="1" hidden="1">3</definedName>
    <definedName name="solver_rel3" localSheetId="7" hidden="1">1</definedName>
    <definedName name="solver_rel3" localSheetId="8" hidden="1">1</definedName>
    <definedName name="solver_rel3" localSheetId="9" hidden="1">1</definedName>
    <definedName name="solver_rel3" localSheetId="10" hidden="1">1</definedName>
    <definedName name="solver_rel3" localSheetId="2" hidden="1">1</definedName>
    <definedName name="solver_rel3" localSheetId="3" hidden="1">1</definedName>
    <definedName name="solver_rel3" localSheetId="4" hidden="1">1</definedName>
    <definedName name="solver_rel3" localSheetId="5" hidden="1">1</definedName>
    <definedName name="solver_rel3" localSheetId="6" hidden="1">1</definedName>
    <definedName name="solver_rel3" localSheetId="1" hidden="1">1</definedName>
    <definedName name="solver_rel4" localSheetId="7" hidden="1">1</definedName>
    <definedName name="solver_rel4" localSheetId="8" hidden="1">1</definedName>
    <definedName name="solver_rel4" localSheetId="9" hidden="1">1</definedName>
    <definedName name="solver_rel4" localSheetId="10" hidden="1">1</definedName>
    <definedName name="solver_rel4" localSheetId="2" hidden="1">1</definedName>
    <definedName name="solver_rel4" localSheetId="3" hidden="1">1</definedName>
    <definedName name="solver_rel4" localSheetId="4" hidden="1">1</definedName>
    <definedName name="solver_rel4" localSheetId="5" hidden="1">1</definedName>
    <definedName name="solver_rel4" localSheetId="6" hidden="1">1</definedName>
    <definedName name="solver_rel4" localSheetId="1" hidden="1">1</definedName>
    <definedName name="solver_rel5" localSheetId="7" hidden="1">1</definedName>
    <definedName name="solver_rel5" localSheetId="8" hidden="1">1</definedName>
    <definedName name="solver_rel5" localSheetId="9" hidden="1">1</definedName>
    <definedName name="solver_rel5" localSheetId="10" hidden="1">1</definedName>
    <definedName name="solver_rel5" localSheetId="2" hidden="1">1</definedName>
    <definedName name="solver_rel5" localSheetId="3" hidden="1">1</definedName>
    <definedName name="solver_rel5" localSheetId="4" hidden="1">1</definedName>
    <definedName name="solver_rel5" localSheetId="5" hidden="1">1</definedName>
    <definedName name="solver_rel5" localSheetId="6" hidden="1">1</definedName>
    <definedName name="solver_rel5" localSheetId="1" hidden="1">1</definedName>
    <definedName name="solver_rel6" localSheetId="7" hidden="1">1</definedName>
    <definedName name="solver_rel6" localSheetId="8" hidden="1">1</definedName>
    <definedName name="solver_rel6" localSheetId="9" hidden="1">1</definedName>
    <definedName name="solver_rel6" localSheetId="10" hidden="1">1</definedName>
    <definedName name="solver_rel6" localSheetId="2" hidden="1">1</definedName>
    <definedName name="solver_rel6" localSheetId="3" hidden="1">1</definedName>
    <definedName name="solver_rel6" localSheetId="4" hidden="1">1</definedName>
    <definedName name="solver_rel6" localSheetId="5" hidden="1">1</definedName>
    <definedName name="solver_rel6" localSheetId="6" hidden="1">1</definedName>
    <definedName name="solver_rel6" localSheetId="1" hidden="1">1</definedName>
    <definedName name="solver_rel7" localSheetId="7" hidden="1">1</definedName>
    <definedName name="solver_rel7" localSheetId="8" hidden="1">1</definedName>
    <definedName name="solver_rel7" localSheetId="9" hidden="1">1</definedName>
    <definedName name="solver_rel7" localSheetId="10" hidden="1">1</definedName>
    <definedName name="solver_rel7" localSheetId="2" hidden="1">1</definedName>
    <definedName name="solver_rel7" localSheetId="3" hidden="1">1</definedName>
    <definedName name="solver_rel7" localSheetId="4" hidden="1">1</definedName>
    <definedName name="solver_rel7" localSheetId="5" hidden="1">1</definedName>
    <definedName name="solver_rel7" localSheetId="6" hidden="1">1</definedName>
    <definedName name="solver_rel7" localSheetId="1" hidden="1">1</definedName>
    <definedName name="solver_rel8" localSheetId="7" hidden="1">2</definedName>
    <definedName name="solver_rel8" localSheetId="8" hidden="1">2</definedName>
    <definedName name="solver_rel8" localSheetId="9" hidden="1">2</definedName>
    <definedName name="solver_rel8" localSheetId="10" hidden="1">2</definedName>
    <definedName name="solver_rel8" localSheetId="2" hidden="1">2</definedName>
    <definedName name="solver_rel8" localSheetId="3" hidden="1">2</definedName>
    <definedName name="solver_rel8" localSheetId="4" hidden="1">2</definedName>
    <definedName name="solver_rel8" localSheetId="5" hidden="1">2</definedName>
    <definedName name="solver_rel8" localSheetId="6" hidden="1">2</definedName>
    <definedName name="solver_rel8" localSheetId="1" hidden="1">2</definedName>
    <definedName name="solver_rhs1" localSheetId="7" hidden="1">0</definedName>
    <definedName name="solver_rhs1" localSheetId="8" hidden="1">0</definedName>
    <definedName name="solver_rhs1" localSheetId="9" hidden="1">0</definedName>
    <definedName name="solver_rhs1" localSheetId="10" hidden="1">0</definedName>
    <definedName name="solver_rhs1" localSheetId="2" hidden="1">0</definedName>
    <definedName name="solver_rhs1" localSheetId="3" hidden="1">0</definedName>
    <definedName name="solver_rhs1" localSheetId="4" hidden="1">0</definedName>
    <definedName name="solver_rhs1" localSheetId="5" hidden="1">0</definedName>
    <definedName name="solver_rhs1" localSheetId="6" hidden="1">0</definedName>
    <definedName name="solver_rhs1" localSheetId="1" hidden="1">0</definedName>
    <definedName name="solver_rhs2" localSheetId="7" hidden="1">0</definedName>
    <definedName name="solver_rhs2" localSheetId="8" hidden="1">0</definedName>
    <definedName name="solver_rhs2" localSheetId="9" hidden="1">0</definedName>
    <definedName name="solver_rhs2" localSheetId="10" hidden="1">0</definedName>
    <definedName name="solver_rhs2" localSheetId="2" hidden="1">0</definedName>
    <definedName name="solver_rhs2" localSheetId="3" hidden="1">0</definedName>
    <definedName name="solver_rhs2" localSheetId="4" hidden="1">0</definedName>
    <definedName name="solver_rhs2" localSheetId="5" hidden="1">0</definedName>
    <definedName name="solver_rhs2" localSheetId="6" hidden="1">0</definedName>
    <definedName name="solver_rhs2" localSheetId="1" hidden="1">0</definedName>
    <definedName name="solver_rhs3" localSheetId="7" hidden="1">1000</definedName>
    <definedName name="solver_rhs3" localSheetId="8" hidden="1">1000</definedName>
    <definedName name="solver_rhs3" localSheetId="9" hidden="1">1000</definedName>
    <definedName name="solver_rhs3" localSheetId="10" hidden="1">1000</definedName>
    <definedName name="solver_rhs3" localSheetId="2" hidden="1">1000</definedName>
    <definedName name="solver_rhs3" localSheetId="3" hidden="1">1000</definedName>
    <definedName name="solver_rhs3" localSheetId="4" hidden="1">1000</definedName>
    <definedName name="solver_rhs3" localSheetId="5" hidden="1">1000</definedName>
    <definedName name="solver_rhs3" localSheetId="6" hidden="1">1000</definedName>
    <definedName name="solver_rhs3" localSheetId="1" hidden="1">1000</definedName>
    <definedName name="solver_rhs4" localSheetId="7" hidden="1">10000</definedName>
    <definedName name="solver_rhs4" localSheetId="8" hidden="1">10000</definedName>
    <definedName name="solver_rhs4" localSheetId="9" hidden="1">10000</definedName>
    <definedName name="solver_rhs4" localSheetId="10" hidden="1">10000</definedName>
    <definedName name="solver_rhs4" localSheetId="2" hidden="1">10000</definedName>
    <definedName name="solver_rhs4" localSheetId="3" hidden="1">10000</definedName>
    <definedName name="solver_rhs4" localSheetId="4" hidden="1">10000</definedName>
    <definedName name="solver_rhs4" localSheetId="5" hidden="1">10000</definedName>
    <definedName name="solver_rhs4" localSheetId="6" hidden="1">10000</definedName>
    <definedName name="solver_rhs4" localSheetId="1" hidden="1">10000</definedName>
    <definedName name="solver_rhs5" localSheetId="7" hidden="1">'$100'!$I$13</definedName>
    <definedName name="solver_rhs5" localSheetId="8" hidden="1">'$120'!$I$13</definedName>
    <definedName name="solver_rhs5" localSheetId="9" hidden="1">'$130'!$I$13</definedName>
    <definedName name="solver_rhs5" localSheetId="10" hidden="1">'$140'!$I$13</definedName>
    <definedName name="solver_rhs5" localSheetId="2" hidden="1">'$20'!$I$13</definedName>
    <definedName name="solver_rhs5" localSheetId="3" hidden="1">'$30'!$I$13</definedName>
    <definedName name="solver_rhs5" localSheetId="4" hidden="1">10000</definedName>
    <definedName name="solver_rhs5" localSheetId="5" hidden="1">'$60'!$I$13</definedName>
    <definedName name="solver_rhs5" localSheetId="6" hidden="1">'$80'!$I$13</definedName>
    <definedName name="solver_rhs5" localSheetId="1" hidden="1">'PC$10 MC$1'!$I$13</definedName>
    <definedName name="solver_rhs6" localSheetId="7" hidden="1">'$100'!$I$13</definedName>
    <definedName name="solver_rhs6" localSheetId="8" hidden="1">'$120'!$I$13</definedName>
    <definedName name="solver_rhs6" localSheetId="9" hidden="1">'$130'!$I$13</definedName>
    <definedName name="solver_rhs6" localSheetId="10" hidden="1">'$140'!$I$13</definedName>
    <definedName name="solver_rhs6" localSheetId="2" hidden="1">'$20'!$I$13</definedName>
    <definedName name="solver_rhs6" localSheetId="3" hidden="1">'$30'!$I$13</definedName>
    <definedName name="solver_rhs6" localSheetId="4" hidden="1">'$40'!$I$13</definedName>
    <definedName name="solver_rhs6" localSheetId="5" hidden="1">'$60'!$I$13</definedName>
    <definedName name="solver_rhs6" localSheetId="6" hidden="1">'$80'!$I$13</definedName>
    <definedName name="solver_rhs6" localSheetId="1" hidden="1">'PC$10 MC$1'!$I$13</definedName>
    <definedName name="solver_rhs7" localSheetId="7" hidden="1">'$100'!$I$13</definedName>
    <definedName name="solver_rhs7" localSheetId="8" hidden="1">'$120'!$I$13</definedName>
    <definedName name="solver_rhs7" localSheetId="9" hidden="1">'$130'!$I$13</definedName>
    <definedName name="solver_rhs7" localSheetId="10" hidden="1">'$140'!$I$13</definedName>
    <definedName name="solver_rhs7" localSheetId="2" hidden="1">'$20'!$I$13</definedName>
    <definedName name="solver_rhs7" localSheetId="3" hidden="1">'$30'!$I$13</definedName>
    <definedName name="solver_rhs7" localSheetId="4" hidden="1">'$40'!$I$13</definedName>
    <definedName name="solver_rhs7" localSheetId="5" hidden="1">'$60'!$I$13</definedName>
    <definedName name="solver_rhs7" localSheetId="6" hidden="1">'$80'!$I$13</definedName>
    <definedName name="solver_rhs7" localSheetId="1" hidden="1">'PC$10 MC$1'!$I$13</definedName>
    <definedName name="solver_rhs8" localSheetId="7" hidden="1">'$100'!$H$14</definedName>
    <definedName name="solver_rhs8" localSheetId="8" hidden="1">'$120'!$H$14</definedName>
    <definedName name="solver_rhs8" localSheetId="9" hidden="1">'$130'!$H$14</definedName>
    <definedName name="solver_rhs8" localSheetId="10" hidden="1">'$140'!$H$14</definedName>
    <definedName name="solver_rhs8" localSheetId="2" hidden="1">'$20'!$H$14</definedName>
    <definedName name="solver_rhs8" localSheetId="3" hidden="1">'$30'!$H$14</definedName>
    <definedName name="solver_rhs8" localSheetId="4" hidden="1">'$40'!$H$14</definedName>
    <definedName name="solver_rhs8" localSheetId="5" hidden="1">'$60'!$H$14</definedName>
    <definedName name="solver_rhs8" localSheetId="6" hidden="1">'$80'!$H$14</definedName>
    <definedName name="solver_rhs8" localSheetId="1" hidden="1">'PC$10 MC$1'!$H$14</definedName>
    <definedName name="solver_rlx" localSheetId="7" hidden="1">2</definedName>
    <definedName name="solver_rlx" localSheetId="8" hidden="1">2</definedName>
    <definedName name="solver_rlx" localSheetId="9" hidden="1">2</definedName>
    <definedName name="solver_rlx" localSheetId="10" hidden="1">2</definedName>
    <definedName name="solver_rlx" localSheetId="2" hidden="1">2</definedName>
    <definedName name="solver_rlx" localSheetId="3" hidden="1">2</definedName>
    <definedName name="solver_rlx" localSheetId="4" hidden="1">2</definedName>
    <definedName name="solver_rlx" localSheetId="5" hidden="1">2</definedName>
    <definedName name="solver_rlx" localSheetId="6" hidden="1">2</definedName>
    <definedName name="solver_rlx" localSheetId="1" hidden="1">2</definedName>
    <definedName name="solver_rsd" localSheetId="7" hidden="1">0</definedName>
    <definedName name="solver_rsd" localSheetId="8" hidden="1">0</definedName>
    <definedName name="solver_rsd" localSheetId="9" hidden="1">0</definedName>
    <definedName name="solver_rsd" localSheetId="10" hidden="1">0</definedName>
    <definedName name="solver_rsd" localSheetId="2" hidden="1">0</definedName>
    <definedName name="solver_rsd" localSheetId="3" hidden="1">0</definedName>
    <definedName name="solver_rsd" localSheetId="4" hidden="1">0</definedName>
    <definedName name="solver_rsd" localSheetId="5" hidden="1">0</definedName>
    <definedName name="solver_rsd" localSheetId="6" hidden="1">0</definedName>
    <definedName name="solver_rsd" localSheetId="1" hidden="1">0</definedName>
    <definedName name="solver_scl" localSheetId="7" hidden="1">1</definedName>
    <definedName name="solver_scl" localSheetId="8" hidden="1">1</definedName>
    <definedName name="solver_scl" localSheetId="9" hidden="1">1</definedName>
    <definedName name="solver_scl" localSheetId="10" hidden="1">1</definedName>
    <definedName name="solver_scl" localSheetId="2" hidden="1">1</definedName>
    <definedName name="solver_scl" localSheetId="3" hidden="1">1</definedName>
    <definedName name="solver_scl" localSheetId="4" hidden="1">1</definedName>
    <definedName name="solver_scl" localSheetId="5" hidden="1">1</definedName>
    <definedName name="solver_scl" localSheetId="6" hidden="1">1</definedName>
    <definedName name="solver_scl" localSheetId="1" hidden="1">1</definedName>
    <definedName name="solver_sho" localSheetId="7" hidden="1">2</definedName>
    <definedName name="solver_sho" localSheetId="8" hidden="1">2</definedName>
    <definedName name="solver_sho" localSheetId="9" hidden="1">2</definedName>
    <definedName name="solver_sho" localSheetId="10" hidden="1">2</definedName>
    <definedName name="solver_sho" localSheetId="2" hidden="1">2</definedName>
    <definedName name="solver_sho" localSheetId="3" hidden="1">2</definedName>
    <definedName name="solver_sho" localSheetId="4" hidden="1">2</definedName>
    <definedName name="solver_sho" localSheetId="5" hidden="1">2</definedName>
    <definedName name="solver_sho" localSheetId="6" hidden="1">2</definedName>
    <definedName name="solver_sho" localSheetId="1" hidden="1">2</definedName>
    <definedName name="solver_ssz" localSheetId="7" hidden="1">100</definedName>
    <definedName name="solver_ssz" localSheetId="8" hidden="1">100</definedName>
    <definedName name="solver_ssz" localSheetId="9" hidden="1">100</definedName>
    <definedName name="solver_ssz" localSheetId="10" hidden="1">100</definedName>
    <definedName name="solver_ssz" localSheetId="2" hidden="1">100</definedName>
    <definedName name="solver_ssz" localSheetId="3" hidden="1">100</definedName>
    <definedName name="solver_ssz" localSheetId="4" hidden="1">100</definedName>
    <definedName name="solver_ssz" localSheetId="5" hidden="1">100</definedName>
    <definedName name="solver_ssz" localSheetId="6" hidden="1">100</definedName>
    <definedName name="solver_ssz" localSheetId="1" hidden="1">100</definedName>
    <definedName name="solver_tim" localSheetId="7" hidden="1">2147483647</definedName>
    <definedName name="solver_tim" localSheetId="8" hidden="1">2147483647</definedName>
    <definedName name="solver_tim" localSheetId="9" hidden="1">2147483647</definedName>
    <definedName name="solver_tim" localSheetId="10" hidden="1">2147483647</definedName>
    <definedName name="solver_tim" localSheetId="2" hidden="1">2147483647</definedName>
    <definedName name="solver_tim" localSheetId="3" hidden="1">2147483647</definedName>
    <definedName name="solver_tim" localSheetId="4" hidden="1">2147483647</definedName>
    <definedName name="solver_tim" localSheetId="5" hidden="1">2147483647</definedName>
    <definedName name="solver_tim" localSheetId="6" hidden="1">2147483647</definedName>
    <definedName name="solver_tim" localSheetId="1" hidden="1">2147483647</definedName>
    <definedName name="solver_tol" localSheetId="7" hidden="1">0.00001</definedName>
    <definedName name="solver_tol" localSheetId="8" hidden="1">0.00001</definedName>
    <definedName name="solver_tol" localSheetId="9" hidden="1">0.00001</definedName>
    <definedName name="solver_tol" localSheetId="10" hidden="1">0.00001</definedName>
    <definedName name="solver_tol" localSheetId="2" hidden="1">0.00001</definedName>
    <definedName name="solver_tol" localSheetId="3" hidden="1">0.00001</definedName>
    <definedName name="solver_tol" localSheetId="4" hidden="1">0.00001</definedName>
    <definedName name="solver_tol" localSheetId="5" hidden="1">0.00001</definedName>
    <definedName name="solver_tol" localSheetId="6" hidden="1">0.00001</definedName>
    <definedName name="solver_tol" localSheetId="1" hidden="1">0.00001</definedName>
    <definedName name="solver_typ" localSheetId="7" hidden="1">1</definedName>
    <definedName name="solver_typ" localSheetId="8" hidden="1">1</definedName>
    <definedName name="solver_typ" localSheetId="9" hidden="1">1</definedName>
    <definedName name="solver_typ" localSheetId="10" hidden="1">1</definedName>
    <definedName name="solver_typ" localSheetId="2" hidden="1">1</definedName>
    <definedName name="solver_typ" localSheetId="3" hidden="1">1</definedName>
    <definedName name="solver_typ" localSheetId="4" hidden="1">1</definedName>
    <definedName name="solver_typ" localSheetId="5" hidden="1">1</definedName>
    <definedName name="solver_typ" localSheetId="6" hidden="1">1</definedName>
    <definedName name="solver_typ" localSheetId="1" hidden="1">1</definedName>
    <definedName name="solver_val" localSheetId="7" hidden="1">0</definedName>
    <definedName name="solver_val" localSheetId="8" hidden="1">0</definedName>
    <definedName name="solver_val" localSheetId="9" hidden="1">0</definedName>
    <definedName name="solver_val" localSheetId="10" hidden="1">0</definedName>
    <definedName name="solver_val" localSheetId="2" hidden="1">0</definedName>
    <definedName name="solver_val" localSheetId="3" hidden="1">0</definedName>
    <definedName name="solver_val" localSheetId="4" hidden="1">0</definedName>
    <definedName name="solver_val" localSheetId="5" hidden="1">0</definedName>
    <definedName name="solver_val" localSheetId="6" hidden="1">0</definedName>
    <definedName name="solver_val" localSheetId="1" hidden="1">0</definedName>
    <definedName name="solver_ver" localSheetId="7" hidden="1">3</definedName>
    <definedName name="solver_ver" localSheetId="8" hidden="1">2</definedName>
    <definedName name="solver_ver" localSheetId="9" hidden="1">3</definedName>
    <definedName name="solver_ver" localSheetId="10" hidden="1">3</definedName>
    <definedName name="solver_ver" localSheetId="2" hidden="1">2</definedName>
    <definedName name="solver_ver" localSheetId="3" hidden="1">2</definedName>
    <definedName name="solver_ver" localSheetId="4" hidden="1">3</definedName>
    <definedName name="solver_ver" localSheetId="5" hidden="1">3</definedName>
    <definedName name="solver_ver" localSheetId="6" hidden="1">3</definedName>
    <definedName name="solver_ver" localSheetId="1" hidden="1">3</definedName>
    <definedName name="Total_catalogs_sent" localSheetId="7">'$100'!$D$28</definedName>
    <definedName name="Total_catalogs_sent" localSheetId="8">'$120'!$D$28</definedName>
    <definedName name="Total_catalogs_sent" localSheetId="9">'$130'!$D$28</definedName>
    <definedName name="Total_catalogs_sent" localSheetId="10">'$140'!$D$28</definedName>
    <definedName name="Total_catalogs_sent" localSheetId="2">'$20'!$D$28</definedName>
    <definedName name="Total_catalogs_sent" localSheetId="3">'$30'!$D$28</definedName>
    <definedName name="Total_catalogs_sent" localSheetId="4">'$40'!$D$28</definedName>
    <definedName name="Total_catalogs_sent" localSheetId="5">'$60'!$D$28</definedName>
    <definedName name="Total_catalogs_sent" localSheetId="6">'$80'!$D$28</definedName>
    <definedName name="Total_catalogs_sent">'PC$10 MC$1'!$D$28</definedName>
    <definedName name="Total_revenue" localSheetId="7">'$100'!$D$29</definedName>
    <definedName name="Total_revenue" localSheetId="8">'$120'!$D$29</definedName>
    <definedName name="Total_revenue" localSheetId="9">'$130'!$D$29</definedName>
    <definedName name="Total_revenue" localSheetId="10">'$140'!$D$29</definedName>
    <definedName name="Total_revenue" localSheetId="2">'$20'!$D$29</definedName>
    <definedName name="Total_revenue" localSheetId="3">'$30'!$D$29</definedName>
    <definedName name="Total_revenue" localSheetId="4">'$40'!$D$29</definedName>
    <definedName name="Total_revenue" localSheetId="5">'$60'!$D$29</definedName>
    <definedName name="Total_revenue" localSheetId="6">'$80'!$D$29</definedName>
    <definedName name="Total_revenue">'PC$10 MC$1'!$D$29</definedName>
  </definedNames>
  <calcPr calcId="152511" calcMode="manual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54" i="20" l="1"/>
  <c r="J67" i="20" l="1"/>
  <c r="I67" i="20"/>
  <c r="J68" i="20"/>
  <c r="I68" i="20"/>
  <c r="J62" i="20"/>
  <c r="J63" i="20"/>
  <c r="I62" i="20"/>
  <c r="I63" i="20"/>
  <c r="H17" i="20" l="1"/>
  <c r="E17" i="20"/>
  <c r="H16" i="20"/>
  <c r="E16" i="20"/>
  <c r="H15" i="20"/>
  <c r="E15" i="20"/>
  <c r="H14" i="20"/>
  <c r="E14" i="20"/>
  <c r="H13" i="20"/>
  <c r="E13" i="20"/>
  <c r="H12" i="20"/>
  <c r="E12" i="20"/>
  <c r="H11" i="20"/>
  <c r="E11" i="20"/>
  <c r="H10" i="20"/>
  <c r="E10" i="20"/>
  <c r="H9" i="20"/>
  <c r="E9" i="20"/>
  <c r="H8" i="20"/>
  <c r="E8" i="20"/>
  <c r="H7" i="20"/>
  <c r="E7" i="20"/>
  <c r="H6" i="20"/>
  <c r="E6" i="20"/>
  <c r="H5" i="20"/>
  <c r="E5" i="20"/>
  <c r="J38" i="20" l="1"/>
  <c r="J39" i="20"/>
  <c r="J40" i="20"/>
  <c r="J41" i="20"/>
  <c r="J42" i="20"/>
  <c r="J43" i="20"/>
  <c r="J44" i="20"/>
  <c r="J45" i="20"/>
  <c r="J46" i="20"/>
  <c r="J47" i="20"/>
  <c r="J48" i="20"/>
  <c r="J49" i="20"/>
  <c r="J50" i="20"/>
  <c r="J51" i="20"/>
  <c r="J52" i="20"/>
  <c r="J53" i="20"/>
  <c r="J54" i="20"/>
  <c r="J55" i="20"/>
  <c r="J56" i="20"/>
  <c r="J57" i="20"/>
  <c r="J58" i="20"/>
  <c r="J59" i="20"/>
  <c r="J60" i="20"/>
  <c r="J61" i="20"/>
  <c r="J64" i="20"/>
  <c r="J65" i="20"/>
  <c r="J66" i="20"/>
  <c r="I38" i="20"/>
  <c r="I39" i="20"/>
  <c r="I40" i="20"/>
  <c r="I41" i="20"/>
  <c r="I42" i="20"/>
  <c r="I43" i="20"/>
  <c r="I44" i="20"/>
  <c r="I45" i="20"/>
  <c r="I46" i="20"/>
  <c r="I47" i="20"/>
  <c r="I48" i="20"/>
  <c r="I49" i="20"/>
  <c r="I50" i="20"/>
  <c r="I51" i="20"/>
  <c r="I52" i="20"/>
  <c r="I53" i="20"/>
  <c r="I54" i="20"/>
  <c r="I55" i="20"/>
  <c r="I56" i="20"/>
  <c r="I57" i="20"/>
  <c r="I58" i="20"/>
  <c r="I59" i="20"/>
  <c r="I60" i="20"/>
  <c r="I61" i="20"/>
  <c r="I64" i="20"/>
  <c r="I65" i="20"/>
  <c r="I66" i="20"/>
  <c r="J37" i="20"/>
  <c r="I37" i="20"/>
  <c r="H24" i="20" l="1"/>
  <c r="H25" i="20"/>
  <c r="H26" i="20"/>
  <c r="H27" i="20"/>
  <c r="H28" i="20"/>
  <c r="H29" i="20"/>
  <c r="H23" i="20"/>
  <c r="G24" i="20"/>
  <c r="G25" i="20"/>
  <c r="G26" i="20"/>
  <c r="G27" i="20"/>
  <c r="G28" i="20"/>
  <c r="G29" i="20"/>
  <c r="G23" i="20"/>
  <c r="D28" i="18" l="1"/>
  <c r="D22" i="18"/>
  <c r="D21" i="18"/>
  <c r="D23" i="18"/>
  <c r="E15" i="18"/>
  <c r="D15" i="18"/>
  <c r="E14" i="18"/>
  <c r="D14" i="18"/>
  <c r="D16" i="18" s="1"/>
  <c r="D28" i="17"/>
  <c r="D22" i="17"/>
  <c r="D24" i="17" s="1"/>
  <c r="D21" i="17"/>
  <c r="H12" i="17" s="1"/>
  <c r="D23" i="17"/>
  <c r="E15" i="17"/>
  <c r="D15" i="17"/>
  <c r="E14" i="17"/>
  <c r="E16" i="17" s="1"/>
  <c r="D14" i="17"/>
  <c r="D16" i="17" s="1"/>
  <c r="D28" i="16"/>
  <c r="D22" i="16"/>
  <c r="D24" i="16" s="1"/>
  <c r="D21" i="16"/>
  <c r="D23" i="16"/>
  <c r="D25" i="16" s="1"/>
  <c r="E15" i="16"/>
  <c r="D15" i="16"/>
  <c r="E14" i="16"/>
  <c r="E16" i="16" s="1"/>
  <c r="D14" i="16"/>
  <c r="D16" i="16" s="1"/>
  <c r="D28" i="15"/>
  <c r="D22" i="15"/>
  <c r="D24" i="15"/>
  <c r="D21" i="15"/>
  <c r="D23" i="15" s="1"/>
  <c r="D25" i="15" s="1"/>
  <c r="E15" i="15"/>
  <c r="D15" i="15"/>
  <c r="E14" i="15"/>
  <c r="E16" i="15" s="1"/>
  <c r="D14" i="15"/>
  <c r="D16" i="15" s="1"/>
  <c r="H13" i="15"/>
  <c r="D28" i="14"/>
  <c r="D22" i="14"/>
  <c r="D24" i="14" s="1"/>
  <c r="D21" i="14"/>
  <c r="H12" i="14" s="1"/>
  <c r="I12" i="14" s="1"/>
  <c r="D23" i="14"/>
  <c r="D25" i="14" s="1"/>
  <c r="E15" i="14"/>
  <c r="D15" i="14"/>
  <c r="E14" i="14"/>
  <c r="E16" i="14" s="1"/>
  <c r="D14" i="14"/>
  <c r="D16" i="14" s="1"/>
  <c r="D28" i="13"/>
  <c r="D22" i="13"/>
  <c r="D21" i="13"/>
  <c r="D23" i="13"/>
  <c r="E15" i="13"/>
  <c r="D15" i="13"/>
  <c r="E14" i="13"/>
  <c r="D14" i="13"/>
  <c r="D16" i="13"/>
  <c r="D28" i="12"/>
  <c r="D22" i="12"/>
  <c r="D24" i="12" s="1"/>
  <c r="D21" i="12"/>
  <c r="E15" i="12"/>
  <c r="D15" i="12"/>
  <c r="E14" i="12"/>
  <c r="D14" i="12"/>
  <c r="D28" i="11"/>
  <c r="D22" i="11"/>
  <c r="D24" i="11" s="1"/>
  <c r="D21" i="11"/>
  <c r="D23" i="11"/>
  <c r="E15" i="11"/>
  <c r="D15" i="11"/>
  <c r="E14" i="11"/>
  <c r="D14" i="11"/>
  <c r="D16" i="11" s="1"/>
  <c r="D28" i="10"/>
  <c r="D22" i="10"/>
  <c r="D24" i="10"/>
  <c r="D21" i="10"/>
  <c r="E15" i="10"/>
  <c r="D15" i="10"/>
  <c r="E14" i="10"/>
  <c r="E16" i="10" s="1"/>
  <c r="D14" i="10"/>
  <c r="D16" i="10" s="1"/>
  <c r="E16" i="18"/>
  <c r="H12" i="18"/>
  <c r="D25" i="17"/>
  <c r="H13" i="16"/>
  <c r="I13" i="16" s="1"/>
  <c r="H12" i="16"/>
  <c r="I12" i="16" s="1"/>
  <c r="I13" i="15"/>
  <c r="E22" i="15" s="1"/>
  <c r="E24" i="15" s="1"/>
  <c r="H12" i="15"/>
  <c r="J13" i="15"/>
  <c r="E16" i="13"/>
  <c r="H12" i="13"/>
  <c r="E16" i="11"/>
  <c r="H12" i="11"/>
  <c r="D25" i="11"/>
  <c r="H13" i="10"/>
  <c r="I13" i="10" s="1"/>
  <c r="D28" i="2"/>
  <c r="D34" i="16"/>
  <c r="D21" i="2"/>
  <c r="H12" i="2" s="1"/>
  <c r="D22" i="2"/>
  <c r="D15" i="2"/>
  <c r="E15" i="2"/>
  <c r="E14" i="2"/>
  <c r="D14" i="2"/>
  <c r="E21" i="16"/>
  <c r="E23" i="16" s="1"/>
  <c r="D16" i="12" l="1"/>
  <c r="E16" i="12"/>
  <c r="H13" i="12"/>
  <c r="I13" i="12" s="1"/>
  <c r="E16" i="2"/>
  <c r="D23" i="2"/>
  <c r="D16" i="2"/>
  <c r="E22" i="10"/>
  <c r="E24" i="10" s="1"/>
  <c r="J13" i="10" s="1"/>
  <c r="I12" i="15"/>
  <c r="H14" i="15"/>
  <c r="E21" i="14"/>
  <c r="E23" i="14" s="1"/>
  <c r="D34" i="15"/>
  <c r="D34" i="17"/>
  <c r="E22" i="16"/>
  <c r="E24" i="16" s="1"/>
  <c r="J12" i="16" s="1"/>
  <c r="I12" i="11"/>
  <c r="D24" i="13"/>
  <c r="D25" i="13" s="1"/>
  <c r="H13" i="13"/>
  <c r="I12" i="17"/>
  <c r="D34" i="14"/>
  <c r="D24" i="18"/>
  <c r="D25" i="18" s="1"/>
  <c r="H13" i="18"/>
  <c r="I13" i="18" s="1"/>
  <c r="D24" i="2"/>
  <c r="H13" i="2"/>
  <c r="I14" i="16"/>
  <c r="D23" i="10"/>
  <c r="D25" i="10" s="1"/>
  <c r="D34" i="10" s="1"/>
  <c r="H12" i="10"/>
  <c r="D34" i="11"/>
  <c r="D23" i="12"/>
  <c r="D25" i="12" s="1"/>
  <c r="H12" i="12"/>
  <c r="H14" i="16"/>
  <c r="H13" i="11"/>
  <c r="H13" i="14"/>
  <c r="H13" i="17"/>
  <c r="I13" i="17" s="1"/>
  <c r="D25" i="2" l="1"/>
  <c r="D34" i="2" s="1"/>
  <c r="I13" i="2"/>
  <c r="E22" i="2" s="1"/>
  <c r="E24" i="2" s="1"/>
  <c r="J13" i="2" s="1"/>
  <c r="J14" i="16"/>
  <c r="I13" i="11"/>
  <c r="H14" i="11"/>
  <c r="E22" i="18"/>
  <c r="E24" i="18" s="1"/>
  <c r="J13" i="18" s="1"/>
  <c r="I12" i="13"/>
  <c r="J13" i="16"/>
  <c r="I14" i="15"/>
  <c r="E21" i="15"/>
  <c r="E23" i="15" s="1"/>
  <c r="E25" i="15" s="1"/>
  <c r="J12" i="15"/>
  <c r="J14" i="15" s="1"/>
  <c r="I12" i="2"/>
  <c r="I12" i="10"/>
  <c r="H14" i="10"/>
  <c r="D34" i="12"/>
  <c r="E25" i="16"/>
  <c r="E22" i="12"/>
  <c r="E24" i="12" s="1"/>
  <c r="J13" i="12" s="1"/>
  <c r="D34" i="18"/>
  <c r="H14" i="2"/>
  <c r="I13" i="14"/>
  <c r="H14" i="14"/>
  <c r="J12" i="17"/>
  <c r="E21" i="17"/>
  <c r="E23" i="17" s="1"/>
  <c r="I14" i="17"/>
  <c r="D34" i="13"/>
  <c r="E22" i="17"/>
  <c r="E24" i="17" s="1"/>
  <c r="J13" i="17" s="1"/>
  <c r="I12" i="12"/>
  <c r="H14" i="12"/>
  <c r="H14" i="18"/>
  <c r="H14" i="17"/>
  <c r="H14" i="13"/>
  <c r="I13" i="13"/>
  <c r="I14" i="11"/>
  <c r="E21" i="11"/>
  <c r="E23" i="11" s="1"/>
  <c r="I12" i="18"/>
  <c r="E22" i="13" l="1"/>
  <c r="E24" i="13" s="1"/>
  <c r="J13" i="13"/>
  <c r="J14" i="17"/>
  <c r="E21" i="12"/>
  <c r="E23" i="12" s="1"/>
  <c r="E25" i="12" s="1"/>
  <c r="J12" i="12"/>
  <c r="J14" i="12" s="1"/>
  <c r="I14" i="12"/>
  <c r="J12" i="10"/>
  <c r="J14" i="10" s="1"/>
  <c r="I14" i="10"/>
  <c r="E21" i="10"/>
  <c r="E23" i="10" s="1"/>
  <c r="E25" i="10" s="1"/>
  <c r="E34" i="16"/>
  <c r="D29" i="16"/>
  <c r="I14" i="2"/>
  <c r="J12" i="2"/>
  <c r="J14" i="2" s="1"/>
  <c r="E21" i="2"/>
  <c r="E23" i="2" s="1"/>
  <c r="E25" i="2" s="1"/>
  <c r="E22" i="14"/>
  <c r="E24" i="14" s="1"/>
  <c r="I14" i="14"/>
  <c r="D29" i="15"/>
  <c r="E34" i="15"/>
  <c r="I14" i="18"/>
  <c r="E21" i="18"/>
  <c r="E23" i="18" s="1"/>
  <c r="E25" i="18" s="1"/>
  <c r="J12" i="18"/>
  <c r="J14" i="18" s="1"/>
  <c r="E25" i="17"/>
  <c r="J12" i="13"/>
  <c r="J14" i="13" s="1"/>
  <c r="E21" i="13"/>
  <c r="E23" i="13" s="1"/>
  <c r="E25" i="13" s="1"/>
  <c r="I14" i="13"/>
  <c r="E22" i="11"/>
  <c r="E24" i="11" s="1"/>
  <c r="J12" i="11" s="1"/>
  <c r="J12" i="14" l="1"/>
  <c r="E25" i="14"/>
  <c r="E34" i="12"/>
  <c r="D29" i="12"/>
  <c r="K18" i="15"/>
  <c r="D31" i="15"/>
  <c r="K19" i="15" s="1"/>
  <c r="E34" i="13"/>
  <c r="D29" i="13"/>
  <c r="E34" i="18"/>
  <c r="D29" i="18"/>
  <c r="E25" i="11"/>
  <c r="D29" i="17"/>
  <c r="E34" i="17"/>
  <c r="K18" i="16"/>
  <c r="D31" i="16"/>
  <c r="K19" i="16" s="1"/>
  <c r="E34" i="2"/>
  <c r="D29" i="2"/>
  <c r="J13" i="11"/>
  <c r="J14" i="11" s="1"/>
  <c r="J13" i="14"/>
  <c r="E34" i="10"/>
  <c r="D29" i="10"/>
  <c r="K18" i="18" l="1"/>
  <c r="D31" i="18"/>
  <c r="K19" i="18" s="1"/>
  <c r="D29" i="14"/>
  <c r="E34" i="14"/>
  <c r="J14" i="14"/>
  <c r="E34" i="11"/>
  <c r="D29" i="11"/>
  <c r="D31" i="10"/>
  <c r="K19" i="10" s="1"/>
  <c r="K18" i="10"/>
  <c r="K18" i="2"/>
  <c r="D31" i="2"/>
  <c r="K19" i="2" s="1"/>
  <c r="K18" i="17"/>
  <c r="D31" i="17"/>
  <c r="K19" i="17" s="1"/>
  <c r="D31" i="13"/>
  <c r="K19" i="13" s="1"/>
  <c r="K18" i="13"/>
  <c r="K18" i="12"/>
  <c r="D31" i="12"/>
  <c r="K19" i="12" s="1"/>
  <c r="K18" i="11" l="1"/>
  <c r="D31" i="11"/>
  <c r="K19" i="11" s="1"/>
  <c r="K18" i="14"/>
  <c r="D31" i="14"/>
  <c r="K19" i="14" s="1"/>
</calcChain>
</file>

<file path=xl/sharedStrings.xml><?xml version="1.0" encoding="utf-8"?>
<sst xmlns="http://schemas.openxmlformats.org/spreadsheetml/2006/main" count="474" uniqueCount="72">
  <si>
    <t>Catalog marketing Case</t>
  </si>
  <si>
    <t>Decsision Variables</t>
  </si>
  <si>
    <t>Given Data</t>
  </si>
  <si>
    <t>1. Planning a 2 year catalog mailing campaign</t>
  </si>
  <si>
    <t>2. 1000 customers who purchased last year</t>
  </si>
  <si>
    <t>3. !0,000 potential customers who never purchased</t>
  </si>
  <si>
    <t>4. Average purchase cost of 1000 cutomers who purchased was $40</t>
  </si>
  <si>
    <t>5. without receiving a catalog, a purchased customer has 15% probabality of purchasing again</t>
  </si>
  <si>
    <t>6. A potential customer who has never purchased had 3% probability of purchasing without receiving a catalog</t>
  </si>
  <si>
    <t>7. customer receiving catalog doubles the probability of purchase for the year, but doesnot affect probability any year after that</t>
  </si>
  <si>
    <t>8. It cost $3 to mail a catalog</t>
  </si>
  <si>
    <t>9. Future purchases after these two years do not count</t>
  </si>
  <si>
    <t>To be solved</t>
  </si>
  <si>
    <t>1. How many catalogs should be mailed each year and to which customers should they be mailed?</t>
  </si>
  <si>
    <t>2. How much total revenue can be expected if this policy is followed?</t>
  </si>
  <si>
    <t>3. Do a sensitivity analysis of the total number if catalogs sent with regard to the average purchase amount in the range of $10 to $120. Explain the behavior of the number of catalogs sent over this range.</t>
  </si>
  <si>
    <t>4. Do a similar sensitivity of revenue minus catalog cost with regard to the average purchase size. Discuss the shape of this curve.</t>
  </si>
  <si>
    <t>5. Explain why catalog mailings in the first year are more attractive than in the second year.</t>
  </si>
  <si>
    <t xml:space="preserve">6. Suppose that the company wishes to target specific customers based on their expected purchase size. If there are 3 kinds of customers with purchase sizes $20, $85 and $110, discuss the optimal mailing policy for each type. </t>
  </si>
  <si>
    <t>Without catalog</t>
  </si>
  <si>
    <t>With catalog</t>
  </si>
  <si>
    <t>Total</t>
  </si>
  <si>
    <t>Constraints</t>
  </si>
  <si>
    <t>EC - No. of catalogs sent to exisiting customers</t>
  </si>
  <si>
    <t>PC - No. of catalogs sent to potential customers</t>
  </si>
  <si>
    <t xml:space="preserve">Total revenue </t>
  </si>
  <si>
    <t>EC</t>
  </si>
  <si>
    <t>PC</t>
  </si>
  <si>
    <t>Total catalogs sent</t>
  </si>
  <si>
    <t>Net profit</t>
  </si>
  <si>
    <t>Existing Customer</t>
  </si>
  <si>
    <t>Potential Customer</t>
  </si>
  <si>
    <t>Customers who received catalog</t>
  </si>
  <si>
    <t>Year 1</t>
  </si>
  <si>
    <t>Year 2</t>
  </si>
  <si>
    <t>No. of EC who purchased</t>
  </si>
  <si>
    <t>No. of PC who purchased</t>
  </si>
  <si>
    <t>Total number of customers 
who purchased</t>
  </si>
  <si>
    <t>Existing</t>
  </si>
  <si>
    <t>At the end of 2nd  year</t>
  </si>
  <si>
    <t xml:space="preserve">     Customers who did not receive catalog</t>
  </si>
  <si>
    <t>EC1 - Existing Customer in Year 1</t>
  </si>
  <si>
    <t>PC1 - Potential Customer in Year 2</t>
  </si>
  <si>
    <t>PC2 Existing Customer in Year 2</t>
  </si>
  <si>
    <t>EC2 - Existing Customer in Year 2</t>
  </si>
  <si>
    <t>Decision Variables</t>
  </si>
  <si>
    <t>At the end of 1st year</t>
  </si>
  <si>
    <t>Average purchase amount</t>
  </si>
  <si>
    <t>Avg purchase amount</t>
  </si>
  <si>
    <t>Total Revenue</t>
  </si>
  <si>
    <t>Net Profit</t>
  </si>
  <si>
    <t>Cost of mailing a catalog</t>
  </si>
  <si>
    <t>Analysis</t>
  </si>
  <si>
    <t>Avg purchase size</t>
  </si>
  <si>
    <t>On Varied Purchasing Amount and Mailing Cost</t>
  </si>
  <si>
    <t>Scenario 2:</t>
  </si>
  <si>
    <t>Year1</t>
  </si>
  <si>
    <t>Catalog sent</t>
  </si>
  <si>
    <t>Mailing Cost</t>
  </si>
  <si>
    <t>On Varied Mailing Cost</t>
  </si>
  <si>
    <t>Scenario 1:</t>
  </si>
  <si>
    <t>Purchase Cost</t>
  </si>
  <si>
    <t>1. When the puchase cost &gt;= 40, then send catalog to customers only when the mailing cost is &lt;=5</t>
  </si>
  <si>
    <t>2. When the purchase cost is &lt;=40, then send catalogs only when the mailing cost is &lt;=1</t>
  </si>
  <si>
    <t>Year2</t>
  </si>
  <si>
    <t>Total number of customers for year 1</t>
  </si>
  <si>
    <t>Total number of customers for year 2</t>
  </si>
  <si>
    <t xml:space="preserve">Total catalogs sent </t>
  </si>
  <si>
    <t>This is where year 1 is more attractive that year 2</t>
  </si>
  <si>
    <t>Mailing cost</t>
  </si>
  <si>
    <t>Purchase amt</t>
  </si>
  <si>
    <t>Total number of 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</si>
</sst>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"/>
  </numFmts>
  <fonts count="19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TimesNewRomanPSMT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274B6D"/>
      <name val="Abadi MT Condensed Extra Bold"/>
    </font>
    <font>
      <sz val="12"/>
      <color rgb="FF274B6D"/>
      <name val="Abadi MT Condensed Extra Bold"/>
    </font>
    <font>
      <sz val="12"/>
      <color rgb="FF274B6D"/>
      <name val="Abadi MT Condensed Light"/>
    </font>
    <font>
      <b/>
      <sz val="16"/>
      <color rgb="FF274B6D"/>
      <name val="Abadi MT Condensed Extra Bold"/>
    </font>
    <font>
      <b/>
      <sz val="16"/>
      <color rgb="FFFF0000"/>
      <name val="Abadi MT Condensed Extra Bold"/>
    </font>
    <font>
      <sz val="12"/>
      <color rgb="FFFF0000"/>
      <name val="Abadi MT Condensed Extra Bold"/>
    </font>
    <font>
      <sz val="12"/>
      <color rgb="FFFF0000"/>
      <name val="Abadi MT Condensed Light"/>
    </font>
    <font>
      <b/>
      <sz val="16"/>
      <color rgb="FF274B6D"/>
      <name val="Abadi MT Condensed Light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A3C1DE"/>
        <bgColor indexed="64"/>
      </patternFill>
    </fill>
    <fill>
      <patternFill patternType="solid">
        <fgColor rgb="FFD4E1EF"/>
        <bgColor indexed="64"/>
      </patternFill>
    </fill>
    <fill>
      <patternFill patternType="solid">
        <fgColor rgb="FFEBF0F7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9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44" fontId="5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3">
    <xf numFmtId="0" fontId="0" fillId="0" borderId="0" xfId="0"/>
    <xf numFmtId="0" fontId="2" fillId="0" borderId="0" xfId="0" applyFont="1"/>
    <xf numFmtId="0" fontId="1" fillId="0" borderId="0" xfId="0" applyFont="1"/>
    <xf numFmtId="1" fontId="0" fillId="0" borderId="0" xfId="0" applyNumberFormat="1"/>
    <xf numFmtId="0" fontId="0" fillId="0" borderId="2" xfId="0" applyBorder="1"/>
    <xf numFmtId="0" fontId="0" fillId="0" borderId="4" xfId="0" applyBorder="1"/>
    <xf numFmtId="0" fontId="0" fillId="0" borderId="6" xfId="0" applyBorder="1"/>
    <xf numFmtId="0" fontId="0" fillId="0" borderId="9" xfId="0" applyBorder="1"/>
    <xf numFmtId="0" fontId="0" fillId="0" borderId="10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1" fontId="0" fillId="0" borderId="8" xfId="0" applyNumberFormat="1" applyBorder="1"/>
    <xf numFmtId="0" fontId="0" fillId="0" borderId="1" xfId="0" applyBorder="1"/>
    <xf numFmtId="1" fontId="0" fillId="0" borderId="1" xfId="0" applyNumberFormat="1" applyBorder="1"/>
    <xf numFmtId="0" fontId="8" fillId="0" borderId="1" xfId="0" applyFont="1" applyBorder="1" applyAlignment="1">
      <alignment horizontal="right"/>
    </xf>
    <xf numFmtId="1" fontId="8" fillId="0" borderId="1" xfId="0" applyNumberFormat="1" applyFont="1" applyBorder="1" applyAlignment="1">
      <alignment horizontal="right"/>
    </xf>
    <xf numFmtId="1" fontId="0" fillId="0" borderId="3" xfId="0" applyNumberFormat="1" applyBorder="1"/>
    <xf numFmtId="0" fontId="0" fillId="0" borderId="12" xfId="0" applyBorder="1"/>
    <xf numFmtId="0" fontId="1" fillId="0" borderId="1" xfId="0" applyFont="1" applyBorder="1" applyAlignment="1">
      <alignment horizontal="right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164" fontId="0" fillId="0" borderId="13" xfId="43" applyNumberFormat="1" applyFont="1" applyBorder="1"/>
    <xf numFmtId="6" fontId="6" fillId="0" borderId="0" xfId="0" applyNumberFormat="1" applyFont="1"/>
    <xf numFmtId="0" fontId="0" fillId="0" borderId="1" xfId="0" applyBorder="1" applyAlignment="1"/>
    <xf numFmtId="0" fontId="0" fillId="0" borderId="0" xfId="0" applyBorder="1"/>
    <xf numFmtId="164" fontId="0" fillId="0" borderId="4" xfId="0" applyNumberFormat="1" applyBorder="1"/>
    <xf numFmtId="164" fontId="0" fillId="0" borderId="6" xfId="0" applyNumberFormat="1" applyBorder="1"/>
    <xf numFmtId="0" fontId="0" fillId="0" borderId="7" xfId="0" applyBorder="1"/>
    <xf numFmtId="0" fontId="0" fillId="0" borderId="0" xfId="0" applyFill="1" applyBorder="1"/>
    <xf numFmtId="164" fontId="0" fillId="0" borderId="1" xfId="43" applyNumberFormat="1" applyFont="1" applyBorder="1"/>
    <xf numFmtId="1" fontId="0" fillId="0" borderId="1" xfId="0" applyNumberFormat="1" applyFill="1" applyBorder="1"/>
    <xf numFmtId="1" fontId="9" fillId="0" borderId="1" xfId="0" applyNumberFormat="1" applyFont="1" applyBorder="1"/>
    <xf numFmtId="0" fontId="0" fillId="0" borderId="14" xfId="0" applyBorder="1"/>
    <xf numFmtId="0" fontId="0" fillId="0" borderId="1" xfId="0" applyBorder="1" applyAlignment="1">
      <alignment horizontal="center"/>
    </xf>
    <xf numFmtId="0" fontId="0" fillId="0" borderId="14" xfId="0" applyBorder="1" applyAlignment="1">
      <alignment horizontal="center"/>
    </xf>
    <xf numFmtId="6" fontId="0" fillId="0" borderId="0" xfId="0" applyNumberFormat="1"/>
    <xf numFmtId="1" fontId="9" fillId="0" borderId="11" xfId="0" applyNumberFormat="1" applyFont="1" applyBorder="1"/>
    <xf numFmtId="8" fontId="0" fillId="0" borderId="0" xfId="0" applyNumberFormat="1"/>
    <xf numFmtId="6" fontId="0" fillId="0" borderId="0" xfId="0" applyNumberFormat="1" applyFill="1" applyBorder="1"/>
    <xf numFmtId="6" fontId="9" fillId="0" borderId="0" xfId="0" applyNumberFormat="1" applyFont="1"/>
    <xf numFmtId="0" fontId="0" fillId="0" borderId="1" xfId="0" applyFill="1" applyBorder="1" applyAlignment="1">
      <alignment horizontal="center"/>
    </xf>
    <xf numFmtId="6" fontId="0" fillId="2" borderId="0" xfId="0" applyNumberFormat="1" applyFill="1"/>
    <xf numFmtId="1" fontId="0" fillId="2" borderId="1" xfId="0" applyNumberFormat="1" applyFill="1" applyBorder="1"/>
    <xf numFmtId="0" fontId="0" fillId="2" borderId="0" xfId="0" applyFill="1"/>
    <xf numFmtId="8" fontId="0" fillId="2" borderId="0" xfId="0" applyNumberFormat="1" applyFill="1"/>
    <xf numFmtId="6" fontId="0" fillId="2" borderId="0" xfId="0" applyNumberFormat="1" applyFill="1" applyBorder="1"/>
    <xf numFmtId="6" fontId="0" fillId="3" borderId="0" xfId="0" applyNumberFormat="1" applyFill="1"/>
    <xf numFmtId="6" fontId="9" fillId="3" borderId="0" xfId="0" applyNumberFormat="1" applyFont="1" applyFill="1"/>
    <xf numFmtId="1" fontId="9" fillId="3" borderId="1" xfId="0" applyNumberFormat="1" applyFont="1" applyFill="1" applyBorder="1"/>
    <xf numFmtId="164" fontId="0" fillId="3" borderId="0" xfId="43" applyNumberFormat="1" applyFont="1" applyFill="1" applyBorder="1"/>
    <xf numFmtId="1" fontId="0" fillId="3" borderId="0" xfId="0" applyNumberFormat="1" applyFill="1" applyBorder="1"/>
    <xf numFmtId="0" fontId="0" fillId="3" borderId="15" xfId="0" applyFill="1" applyBorder="1"/>
    <xf numFmtId="6" fontId="0" fillId="4" borderId="0" xfId="0" applyNumberFormat="1" applyFill="1"/>
    <xf numFmtId="6" fontId="9" fillId="4" borderId="0" xfId="0" applyNumberFormat="1" applyFont="1" applyFill="1"/>
    <xf numFmtId="1" fontId="9" fillId="4" borderId="1" xfId="0" applyNumberFormat="1" applyFont="1" applyFill="1" applyBorder="1"/>
    <xf numFmtId="164" fontId="0" fillId="4" borderId="0" xfId="43" applyNumberFormat="1" applyFont="1" applyFill="1" applyBorder="1"/>
    <xf numFmtId="6" fontId="10" fillId="2" borderId="0" xfId="0" applyNumberFormat="1" applyFont="1" applyFill="1"/>
    <xf numFmtId="1" fontId="10" fillId="2" borderId="1" xfId="0" applyNumberFormat="1" applyFont="1" applyFill="1" applyBorder="1"/>
    <xf numFmtId="0" fontId="10" fillId="2" borderId="0" xfId="0" applyFont="1" applyFill="1"/>
    <xf numFmtId="8" fontId="10" fillId="2" borderId="0" xfId="0" applyNumberFormat="1" applyFont="1" applyFill="1"/>
    <xf numFmtId="6" fontId="9" fillId="3" borderId="0" xfId="0" applyNumberFormat="1" applyFont="1" applyFill="1" applyBorder="1"/>
    <xf numFmtId="0" fontId="0" fillId="0" borderId="15" xfId="0" applyFill="1" applyBorder="1" applyAlignment="1">
      <alignment horizontal="center"/>
    </xf>
    <xf numFmtId="0" fontId="0" fillId="0" borderId="7" xfId="0" applyFill="1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Fill="1" applyBorder="1"/>
    <xf numFmtId="164" fontId="0" fillId="0" borderId="5" xfId="0" applyNumberFormat="1" applyFill="1" applyBorder="1"/>
    <xf numFmtId="164" fontId="0" fillId="2" borderId="4" xfId="0" applyNumberFormat="1" applyFill="1" applyBorder="1"/>
    <xf numFmtId="0" fontId="0" fillId="2" borderId="0" xfId="0" applyFill="1" applyBorder="1"/>
    <xf numFmtId="164" fontId="0" fillId="2" borderId="5" xfId="0" applyNumberFormat="1" applyFill="1" applyBorder="1"/>
    <xf numFmtId="164" fontId="0" fillId="0" borderId="8" xfId="0" applyNumberFormat="1" applyFill="1" applyBorder="1"/>
    <xf numFmtId="1" fontId="9" fillId="4" borderId="0" xfId="0" applyNumberFormat="1" applyFont="1" applyFill="1" applyBorder="1"/>
    <xf numFmtId="0" fontId="10" fillId="2" borderId="0" xfId="0" applyNumberFormat="1" applyFont="1" applyFill="1"/>
    <xf numFmtId="0" fontId="0" fillId="2" borderId="0" xfId="0" applyNumberFormat="1" applyFill="1" applyBorder="1"/>
    <xf numFmtId="2" fontId="9" fillId="3" borderId="0" xfId="0" applyNumberFormat="1" applyFont="1" applyFill="1"/>
    <xf numFmtId="2" fontId="9" fillId="3" borderId="0" xfId="0" applyNumberFormat="1" applyFont="1" applyFill="1" applyBorder="1"/>
    <xf numFmtId="0" fontId="9" fillId="4" borderId="0" xfId="0" applyNumberFormat="1" applyFont="1" applyFill="1"/>
    <xf numFmtId="0" fontId="9" fillId="3" borderId="0" xfId="0" applyNumberFormat="1" applyFont="1" applyFill="1"/>
    <xf numFmtId="0" fontId="9" fillId="3" borderId="0" xfId="0" applyNumberFormat="1" applyFont="1" applyFill="1" applyBorder="1"/>
    <xf numFmtId="0" fontId="7" fillId="0" borderId="9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" xfId="0" applyBorder="1" applyAlignment="1">
      <alignment horizontal="center"/>
    </xf>
    <xf numFmtId="0" fontId="11" fillId="5" borderId="0" xfId="0" applyFont="1" applyFill="1" applyAlignment="1">
      <alignment horizontal="center" wrapText="1" readingOrder="1"/>
    </xf>
    <xf numFmtId="0" fontId="12" fillId="6" borderId="0" xfId="0" applyFont="1" applyFill="1" applyAlignment="1">
      <alignment horizontal="center" wrapText="1" readingOrder="1"/>
    </xf>
    <xf numFmtId="6" fontId="12" fillId="5" borderId="0" xfId="0" applyNumberFormat="1" applyFont="1" applyFill="1" applyAlignment="1">
      <alignment horizontal="center" wrapText="1" readingOrder="1"/>
    </xf>
    <xf numFmtId="0" fontId="13" fillId="7" borderId="0" xfId="0" applyFont="1" applyFill="1" applyAlignment="1">
      <alignment horizontal="center" wrapText="1" readingOrder="1"/>
    </xf>
    <xf numFmtId="8" fontId="13" fillId="7" borderId="0" xfId="0" applyNumberFormat="1" applyFont="1" applyFill="1" applyAlignment="1">
      <alignment horizontal="center" wrapText="1" readingOrder="1"/>
    </xf>
    <xf numFmtId="0" fontId="13" fillId="6" borderId="0" xfId="0" applyFont="1" applyFill="1" applyAlignment="1">
      <alignment horizontal="center" wrapText="1" readingOrder="1"/>
    </xf>
    <xf numFmtId="8" fontId="13" fillId="6" borderId="0" xfId="0" applyNumberFormat="1" applyFont="1" applyFill="1" applyAlignment="1">
      <alignment horizontal="center" wrapText="1" readingOrder="1"/>
    </xf>
    <xf numFmtId="6" fontId="14" fillId="5" borderId="0" xfId="0" applyNumberFormat="1" applyFont="1" applyFill="1" applyAlignment="1">
      <alignment horizontal="center" wrapText="1" readingOrder="1"/>
    </xf>
    <xf numFmtId="6" fontId="15" fillId="5" borderId="0" xfId="0" applyNumberFormat="1" applyFont="1" applyFill="1" applyAlignment="1">
      <alignment horizontal="center" wrapText="1" readingOrder="1"/>
    </xf>
    <xf numFmtId="6" fontId="16" fillId="5" borderId="0" xfId="0" applyNumberFormat="1" applyFont="1" applyFill="1" applyAlignment="1">
      <alignment horizontal="center" wrapText="1" readingOrder="1"/>
    </xf>
    <xf numFmtId="0" fontId="17" fillId="6" borderId="0" xfId="0" applyFont="1" applyFill="1" applyAlignment="1">
      <alignment horizontal="center" wrapText="1" readingOrder="1"/>
    </xf>
    <xf numFmtId="8" fontId="17" fillId="6" borderId="0" xfId="0" applyNumberFormat="1" applyFont="1" applyFill="1" applyAlignment="1">
      <alignment horizontal="center" wrapText="1" readingOrder="1"/>
    </xf>
    <xf numFmtId="0" fontId="18" fillId="6" borderId="0" xfId="0" applyFont="1" applyFill="1" applyAlignment="1">
      <alignment horizontal="center" wrapText="1" readingOrder="1"/>
    </xf>
    <xf numFmtId="8" fontId="18" fillId="6" borderId="0" xfId="0" applyNumberFormat="1" applyFont="1" applyFill="1" applyAlignment="1">
      <alignment horizontal="center" wrapText="1" readingOrder="1"/>
    </xf>
    <xf numFmtId="0" fontId="18" fillId="7" borderId="0" xfId="0" applyFont="1" applyFill="1" applyAlignment="1">
      <alignment horizontal="center" wrapText="1" readingOrder="1"/>
    </xf>
    <xf numFmtId="8" fontId="18" fillId="7" borderId="0" xfId="0" applyNumberFormat="1" applyFont="1" applyFill="1" applyAlignment="1">
      <alignment horizontal="center" wrapText="1" readingOrder="1"/>
    </xf>
    <xf numFmtId="0" fontId="11" fillId="5" borderId="0" xfId="0" applyFont="1" applyFill="1" applyAlignment="1">
      <alignment horizontal="center" wrapText="1" readingOrder="1"/>
    </xf>
    <xf numFmtId="0" fontId="14" fillId="7" borderId="0" xfId="0" applyFont="1" applyFill="1" applyAlignment="1">
      <alignment horizontal="center" wrapText="1" readingOrder="1"/>
    </xf>
    <xf numFmtId="8" fontId="14" fillId="7" borderId="0" xfId="0" applyNumberFormat="1" applyFont="1" applyFill="1" applyAlignment="1">
      <alignment horizontal="center" wrapText="1" readingOrder="1"/>
    </xf>
    <xf numFmtId="0" fontId="14" fillId="6" borderId="0" xfId="0" applyFont="1" applyFill="1" applyAlignment="1">
      <alignment horizontal="center" wrapText="1" readingOrder="1"/>
    </xf>
    <xf numFmtId="8" fontId="14" fillId="6" borderId="0" xfId="0" applyNumberFormat="1" applyFont="1" applyFill="1" applyAlignment="1">
      <alignment horizontal="center" wrapText="1" readingOrder="1"/>
    </xf>
    <xf numFmtId="0" fontId="15" fillId="7" borderId="0" xfId="0" applyFont="1" applyFill="1" applyAlignment="1">
      <alignment horizontal="center" wrapText="1" readingOrder="1"/>
    </xf>
    <xf numFmtId="8" fontId="15" fillId="7" borderId="0" xfId="0" applyNumberFormat="1" applyFont="1" applyFill="1" applyAlignment="1">
      <alignment horizontal="center" wrapText="1" readingOrder="1"/>
    </xf>
    <xf numFmtId="0" fontId="9" fillId="4" borderId="0" xfId="0" applyNumberFormat="1" applyFont="1" applyFill="1" applyBorder="1"/>
  </cellXfs>
  <cellStyles count="92">
    <cellStyle name="Currency" xfId="43" builtinId="4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 Purchase amount vs. Revenue &amp; Profit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'$20'!$J$18</c:f>
              <c:strCache>
                <c:ptCount val="1"/>
                <c:pt idx="0">
                  <c:v>Total Revenue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'$20'!$K$17:$V$17</c:f>
              <c:numCache>
                <c:formatCode>General</c:formatCode>
                <c:ptCount val="12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</c:numCache>
            </c:numRef>
          </c:xVal>
          <c:yVal>
            <c:numRef>
              <c:f>'$20'!$K$18:$V$18</c:f>
              <c:numCache>
                <c:formatCode>General</c:formatCode>
                <c:ptCount val="12"/>
                <c:pt idx="0">
                  <c:v>18720</c:v>
                </c:pt>
                <c:pt idx="1">
                  <c:v>18720</c:v>
                </c:pt>
                <c:pt idx="2">
                  <c:v>28080</c:v>
                </c:pt>
                <c:pt idx="3">
                  <c:v>37440</c:v>
                </c:pt>
                <c:pt idx="4">
                  <c:v>46800</c:v>
                </c:pt>
                <c:pt idx="5">
                  <c:v>56160</c:v>
                </c:pt>
                <c:pt idx="6">
                  <c:v>65520</c:v>
                </c:pt>
                <c:pt idx="7">
                  <c:v>74880</c:v>
                </c:pt>
                <c:pt idx="8">
                  <c:v>84240</c:v>
                </c:pt>
                <c:pt idx="9">
                  <c:v>93600</c:v>
                </c:pt>
                <c:pt idx="10">
                  <c:v>102960</c:v>
                </c:pt>
                <c:pt idx="11">
                  <c:v>112320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E35C-4B14-9B75-E870C2CA39B3}"/>
            </c:ext>
          </c:extLst>
        </c:ser>
        <c:ser>
          <c:idx val="1"/>
          <c:order val="1"/>
          <c:tx>
            <c:strRef>
              <c:f>'$20'!$J$19</c:f>
              <c:strCache>
                <c:ptCount val="1"/>
                <c:pt idx="0">
                  <c:v>Net Profit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'$20'!$K$17:$V$17</c:f>
              <c:numCache>
                <c:formatCode>General</c:formatCode>
                <c:ptCount val="12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</c:numCache>
            </c:numRef>
          </c:xVal>
          <c:yVal>
            <c:numRef>
              <c:f>'$20'!$K$19:$V$19</c:f>
              <c:numCache>
                <c:formatCode>General</c:formatCode>
                <c:ptCount val="12"/>
                <c:pt idx="0">
                  <c:v>18720</c:v>
                </c:pt>
                <c:pt idx="1">
                  <c:v>18720</c:v>
                </c:pt>
                <c:pt idx="2">
                  <c:v>28080</c:v>
                </c:pt>
                <c:pt idx="3">
                  <c:v>37440</c:v>
                </c:pt>
                <c:pt idx="4">
                  <c:v>46800</c:v>
                </c:pt>
                <c:pt idx="5">
                  <c:v>56160</c:v>
                </c:pt>
                <c:pt idx="6">
                  <c:v>65520</c:v>
                </c:pt>
                <c:pt idx="7">
                  <c:v>74880</c:v>
                </c:pt>
                <c:pt idx="8">
                  <c:v>84240</c:v>
                </c:pt>
                <c:pt idx="9">
                  <c:v>93600</c:v>
                </c:pt>
                <c:pt idx="10">
                  <c:v>102960</c:v>
                </c:pt>
                <c:pt idx="11">
                  <c:v>112320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E35C-4B14-9B75-E870C2CA39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1015576"/>
        <c:axId val="425583976"/>
      </c:scatterChart>
      <c:valAx>
        <c:axId val="221015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583976"/>
        <c:crosses val="autoZero"/>
        <c:crossBetween val="midCat"/>
      </c:valAx>
      <c:valAx>
        <c:axId val="425583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10155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89824146981627"/>
          <c:y val="0.28298556430446198"/>
          <c:w val="0.50368503937007902"/>
          <c:h val="7.812554680664919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 Purchase amount vs. Revenue &amp; Profit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'$30'!$J$18</c:f>
              <c:strCache>
                <c:ptCount val="1"/>
                <c:pt idx="0">
                  <c:v>Total Revenue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'$30'!$K$17:$V$17</c:f>
              <c:numCache>
                <c:formatCode>General</c:formatCode>
                <c:ptCount val="12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</c:numCache>
            </c:numRef>
          </c:xVal>
          <c:yVal>
            <c:numRef>
              <c:f>'$30'!$K$18:$V$18</c:f>
              <c:numCache>
                <c:formatCode>General</c:formatCode>
                <c:ptCount val="12"/>
                <c:pt idx="0">
                  <c:v>28080</c:v>
                </c:pt>
                <c:pt idx="1">
                  <c:v>18720</c:v>
                </c:pt>
                <c:pt idx="2">
                  <c:v>28080</c:v>
                </c:pt>
                <c:pt idx="3">
                  <c:v>37440</c:v>
                </c:pt>
                <c:pt idx="4">
                  <c:v>46800</c:v>
                </c:pt>
                <c:pt idx="5">
                  <c:v>56160</c:v>
                </c:pt>
                <c:pt idx="6">
                  <c:v>65520</c:v>
                </c:pt>
                <c:pt idx="7">
                  <c:v>74880</c:v>
                </c:pt>
                <c:pt idx="8">
                  <c:v>84240</c:v>
                </c:pt>
                <c:pt idx="9">
                  <c:v>93600</c:v>
                </c:pt>
                <c:pt idx="10">
                  <c:v>102960</c:v>
                </c:pt>
                <c:pt idx="11">
                  <c:v>112320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C62A-4E6F-865F-7A6FC746A647}"/>
            </c:ext>
          </c:extLst>
        </c:ser>
        <c:ser>
          <c:idx val="1"/>
          <c:order val="1"/>
          <c:tx>
            <c:strRef>
              <c:f>'$30'!$J$19</c:f>
              <c:strCache>
                <c:ptCount val="1"/>
                <c:pt idx="0">
                  <c:v>Net Profit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'$30'!$K$17:$V$17</c:f>
              <c:numCache>
                <c:formatCode>General</c:formatCode>
                <c:ptCount val="12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</c:numCache>
            </c:numRef>
          </c:xVal>
          <c:yVal>
            <c:numRef>
              <c:f>'$30'!$K$19:$V$19</c:f>
              <c:numCache>
                <c:formatCode>General</c:formatCode>
                <c:ptCount val="12"/>
                <c:pt idx="0">
                  <c:v>28080</c:v>
                </c:pt>
                <c:pt idx="1">
                  <c:v>18720</c:v>
                </c:pt>
                <c:pt idx="2">
                  <c:v>28080</c:v>
                </c:pt>
                <c:pt idx="3">
                  <c:v>37440</c:v>
                </c:pt>
                <c:pt idx="4">
                  <c:v>46800</c:v>
                </c:pt>
                <c:pt idx="5">
                  <c:v>56160</c:v>
                </c:pt>
                <c:pt idx="6">
                  <c:v>65520</c:v>
                </c:pt>
                <c:pt idx="7">
                  <c:v>74880</c:v>
                </c:pt>
                <c:pt idx="8">
                  <c:v>84240</c:v>
                </c:pt>
                <c:pt idx="9">
                  <c:v>93600</c:v>
                </c:pt>
                <c:pt idx="10">
                  <c:v>102960</c:v>
                </c:pt>
                <c:pt idx="11">
                  <c:v>112320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C62A-4E6F-865F-7A6FC746A6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5583192"/>
        <c:axId val="425579664"/>
      </c:scatterChart>
      <c:valAx>
        <c:axId val="425583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579664"/>
        <c:crosses val="autoZero"/>
        <c:crossBetween val="midCat"/>
      </c:valAx>
      <c:valAx>
        <c:axId val="425579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5831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89824146981627"/>
          <c:y val="0.28298556430446198"/>
          <c:w val="0.50368503937007902"/>
          <c:h val="7.812554680664919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 Purchase amount vs. Revenue &amp; Profit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'$40'!$J$18</c:f>
              <c:strCache>
                <c:ptCount val="1"/>
                <c:pt idx="0">
                  <c:v>Total Revenue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'$40'!$K$17:$V$17</c:f>
              <c:numCache>
                <c:formatCode>General</c:formatCode>
                <c:ptCount val="12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</c:numCache>
            </c:numRef>
          </c:xVal>
          <c:yVal>
            <c:numRef>
              <c:f>'$40'!$K$18:$V$18</c:f>
              <c:numCache>
                <c:formatCode>General</c:formatCode>
                <c:ptCount val="12"/>
                <c:pt idx="0">
                  <c:v>182819.99999999549</c:v>
                </c:pt>
                <c:pt idx="1">
                  <c:v>33239.999999999185</c:v>
                </c:pt>
                <c:pt idx="2">
                  <c:v>49859.99999999877</c:v>
                </c:pt>
                <c:pt idx="3">
                  <c:v>66479.99999999837</c:v>
                </c:pt>
                <c:pt idx="4">
                  <c:v>83099.999999997948</c:v>
                </c:pt>
                <c:pt idx="5">
                  <c:v>99719.999999997541</c:v>
                </c:pt>
                <c:pt idx="6">
                  <c:v>116339.99999999713</c:v>
                </c:pt>
                <c:pt idx="7">
                  <c:v>132959.99999999674</c:v>
                </c:pt>
                <c:pt idx="8">
                  <c:v>149579.9999999963</c:v>
                </c:pt>
                <c:pt idx="9">
                  <c:v>166199.9999999959</c:v>
                </c:pt>
                <c:pt idx="10">
                  <c:v>182819.99999999549</c:v>
                </c:pt>
                <c:pt idx="11">
                  <c:v>199439.99999999508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1C6B-4C63-A24F-0AACDAAB7482}"/>
            </c:ext>
          </c:extLst>
        </c:ser>
        <c:ser>
          <c:idx val="1"/>
          <c:order val="1"/>
          <c:tx>
            <c:strRef>
              <c:f>'$40'!$J$19</c:f>
              <c:strCache>
                <c:ptCount val="1"/>
                <c:pt idx="0">
                  <c:v>Net Profit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'$40'!$K$17:$V$17</c:f>
              <c:numCache>
                <c:formatCode>General</c:formatCode>
                <c:ptCount val="12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</c:numCache>
            </c:numRef>
          </c:xVal>
          <c:yVal>
            <c:numRef>
              <c:f>'$40'!$K$19:$V$19</c:f>
              <c:numCache>
                <c:formatCode>General</c:formatCode>
                <c:ptCount val="12"/>
                <c:pt idx="0">
                  <c:v>132419.99999999657</c:v>
                </c:pt>
                <c:pt idx="1">
                  <c:v>-17159.999999999724</c:v>
                </c:pt>
                <c:pt idx="2">
                  <c:v>-540.00000000013824</c:v>
                </c:pt>
                <c:pt idx="3">
                  <c:v>16079.999999999462</c:v>
                </c:pt>
                <c:pt idx="4">
                  <c:v>32699.99999999904</c:v>
                </c:pt>
                <c:pt idx="5">
                  <c:v>49319.999999998632</c:v>
                </c:pt>
                <c:pt idx="6">
                  <c:v>65939.999999998225</c:v>
                </c:pt>
                <c:pt idx="7">
                  <c:v>82559.999999997832</c:v>
                </c:pt>
                <c:pt idx="8">
                  <c:v>99179.999999997395</c:v>
                </c:pt>
                <c:pt idx="9">
                  <c:v>115799.99999999699</c:v>
                </c:pt>
                <c:pt idx="10">
                  <c:v>132419.99999999657</c:v>
                </c:pt>
                <c:pt idx="11">
                  <c:v>149039.99999999616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1C6B-4C63-A24F-0AACDAAB74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5583584"/>
        <c:axId val="425581232"/>
      </c:scatterChart>
      <c:valAx>
        <c:axId val="425583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581232"/>
        <c:crosses val="autoZero"/>
        <c:crossBetween val="midCat"/>
      </c:valAx>
      <c:valAx>
        <c:axId val="425581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583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89824146981627"/>
          <c:y val="0.28298556430446198"/>
          <c:w val="0.50368503937007902"/>
          <c:h val="7.812554680664919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 Purchase amount vs. Revenue &amp; Profit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'$60'!$J$18</c:f>
              <c:strCache>
                <c:ptCount val="1"/>
                <c:pt idx="0">
                  <c:v>Total Revenue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'$60'!$K$17:$V$17</c:f>
              <c:numCache>
                <c:formatCode>General</c:formatCode>
                <c:ptCount val="12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</c:numCache>
            </c:numRef>
          </c:xVal>
          <c:yVal>
            <c:numRef>
              <c:f>'$60'!$K$18:$V$18</c:f>
              <c:numCache>
                <c:formatCode>General</c:formatCode>
                <c:ptCount val="12"/>
                <c:pt idx="0">
                  <c:v>76860</c:v>
                </c:pt>
                <c:pt idx="1">
                  <c:v>25620</c:v>
                </c:pt>
                <c:pt idx="2">
                  <c:v>38430</c:v>
                </c:pt>
                <c:pt idx="3">
                  <c:v>51240</c:v>
                </c:pt>
                <c:pt idx="4">
                  <c:v>64050</c:v>
                </c:pt>
                <c:pt idx="5">
                  <c:v>76860</c:v>
                </c:pt>
                <c:pt idx="6">
                  <c:v>89670</c:v>
                </c:pt>
                <c:pt idx="7">
                  <c:v>102480</c:v>
                </c:pt>
                <c:pt idx="8">
                  <c:v>115290</c:v>
                </c:pt>
                <c:pt idx="9">
                  <c:v>128100</c:v>
                </c:pt>
                <c:pt idx="10">
                  <c:v>140910</c:v>
                </c:pt>
                <c:pt idx="11">
                  <c:v>153720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AB5F-43C3-930C-BF70CDA9873D}"/>
            </c:ext>
          </c:extLst>
        </c:ser>
        <c:ser>
          <c:idx val="1"/>
          <c:order val="1"/>
          <c:tx>
            <c:strRef>
              <c:f>'$60'!$J$19</c:f>
              <c:strCache>
                <c:ptCount val="1"/>
                <c:pt idx="0">
                  <c:v>Net Profit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'$60'!$K$17:$V$17</c:f>
              <c:numCache>
                <c:formatCode>General</c:formatCode>
                <c:ptCount val="12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</c:numCache>
            </c:numRef>
          </c:xVal>
          <c:yVal>
            <c:numRef>
              <c:f>'$60'!$K$19:$V$19</c:f>
              <c:numCache>
                <c:formatCode>General</c:formatCode>
                <c:ptCount val="12"/>
                <c:pt idx="0">
                  <c:v>69960</c:v>
                </c:pt>
                <c:pt idx="1">
                  <c:v>18720</c:v>
                </c:pt>
                <c:pt idx="2">
                  <c:v>31530</c:v>
                </c:pt>
                <c:pt idx="3">
                  <c:v>44340</c:v>
                </c:pt>
                <c:pt idx="4">
                  <c:v>57150</c:v>
                </c:pt>
                <c:pt idx="5">
                  <c:v>69960</c:v>
                </c:pt>
                <c:pt idx="6">
                  <c:v>82770</c:v>
                </c:pt>
                <c:pt idx="7">
                  <c:v>95580</c:v>
                </c:pt>
                <c:pt idx="8">
                  <c:v>108390</c:v>
                </c:pt>
                <c:pt idx="9">
                  <c:v>121200</c:v>
                </c:pt>
                <c:pt idx="10">
                  <c:v>134010</c:v>
                </c:pt>
                <c:pt idx="11">
                  <c:v>146820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AB5F-43C3-930C-BF70CDA987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5576920"/>
        <c:axId val="425580448"/>
      </c:scatterChart>
      <c:valAx>
        <c:axId val="425576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580448"/>
        <c:crosses val="autoZero"/>
        <c:crossBetween val="midCat"/>
      </c:valAx>
      <c:valAx>
        <c:axId val="425580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576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89824146981627"/>
          <c:y val="0.28298556430446198"/>
          <c:w val="0.50368503937007902"/>
          <c:h val="7.812554680664919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 Purchase amount vs. Revenue &amp; Profit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'$80'!$J$18</c:f>
              <c:strCache>
                <c:ptCount val="1"/>
                <c:pt idx="0">
                  <c:v>Total Revenue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'$80'!$K$17:$V$17</c:f>
              <c:numCache>
                <c:formatCode>General</c:formatCode>
                <c:ptCount val="12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</c:numCache>
            </c:numRef>
          </c:xVal>
          <c:yVal>
            <c:numRef>
              <c:f>'$80'!$K$18:$V$18</c:f>
              <c:numCache>
                <c:formatCode>General</c:formatCode>
                <c:ptCount val="12"/>
                <c:pt idx="0">
                  <c:v>102480</c:v>
                </c:pt>
                <c:pt idx="1">
                  <c:v>25620</c:v>
                </c:pt>
                <c:pt idx="2">
                  <c:v>38430</c:v>
                </c:pt>
                <c:pt idx="3">
                  <c:v>51240</c:v>
                </c:pt>
                <c:pt idx="4">
                  <c:v>64050</c:v>
                </c:pt>
                <c:pt idx="5">
                  <c:v>76860</c:v>
                </c:pt>
                <c:pt idx="6">
                  <c:v>89670</c:v>
                </c:pt>
                <c:pt idx="7">
                  <c:v>102480</c:v>
                </c:pt>
                <c:pt idx="8">
                  <c:v>115290</c:v>
                </c:pt>
                <c:pt idx="9">
                  <c:v>128100</c:v>
                </c:pt>
                <c:pt idx="10">
                  <c:v>140910</c:v>
                </c:pt>
                <c:pt idx="11">
                  <c:v>153720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5A39-43D0-A1AD-3D4F63BEA6F9}"/>
            </c:ext>
          </c:extLst>
        </c:ser>
        <c:ser>
          <c:idx val="1"/>
          <c:order val="1"/>
          <c:tx>
            <c:strRef>
              <c:f>'$80'!$J$19</c:f>
              <c:strCache>
                <c:ptCount val="1"/>
                <c:pt idx="0">
                  <c:v>Net Profit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'$80'!$K$17:$V$17</c:f>
              <c:numCache>
                <c:formatCode>General</c:formatCode>
                <c:ptCount val="12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</c:numCache>
            </c:numRef>
          </c:xVal>
          <c:yVal>
            <c:numRef>
              <c:f>'$80'!$K$19:$V$19</c:f>
              <c:numCache>
                <c:formatCode>General</c:formatCode>
                <c:ptCount val="12"/>
                <c:pt idx="0">
                  <c:v>95580</c:v>
                </c:pt>
                <c:pt idx="1">
                  <c:v>18720</c:v>
                </c:pt>
                <c:pt idx="2">
                  <c:v>31530</c:v>
                </c:pt>
                <c:pt idx="3">
                  <c:v>44340</c:v>
                </c:pt>
                <c:pt idx="4">
                  <c:v>57150</c:v>
                </c:pt>
                <c:pt idx="5">
                  <c:v>69960</c:v>
                </c:pt>
                <c:pt idx="6">
                  <c:v>82770</c:v>
                </c:pt>
                <c:pt idx="7">
                  <c:v>95580</c:v>
                </c:pt>
                <c:pt idx="8">
                  <c:v>108390</c:v>
                </c:pt>
                <c:pt idx="9">
                  <c:v>121200</c:v>
                </c:pt>
                <c:pt idx="10">
                  <c:v>134010</c:v>
                </c:pt>
                <c:pt idx="11">
                  <c:v>146820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5A39-43D0-A1AD-3D4F63BEA6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5578880"/>
        <c:axId val="425578096"/>
      </c:scatterChart>
      <c:valAx>
        <c:axId val="425578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578096"/>
        <c:crosses val="autoZero"/>
        <c:crossBetween val="midCat"/>
      </c:valAx>
      <c:valAx>
        <c:axId val="425578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5788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89824146981627"/>
          <c:y val="0.28298556430446198"/>
          <c:w val="0.50368503937007902"/>
          <c:h val="7.812554680664919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 Purchase amount vs. Revenue &amp; Profit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'$100'!$J$18</c:f>
              <c:strCache>
                <c:ptCount val="1"/>
                <c:pt idx="0">
                  <c:v>Total Revenue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'$100'!$K$17:$V$17</c:f>
              <c:numCache>
                <c:formatCode>General</c:formatCode>
                <c:ptCount val="12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</c:numCache>
            </c:numRef>
          </c:xVal>
          <c:yVal>
            <c:numRef>
              <c:f>'$100'!$K$18:$V$18</c:f>
              <c:numCache>
                <c:formatCode>General</c:formatCode>
                <c:ptCount val="12"/>
                <c:pt idx="0">
                  <c:v>166199.9999999959</c:v>
                </c:pt>
                <c:pt idx="1">
                  <c:v>33239.999999999185</c:v>
                </c:pt>
                <c:pt idx="2">
                  <c:v>49859.99999999877</c:v>
                </c:pt>
                <c:pt idx="3">
                  <c:v>66479.99999999837</c:v>
                </c:pt>
                <c:pt idx="4">
                  <c:v>83099.999999997948</c:v>
                </c:pt>
                <c:pt idx="5">
                  <c:v>99719.999999997541</c:v>
                </c:pt>
                <c:pt idx="6">
                  <c:v>116339.99999999713</c:v>
                </c:pt>
                <c:pt idx="7">
                  <c:v>132959.99999999674</c:v>
                </c:pt>
                <c:pt idx="8">
                  <c:v>149579.9999999963</c:v>
                </c:pt>
                <c:pt idx="9">
                  <c:v>166199.9999999959</c:v>
                </c:pt>
                <c:pt idx="10">
                  <c:v>182819.99999999549</c:v>
                </c:pt>
                <c:pt idx="11">
                  <c:v>199439.99999999508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00A-4DB4-8DC7-EA45D1517493}"/>
            </c:ext>
          </c:extLst>
        </c:ser>
        <c:ser>
          <c:idx val="1"/>
          <c:order val="1"/>
          <c:tx>
            <c:strRef>
              <c:f>'$100'!$J$19</c:f>
              <c:strCache>
                <c:ptCount val="1"/>
                <c:pt idx="0">
                  <c:v>Net Profit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'$100'!$K$17:$V$17</c:f>
              <c:numCache>
                <c:formatCode>General</c:formatCode>
                <c:ptCount val="12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</c:numCache>
            </c:numRef>
          </c:xVal>
          <c:yVal>
            <c:numRef>
              <c:f>'$100'!$K$19:$V$19</c:f>
              <c:numCache>
                <c:formatCode>General</c:formatCode>
                <c:ptCount val="12"/>
                <c:pt idx="0">
                  <c:v>128399.99999999671</c:v>
                </c:pt>
                <c:pt idx="1">
                  <c:v>-4560</c:v>
                </c:pt>
                <c:pt idx="2">
                  <c:v>12059.999999999585</c:v>
                </c:pt>
                <c:pt idx="3">
                  <c:v>28679.999999999185</c:v>
                </c:pt>
                <c:pt idx="4">
                  <c:v>45299.999999998763</c:v>
                </c:pt>
                <c:pt idx="5">
                  <c:v>61919.999999998356</c:v>
                </c:pt>
                <c:pt idx="6">
                  <c:v>78539.999999997948</c:v>
                </c:pt>
                <c:pt idx="7">
                  <c:v>95159.999999997555</c:v>
                </c:pt>
                <c:pt idx="8">
                  <c:v>111779.99999999712</c:v>
                </c:pt>
                <c:pt idx="9">
                  <c:v>128399.99999999671</c:v>
                </c:pt>
                <c:pt idx="10">
                  <c:v>145019.9999999963</c:v>
                </c:pt>
                <c:pt idx="11">
                  <c:v>161639.9999999959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D00A-4DB4-8DC7-EA45D15174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5578488"/>
        <c:axId val="425580840"/>
      </c:scatterChart>
      <c:valAx>
        <c:axId val="425578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580840"/>
        <c:crosses val="autoZero"/>
        <c:crossBetween val="midCat"/>
      </c:valAx>
      <c:valAx>
        <c:axId val="425580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5784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89824146981627"/>
          <c:y val="0.28298556430446198"/>
          <c:w val="0.50368503937007902"/>
          <c:h val="7.812554680664919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 Purchase amount vs. Revenue &amp; Profit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'$120'!$J$18</c:f>
              <c:strCache>
                <c:ptCount val="1"/>
                <c:pt idx="0">
                  <c:v>Total Revenue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'$120'!$K$17:$V$17</c:f>
              <c:numCache>
                <c:formatCode>General</c:formatCode>
                <c:ptCount val="12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</c:numCache>
            </c:numRef>
          </c:xVal>
          <c:yVal>
            <c:numRef>
              <c:f>'$120'!$K$18:$V$18</c:f>
              <c:numCache>
                <c:formatCode>General</c:formatCode>
                <c:ptCount val="12"/>
                <c:pt idx="0">
                  <c:v>233280.00000003699</c:v>
                </c:pt>
                <c:pt idx="1">
                  <c:v>38880.00000000617</c:v>
                </c:pt>
                <c:pt idx="2">
                  <c:v>58320.000000009248</c:v>
                </c:pt>
                <c:pt idx="3">
                  <c:v>77760.00000001234</c:v>
                </c:pt>
                <c:pt idx="4">
                  <c:v>97200.00000001541</c:v>
                </c:pt>
                <c:pt idx="5">
                  <c:v>116640.0000000185</c:v>
                </c:pt>
                <c:pt idx="6">
                  <c:v>136080.0000000216</c:v>
                </c:pt>
                <c:pt idx="7">
                  <c:v>155520.00000002468</c:v>
                </c:pt>
                <c:pt idx="8">
                  <c:v>174960.00000002774</c:v>
                </c:pt>
                <c:pt idx="9">
                  <c:v>194400.00000003082</c:v>
                </c:pt>
                <c:pt idx="10">
                  <c:v>213840.00000003391</c:v>
                </c:pt>
                <c:pt idx="11">
                  <c:v>233280.00000003699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AB49-4BCF-9FBF-079FCB5D206E}"/>
            </c:ext>
          </c:extLst>
        </c:ser>
        <c:ser>
          <c:idx val="1"/>
          <c:order val="1"/>
          <c:tx>
            <c:strRef>
              <c:f>'$120'!$J$19</c:f>
              <c:strCache>
                <c:ptCount val="1"/>
                <c:pt idx="0">
                  <c:v>Net Profit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'$120'!$K$17:$V$17</c:f>
              <c:numCache>
                <c:formatCode>General</c:formatCode>
                <c:ptCount val="12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</c:numCache>
            </c:numRef>
          </c:xVal>
          <c:yVal>
            <c:numRef>
              <c:f>'$120'!$K$19:$V$19</c:f>
              <c:numCache>
                <c:formatCode>General</c:formatCode>
                <c:ptCount val="12"/>
                <c:pt idx="0">
                  <c:v>189280.00000001426</c:v>
                </c:pt>
                <c:pt idx="1">
                  <c:v>-5120.0000000165674</c:v>
                </c:pt>
                <c:pt idx="2">
                  <c:v>14319.99999998651</c:v>
                </c:pt>
                <c:pt idx="3">
                  <c:v>33759.999999989603</c:v>
                </c:pt>
                <c:pt idx="4">
                  <c:v>53199.999999992673</c:v>
                </c:pt>
                <c:pt idx="5">
                  <c:v>72639.999999995751</c:v>
                </c:pt>
                <c:pt idx="6">
                  <c:v>92079.999999998865</c:v>
                </c:pt>
                <c:pt idx="7">
                  <c:v>111520.00000000195</c:v>
                </c:pt>
                <c:pt idx="8">
                  <c:v>130960.00000000501</c:v>
                </c:pt>
                <c:pt idx="9">
                  <c:v>150400.00000000809</c:v>
                </c:pt>
                <c:pt idx="10">
                  <c:v>169840.00000001118</c:v>
                </c:pt>
                <c:pt idx="11">
                  <c:v>189280.00000001426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AB49-4BCF-9FBF-079FCB5D20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5579272"/>
        <c:axId val="425582800"/>
      </c:scatterChart>
      <c:valAx>
        <c:axId val="425579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582800"/>
        <c:crosses val="autoZero"/>
        <c:crossBetween val="midCat"/>
      </c:valAx>
      <c:valAx>
        <c:axId val="425582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5792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89824146981627"/>
          <c:y val="0.28298556430446198"/>
          <c:w val="0.50368503937007902"/>
          <c:h val="7.812554680664919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 Purchase amount vs. Revenue &amp; Profit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'$130'!$J$18</c:f>
              <c:strCache>
                <c:ptCount val="1"/>
                <c:pt idx="0">
                  <c:v>Total Revenue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'$130'!$K$17:$V$17</c:f>
              <c:numCache>
                <c:formatCode>General</c:formatCode>
                <c:ptCount val="12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</c:numCache>
            </c:numRef>
          </c:xVal>
          <c:yVal>
            <c:numRef>
              <c:f>'$130'!$K$18:$V$18</c:f>
              <c:numCache>
                <c:formatCode>General</c:formatCode>
                <c:ptCount val="12"/>
                <c:pt idx="0">
                  <c:v>252720.00000004008</c:v>
                </c:pt>
                <c:pt idx="1">
                  <c:v>38880.00000000617</c:v>
                </c:pt>
                <c:pt idx="2">
                  <c:v>58320.000000009248</c:v>
                </c:pt>
                <c:pt idx="3">
                  <c:v>77760.00000001234</c:v>
                </c:pt>
                <c:pt idx="4">
                  <c:v>97200.00000001541</c:v>
                </c:pt>
                <c:pt idx="5">
                  <c:v>116640.0000000185</c:v>
                </c:pt>
                <c:pt idx="6">
                  <c:v>136080.0000000216</c:v>
                </c:pt>
                <c:pt idx="7">
                  <c:v>155520.00000002468</c:v>
                </c:pt>
                <c:pt idx="8">
                  <c:v>174960.00000002774</c:v>
                </c:pt>
                <c:pt idx="9">
                  <c:v>194400.00000003082</c:v>
                </c:pt>
                <c:pt idx="10">
                  <c:v>213840.00000003391</c:v>
                </c:pt>
                <c:pt idx="11">
                  <c:v>233280.00000003699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4C5C-4B67-A3CA-DF2A9C12888F}"/>
            </c:ext>
          </c:extLst>
        </c:ser>
        <c:ser>
          <c:idx val="1"/>
          <c:order val="1"/>
          <c:tx>
            <c:strRef>
              <c:f>'$130'!$J$19</c:f>
              <c:strCache>
                <c:ptCount val="1"/>
                <c:pt idx="0">
                  <c:v>Net Profit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'$130'!$K$17:$V$17</c:f>
              <c:numCache>
                <c:formatCode>General</c:formatCode>
                <c:ptCount val="12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</c:numCache>
            </c:numRef>
          </c:xVal>
          <c:yVal>
            <c:numRef>
              <c:f>'$130'!$K$19:$V$19</c:f>
              <c:numCache>
                <c:formatCode>General</c:formatCode>
                <c:ptCount val="12"/>
                <c:pt idx="0">
                  <c:v>186720.00000000597</c:v>
                </c:pt>
                <c:pt idx="1">
                  <c:v>-27120.00000002794</c:v>
                </c:pt>
                <c:pt idx="2">
                  <c:v>-7680.0000000248619</c:v>
                </c:pt>
                <c:pt idx="3">
                  <c:v>11759.99999997823</c:v>
                </c:pt>
                <c:pt idx="4">
                  <c:v>31199.999999981301</c:v>
                </c:pt>
                <c:pt idx="5">
                  <c:v>50639.999999984386</c:v>
                </c:pt>
                <c:pt idx="6">
                  <c:v>70079.999999987485</c:v>
                </c:pt>
                <c:pt idx="7">
                  <c:v>89519.99999999057</c:v>
                </c:pt>
                <c:pt idx="8">
                  <c:v>108959.99999999363</c:v>
                </c:pt>
                <c:pt idx="9">
                  <c:v>128399.99999999671</c:v>
                </c:pt>
                <c:pt idx="10">
                  <c:v>147839.9999999998</c:v>
                </c:pt>
                <c:pt idx="11">
                  <c:v>167280.00000000288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4C5C-4B67-A3CA-DF2A9C1288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6325816"/>
        <c:axId val="426321112"/>
      </c:scatterChart>
      <c:valAx>
        <c:axId val="426325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321112"/>
        <c:crosses val="autoZero"/>
        <c:crossBetween val="midCat"/>
      </c:valAx>
      <c:valAx>
        <c:axId val="426321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3258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89824146981627"/>
          <c:y val="0.28298556430446198"/>
          <c:w val="0.50368503937007902"/>
          <c:h val="7.812554680664919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 Purchase amount vs. Revenue &amp; Profit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'$140'!$J$18</c:f>
              <c:strCache>
                <c:ptCount val="1"/>
                <c:pt idx="0">
                  <c:v>Total Revenue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'$140'!$K$17:$V$17</c:f>
              <c:numCache>
                <c:formatCode>General</c:formatCode>
                <c:ptCount val="12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</c:numCache>
            </c:numRef>
          </c:xVal>
          <c:yVal>
            <c:numRef>
              <c:f>'$140'!$K$18:$V$18</c:f>
              <c:numCache>
                <c:formatCode>General</c:formatCode>
                <c:ptCount val="12"/>
                <c:pt idx="0">
                  <c:v>272160.00000004319</c:v>
                </c:pt>
                <c:pt idx="1">
                  <c:v>38880.00000000617</c:v>
                </c:pt>
                <c:pt idx="2">
                  <c:v>58320.000000009248</c:v>
                </c:pt>
                <c:pt idx="3">
                  <c:v>77760.00000001234</c:v>
                </c:pt>
                <c:pt idx="4">
                  <c:v>97200.00000001541</c:v>
                </c:pt>
                <c:pt idx="5">
                  <c:v>116640.0000000185</c:v>
                </c:pt>
                <c:pt idx="6">
                  <c:v>136080.0000000216</c:v>
                </c:pt>
                <c:pt idx="7">
                  <c:v>155520.00000002468</c:v>
                </c:pt>
                <c:pt idx="8">
                  <c:v>174960.00000002774</c:v>
                </c:pt>
                <c:pt idx="9">
                  <c:v>194400.00000003082</c:v>
                </c:pt>
                <c:pt idx="10">
                  <c:v>213840.00000003391</c:v>
                </c:pt>
                <c:pt idx="11">
                  <c:v>233280.00000003699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6B7A-4535-9666-4D5B87A4707F}"/>
            </c:ext>
          </c:extLst>
        </c:ser>
        <c:ser>
          <c:idx val="1"/>
          <c:order val="1"/>
          <c:tx>
            <c:strRef>
              <c:f>'$140'!$J$19</c:f>
              <c:strCache>
                <c:ptCount val="1"/>
                <c:pt idx="0">
                  <c:v>Net Profit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'$140'!$K$17:$V$17</c:f>
              <c:numCache>
                <c:formatCode>General</c:formatCode>
                <c:ptCount val="12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</c:numCache>
            </c:numRef>
          </c:xVal>
          <c:yVal>
            <c:numRef>
              <c:f>'$140'!$K$19:$V$19</c:f>
              <c:numCache>
                <c:formatCode>General</c:formatCode>
                <c:ptCount val="12"/>
                <c:pt idx="0">
                  <c:v>206160.00000000908</c:v>
                </c:pt>
                <c:pt idx="1">
                  <c:v>-27120.00000002794</c:v>
                </c:pt>
                <c:pt idx="2">
                  <c:v>-7680.0000000248619</c:v>
                </c:pt>
                <c:pt idx="3">
                  <c:v>11759.99999997823</c:v>
                </c:pt>
                <c:pt idx="4">
                  <c:v>31199.999999981301</c:v>
                </c:pt>
                <c:pt idx="5">
                  <c:v>50639.999999984386</c:v>
                </c:pt>
                <c:pt idx="6">
                  <c:v>70079.999999987485</c:v>
                </c:pt>
                <c:pt idx="7">
                  <c:v>89519.99999999057</c:v>
                </c:pt>
                <c:pt idx="8">
                  <c:v>108959.99999999363</c:v>
                </c:pt>
                <c:pt idx="9">
                  <c:v>128399.99999999671</c:v>
                </c:pt>
                <c:pt idx="10">
                  <c:v>147839.9999999998</c:v>
                </c:pt>
                <c:pt idx="11">
                  <c:v>167280.00000000288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6B7A-4535-9666-4D5B87A470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6326600"/>
        <c:axId val="426321504"/>
      </c:scatterChart>
      <c:valAx>
        <c:axId val="426326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321504"/>
        <c:crosses val="autoZero"/>
        <c:crossBetween val="midCat"/>
      </c:valAx>
      <c:valAx>
        <c:axId val="426321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3266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89824146981627"/>
          <c:y val="0.28298556430446198"/>
          <c:w val="0.50368503937007902"/>
          <c:h val="7.812554680664919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Summary!$G$20:$G$22</c:f>
              <c:strCache>
                <c:ptCount val="3"/>
                <c:pt idx="0">
                  <c:v>Total catalogs sent </c:v>
                </c:pt>
                <c:pt idx="2">
                  <c:v>Year1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Summary!$B$23:$B$29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Summary!$G$23:$G$29</c:f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8710-42BF-9594-3B2E0EC29405}"/>
            </c:ext>
          </c:extLst>
        </c:ser>
        <c:ser>
          <c:idx val="1"/>
          <c:order val="1"/>
          <c:tx>
            <c:strRef>
              <c:f>Summary!$H$20:$H$22</c:f>
              <c:strCache>
                <c:ptCount val="3"/>
                <c:pt idx="0">
                  <c:v>Total catalogs sent </c:v>
                </c:pt>
                <c:pt idx="2">
                  <c:v>Year2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Summary!$B$23:$B$29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Summary!$H$23:$H$29</c:f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8710-42BF-9594-3B2E0EC29405}"/>
            </c:ext>
          </c:extLst>
        </c:ser>
        <c:ser>
          <c:idx val="2"/>
          <c:order val="2"/>
          <c:tx>
            <c:strRef>
              <c:f>Summary!$I$20:$I$22</c:f>
              <c:strCache>
                <c:ptCount val="3"/>
                <c:pt idx="0">
                  <c:v>Net profit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Summary!$B$23:$B$29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Summary!$I$23:$I$29</c:f>
              <c:numCache>
                <c:formatCode>"$"#,##0.00</c:formatCode>
                <c:ptCount val="7"/>
                <c:pt idx="0">
                  <c:v>55760</c:v>
                </c:pt>
                <c:pt idx="1">
                  <c:v>46474.226804122227</c:v>
                </c:pt>
                <c:pt idx="2">
                  <c:v>44340</c:v>
                </c:pt>
                <c:pt idx="3">
                  <c:v>42040</c:v>
                </c:pt>
                <c:pt idx="4">
                  <c:v>39740</c:v>
                </c:pt>
                <c:pt idx="5">
                  <c:v>37440</c:v>
                </c:pt>
                <c:pt idx="6">
                  <c:v>37440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8710-42BF-9594-3B2E0EC294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26322288"/>
        <c:axId val="426326208"/>
      </c:barChart>
      <c:catAx>
        <c:axId val="4263222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326208"/>
        <c:crosses val="autoZero"/>
        <c:auto val="1"/>
        <c:lblAlgn val="ctr"/>
        <c:lblOffset val="100"/>
        <c:noMultiLvlLbl val="0"/>
      </c:catAx>
      <c:valAx>
        <c:axId val="426326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322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[1]Summary!$E$4</c:f>
              <c:strCache>
                <c:ptCount val="1"/>
                <c:pt idx="0">
                  <c:v>Total number of customers for year 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[1]Summary!$B$5:$B$17</c:f>
              <c:numCache>
                <c:formatCode>General</c:formatCode>
                <c:ptCount val="13"/>
                <c:pt idx="0">
                  <c:v>10</c:v>
                </c:pt>
                <c:pt idx="1">
                  <c:v>20</c:v>
                </c:pt>
                <c:pt idx="2">
                  <c:v>21</c:v>
                </c:pt>
                <c:pt idx="3">
                  <c:v>30</c:v>
                </c:pt>
                <c:pt idx="4">
                  <c:v>40</c:v>
                </c:pt>
                <c:pt idx="5">
                  <c:v>60</c:v>
                </c:pt>
                <c:pt idx="6">
                  <c:v>80</c:v>
                </c:pt>
                <c:pt idx="7">
                  <c:v>82</c:v>
                </c:pt>
                <c:pt idx="8">
                  <c:v>100</c:v>
                </c:pt>
                <c:pt idx="9">
                  <c:v>101</c:v>
                </c:pt>
                <c:pt idx="10">
                  <c:v>120</c:v>
                </c:pt>
                <c:pt idx="11">
                  <c:v>130</c:v>
                </c:pt>
                <c:pt idx="12">
                  <c:v>140</c:v>
                </c:pt>
              </c:numCache>
            </c:numRef>
          </c:xVal>
          <c:yVal>
            <c:numRef>
              <c:f>[1]Summary!$E$5:$E$17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1000</c:v>
                </c:pt>
                <c:pt idx="3">
                  <c:v>1000</c:v>
                </c:pt>
                <c:pt idx="4">
                  <c:v>1000</c:v>
                </c:pt>
                <c:pt idx="5">
                  <c:v>1000</c:v>
                </c:pt>
                <c:pt idx="6">
                  <c:v>1000</c:v>
                </c:pt>
                <c:pt idx="7">
                  <c:v>11000</c:v>
                </c:pt>
                <c:pt idx="8">
                  <c:v>11000</c:v>
                </c:pt>
                <c:pt idx="9">
                  <c:v>11000</c:v>
                </c:pt>
                <c:pt idx="10">
                  <c:v>11000</c:v>
                </c:pt>
                <c:pt idx="11">
                  <c:v>11000</c:v>
                </c:pt>
                <c:pt idx="12">
                  <c:v>11000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BD44-4B7E-AAEC-0A1DFE947CA4}"/>
            </c:ext>
          </c:extLst>
        </c:ser>
        <c:ser>
          <c:idx val="1"/>
          <c:order val="1"/>
          <c:tx>
            <c:strRef>
              <c:f>[1]Summary!$H$4</c:f>
              <c:strCache>
                <c:ptCount val="1"/>
                <c:pt idx="0">
                  <c:v>Total number of customers for year 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[1]Summary!$B$5:$B$17</c:f>
              <c:numCache>
                <c:formatCode>General</c:formatCode>
                <c:ptCount val="13"/>
                <c:pt idx="0">
                  <c:v>10</c:v>
                </c:pt>
                <c:pt idx="1">
                  <c:v>20</c:v>
                </c:pt>
                <c:pt idx="2">
                  <c:v>21</c:v>
                </c:pt>
                <c:pt idx="3">
                  <c:v>30</c:v>
                </c:pt>
                <c:pt idx="4">
                  <c:v>40</c:v>
                </c:pt>
                <c:pt idx="5">
                  <c:v>60</c:v>
                </c:pt>
                <c:pt idx="6">
                  <c:v>80</c:v>
                </c:pt>
                <c:pt idx="7">
                  <c:v>82</c:v>
                </c:pt>
                <c:pt idx="8">
                  <c:v>100</c:v>
                </c:pt>
                <c:pt idx="9">
                  <c:v>101</c:v>
                </c:pt>
                <c:pt idx="10">
                  <c:v>120</c:v>
                </c:pt>
                <c:pt idx="11">
                  <c:v>130</c:v>
                </c:pt>
                <c:pt idx="12">
                  <c:v>140</c:v>
                </c:pt>
              </c:numCache>
            </c:numRef>
          </c:xVal>
          <c:yVal>
            <c:numRef>
              <c:f>[1]Summary!$H$5:$H$17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1300</c:v>
                </c:pt>
                <c:pt idx="3">
                  <c:v>1300</c:v>
                </c:pt>
                <c:pt idx="4">
                  <c:v>1300</c:v>
                </c:pt>
                <c:pt idx="5">
                  <c:v>1300</c:v>
                </c:pt>
                <c:pt idx="6">
                  <c:v>1300</c:v>
                </c:pt>
                <c:pt idx="7">
                  <c:v>1600</c:v>
                </c:pt>
                <c:pt idx="8">
                  <c:v>1600</c:v>
                </c:pt>
                <c:pt idx="9">
                  <c:v>11000</c:v>
                </c:pt>
                <c:pt idx="10">
                  <c:v>11000</c:v>
                </c:pt>
                <c:pt idx="11">
                  <c:v>11000</c:v>
                </c:pt>
                <c:pt idx="12">
                  <c:v>11000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BD44-4B7E-AAEC-0A1DFE947C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6323856"/>
        <c:axId val="426324640"/>
      </c:scatterChart>
      <c:valAx>
        <c:axId val="426323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324640"/>
        <c:crosses val="autoZero"/>
        <c:crossBetween val="midCat"/>
      </c:valAx>
      <c:valAx>
        <c:axId val="426324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3238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Summary!$V$54</c:f>
              <c:strCache>
                <c:ptCount val="1"/>
                <c:pt idx="0">
                  <c:v>Year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Summary!$U$55:$U$67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cat>
          <c:val>
            <c:numRef>
              <c:f>Summary!$V$55:$V$67</c:f>
              <c:numCache>
                <c:formatCode>General</c:formatCode>
                <c:ptCount val="13"/>
                <c:pt idx="0">
                  <c:v>11000</c:v>
                </c:pt>
                <c:pt idx="1">
                  <c:v>11000</c:v>
                </c:pt>
                <c:pt idx="2">
                  <c:v>11000</c:v>
                </c:pt>
                <c:pt idx="3">
                  <c:v>1000</c:v>
                </c:pt>
                <c:pt idx="4">
                  <c:v>1000</c:v>
                </c:pt>
                <c:pt idx="5">
                  <c:v>1000</c:v>
                </c:pt>
                <c:pt idx="6">
                  <c:v>1000</c:v>
                </c:pt>
                <c:pt idx="7">
                  <c:v>1000</c:v>
                </c:pt>
                <c:pt idx="8">
                  <c:v>1000</c:v>
                </c:pt>
                <c:pt idx="9">
                  <c:v>1000</c:v>
                </c:pt>
                <c:pt idx="10">
                  <c:v>1000</c:v>
                </c:pt>
                <c:pt idx="11">
                  <c:v>1000</c:v>
                </c:pt>
                <c:pt idx="12">
                  <c:v>0</c:v>
                </c:pt>
              </c:numCache>
            </c:numRef>
          </c:val>
        </c:ser>
        <c:ser>
          <c:idx val="1"/>
          <c:order val="1"/>
          <c:tx>
            <c:strRef>
              <c:f>Summary!$W$54</c:f>
              <c:strCache>
                <c:ptCount val="1"/>
                <c:pt idx="0">
                  <c:v>Year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Summary!$U$55:$U$67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cat>
          <c:val>
            <c:numRef>
              <c:f>Summary!$W$55:$W$67</c:f>
              <c:numCache>
                <c:formatCode>General</c:formatCode>
                <c:ptCount val="13"/>
                <c:pt idx="0">
                  <c:v>11000</c:v>
                </c:pt>
                <c:pt idx="1">
                  <c:v>11000</c:v>
                </c:pt>
                <c:pt idx="2">
                  <c:v>1600</c:v>
                </c:pt>
                <c:pt idx="3">
                  <c:v>1300</c:v>
                </c:pt>
                <c:pt idx="4">
                  <c:v>1300</c:v>
                </c:pt>
                <c:pt idx="5">
                  <c:v>1300</c:v>
                </c:pt>
                <c:pt idx="6">
                  <c:v>1300</c:v>
                </c:pt>
                <c:pt idx="7">
                  <c:v>1300</c:v>
                </c:pt>
                <c:pt idx="8">
                  <c:v>1300</c:v>
                </c:pt>
                <c:pt idx="9">
                  <c:v>1300</c:v>
                </c:pt>
                <c:pt idx="10">
                  <c:v>1300</c:v>
                </c:pt>
                <c:pt idx="11">
                  <c:v>1300</c:v>
                </c:pt>
                <c:pt idx="12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7425976"/>
        <c:axId val="427423624"/>
      </c:barChart>
      <c:catAx>
        <c:axId val="4274259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Mailing</a:t>
                </a:r>
                <a:r>
                  <a:rPr lang="en-US" baseline="0"/>
                  <a:t> cost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423624"/>
        <c:crosses val="autoZero"/>
        <c:auto val="1"/>
        <c:lblAlgn val="ctr"/>
        <c:lblOffset val="100"/>
        <c:noMultiLvlLbl val="0"/>
      </c:catAx>
      <c:valAx>
        <c:axId val="427423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No.</a:t>
                </a:r>
                <a:r>
                  <a:rPr lang="en-US" baseline="0"/>
                  <a:t> of customers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425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Summary!$V$70</c:f>
              <c:strCache>
                <c:ptCount val="1"/>
                <c:pt idx="0">
                  <c:v>Year 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Summary!$V$71:$V$73</c:f>
              <c:numCache>
                <c:formatCode>General</c:formatCode>
                <c:ptCount val="3"/>
                <c:pt idx="0">
                  <c:v>1000</c:v>
                </c:pt>
                <c:pt idx="1">
                  <c:v>2300</c:v>
                </c:pt>
                <c:pt idx="2">
                  <c:v>0</c:v>
                </c:pt>
              </c:numCache>
            </c:numRef>
          </c:val>
        </c:ser>
        <c:ser>
          <c:idx val="2"/>
          <c:order val="2"/>
          <c:tx>
            <c:strRef>
              <c:f>Summary!$W$70</c:f>
              <c:strCache>
                <c:ptCount val="1"/>
                <c:pt idx="0">
                  <c:v>Year 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Summary!$W$71:$W$73</c:f>
              <c:numCache>
                <c:formatCode>General</c:formatCode>
                <c:ptCount val="3"/>
                <c:pt idx="0">
                  <c:v>1300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7425584"/>
        <c:axId val="427426368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Summary!$U$70</c15:sqref>
                        </c15:formulaRef>
                      </c:ext>
                    </c:extLst>
                    <c:strCache>
                      <c:ptCount val="1"/>
                      <c:pt idx="0">
                        <c:v>Mailing cost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>
                      <c:ext uri="{02D57815-91ED-43cb-92C2-25804820EDAC}">
                        <c15:formulaRef>
                          <c15:sqref>Summary!$U$71:$U$73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</c:numCache>
                  </c:numRef>
                </c:val>
              </c15:ser>
            </c15:filteredBarSeries>
          </c:ext>
        </c:extLst>
      </c:barChart>
      <c:catAx>
        <c:axId val="4274255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Mailing</a:t>
                </a:r>
                <a:r>
                  <a:rPr lang="en-US" baseline="0"/>
                  <a:t> cost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426368"/>
        <c:crosses val="autoZero"/>
        <c:auto val="1"/>
        <c:lblAlgn val="ctr"/>
        <c:lblOffset val="100"/>
        <c:noMultiLvlLbl val="0"/>
      </c:catAx>
      <c:valAx>
        <c:axId val="427426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No.</a:t>
                </a:r>
                <a:r>
                  <a:rPr lang="en-US" baseline="0"/>
                  <a:t> of customers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425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Summary!$V$74</c:f>
              <c:strCache>
                <c:ptCount val="1"/>
                <c:pt idx="0">
                  <c:v>Year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Summary!$U$75:$U$91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</c:numCache>
            </c:numRef>
          </c:cat>
          <c:val>
            <c:numRef>
              <c:f>Summary!$V$75:$V$91</c:f>
              <c:numCache>
                <c:formatCode>General</c:formatCode>
                <c:ptCount val="17"/>
                <c:pt idx="0">
                  <c:v>11000</c:v>
                </c:pt>
                <c:pt idx="1">
                  <c:v>11000</c:v>
                </c:pt>
                <c:pt idx="2">
                  <c:v>11000</c:v>
                </c:pt>
                <c:pt idx="3">
                  <c:v>11000</c:v>
                </c:pt>
                <c:pt idx="4">
                  <c:v>1000</c:v>
                </c:pt>
                <c:pt idx="5">
                  <c:v>1000</c:v>
                </c:pt>
                <c:pt idx="6">
                  <c:v>1000</c:v>
                </c:pt>
                <c:pt idx="7">
                  <c:v>1000</c:v>
                </c:pt>
                <c:pt idx="8">
                  <c:v>1000</c:v>
                </c:pt>
                <c:pt idx="9">
                  <c:v>1000</c:v>
                </c:pt>
                <c:pt idx="10">
                  <c:v>1000</c:v>
                </c:pt>
                <c:pt idx="11">
                  <c:v>1000</c:v>
                </c:pt>
                <c:pt idx="12">
                  <c:v>1000</c:v>
                </c:pt>
                <c:pt idx="13">
                  <c:v>1000</c:v>
                </c:pt>
                <c:pt idx="14">
                  <c:v>1000</c:v>
                </c:pt>
                <c:pt idx="15">
                  <c:v>1000</c:v>
                </c:pt>
                <c:pt idx="16">
                  <c:v>0</c:v>
                </c:pt>
              </c:numCache>
            </c:numRef>
          </c:val>
        </c:ser>
        <c:ser>
          <c:idx val="1"/>
          <c:order val="1"/>
          <c:tx>
            <c:strRef>
              <c:f>Summary!$W$74</c:f>
              <c:strCache>
                <c:ptCount val="1"/>
                <c:pt idx="0">
                  <c:v>Year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Summary!$U$75:$U$91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</c:numCache>
            </c:numRef>
          </c:cat>
          <c:val>
            <c:numRef>
              <c:f>Summary!$W$75:$W$91</c:f>
              <c:numCache>
                <c:formatCode>0</c:formatCode>
                <c:ptCount val="17"/>
                <c:pt idx="0">
                  <c:v>11000</c:v>
                </c:pt>
                <c:pt idx="1">
                  <c:v>11000</c:v>
                </c:pt>
                <c:pt idx="2">
                  <c:v>11000</c:v>
                </c:pt>
                <c:pt idx="3">
                  <c:v>1600</c:v>
                </c:pt>
                <c:pt idx="4">
                  <c:v>1300</c:v>
                </c:pt>
                <c:pt idx="5">
                  <c:v>1300</c:v>
                </c:pt>
                <c:pt idx="6">
                  <c:v>1300</c:v>
                </c:pt>
                <c:pt idx="7">
                  <c:v>1300</c:v>
                </c:pt>
                <c:pt idx="8">
                  <c:v>1300</c:v>
                </c:pt>
                <c:pt idx="9">
                  <c:v>1300</c:v>
                </c:pt>
                <c:pt idx="10">
                  <c:v>1300</c:v>
                </c:pt>
                <c:pt idx="11">
                  <c:v>1300</c:v>
                </c:pt>
                <c:pt idx="12">
                  <c:v>1300</c:v>
                </c:pt>
                <c:pt idx="13">
                  <c:v>1300</c:v>
                </c:pt>
                <c:pt idx="14">
                  <c:v>1300</c:v>
                </c:pt>
                <c:pt idx="15">
                  <c:v>1300</c:v>
                </c:pt>
                <c:pt idx="16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14328400"/>
        <c:axId val="514326832"/>
      </c:barChart>
      <c:catAx>
        <c:axId val="5143284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Mailing</a:t>
                </a:r>
                <a:r>
                  <a:rPr lang="en-US" baseline="0"/>
                  <a:t> cost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4326832"/>
        <c:crosses val="autoZero"/>
        <c:auto val="1"/>
        <c:lblAlgn val="ctr"/>
        <c:lblOffset val="100"/>
        <c:noMultiLvlLbl val="0"/>
      </c:catAx>
      <c:valAx>
        <c:axId val="514326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No.</a:t>
                </a:r>
                <a:r>
                  <a:rPr lang="en-US" baseline="0"/>
                  <a:t> of customers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4328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Relationship Id="rId5" Type="http://schemas.openxmlformats.org/officeDocument/2006/relationships/chart" Target="../charts/chart14.xml"/><Relationship Id="rId4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20</xdr:row>
      <xdr:rowOff>171450</xdr:rowOff>
    </xdr:from>
    <xdr:to>
      <xdr:col>13</xdr:col>
      <xdr:colOff>66675</xdr:colOff>
      <xdr:row>33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5977A295-C3C2-4E27-8318-EED9A1CB17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20</xdr:row>
      <xdr:rowOff>171450</xdr:rowOff>
    </xdr:from>
    <xdr:to>
      <xdr:col>13</xdr:col>
      <xdr:colOff>66675</xdr:colOff>
      <xdr:row>33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FAD016AA-3120-4719-87C3-04B48345E2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20</xdr:row>
      <xdr:rowOff>171450</xdr:rowOff>
    </xdr:from>
    <xdr:to>
      <xdr:col>13</xdr:col>
      <xdr:colOff>66675</xdr:colOff>
      <xdr:row>33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34E9392C-33F8-4ABE-B939-F947B4DA0A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20</xdr:row>
      <xdr:rowOff>171450</xdr:rowOff>
    </xdr:from>
    <xdr:to>
      <xdr:col>13</xdr:col>
      <xdr:colOff>66675</xdr:colOff>
      <xdr:row>33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3220D505-1E94-4567-A215-29DBCBB0D41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20</xdr:row>
      <xdr:rowOff>171450</xdr:rowOff>
    </xdr:from>
    <xdr:to>
      <xdr:col>13</xdr:col>
      <xdr:colOff>66675</xdr:colOff>
      <xdr:row>33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3D9879BB-1492-4761-A357-A766605E7D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20</xdr:row>
      <xdr:rowOff>171450</xdr:rowOff>
    </xdr:from>
    <xdr:to>
      <xdr:col>13</xdr:col>
      <xdr:colOff>66675</xdr:colOff>
      <xdr:row>33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576029C1-D17E-433C-9889-A0D10A4E51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20</xdr:row>
      <xdr:rowOff>171450</xdr:rowOff>
    </xdr:from>
    <xdr:to>
      <xdr:col>13</xdr:col>
      <xdr:colOff>66675</xdr:colOff>
      <xdr:row>33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355F2047-9F8A-4B8D-B305-390EEBAD8C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20</xdr:row>
      <xdr:rowOff>171450</xdr:rowOff>
    </xdr:from>
    <xdr:to>
      <xdr:col>13</xdr:col>
      <xdr:colOff>66675</xdr:colOff>
      <xdr:row>33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B75EF108-D837-4E60-A764-CB08F57CC9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20</xdr:row>
      <xdr:rowOff>171450</xdr:rowOff>
    </xdr:from>
    <xdr:to>
      <xdr:col>13</xdr:col>
      <xdr:colOff>66675</xdr:colOff>
      <xdr:row>33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DFE9DF81-6117-4E67-9CE4-F479514AF0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1815</xdr:colOff>
      <xdr:row>15</xdr:row>
      <xdr:rowOff>89807</xdr:rowOff>
    </xdr:from>
    <xdr:to>
      <xdr:col>28</xdr:col>
      <xdr:colOff>529772</xdr:colOff>
      <xdr:row>49</xdr:row>
      <xdr:rowOff>115207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00000000-0008-0000-0B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503464</xdr:colOff>
      <xdr:row>2</xdr:row>
      <xdr:rowOff>312965</xdr:rowOff>
    </xdr:from>
    <xdr:to>
      <xdr:col>19</xdr:col>
      <xdr:colOff>312964</xdr:colOff>
      <xdr:row>12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="" xmlns:a16="http://schemas.microsoft.com/office/drawing/2014/main" id="{B6D1B9A1-87F0-4B77-B98C-54240C2260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52917</xdr:colOff>
      <xdr:row>50</xdr:row>
      <xdr:rowOff>136524</xdr:rowOff>
    </xdr:from>
    <xdr:to>
      <xdr:col>30</xdr:col>
      <xdr:colOff>560917</xdr:colOff>
      <xdr:row>64</xdr:row>
      <xdr:rowOff>64557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132355</xdr:colOff>
      <xdr:row>65</xdr:row>
      <xdr:rowOff>133846</xdr:rowOff>
    </xdr:from>
    <xdr:to>
      <xdr:col>18</xdr:col>
      <xdr:colOff>640356</xdr:colOff>
      <xdr:row>79</xdr:row>
      <xdr:rowOff>61879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376409</xdr:colOff>
      <xdr:row>78</xdr:row>
      <xdr:rowOff>183385</xdr:rowOff>
    </xdr:from>
    <xdr:to>
      <xdr:col>17</xdr:col>
      <xdr:colOff>208861</xdr:colOff>
      <xdr:row>93</xdr:row>
      <xdr:rowOff>229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ase2_Catalog%20v2.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$10"/>
      <sheetName val="$20"/>
      <sheetName val="$21"/>
      <sheetName val="$30"/>
      <sheetName val="$40"/>
      <sheetName val="$60"/>
      <sheetName val="$80"/>
      <sheetName val="$82"/>
      <sheetName val="$100"/>
      <sheetName val="$101"/>
      <sheetName val="$120"/>
      <sheetName val="$130"/>
      <sheetName val="$140"/>
      <sheetName val="Summary"/>
      <sheetName val="Answer Report 1"/>
      <sheetName val="Sensitivity Report 1"/>
      <sheetName val="Sheet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4">
          <cell r="E4" t="str">
            <v>Total number of customers for year 1</v>
          </cell>
          <cell r="H4" t="str">
            <v>Total number of customers for year 2</v>
          </cell>
          <cell r="I4" t="str">
            <v>Net Profit</v>
          </cell>
        </row>
        <row r="5">
          <cell r="B5">
            <v>10</v>
          </cell>
          <cell r="E5">
            <v>0</v>
          </cell>
          <cell r="H5">
            <v>0</v>
          </cell>
          <cell r="I5">
            <v>9360</v>
          </cell>
        </row>
        <row r="6">
          <cell r="B6">
            <v>20</v>
          </cell>
          <cell r="E6">
            <v>0</v>
          </cell>
          <cell r="H6">
            <v>0</v>
          </cell>
          <cell r="I6">
            <v>18720</v>
          </cell>
        </row>
        <row r="7">
          <cell r="B7">
            <v>21</v>
          </cell>
          <cell r="E7">
            <v>1000</v>
          </cell>
          <cell r="H7">
            <v>1300</v>
          </cell>
          <cell r="I7">
            <v>20001</v>
          </cell>
        </row>
        <row r="8">
          <cell r="B8">
            <v>30</v>
          </cell>
          <cell r="E8">
            <v>1000</v>
          </cell>
          <cell r="H8">
            <v>1300</v>
          </cell>
          <cell r="I8">
            <v>31530</v>
          </cell>
        </row>
        <row r="9">
          <cell r="B9">
            <v>40</v>
          </cell>
          <cell r="E9">
            <v>1000</v>
          </cell>
          <cell r="H9">
            <v>1300</v>
          </cell>
          <cell r="I9">
            <v>44340</v>
          </cell>
        </row>
        <row r="10">
          <cell r="B10">
            <v>60</v>
          </cell>
          <cell r="E10">
            <v>1000</v>
          </cell>
          <cell r="H10">
            <v>1300</v>
          </cell>
          <cell r="I10">
            <v>69960</v>
          </cell>
        </row>
        <row r="11">
          <cell r="B11">
            <v>80</v>
          </cell>
          <cell r="E11">
            <v>1000</v>
          </cell>
          <cell r="H11">
            <v>1300</v>
          </cell>
          <cell r="I11">
            <v>95580</v>
          </cell>
        </row>
        <row r="12">
          <cell r="B12">
            <v>82</v>
          </cell>
          <cell r="E12">
            <v>11000</v>
          </cell>
          <cell r="H12">
            <v>1600</v>
          </cell>
          <cell r="I12">
            <v>98484</v>
          </cell>
        </row>
        <row r="13">
          <cell r="B13">
            <v>100</v>
          </cell>
          <cell r="E13">
            <v>11000</v>
          </cell>
          <cell r="H13">
            <v>1600</v>
          </cell>
          <cell r="I13">
            <v>128400</v>
          </cell>
        </row>
        <row r="14">
          <cell r="B14">
            <v>101</v>
          </cell>
          <cell r="E14">
            <v>11000</v>
          </cell>
          <cell r="H14">
            <v>11000</v>
          </cell>
          <cell r="I14">
            <v>130344</v>
          </cell>
        </row>
        <row r="15">
          <cell r="B15">
            <v>120</v>
          </cell>
          <cell r="E15">
            <v>11000</v>
          </cell>
          <cell r="H15">
            <v>11000</v>
          </cell>
          <cell r="I15">
            <v>167280</v>
          </cell>
        </row>
        <row r="16">
          <cell r="B16">
            <v>130</v>
          </cell>
          <cell r="E16">
            <v>11000</v>
          </cell>
          <cell r="H16">
            <v>11000</v>
          </cell>
          <cell r="I16">
            <v>186720</v>
          </cell>
        </row>
        <row r="17">
          <cell r="B17">
            <v>140</v>
          </cell>
          <cell r="E17">
            <v>11000</v>
          </cell>
          <cell r="H17">
            <v>11000</v>
          </cell>
          <cell r="I17">
            <v>206160</v>
          </cell>
        </row>
      </sheetData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41"/>
  <sheetViews>
    <sheetView topLeftCell="A26" workbookViewId="0">
      <selection activeCell="D46" sqref="D46"/>
    </sheetView>
  </sheetViews>
  <sheetFormatPr defaultColWidth="11" defaultRowHeight="15.75"/>
  <cols>
    <col min="2" max="2" width="16.875" customWidth="1"/>
    <col min="3" max="3" width="15.625" bestFit="1" customWidth="1"/>
    <col min="4" max="4" width="16.5" bestFit="1" customWidth="1"/>
  </cols>
  <sheetData>
    <row r="3" spans="2:2">
      <c r="B3" s="2" t="s">
        <v>0</v>
      </c>
    </row>
    <row r="5" spans="2:2">
      <c r="B5" s="2" t="s">
        <v>2</v>
      </c>
    </row>
    <row r="6" spans="2:2">
      <c r="B6" t="s">
        <v>3</v>
      </c>
    </row>
    <row r="7" spans="2:2">
      <c r="B7" t="s">
        <v>4</v>
      </c>
    </row>
    <row r="8" spans="2:2">
      <c r="B8" t="s">
        <v>5</v>
      </c>
    </row>
    <row r="9" spans="2:2">
      <c r="B9" t="s">
        <v>6</v>
      </c>
    </row>
    <row r="10" spans="2:2">
      <c r="B10" t="s">
        <v>7</v>
      </c>
    </row>
    <row r="11" spans="2:2">
      <c r="B11" t="s">
        <v>8</v>
      </c>
    </row>
    <row r="12" spans="2:2">
      <c r="B12" t="s">
        <v>9</v>
      </c>
    </row>
    <row r="13" spans="2:2">
      <c r="B13" t="s">
        <v>10</v>
      </c>
    </row>
    <row r="14" spans="2:2">
      <c r="B14" t="s">
        <v>11</v>
      </c>
    </row>
    <row r="16" spans="2:2">
      <c r="B16" s="2" t="s">
        <v>12</v>
      </c>
    </row>
    <row r="17" spans="2:4">
      <c r="B17" t="s">
        <v>13</v>
      </c>
    </row>
    <row r="18" spans="2:4">
      <c r="B18" t="s">
        <v>14</v>
      </c>
    </row>
    <row r="19" spans="2:4">
      <c r="B19" t="s">
        <v>15</v>
      </c>
    </row>
    <row r="20" spans="2:4">
      <c r="B20" t="s">
        <v>16</v>
      </c>
    </row>
    <row r="21" spans="2:4">
      <c r="B21" t="s">
        <v>17</v>
      </c>
    </row>
    <row r="22" spans="2:4">
      <c r="B22" s="1" t="s">
        <v>18</v>
      </c>
    </row>
    <row r="24" spans="2:4">
      <c r="B24" s="2" t="s">
        <v>1</v>
      </c>
    </row>
    <row r="26" spans="2:4">
      <c r="B26" s="7"/>
      <c r="C26" s="8" t="s">
        <v>30</v>
      </c>
      <c r="D26" s="9" t="s">
        <v>31</v>
      </c>
    </row>
    <row r="27" spans="2:4">
      <c r="B27" s="5" t="s">
        <v>21</v>
      </c>
      <c r="C27" s="10">
        <v>1000</v>
      </c>
      <c r="D27" s="11">
        <v>10000</v>
      </c>
    </row>
    <row r="28" spans="2:4">
      <c r="B28" s="5" t="s">
        <v>19</v>
      </c>
      <c r="C28" s="10">
        <v>150</v>
      </c>
      <c r="D28" s="11">
        <v>300</v>
      </c>
    </row>
    <row r="29" spans="2:4">
      <c r="B29" s="6" t="s">
        <v>20</v>
      </c>
      <c r="C29" s="12">
        <v>300</v>
      </c>
      <c r="D29" s="13">
        <v>600</v>
      </c>
    </row>
    <row r="31" spans="2:4">
      <c r="B31" t="s">
        <v>23</v>
      </c>
    </row>
    <row r="32" spans="2:4">
      <c r="B32" t="s">
        <v>24</v>
      </c>
    </row>
    <row r="34" spans="2:2">
      <c r="B34" t="s">
        <v>22</v>
      </c>
    </row>
    <row r="38" spans="2:2">
      <c r="B38" t="s">
        <v>52</v>
      </c>
    </row>
    <row r="40" spans="2:2">
      <c r="B40" t="s">
        <v>62</v>
      </c>
    </row>
    <row r="41" spans="2:2">
      <c r="B41" t="s">
        <v>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V34"/>
  <sheetViews>
    <sheetView topLeftCell="B18" workbookViewId="0">
      <selection activeCell="E30" sqref="E30"/>
    </sheetView>
  </sheetViews>
  <sheetFormatPr defaultColWidth="11" defaultRowHeight="15.75"/>
  <cols>
    <col min="3" max="3" width="35.875" customWidth="1"/>
    <col min="4" max="4" width="14.625" customWidth="1"/>
    <col min="5" max="5" width="9.625" customWidth="1"/>
    <col min="6" max="6" width="7.625" customWidth="1"/>
    <col min="7" max="7" width="9" customWidth="1"/>
    <col min="8" max="8" width="8.375" customWidth="1"/>
    <col min="9" max="9" width="20.125" customWidth="1"/>
    <col min="10" max="10" width="26.125" customWidth="1"/>
  </cols>
  <sheetData>
    <row r="1" spans="3:10">
      <c r="C1" s="2" t="s">
        <v>45</v>
      </c>
    </row>
    <row r="2" spans="3:10">
      <c r="C2" t="s">
        <v>41</v>
      </c>
    </row>
    <row r="3" spans="3:10">
      <c r="C3" t="s">
        <v>42</v>
      </c>
    </row>
    <row r="4" spans="3:10">
      <c r="C4" t="s">
        <v>44</v>
      </c>
    </row>
    <row r="5" spans="3:10">
      <c r="C5" t="s">
        <v>43</v>
      </c>
    </row>
    <row r="7" spans="3:10">
      <c r="C7" t="s">
        <v>47</v>
      </c>
      <c r="D7" s="25">
        <v>110</v>
      </c>
    </row>
    <row r="8" spans="3:10">
      <c r="C8" t="s">
        <v>51</v>
      </c>
      <c r="D8" s="25">
        <v>10</v>
      </c>
    </row>
    <row r="10" spans="3:10" ht="18.75">
      <c r="C10" s="82" t="s">
        <v>32</v>
      </c>
      <c r="D10" s="83"/>
      <c r="E10" s="84"/>
      <c r="H10" s="3"/>
    </row>
    <row r="11" spans="3:10">
      <c r="C11" s="15"/>
      <c r="D11" s="17" t="s">
        <v>33</v>
      </c>
      <c r="E11" s="17" t="s">
        <v>34</v>
      </c>
      <c r="G11" s="15"/>
      <c r="H11" s="21" t="s">
        <v>38</v>
      </c>
      <c r="I11" s="22" t="s">
        <v>46</v>
      </c>
      <c r="J11" s="22" t="s">
        <v>39</v>
      </c>
    </row>
    <row r="12" spans="3:10">
      <c r="C12" s="22" t="s">
        <v>26</v>
      </c>
      <c r="D12" s="16">
        <v>1000</v>
      </c>
      <c r="E12" s="16">
        <v>1300</v>
      </c>
      <c r="G12" s="22" t="s">
        <v>26</v>
      </c>
      <c r="H12" s="16">
        <f>D12+D21</f>
        <v>1000</v>
      </c>
      <c r="I12" s="16">
        <f>H12+SUM(D24,D15)</f>
        <v>1300</v>
      </c>
      <c r="J12" s="16">
        <f>I12+SUM(E15,E24)</f>
        <v>1591</v>
      </c>
    </row>
    <row r="13" spans="3:10">
      <c r="C13" s="22" t="s">
        <v>27</v>
      </c>
      <c r="D13" s="16">
        <v>0</v>
      </c>
      <c r="E13" s="16">
        <v>0</v>
      </c>
      <c r="G13" s="22" t="s">
        <v>27</v>
      </c>
      <c r="H13" s="16">
        <f>D13+D22</f>
        <v>10000</v>
      </c>
      <c r="I13" s="16">
        <f>H13-D15-D24</f>
        <v>9700</v>
      </c>
      <c r="J13" s="16">
        <f>I13-E15-E24</f>
        <v>9409</v>
      </c>
    </row>
    <row r="14" spans="3:10">
      <c r="C14" s="22" t="s">
        <v>35</v>
      </c>
      <c r="D14" s="16">
        <f>0.3*D12</f>
        <v>300</v>
      </c>
      <c r="E14" s="16">
        <f>0.3*E12</f>
        <v>390</v>
      </c>
      <c r="G14" s="22" t="s">
        <v>21</v>
      </c>
      <c r="H14" s="15">
        <f>H12+H13</f>
        <v>11000</v>
      </c>
      <c r="I14" s="16">
        <f>I12+I13</f>
        <v>11000</v>
      </c>
      <c r="J14" s="16">
        <f>J12+J13</f>
        <v>11000</v>
      </c>
    </row>
    <row r="15" spans="3:10">
      <c r="C15" s="22" t="s">
        <v>36</v>
      </c>
      <c r="D15" s="16">
        <f>0.06*D13</f>
        <v>0</v>
      </c>
      <c r="E15" s="16">
        <f>0.06*E13</f>
        <v>0</v>
      </c>
    </row>
    <row r="16" spans="3:10" ht="31.5">
      <c r="C16" s="23" t="s">
        <v>37</v>
      </c>
      <c r="D16" s="16">
        <f>D14+D15</f>
        <v>300</v>
      </c>
      <c r="E16" s="16">
        <f>E14+E15</f>
        <v>390</v>
      </c>
    </row>
    <row r="17" spans="3:22">
      <c r="J17" s="15" t="s">
        <v>48</v>
      </c>
      <c r="K17" s="15">
        <v>10</v>
      </c>
      <c r="L17" s="15">
        <v>20</v>
      </c>
      <c r="M17" s="15">
        <v>30</v>
      </c>
      <c r="N17" s="15">
        <v>40</v>
      </c>
      <c r="O17" s="15">
        <v>50</v>
      </c>
      <c r="P17" s="15">
        <v>60</v>
      </c>
      <c r="Q17" s="15">
        <v>70</v>
      </c>
      <c r="R17" s="15">
        <v>80</v>
      </c>
      <c r="S17" s="15">
        <v>90</v>
      </c>
      <c r="T17" s="15">
        <v>100</v>
      </c>
      <c r="U17" s="15">
        <v>110</v>
      </c>
      <c r="V17" s="15">
        <v>120</v>
      </c>
    </row>
    <row r="18" spans="3:22" ht="15" customHeight="1">
      <c r="D18" s="3"/>
      <c r="E18" s="3"/>
      <c r="J18" s="26" t="s">
        <v>49</v>
      </c>
      <c r="K18" s="15">
        <f>Total_revenue</f>
        <v>140910</v>
      </c>
      <c r="L18" s="15">
        <f t="dataTable" ref="L18:V19" dt2D="0" dtr="1" r1="D7"/>
        <v>25620</v>
      </c>
      <c r="M18" s="15">
        <v>38430</v>
      </c>
      <c r="N18" s="15">
        <v>51240</v>
      </c>
      <c r="O18" s="15">
        <v>64050</v>
      </c>
      <c r="P18" s="15">
        <v>76860</v>
      </c>
      <c r="Q18" s="15">
        <v>89670</v>
      </c>
      <c r="R18" s="15">
        <v>102480</v>
      </c>
      <c r="S18" s="15">
        <v>115290</v>
      </c>
      <c r="T18" s="15">
        <v>128100</v>
      </c>
      <c r="U18" s="15">
        <v>140910</v>
      </c>
      <c r="V18" s="15">
        <v>153720</v>
      </c>
    </row>
    <row r="19" spans="3:22" ht="15" customHeight="1">
      <c r="C19" s="85" t="s">
        <v>40</v>
      </c>
      <c r="D19" s="85"/>
      <c r="E19" s="85"/>
      <c r="J19" s="15" t="s">
        <v>50</v>
      </c>
      <c r="K19" s="15">
        <f>Net_profit</f>
        <v>117910</v>
      </c>
      <c r="L19" s="15">
        <v>2620</v>
      </c>
      <c r="M19" s="15">
        <v>15430</v>
      </c>
      <c r="N19" s="15">
        <v>28240</v>
      </c>
      <c r="O19" s="15">
        <v>41050</v>
      </c>
      <c r="P19" s="15">
        <v>53860</v>
      </c>
      <c r="Q19" s="15">
        <v>66670</v>
      </c>
      <c r="R19" s="15">
        <v>79480</v>
      </c>
      <c r="S19" s="15">
        <v>92290</v>
      </c>
      <c r="T19" s="15">
        <v>105100</v>
      </c>
      <c r="U19" s="15">
        <v>117910</v>
      </c>
      <c r="V19" s="15">
        <v>130720</v>
      </c>
    </row>
    <row r="20" spans="3:22">
      <c r="C20" s="15"/>
      <c r="D20" s="18" t="s">
        <v>33</v>
      </c>
      <c r="E20" s="18" t="s">
        <v>34</v>
      </c>
    </row>
    <row r="21" spans="3:22">
      <c r="C21" s="22" t="s">
        <v>26</v>
      </c>
      <c r="D21" s="16">
        <f>1000-D12</f>
        <v>0</v>
      </c>
      <c r="E21" s="16">
        <f>I12-E12</f>
        <v>0</v>
      </c>
    </row>
    <row r="22" spans="3:22">
      <c r="C22" s="22" t="s">
        <v>27</v>
      </c>
      <c r="D22" s="16">
        <f>10000-D13</f>
        <v>10000</v>
      </c>
      <c r="E22" s="16">
        <f>I13-E13</f>
        <v>9700</v>
      </c>
    </row>
    <row r="23" spans="3:22">
      <c r="C23" s="22" t="s">
        <v>35</v>
      </c>
      <c r="D23" s="16">
        <f>0.15*D21</f>
        <v>0</v>
      </c>
      <c r="E23" s="16">
        <f>0.15*E21</f>
        <v>0</v>
      </c>
    </row>
    <row r="24" spans="3:22">
      <c r="C24" s="22" t="s">
        <v>36</v>
      </c>
      <c r="D24" s="16">
        <f>0.03*D22</f>
        <v>300</v>
      </c>
      <c r="E24" s="16">
        <f>0.03*E22</f>
        <v>291</v>
      </c>
    </row>
    <row r="25" spans="3:22" ht="31.5">
      <c r="C25" s="23" t="s">
        <v>37</v>
      </c>
      <c r="D25" s="16">
        <f>D23+D24</f>
        <v>300</v>
      </c>
      <c r="E25" s="16">
        <f>E23+E24</f>
        <v>291</v>
      </c>
    </row>
    <row r="27" spans="3:22">
      <c r="E27" s="3"/>
    </row>
    <row r="28" spans="3:22" ht="17.100000000000001" customHeight="1">
      <c r="C28" s="4" t="s">
        <v>28</v>
      </c>
      <c r="D28" s="19">
        <f>D12+E12+D13+E13</f>
        <v>2300</v>
      </c>
      <c r="E28" s="3"/>
    </row>
    <row r="29" spans="3:22">
      <c r="C29" s="6" t="s">
        <v>25</v>
      </c>
      <c r="D29" s="14">
        <f>(D16+E16+D25+E25)*D7</f>
        <v>140910</v>
      </c>
      <c r="E29" s="3"/>
    </row>
    <row r="30" spans="3:22" ht="16.5" thickBot="1">
      <c r="D30" s="3"/>
      <c r="E30" s="3"/>
    </row>
    <row r="31" spans="3:22" ht="16.5" thickBot="1">
      <c r="C31" s="20" t="s">
        <v>29</v>
      </c>
      <c r="D31" s="24">
        <f>D29-(D28*D8)</f>
        <v>117910</v>
      </c>
      <c r="E31" s="3"/>
    </row>
    <row r="32" spans="3:22">
      <c r="D32" s="3"/>
      <c r="E32" s="3"/>
    </row>
    <row r="33" spans="3:5">
      <c r="D33" s="3" t="s">
        <v>33</v>
      </c>
      <c r="E33" t="s">
        <v>34</v>
      </c>
    </row>
    <row r="34" spans="3:5">
      <c r="C34" t="s">
        <v>53</v>
      </c>
      <c r="D34">
        <f>(D16+D25)/2</f>
        <v>300</v>
      </c>
      <c r="E34">
        <f>(E16+E25)/2</f>
        <v>340.5</v>
      </c>
    </row>
  </sheetData>
  <scenarios current="9" show="0" sqref="D29 D31">
    <scenario name="$10" locked="1" count="1" user="Amey Nirpase" comment="with avg purchase amount $10_x000a_Modified by Amey Nirpase on 3/8/2017">
      <inputCells r="D7" val="10" numFmtId="6"/>
    </scenario>
    <scenario name="$20" locked="1" count="1" user="Amey Nirpase" comment="for $20">
      <inputCells r="D7" val="20" numFmtId="6"/>
    </scenario>
    <scenario name="$30" locked="1" count="1" user="Amey Nirpase" comment="for $30">
      <inputCells r="D7" val="30" numFmtId="6"/>
    </scenario>
    <scenario name="$40" locked="1" count="1" user="Amey Nirpase" comment="for $40">
      <inputCells r="D7" val="40" numFmtId="6"/>
    </scenario>
    <scenario name="$50" locked="1" count="1" user="Amey Nirpase" comment="for $50">
      <inputCells r="D7" val="50" numFmtId="6"/>
    </scenario>
    <scenario name="$60" locked="1" count="1" user="Amey Nirpase" comment="for $60">
      <inputCells r="D7" val="60" numFmtId="6"/>
    </scenario>
    <scenario name="$70" locked="1" count="1" user="Amey Nirpase" comment="for $70">
      <inputCells r="D7" val="70" numFmtId="6"/>
    </scenario>
    <scenario name="$80" locked="1" count="1" user="Amey Nirpase" comment="for $80">
      <inputCells r="D7" val="80" numFmtId="6"/>
    </scenario>
    <scenario name="$90" locked="1" count="1" user="Amey Nirpase" comment="for $90">
      <inputCells r="D7" val="90" numFmtId="6"/>
    </scenario>
    <scenario name="$100" locked="1" count="1" user="Amey Nirpase" comment="for $100">
      <inputCells r="D7" val="100" numFmtId="6"/>
    </scenario>
    <scenario name="$110" locked="1" count="1" user="Amey Nirpase" comment="for $110">
      <inputCells r="D7" val="110" numFmtId="6"/>
    </scenario>
    <scenario name="$120" locked="1" count="1" user="Amey Nirpase" comment="for $120">
      <inputCells r="D7" val="120" numFmtId="6"/>
    </scenario>
  </scenarios>
  <mergeCells count="2">
    <mergeCell ref="C10:E10"/>
    <mergeCell ref="C19:E1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V34"/>
  <sheetViews>
    <sheetView topLeftCell="C12" workbookViewId="0">
      <selection activeCell="E29" sqref="E29"/>
    </sheetView>
  </sheetViews>
  <sheetFormatPr defaultColWidth="11" defaultRowHeight="15.75"/>
  <cols>
    <col min="3" max="3" width="35.875" customWidth="1"/>
    <col min="4" max="4" width="14.625" customWidth="1"/>
    <col min="5" max="5" width="9.625" customWidth="1"/>
    <col min="6" max="6" width="7.625" customWidth="1"/>
    <col min="7" max="7" width="9" customWidth="1"/>
    <col min="8" max="8" width="8.375" customWidth="1"/>
    <col min="9" max="9" width="20.125" customWidth="1"/>
    <col min="10" max="10" width="26.125" customWidth="1"/>
  </cols>
  <sheetData>
    <row r="1" spans="3:10">
      <c r="C1" s="2" t="s">
        <v>45</v>
      </c>
    </row>
    <row r="2" spans="3:10">
      <c r="C2" t="s">
        <v>41</v>
      </c>
    </row>
    <row r="3" spans="3:10">
      <c r="C3" t="s">
        <v>42</v>
      </c>
    </row>
    <row r="4" spans="3:10">
      <c r="C4" t="s">
        <v>44</v>
      </c>
    </row>
    <row r="5" spans="3:10">
      <c r="C5" t="s">
        <v>43</v>
      </c>
    </row>
    <row r="7" spans="3:10">
      <c r="C7" t="s">
        <v>47</v>
      </c>
      <c r="D7" s="25">
        <v>20</v>
      </c>
    </row>
    <row r="8" spans="3:10">
      <c r="C8" t="s">
        <v>51</v>
      </c>
      <c r="D8" s="25">
        <v>3</v>
      </c>
    </row>
    <row r="10" spans="3:10" ht="18.75">
      <c r="C10" s="82" t="s">
        <v>32</v>
      </c>
      <c r="D10" s="83"/>
      <c r="E10" s="84"/>
      <c r="H10" s="3"/>
    </row>
    <row r="11" spans="3:10">
      <c r="C11" s="15"/>
      <c r="D11" s="17" t="s">
        <v>33</v>
      </c>
      <c r="E11" s="17" t="s">
        <v>34</v>
      </c>
      <c r="G11" s="15"/>
      <c r="H11" s="21" t="s">
        <v>38</v>
      </c>
      <c r="I11" s="22" t="s">
        <v>46</v>
      </c>
      <c r="J11" s="22" t="s">
        <v>39</v>
      </c>
    </row>
    <row r="12" spans="3:10">
      <c r="C12" s="22" t="s">
        <v>26</v>
      </c>
      <c r="D12" s="16">
        <v>0</v>
      </c>
      <c r="E12" s="16">
        <v>0</v>
      </c>
      <c r="G12" s="22" t="s">
        <v>26</v>
      </c>
      <c r="H12" s="16">
        <f>D12+D21</f>
        <v>1000</v>
      </c>
      <c r="I12" s="16">
        <f>H12+SUM(D24,D15)</f>
        <v>1300</v>
      </c>
      <c r="J12" s="16">
        <f>I12+SUM(E15,E24)</f>
        <v>1591</v>
      </c>
    </row>
    <row r="13" spans="3:10">
      <c r="C13" s="22" t="s">
        <v>27</v>
      </c>
      <c r="D13" s="16">
        <v>0</v>
      </c>
      <c r="E13" s="16">
        <v>0</v>
      </c>
      <c r="G13" s="22" t="s">
        <v>27</v>
      </c>
      <c r="H13" s="16">
        <f>D13+D22</f>
        <v>10000</v>
      </c>
      <c r="I13" s="16">
        <f>H13-D15-D24</f>
        <v>9700</v>
      </c>
      <c r="J13" s="16">
        <f>I13-E15-E24</f>
        <v>9409</v>
      </c>
    </row>
    <row r="14" spans="3:10">
      <c r="C14" s="22" t="s">
        <v>35</v>
      </c>
      <c r="D14" s="16">
        <f>0.3*D12</f>
        <v>0</v>
      </c>
      <c r="E14" s="16">
        <f>0.3*E12</f>
        <v>0</v>
      </c>
      <c r="G14" s="22" t="s">
        <v>21</v>
      </c>
      <c r="H14" s="15">
        <f>H12+H13</f>
        <v>11000</v>
      </c>
      <c r="I14" s="16">
        <f>I12+I13</f>
        <v>11000</v>
      </c>
      <c r="J14" s="16">
        <f>J12+J13</f>
        <v>11000</v>
      </c>
    </row>
    <row r="15" spans="3:10">
      <c r="C15" s="22" t="s">
        <v>36</v>
      </c>
      <c r="D15" s="16">
        <f>0.06*D13</f>
        <v>0</v>
      </c>
      <c r="E15" s="16">
        <f>0.06*E13</f>
        <v>0</v>
      </c>
    </row>
    <row r="16" spans="3:10" ht="31.5">
      <c r="C16" s="23" t="s">
        <v>37</v>
      </c>
      <c r="D16" s="16">
        <f>D14+D15</f>
        <v>0</v>
      </c>
      <c r="E16" s="16">
        <f>E14+E15</f>
        <v>0</v>
      </c>
    </row>
    <row r="17" spans="3:22">
      <c r="J17" s="15" t="s">
        <v>48</v>
      </c>
      <c r="K17" s="15">
        <v>10</v>
      </c>
      <c r="L17" s="15">
        <v>20</v>
      </c>
      <c r="M17" s="15">
        <v>30</v>
      </c>
      <c r="N17" s="15">
        <v>40</v>
      </c>
      <c r="O17" s="15">
        <v>50</v>
      </c>
      <c r="P17" s="15">
        <v>60</v>
      </c>
      <c r="Q17" s="15">
        <v>70</v>
      </c>
      <c r="R17" s="15">
        <v>80</v>
      </c>
      <c r="S17" s="15">
        <v>90</v>
      </c>
      <c r="T17" s="15">
        <v>100</v>
      </c>
      <c r="U17" s="15">
        <v>110</v>
      </c>
      <c r="V17" s="15">
        <v>120</v>
      </c>
    </row>
    <row r="18" spans="3:22" ht="15" customHeight="1">
      <c r="D18" s="3"/>
      <c r="E18" s="3"/>
      <c r="J18" s="26" t="s">
        <v>49</v>
      </c>
      <c r="K18" s="15">
        <f>Total_revenue</f>
        <v>18720</v>
      </c>
      <c r="L18" s="15">
        <f t="dataTable" ref="L18:V19" dt2D="0" dtr="1" r1="D7"/>
        <v>18720</v>
      </c>
      <c r="M18" s="15">
        <v>28080</v>
      </c>
      <c r="N18" s="15">
        <v>37440</v>
      </c>
      <c r="O18" s="15">
        <v>46800</v>
      </c>
      <c r="P18" s="15">
        <v>56160</v>
      </c>
      <c r="Q18" s="15">
        <v>65520</v>
      </c>
      <c r="R18" s="15">
        <v>74880</v>
      </c>
      <c r="S18" s="15">
        <v>84240</v>
      </c>
      <c r="T18" s="15">
        <v>93600</v>
      </c>
      <c r="U18" s="15">
        <v>102960</v>
      </c>
      <c r="V18" s="15">
        <v>112320</v>
      </c>
    </row>
    <row r="19" spans="3:22" ht="15" customHeight="1">
      <c r="C19" s="85" t="s">
        <v>40</v>
      </c>
      <c r="D19" s="85"/>
      <c r="E19" s="85"/>
      <c r="J19" s="15" t="s">
        <v>50</v>
      </c>
      <c r="K19" s="15">
        <f>Net_profit</f>
        <v>18720</v>
      </c>
      <c r="L19" s="15">
        <v>18720</v>
      </c>
      <c r="M19" s="15">
        <v>28080</v>
      </c>
      <c r="N19" s="15">
        <v>37440</v>
      </c>
      <c r="O19" s="15">
        <v>46800</v>
      </c>
      <c r="P19" s="15">
        <v>56160</v>
      </c>
      <c r="Q19" s="15">
        <v>65520</v>
      </c>
      <c r="R19" s="15">
        <v>74880</v>
      </c>
      <c r="S19" s="15">
        <v>84240</v>
      </c>
      <c r="T19" s="15">
        <v>93600</v>
      </c>
      <c r="U19" s="15">
        <v>102960</v>
      </c>
      <c r="V19" s="15">
        <v>112320</v>
      </c>
    </row>
    <row r="20" spans="3:22">
      <c r="C20" s="15"/>
      <c r="D20" s="18" t="s">
        <v>33</v>
      </c>
      <c r="E20" s="18" t="s">
        <v>34</v>
      </c>
    </row>
    <row r="21" spans="3:22">
      <c r="C21" s="22" t="s">
        <v>26</v>
      </c>
      <c r="D21" s="16">
        <f>1000-D12</f>
        <v>1000</v>
      </c>
      <c r="E21" s="16">
        <f>I12-E12</f>
        <v>1300</v>
      </c>
    </row>
    <row r="22" spans="3:22">
      <c r="C22" s="22" t="s">
        <v>27</v>
      </c>
      <c r="D22" s="16">
        <f>10000-D13</f>
        <v>10000</v>
      </c>
      <c r="E22" s="16">
        <f>I13-E13</f>
        <v>9700</v>
      </c>
    </row>
    <row r="23" spans="3:22">
      <c r="C23" s="22" t="s">
        <v>35</v>
      </c>
      <c r="D23" s="16">
        <f>0.15*D21</f>
        <v>150</v>
      </c>
      <c r="E23" s="16">
        <f>0.15*E21</f>
        <v>195</v>
      </c>
    </row>
    <row r="24" spans="3:22">
      <c r="C24" s="22" t="s">
        <v>36</v>
      </c>
      <c r="D24" s="16">
        <f>0.03*D22</f>
        <v>300</v>
      </c>
      <c r="E24" s="16">
        <f>0.03*E22</f>
        <v>291</v>
      </c>
    </row>
    <row r="25" spans="3:22" ht="31.5">
      <c r="C25" s="23" t="s">
        <v>37</v>
      </c>
      <c r="D25" s="16">
        <f>D23+D24</f>
        <v>450</v>
      </c>
      <c r="E25" s="16">
        <f>E23+E24</f>
        <v>486</v>
      </c>
    </row>
    <row r="27" spans="3:22">
      <c r="E27" s="3"/>
    </row>
    <row r="28" spans="3:22" ht="17.100000000000001" customHeight="1">
      <c r="C28" s="4" t="s">
        <v>28</v>
      </c>
      <c r="D28" s="19">
        <f>D12+E12+D13+E13</f>
        <v>0</v>
      </c>
      <c r="E28" s="3"/>
    </row>
    <row r="29" spans="3:22">
      <c r="C29" s="6" t="s">
        <v>25</v>
      </c>
      <c r="D29" s="14">
        <f>(D16+E16+D25+E25)*D7</f>
        <v>18720</v>
      </c>
      <c r="E29" s="3"/>
    </row>
    <row r="30" spans="3:22" ht="16.5" thickBot="1">
      <c r="D30" s="3"/>
      <c r="E30" s="3"/>
    </row>
    <row r="31" spans="3:22" ht="16.5" thickBot="1">
      <c r="C31" s="20" t="s">
        <v>29</v>
      </c>
      <c r="D31" s="24">
        <f>D29-(D28*D8)</f>
        <v>18720</v>
      </c>
      <c r="E31" s="3"/>
    </row>
    <row r="32" spans="3:22">
      <c r="D32" s="3"/>
      <c r="E32" s="3"/>
    </row>
    <row r="33" spans="3:5">
      <c r="D33" s="3" t="s">
        <v>33</v>
      </c>
      <c r="E33" t="s">
        <v>34</v>
      </c>
    </row>
    <row r="34" spans="3:5">
      <c r="C34" t="s">
        <v>53</v>
      </c>
      <c r="D34">
        <f>(D16+D25)/2</f>
        <v>225</v>
      </c>
      <c r="E34">
        <f>(E16+E25)/2</f>
        <v>243</v>
      </c>
    </row>
  </sheetData>
  <scenarios current="9" show="0" sqref="D29 D31">
    <scenario name="$10" locked="1" count="1" user="Amey Nirpase" comment="with avg purchase amount $10_x000a_Modified by Amey Nirpase on 3/8/2017">
      <inputCells r="D7" val="10" numFmtId="6"/>
    </scenario>
    <scenario name="$20" locked="1" count="1" user="Amey Nirpase" comment="for $20">
      <inputCells r="D7" val="20" numFmtId="6"/>
    </scenario>
    <scenario name="$30" locked="1" count="1" user="Amey Nirpase" comment="for $30">
      <inputCells r="D7" val="30" numFmtId="6"/>
    </scenario>
    <scenario name="$40" locked="1" count="1" user="Amey Nirpase" comment="for $40">
      <inputCells r="D7" val="40" numFmtId="6"/>
    </scenario>
    <scenario name="$50" locked="1" count="1" user="Amey Nirpase" comment="for $50">
      <inputCells r="D7" val="50" numFmtId="6"/>
    </scenario>
    <scenario name="$60" locked="1" count="1" user="Amey Nirpase" comment="for $60">
      <inputCells r="D7" val="60" numFmtId="6"/>
    </scenario>
    <scenario name="$70" locked="1" count="1" user="Amey Nirpase" comment="for $70">
      <inputCells r="D7" val="70" numFmtId="6"/>
    </scenario>
    <scenario name="$80" locked="1" count="1" user="Amey Nirpase" comment="for $80">
      <inputCells r="D7" val="80" numFmtId="6"/>
    </scenario>
    <scenario name="$90" locked="1" count="1" user="Amey Nirpase" comment="for $90">
      <inputCells r="D7" val="90" numFmtId="6"/>
    </scenario>
    <scenario name="$100" locked="1" count="1" user="Amey Nirpase" comment="for $100">
      <inputCells r="D7" val="100" numFmtId="6"/>
    </scenario>
    <scenario name="$110" locked="1" count="1" user="Amey Nirpase" comment="for $110">
      <inputCells r="D7" val="110" numFmtId="6"/>
    </scenario>
    <scenario name="$120" locked="1" count="1" user="Amey Nirpase" comment="for $120">
      <inputCells r="D7" val="120" numFmtId="6"/>
    </scenario>
  </scenarios>
  <mergeCells count="2">
    <mergeCell ref="C10:E10"/>
    <mergeCell ref="C19:E19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V34"/>
  <sheetViews>
    <sheetView topLeftCell="B18" workbookViewId="0">
      <selection activeCell="G32" sqref="G32"/>
    </sheetView>
  </sheetViews>
  <sheetFormatPr defaultColWidth="11" defaultRowHeight="15.75"/>
  <cols>
    <col min="3" max="3" width="35.875" customWidth="1"/>
    <col min="4" max="4" width="14.625" customWidth="1"/>
    <col min="5" max="5" width="9.625" customWidth="1"/>
    <col min="6" max="6" width="7.625" customWidth="1"/>
    <col min="7" max="7" width="9" customWidth="1"/>
    <col min="8" max="8" width="8.375" customWidth="1"/>
    <col min="9" max="9" width="20.125" customWidth="1"/>
    <col min="10" max="10" width="26.125" customWidth="1"/>
  </cols>
  <sheetData>
    <row r="1" spans="3:10">
      <c r="C1" s="2" t="s">
        <v>45</v>
      </c>
    </row>
    <row r="2" spans="3:10">
      <c r="C2" t="s">
        <v>41</v>
      </c>
    </row>
    <row r="3" spans="3:10">
      <c r="C3" t="s">
        <v>42</v>
      </c>
    </row>
    <row r="4" spans="3:10">
      <c r="C4" t="s">
        <v>44</v>
      </c>
    </row>
    <row r="5" spans="3:10">
      <c r="C5" t="s">
        <v>43</v>
      </c>
    </row>
    <row r="7" spans="3:10">
      <c r="C7" t="s">
        <v>47</v>
      </c>
      <c r="D7" s="25">
        <v>30</v>
      </c>
    </row>
    <row r="8" spans="3:10">
      <c r="C8" t="s">
        <v>51</v>
      </c>
      <c r="D8" s="25">
        <v>5</v>
      </c>
    </row>
    <row r="10" spans="3:10" ht="18.75">
      <c r="C10" s="82" t="s">
        <v>32</v>
      </c>
      <c r="D10" s="83"/>
      <c r="E10" s="84"/>
      <c r="H10" s="3"/>
    </row>
    <row r="11" spans="3:10">
      <c r="C11" s="15"/>
      <c r="D11" s="17" t="s">
        <v>33</v>
      </c>
      <c r="E11" s="17" t="s">
        <v>34</v>
      </c>
      <c r="G11" s="15"/>
      <c r="H11" s="21" t="s">
        <v>38</v>
      </c>
      <c r="I11" s="22" t="s">
        <v>46</v>
      </c>
      <c r="J11" s="22" t="s">
        <v>39</v>
      </c>
    </row>
    <row r="12" spans="3:10">
      <c r="C12" s="22" t="s">
        <v>26</v>
      </c>
      <c r="D12" s="16">
        <v>0</v>
      </c>
      <c r="E12" s="16">
        <v>0</v>
      </c>
      <c r="G12" s="22" t="s">
        <v>26</v>
      </c>
      <c r="H12" s="16">
        <f>D12+D21</f>
        <v>1000</v>
      </c>
      <c r="I12" s="16">
        <f>H12+SUM(D24,D15)</f>
        <v>1300</v>
      </c>
      <c r="J12" s="16">
        <f>I12+SUM(E15,E24)</f>
        <v>1591</v>
      </c>
    </row>
    <row r="13" spans="3:10">
      <c r="C13" s="22" t="s">
        <v>27</v>
      </c>
      <c r="D13" s="16">
        <v>0</v>
      </c>
      <c r="E13" s="16">
        <v>0</v>
      </c>
      <c r="G13" s="22" t="s">
        <v>27</v>
      </c>
      <c r="H13" s="16">
        <f>D13+D22</f>
        <v>10000</v>
      </c>
      <c r="I13" s="16">
        <f>H13-D15-D24</f>
        <v>9700</v>
      </c>
      <c r="J13" s="16">
        <f>I13-E15-E24</f>
        <v>9409</v>
      </c>
    </row>
    <row r="14" spans="3:10">
      <c r="C14" s="22" t="s">
        <v>35</v>
      </c>
      <c r="D14" s="16">
        <f>0.3*D12</f>
        <v>0</v>
      </c>
      <c r="E14" s="16">
        <f>0.3*E12</f>
        <v>0</v>
      </c>
      <c r="G14" s="22" t="s">
        <v>21</v>
      </c>
      <c r="H14" s="15">
        <f>H12+H13</f>
        <v>11000</v>
      </c>
      <c r="I14" s="16">
        <f>I12+I13</f>
        <v>11000</v>
      </c>
      <c r="J14" s="16">
        <f>J12+J13</f>
        <v>11000</v>
      </c>
    </row>
    <row r="15" spans="3:10">
      <c r="C15" s="22" t="s">
        <v>36</v>
      </c>
      <c r="D15" s="16">
        <f>0.06*D13</f>
        <v>0</v>
      </c>
      <c r="E15" s="16">
        <f>0.06*E13</f>
        <v>0</v>
      </c>
    </row>
    <row r="16" spans="3:10" ht="31.5">
      <c r="C16" s="23" t="s">
        <v>37</v>
      </c>
      <c r="D16" s="16">
        <f>D14+D15</f>
        <v>0</v>
      </c>
      <c r="E16" s="16">
        <f>E14+E15</f>
        <v>0</v>
      </c>
    </row>
    <row r="17" spans="3:22">
      <c r="J17" s="15" t="s">
        <v>48</v>
      </c>
      <c r="K17" s="15">
        <v>10</v>
      </c>
      <c r="L17" s="15">
        <v>20</v>
      </c>
      <c r="M17" s="15">
        <v>30</v>
      </c>
      <c r="N17" s="15">
        <v>40</v>
      </c>
      <c r="O17" s="15">
        <v>50</v>
      </c>
      <c r="P17" s="15">
        <v>60</v>
      </c>
      <c r="Q17" s="15">
        <v>70</v>
      </c>
      <c r="R17" s="15">
        <v>80</v>
      </c>
      <c r="S17" s="15">
        <v>90</v>
      </c>
      <c r="T17" s="15">
        <v>100</v>
      </c>
      <c r="U17" s="15">
        <v>110</v>
      </c>
      <c r="V17" s="15">
        <v>120</v>
      </c>
    </row>
    <row r="18" spans="3:22" ht="15" customHeight="1">
      <c r="D18" s="3"/>
      <c r="E18" s="3"/>
      <c r="J18" s="26" t="s">
        <v>49</v>
      </c>
      <c r="K18" s="15">
        <f>Total_revenue</f>
        <v>28080</v>
      </c>
      <c r="L18" s="15">
        <f t="dataTable" ref="L18:V19" dt2D="0" dtr="1" r1="D7"/>
        <v>18720</v>
      </c>
      <c r="M18" s="15">
        <v>28080</v>
      </c>
      <c r="N18" s="15">
        <v>37440</v>
      </c>
      <c r="O18" s="15">
        <v>46800</v>
      </c>
      <c r="P18" s="15">
        <v>56160</v>
      </c>
      <c r="Q18" s="15">
        <v>65520</v>
      </c>
      <c r="R18" s="15">
        <v>74880</v>
      </c>
      <c r="S18" s="15">
        <v>84240</v>
      </c>
      <c r="T18" s="15">
        <v>93600</v>
      </c>
      <c r="U18" s="15">
        <v>102960</v>
      </c>
      <c r="V18" s="15">
        <v>112320</v>
      </c>
    </row>
    <row r="19" spans="3:22" ht="15" customHeight="1">
      <c r="C19" s="85" t="s">
        <v>40</v>
      </c>
      <c r="D19" s="85"/>
      <c r="E19" s="85"/>
      <c r="J19" s="15" t="s">
        <v>50</v>
      </c>
      <c r="K19" s="15">
        <f>Net_profit</f>
        <v>28080</v>
      </c>
      <c r="L19" s="15">
        <v>18720</v>
      </c>
      <c r="M19" s="15">
        <v>28080</v>
      </c>
      <c r="N19" s="15">
        <v>37440</v>
      </c>
      <c r="O19" s="15">
        <v>46800</v>
      </c>
      <c r="P19" s="15">
        <v>56160</v>
      </c>
      <c r="Q19" s="15">
        <v>65520</v>
      </c>
      <c r="R19" s="15">
        <v>74880</v>
      </c>
      <c r="S19" s="15">
        <v>84240</v>
      </c>
      <c r="T19" s="15">
        <v>93600</v>
      </c>
      <c r="U19" s="15">
        <v>102960</v>
      </c>
      <c r="V19" s="15">
        <v>112320</v>
      </c>
    </row>
    <row r="20" spans="3:22">
      <c r="C20" s="15"/>
      <c r="D20" s="18" t="s">
        <v>33</v>
      </c>
      <c r="E20" s="18" t="s">
        <v>34</v>
      </c>
    </row>
    <row r="21" spans="3:22">
      <c r="C21" s="22" t="s">
        <v>26</v>
      </c>
      <c r="D21" s="16">
        <f>1000-D12</f>
        <v>1000</v>
      </c>
      <c r="E21" s="16">
        <f>I12-E12</f>
        <v>1300</v>
      </c>
    </row>
    <row r="22" spans="3:22">
      <c r="C22" s="22" t="s">
        <v>27</v>
      </c>
      <c r="D22" s="16">
        <f>10000-D13</f>
        <v>10000</v>
      </c>
      <c r="E22" s="16">
        <f>I13-E13</f>
        <v>9700</v>
      </c>
    </row>
    <row r="23" spans="3:22">
      <c r="C23" s="22" t="s">
        <v>35</v>
      </c>
      <c r="D23" s="16">
        <f>0.15*D21</f>
        <v>150</v>
      </c>
      <c r="E23" s="16">
        <f>0.15*E21</f>
        <v>195</v>
      </c>
    </row>
    <row r="24" spans="3:22">
      <c r="C24" s="22" t="s">
        <v>36</v>
      </c>
      <c r="D24" s="16">
        <f>0.03*D22</f>
        <v>300</v>
      </c>
      <c r="E24" s="16">
        <f>0.03*E22</f>
        <v>291</v>
      </c>
    </row>
    <row r="25" spans="3:22" ht="31.5">
      <c r="C25" s="23" t="s">
        <v>37</v>
      </c>
      <c r="D25" s="16">
        <f>D23+D24</f>
        <v>450</v>
      </c>
      <c r="E25" s="16">
        <f>E23+E24</f>
        <v>486</v>
      </c>
    </row>
    <row r="27" spans="3:22">
      <c r="E27" s="3"/>
    </row>
    <row r="28" spans="3:22" ht="17.100000000000001" customHeight="1">
      <c r="C28" s="4" t="s">
        <v>28</v>
      </c>
      <c r="D28" s="19">
        <f>D12+E12+D13+E13</f>
        <v>0</v>
      </c>
      <c r="E28" s="3"/>
    </row>
    <row r="29" spans="3:22">
      <c r="C29" s="6" t="s">
        <v>25</v>
      </c>
      <c r="D29" s="14">
        <f>(D16+E16+D25+E25)*D7</f>
        <v>28080</v>
      </c>
      <c r="E29" s="3"/>
    </row>
    <row r="30" spans="3:22" ht="16.5" thickBot="1">
      <c r="D30" s="3"/>
      <c r="E30" s="3"/>
    </row>
    <row r="31" spans="3:22" ht="16.5" thickBot="1">
      <c r="C31" s="20" t="s">
        <v>29</v>
      </c>
      <c r="D31" s="24">
        <f>D29-(D28*D8)</f>
        <v>28080</v>
      </c>
      <c r="E31" s="3"/>
    </row>
    <row r="32" spans="3:22">
      <c r="D32" s="3"/>
      <c r="E32" s="3"/>
    </row>
    <row r="33" spans="3:5">
      <c r="D33" s="3" t="s">
        <v>33</v>
      </c>
      <c r="E33" t="s">
        <v>34</v>
      </c>
    </row>
    <row r="34" spans="3:5">
      <c r="C34" t="s">
        <v>53</v>
      </c>
      <c r="D34">
        <f>(D16+D25)/2</f>
        <v>225</v>
      </c>
      <c r="E34">
        <f>(E16+E25)/2</f>
        <v>243</v>
      </c>
    </row>
  </sheetData>
  <scenarios current="9" show="0" sqref="D29 D31">
    <scenario name="$10" locked="1" count="1" user="Amey Nirpase" comment="with avg purchase amount $10_x000a_Modified by Amey Nirpase on 3/8/2017">
      <inputCells r="D7" val="10" numFmtId="6"/>
    </scenario>
    <scenario name="$20" locked="1" count="1" user="Amey Nirpase" comment="for $20">
      <inputCells r="D7" val="20" numFmtId="6"/>
    </scenario>
    <scenario name="$30" locked="1" count="1" user="Amey Nirpase" comment="for $30">
      <inputCells r="D7" val="30" numFmtId="6"/>
    </scenario>
    <scenario name="$40" locked="1" count="1" user="Amey Nirpase" comment="for $40">
      <inputCells r="D7" val="40" numFmtId="6"/>
    </scenario>
    <scenario name="$50" locked="1" count="1" user="Amey Nirpase" comment="for $50">
      <inputCells r="D7" val="50" numFmtId="6"/>
    </scenario>
    <scenario name="$60" locked="1" count="1" user="Amey Nirpase" comment="for $60">
      <inputCells r="D7" val="60" numFmtId="6"/>
    </scenario>
    <scenario name="$70" locked="1" count="1" user="Amey Nirpase" comment="for $70">
      <inputCells r="D7" val="70" numFmtId="6"/>
    </scenario>
    <scenario name="$80" locked="1" count="1" user="Amey Nirpase" comment="for $80">
      <inputCells r="D7" val="80" numFmtId="6"/>
    </scenario>
    <scenario name="$90" locked="1" count="1" user="Amey Nirpase" comment="for $90">
      <inputCells r="D7" val="90" numFmtId="6"/>
    </scenario>
    <scenario name="$100" locked="1" count="1" user="Amey Nirpase" comment="for $100">
      <inputCells r="D7" val="100" numFmtId="6"/>
    </scenario>
    <scenario name="$110" locked="1" count="1" user="Amey Nirpase" comment="for $110">
      <inputCells r="D7" val="110" numFmtId="6"/>
    </scenario>
    <scenario name="$120" locked="1" count="1" user="Amey Nirpase" comment="for $120">
      <inputCells r="D7" val="120" numFmtId="6"/>
    </scenario>
  </scenarios>
  <mergeCells count="2">
    <mergeCell ref="C10:E10"/>
    <mergeCell ref="C19:E19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V34"/>
  <sheetViews>
    <sheetView topLeftCell="A17" workbookViewId="0">
      <selection activeCell="G8" sqref="G8"/>
    </sheetView>
  </sheetViews>
  <sheetFormatPr defaultColWidth="11" defaultRowHeight="15.75"/>
  <cols>
    <col min="3" max="3" width="35.875" customWidth="1"/>
    <col min="4" max="4" width="14.625" customWidth="1"/>
    <col min="5" max="5" width="9.625" customWidth="1"/>
    <col min="6" max="6" width="7.625" customWidth="1"/>
    <col min="7" max="7" width="9" customWidth="1"/>
    <col min="8" max="8" width="8.375" customWidth="1"/>
    <col min="9" max="9" width="20.125" customWidth="1"/>
    <col min="10" max="10" width="26.125" customWidth="1"/>
  </cols>
  <sheetData>
    <row r="1" spans="3:10">
      <c r="C1" s="2" t="s">
        <v>45</v>
      </c>
    </row>
    <row r="2" spans="3:10">
      <c r="C2" t="s">
        <v>41</v>
      </c>
    </row>
    <row r="3" spans="3:10">
      <c r="C3" t="s">
        <v>42</v>
      </c>
    </row>
    <row r="4" spans="3:10">
      <c r="C4" t="s">
        <v>44</v>
      </c>
    </row>
    <row r="5" spans="3:10">
      <c r="C5" t="s">
        <v>43</v>
      </c>
    </row>
    <row r="7" spans="3:10">
      <c r="C7" t="s">
        <v>47</v>
      </c>
      <c r="D7" s="25">
        <v>110</v>
      </c>
    </row>
    <row r="8" spans="3:10">
      <c r="C8" t="s">
        <v>51</v>
      </c>
      <c r="D8" s="25">
        <v>4</v>
      </c>
    </row>
    <row r="10" spans="3:10" ht="18.75">
      <c r="C10" s="82" t="s">
        <v>32</v>
      </c>
      <c r="D10" s="83"/>
      <c r="E10" s="84"/>
      <c r="H10" s="3"/>
    </row>
    <row r="11" spans="3:10">
      <c r="C11" s="15"/>
      <c r="D11" s="17" t="s">
        <v>33</v>
      </c>
      <c r="E11" s="17" t="s">
        <v>34</v>
      </c>
      <c r="G11" s="15"/>
      <c r="H11" s="21" t="s">
        <v>38</v>
      </c>
      <c r="I11" s="22" t="s">
        <v>46</v>
      </c>
      <c r="J11" s="22" t="s">
        <v>39</v>
      </c>
    </row>
    <row r="12" spans="3:10">
      <c r="C12" s="22" t="s">
        <v>26</v>
      </c>
      <c r="D12" s="16">
        <v>1000</v>
      </c>
      <c r="E12" s="16">
        <v>1599.9999999997272</v>
      </c>
      <c r="G12" s="22" t="s">
        <v>26</v>
      </c>
      <c r="H12" s="16">
        <f>D12+D21</f>
        <v>1000</v>
      </c>
      <c r="I12" s="16">
        <f>H12+SUM(D24,D15)</f>
        <v>1600</v>
      </c>
      <c r="J12" s="16">
        <f>I12+SUM(E15,E24)</f>
        <v>1882</v>
      </c>
    </row>
    <row r="13" spans="3:10">
      <c r="C13" s="22" t="s">
        <v>27</v>
      </c>
      <c r="D13" s="16">
        <v>10000</v>
      </c>
      <c r="E13" s="16">
        <v>0</v>
      </c>
      <c r="G13" s="22" t="s">
        <v>27</v>
      </c>
      <c r="H13" s="16">
        <f>D13+D22</f>
        <v>10000</v>
      </c>
      <c r="I13" s="16">
        <f>H13-D15-D24</f>
        <v>9400</v>
      </c>
      <c r="J13" s="16">
        <f>I13-E15-E24</f>
        <v>9118</v>
      </c>
    </row>
    <row r="14" spans="3:10">
      <c r="C14" s="22" t="s">
        <v>35</v>
      </c>
      <c r="D14" s="16">
        <f>0.3*D12</f>
        <v>300</v>
      </c>
      <c r="E14" s="16">
        <f>0.3*E12</f>
        <v>479.99999999991815</v>
      </c>
      <c r="G14" s="22" t="s">
        <v>21</v>
      </c>
      <c r="H14" s="15">
        <f>H12+H13</f>
        <v>11000</v>
      </c>
      <c r="I14" s="16">
        <f>I12+I13</f>
        <v>11000</v>
      </c>
      <c r="J14" s="16">
        <f>J12+J13</f>
        <v>11000</v>
      </c>
    </row>
    <row r="15" spans="3:10">
      <c r="C15" s="22" t="s">
        <v>36</v>
      </c>
      <c r="D15" s="16">
        <f>0.06*D13</f>
        <v>600</v>
      </c>
      <c r="E15" s="16">
        <f>0.06*E13</f>
        <v>0</v>
      </c>
    </row>
    <row r="16" spans="3:10" ht="31.5">
      <c r="C16" s="23" t="s">
        <v>37</v>
      </c>
      <c r="D16" s="16">
        <f>D14+D15</f>
        <v>900</v>
      </c>
      <c r="E16" s="16">
        <f>E14+E15</f>
        <v>479.99999999991815</v>
      </c>
    </row>
    <row r="17" spans="3:22">
      <c r="J17" s="15" t="s">
        <v>48</v>
      </c>
      <c r="K17" s="15">
        <v>10</v>
      </c>
      <c r="L17" s="15">
        <v>20</v>
      </c>
      <c r="M17" s="15">
        <v>30</v>
      </c>
      <c r="N17" s="15">
        <v>40</v>
      </c>
      <c r="O17" s="15">
        <v>50</v>
      </c>
      <c r="P17" s="15">
        <v>60</v>
      </c>
      <c r="Q17" s="15">
        <v>70</v>
      </c>
      <c r="R17" s="15">
        <v>80</v>
      </c>
      <c r="S17" s="15">
        <v>90</v>
      </c>
      <c r="T17" s="15">
        <v>100</v>
      </c>
      <c r="U17" s="15">
        <v>110</v>
      </c>
      <c r="V17" s="15">
        <v>120</v>
      </c>
    </row>
    <row r="18" spans="3:22" ht="15" customHeight="1">
      <c r="D18" s="3"/>
      <c r="E18" s="3"/>
      <c r="J18" s="26" t="s">
        <v>49</v>
      </c>
      <c r="K18" s="15">
        <f>Total_revenue</f>
        <v>182819.99999999549</v>
      </c>
      <c r="L18" s="15">
        <f t="dataTable" ref="L18:V19" dt2D="0" dtr="1" r1="D7"/>
        <v>33239.999999999185</v>
      </c>
      <c r="M18" s="15">
        <v>49859.99999999877</v>
      </c>
      <c r="N18" s="15">
        <v>66479.99999999837</v>
      </c>
      <c r="O18" s="15">
        <v>83099.999999997948</v>
      </c>
      <c r="P18" s="15">
        <v>99719.999999997541</v>
      </c>
      <c r="Q18" s="15">
        <v>116339.99999999713</v>
      </c>
      <c r="R18" s="15">
        <v>132959.99999999674</v>
      </c>
      <c r="S18" s="15">
        <v>149579.9999999963</v>
      </c>
      <c r="T18" s="15">
        <v>166199.9999999959</v>
      </c>
      <c r="U18" s="15">
        <v>182819.99999999549</v>
      </c>
      <c r="V18" s="15">
        <v>199439.99999999508</v>
      </c>
    </row>
    <row r="19" spans="3:22" ht="15" customHeight="1">
      <c r="C19" s="85" t="s">
        <v>40</v>
      </c>
      <c r="D19" s="85"/>
      <c r="E19" s="85"/>
      <c r="J19" s="15" t="s">
        <v>50</v>
      </c>
      <c r="K19" s="15">
        <f>Net_profit</f>
        <v>132419.99999999657</v>
      </c>
      <c r="L19" s="15">
        <v>-17159.999999999724</v>
      </c>
      <c r="M19" s="15">
        <v>-540.00000000013824</v>
      </c>
      <c r="N19" s="15">
        <v>16079.999999999462</v>
      </c>
      <c r="O19" s="15">
        <v>32699.99999999904</v>
      </c>
      <c r="P19" s="15">
        <v>49319.999999998632</v>
      </c>
      <c r="Q19" s="15">
        <v>65939.999999998225</v>
      </c>
      <c r="R19" s="15">
        <v>82559.999999997832</v>
      </c>
      <c r="S19" s="15">
        <v>99179.999999997395</v>
      </c>
      <c r="T19" s="15">
        <v>115799.99999999699</v>
      </c>
      <c r="U19" s="15">
        <v>132419.99999999657</v>
      </c>
      <c r="V19" s="15">
        <v>149039.99999999616</v>
      </c>
    </row>
    <row r="20" spans="3:22">
      <c r="C20" s="15"/>
      <c r="D20" s="18" t="s">
        <v>33</v>
      </c>
      <c r="E20" s="18" t="s">
        <v>34</v>
      </c>
    </row>
    <row r="21" spans="3:22">
      <c r="C21" s="22" t="s">
        <v>26</v>
      </c>
      <c r="D21" s="16">
        <f>1000-D12</f>
        <v>0</v>
      </c>
      <c r="E21" s="16">
        <f>I12-E12</f>
        <v>2.7284841053187847E-10</v>
      </c>
    </row>
    <row r="22" spans="3:22">
      <c r="C22" s="22" t="s">
        <v>27</v>
      </c>
      <c r="D22" s="16">
        <f>10000-D13</f>
        <v>0</v>
      </c>
      <c r="E22" s="16">
        <f>I13-E13</f>
        <v>9400</v>
      </c>
    </row>
    <row r="23" spans="3:22">
      <c r="C23" s="22" t="s">
        <v>35</v>
      </c>
      <c r="D23" s="16">
        <f>0.15*D21</f>
        <v>0</v>
      </c>
      <c r="E23" s="16">
        <f>0.15*E21</f>
        <v>4.0927261579781771E-11</v>
      </c>
    </row>
    <row r="24" spans="3:22">
      <c r="C24" s="22" t="s">
        <v>36</v>
      </c>
      <c r="D24" s="16">
        <f>0.03*D22</f>
        <v>0</v>
      </c>
      <c r="E24" s="16">
        <f>0.03*E22</f>
        <v>282</v>
      </c>
    </row>
    <row r="25" spans="3:22" ht="31.5">
      <c r="C25" s="23" t="s">
        <v>37</v>
      </c>
      <c r="D25" s="16">
        <f>D23+D24</f>
        <v>0</v>
      </c>
      <c r="E25" s="16">
        <f>E23+E24</f>
        <v>282.00000000004093</v>
      </c>
    </row>
    <row r="27" spans="3:22">
      <c r="E27" s="3"/>
    </row>
    <row r="28" spans="3:22" ht="17.100000000000001" customHeight="1">
      <c r="C28" s="4" t="s">
        <v>28</v>
      </c>
      <c r="D28" s="19">
        <f>D12+E12+D13+E13</f>
        <v>12599.999999999727</v>
      </c>
      <c r="E28" s="3"/>
    </row>
    <row r="29" spans="3:22">
      <c r="C29" s="6" t="s">
        <v>25</v>
      </c>
      <c r="D29" s="14">
        <f>(D16+E16+D25+E25)*D7</f>
        <v>182819.99999999549</v>
      </c>
      <c r="E29" s="3"/>
    </row>
    <row r="30" spans="3:22" ht="16.5" thickBot="1">
      <c r="D30" s="3"/>
      <c r="E30" s="3"/>
    </row>
    <row r="31" spans="3:22" ht="16.5" thickBot="1">
      <c r="C31" s="20" t="s">
        <v>29</v>
      </c>
      <c r="D31" s="24">
        <f>D29-(D28*D8)</f>
        <v>132419.99999999657</v>
      </c>
      <c r="E31" s="3"/>
    </row>
    <row r="32" spans="3:22">
      <c r="D32" s="3"/>
      <c r="E32" s="3"/>
    </row>
    <row r="33" spans="3:5">
      <c r="D33" s="3" t="s">
        <v>33</v>
      </c>
      <c r="E33" t="s">
        <v>34</v>
      </c>
    </row>
    <row r="34" spans="3:5">
      <c r="C34" t="s">
        <v>53</v>
      </c>
      <c r="D34">
        <f>(D16+D25)/2</f>
        <v>450</v>
      </c>
      <c r="E34">
        <f>(E16+E25)/2</f>
        <v>380.99999999997954</v>
      </c>
    </row>
  </sheetData>
  <scenarios current="9" show="0" sqref="D29 D31">
    <scenario name="$10" locked="1" count="1" user="Amey Nirpase" comment="with avg purchase amount $10_x000a_Modified by Amey Nirpase on 3/8/2017">
      <inputCells r="D7" val="10" numFmtId="6"/>
    </scenario>
    <scenario name="$20" locked="1" count="1" user="Amey Nirpase" comment="for $20">
      <inputCells r="D7" val="20" numFmtId="6"/>
    </scenario>
    <scenario name="$30" locked="1" count="1" user="Amey Nirpase" comment="for $30">
      <inputCells r="D7" val="30" numFmtId="6"/>
    </scenario>
    <scenario name="$40" locked="1" count="1" user="Amey Nirpase" comment="for $40">
      <inputCells r="D7" val="40" numFmtId="6"/>
    </scenario>
    <scenario name="$50" locked="1" count="1" user="Amey Nirpase" comment="for $50">
      <inputCells r="D7" val="50" numFmtId="6"/>
    </scenario>
    <scenario name="$60" locked="1" count="1" user="Amey Nirpase" comment="for $60">
      <inputCells r="D7" val="60" numFmtId="6"/>
    </scenario>
    <scenario name="$70" locked="1" count="1" user="Amey Nirpase" comment="for $70">
      <inputCells r="D7" val="70" numFmtId="6"/>
    </scenario>
    <scenario name="$80" locked="1" count="1" user="Amey Nirpase" comment="for $80">
      <inputCells r="D7" val="80" numFmtId="6"/>
    </scenario>
    <scenario name="$90" locked="1" count="1" user="Amey Nirpase" comment="for $90">
      <inputCells r="D7" val="90" numFmtId="6"/>
    </scenario>
    <scenario name="$100" locked="1" count="1" user="Amey Nirpase" comment="for $100">
      <inputCells r="D7" val="100" numFmtId="6"/>
    </scenario>
    <scenario name="$110" locked="1" count="1" user="Amey Nirpase" comment="for $110">
      <inputCells r="D7" val="110" numFmtId="6"/>
    </scenario>
    <scenario name="$120" locked="1" count="1" user="Amey Nirpase" comment="for $120">
      <inputCells r="D7" val="120" numFmtId="6"/>
    </scenario>
  </scenarios>
  <mergeCells count="2">
    <mergeCell ref="C10:E10"/>
    <mergeCell ref="C19:E19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V34"/>
  <sheetViews>
    <sheetView topLeftCell="A15" workbookViewId="0">
      <selection activeCell="E7" sqref="E7"/>
    </sheetView>
  </sheetViews>
  <sheetFormatPr defaultColWidth="11" defaultRowHeight="15.75"/>
  <cols>
    <col min="3" max="3" width="35.875" customWidth="1"/>
    <col min="4" max="4" width="14.625" customWidth="1"/>
    <col min="5" max="5" width="9.625" customWidth="1"/>
    <col min="6" max="6" width="7.625" customWidth="1"/>
    <col min="7" max="7" width="9" customWidth="1"/>
    <col min="8" max="8" width="8.375" customWidth="1"/>
    <col min="9" max="9" width="20.125" customWidth="1"/>
    <col min="10" max="10" width="26.125" customWidth="1"/>
  </cols>
  <sheetData>
    <row r="1" spans="3:10">
      <c r="C1" s="2" t="s">
        <v>45</v>
      </c>
    </row>
    <row r="2" spans="3:10">
      <c r="C2" t="s">
        <v>41</v>
      </c>
    </row>
    <row r="3" spans="3:10">
      <c r="C3" t="s">
        <v>42</v>
      </c>
    </row>
    <row r="4" spans="3:10">
      <c r="C4" t="s">
        <v>44</v>
      </c>
    </row>
    <row r="5" spans="3:10">
      <c r="C5" t="s">
        <v>43</v>
      </c>
    </row>
    <row r="7" spans="3:10">
      <c r="C7" t="s">
        <v>47</v>
      </c>
      <c r="D7" s="25">
        <v>60</v>
      </c>
    </row>
    <row r="8" spans="3:10">
      <c r="C8" t="s">
        <v>51</v>
      </c>
      <c r="D8" s="25">
        <v>3</v>
      </c>
    </row>
    <row r="10" spans="3:10" ht="18.75">
      <c r="C10" s="82" t="s">
        <v>32</v>
      </c>
      <c r="D10" s="83"/>
      <c r="E10" s="84"/>
      <c r="H10" s="3"/>
    </row>
    <row r="11" spans="3:10">
      <c r="C11" s="15"/>
      <c r="D11" s="17" t="s">
        <v>33</v>
      </c>
      <c r="E11" s="17" t="s">
        <v>34</v>
      </c>
      <c r="G11" s="15"/>
      <c r="H11" s="21" t="s">
        <v>38</v>
      </c>
      <c r="I11" s="22" t="s">
        <v>46</v>
      </c>
      <c r="J11" s="22" t="s">
        <v>39</v>
      </c>
    </row>
    <row r="12" spans="3:10">
      <c r="C12" s="22" t="s">
        <v>26</v>
      </c>
      <c r="D12" s="16">
        <v>1000</v>
      </c>
      <c r="E12" s="16">
        <v>1300</v>
      </c>
      <c r="G12" s="22" t="s">
        <v>26</v>
      </c>
      <c r="H12" s="16">
        <f>D12+D21</f>
        <v>1000</v>
      </c>
      <c r="I12" s="16">
        <f>H12+SUM(D24,D15)</f>
        <v>1300</v>
      </c>
      <c r="J12" s="16">
        <f>I12+SUM(E15,E24)</f>
        <v>1591</v>
      </c>
    </row>
    <row r="13" spans="3:10">
      <c r="C13" s="22" t="s">
        <v>27</v>
      </c>
      <c r="D13" s="16">
        <v>0</v>
      </c>
      <c r="E13" s="16">
        <v>0</v>
      </c>
      <c r="G13" s="22" t="s">
        <v>27</v>
      </c>
      <c r="H13" s="16">
        <f>D13+D22</f>
        <v>10000</v>
      </c>
      <c r="I13" s="16">
        <f>H13-D15-D24</f>
        <v>9700</v>
      </c>
      <c r="J13" s="16">
        <f>I13-E15-E24</f>
        <v>9409</v>
      </c>
    </row>
    <row r="14" spans="3:10">
      <c r="C14" s="22" t="s">
        <v>35</v>
      </c>
      <c r="D14" s="16">
        <f>0.3*D12</f>
        <v>300</v>
      </c>
      <c r="E14" s="16">
        <f>0.3*E12</f>
        <v>390</v>
      </c>
      <c r="G14" s="22" t="s">
        <v>21</v>
      </c>
      <c r="H14" s="15">
        <f>H12+H13</f>
        <v>11000</v>
      </c>
      <c r="I14" s="16">
        <f>I12+I13</f>
        <v>11000</v>
      </c>
      <c r="J14" s="16">
        <f>J12+J13</f>
        <v>11000</v>
      </c>
    </row>
    <row r="15" spans="3:10">
      <c r="C15" s="22" t="s">
        <v>36</v>
      </c>
      <c r="D15" s="16">
        <f>0.06*D13</f>
        <v>0</v>
      </c>
      <c r="E15" s="16">
        <f>0.06*E13</f>
        <v>0</v>
      </c>
    </row>
    <row r="16" spans="3:10" ht="31.5">
      <c r="C16" s="23" t="s">
        <v>37</v>
      </c>
      <c r="D16" s="16">
        <f>D14+D15</f>
        <v>300</v>
      </c>
      <c r="E16" s="16">
        <f>E14+E15</f>
        <v>390</v>
      </c>
    </row>
    <row r="17" spans="3:22">
      <c r="J17" s="15" t="s">
        <v>48</v>
      </c>
      <c r="K17" s="15">
        <v>10</v>
      </c>
      <c r="L17" s="15">
        <v>20</v>
      </c>
      <c r="M17" s="15">
        <v>30</v>
      </c>
      <c r="N17" s="15">
        <v>40</v>
      </c>
      <c r="O17" s="15">
        <v>50</v>
      </c>
      <c r="P17" s="15">
        <v>60</v>
      </c>
      <c r="Q17" s="15">
        <v>70</v>
      </c>
      <c r="R17" s="15">
        <v>80</v>
      </c>
      <c r="S17" s="15">
        <v>90</v>
      </c>
      <c r="T17" s="15">
        <v>100</v>
      </c>
      <c r="U17" s="15">
        <v>110</v>
      </c>
      <c r="V17" s="15">
        <v>120</v>
      </c>
    </row>
    <row r="18" spans="3:22" ht="15" customHeight="1">
      <c r="D18" s="3"/>
      <c r="E18" s="3"/>
      <c r="J18" s="26" t="s">
        <v>49</v>
      </c>
      <c r="K18" s="15">
        <f>Total_revenue</f>
        <v>76860</v>
      </c>
      <c r="L18" s="15">
        <f t="dataTable" ref="L18:V19" dt2D="0" dtr="1" r1="D7"/>
        <v>25620</v>
      </c>
      <c r="M18" s="15">
        <v>38430</v>
      </c>
      <c r="N18" s="15">
        <v>51240</v>
      </c>
      <c r="O18" s="15">
        <v>64050</v>
      </c>
      <c r="P18" s="15">
        <v>76860</v>
      </c>
      <c r="Q18" s="15">
        <v>89670</v>
      </c>
      <c r="R18" s="15">
        <v>102480</v>
      </c>
      <c r="S18" s="15">
        <v>115290</v>
      </c>
      <c r="T18" s="15">
        <v>128100</v>
      </c>
      <c r="U18" s="15">
        <v>140910</v>
      </c>
      <c r="V18" s="15">
        <v>153720</v>
      </c>
    </row>
    <row r="19" spans="3:22" ht="15" customHeight="1">
      <c r="C19" s="85" t="s">
        <v>40</v>
      </c>
      <c r="D19" s="85"/>
      <c r="E19" s="85"/>
      <c r="J19" s="15" t="s">
        <v>50</v>
      </c>
      <c r="K19" s="15">
        <f>Net_profit</f>
        <v>69960</v>
      </c>
      <c r="L19" s="15">
        <v>18720</v>
      </c>
      <c r="M19" s="15">
        <v>31530</v>
      </c>
      <c r="N19" s="15">
        <v>44340</v>
      </c>
      <c r="O19" s="15">
        <v>57150</v>
      </c>
      <c r="P19" s="15">
        <v>69960</v>
      </c>
      <c r="Q19" s="15">
        <v>82770</v>
      </c>
      <c r="R19" s="15">
        <v>95580</v>
      </c>
      <c r="S19" s="15">
        <v>108390</v>
      </c>
      <c r="T19" s="15">
        <v>121200</v>
      </c>
      <c r="U19" s="15">
        <v>134010</v>
      </c>
      <c r="V19" s="15">
        <v>146820</v>
      </c>
    </row>
    <row r="20" spans="3:22">
      <c r="C20" s="15"/>
      <c r="D20" s="18" t="s">
        <v>33</v>
      </c>
      <c r="E20" s="18" t="s">
        <v>34</v>
      </c>
    </row>
    <row r="21" spans="3:22">
      <c r="C21" s="22" t="s">
        <v>26</v>
      </c>
      <c r="D21" s="16">
        <f>1000-D12</f>
        <v>0</v>
      </c>
      <c r="E21" s="16">
        <f>I12-E12</f>
        <v>0</v>
      </c>
    </row>
    <row r="22" spans="3:22">
      <c r="C22" s="22" t="s">
        <v>27</v>
      </c>
      <c r="D22" s="16">
        <f>10000-D13</f>
        <v>10000</v>
      </c>
      <c r="E22" s="16">
        <f>I13-E13</f>
        <v>9700</v>
      </c>
    </row>
    <row r="23" spans="3:22">
      <c r="C23" s="22" t="s">
        <v>35</v>
      </c>
      <c r="D23" s="16">
        <f>0.15*D21</f>
        <v>0</v>
      </c>
      <c r="E23" s="16">
        <f>0.15*E21</f>
        <v>0</v>
      </c>
    </row>
    <row r="24" spans="3:22">
      <c r="C24" s="22" t="s">
        <v>36</v>
      </c>
      <c r="D24" s="16">
        <f>0.03*D22</f>
        <v>300</v>
      </c>
      <c r="E24" s="16">
        <f>0.03*E22</f>
        <v>291</v>
      </c>
    </row>
    <row r="25" spans="3:22" ht="31.5">
      <c r="C25" s="23" t="s">
        <v>37</v>
      </c>
      <c r="D25" s="16">
        <f>D23+D24</f>
        <v>300</v>
      </c>
      <c r="E25" s="16">
        <f>E23+E24</f>
        <v>291</v>
      </c>
    </row>
    <row r="27" spans="3:22">
      <c r="E27" s="3"/>
    </row>
    <row r="28" spans="3:22" ht="17.100000000000001" customHeight="1">
      <c r="C28" s="4" t="s">
        <v>28</v>
      </c>
      <c r="D28" s="19">
        <f>D12+E12+D13+E13</f>
        <v>2300</v>
      </c>
      <c r="E28" s="3"/>
    </row>
    <row r="29" spans="3:22">
      <c r="C29" s="6" t="s">
        <v>25</v>
      </c>
      <c r="D29" s="14">
        <f>(D16+E16+D25+E25)*D7</f>
        <v>76860</v>
      </c>
      <c r="E29" s="3"/>
    </row>
    <row r="30" spans="3:22" ht="16.5" thickBot="1">
      <c r="D30" s="3"/>
      <c r="E30" s="3"/>
    </row>
    <row r="31" spans="3:22" ht="16.5" thickBot="1">
      <c r="C31" s="20" t="s">
        <v>29</v>
      </c>
      <c r="D31" s="24">
        <f>D29-(D28*D8)</f>
        <v>69960</v>
      </c>
      <c r="E31" s="3"/>
    </row>
    <row r="32" spans="3:22">
      <c r="D32" s="3"/>
      <c r="E32" s="3"/>
    </row>
    <row r="33" spans="3:5">
      <c r="D33" s="3" t="s">
        <v>33</v>
      </c>
      <c r="E33" t="s">
        <v>34</v>
      </c>
    </row>
    <row r="34" spans="3:5">
      <c r="C34" t="s">
        <v>53</v>
      </c>
      <c r="D34">
        <f>(D16+D25)/2</f>
        <v>300</v>
      </c>
      <c r="E34">
        <f>(E16+E25)/2</f>
        <v>340.5</v>
      </c>
    </row>
  </sheetData>
  <scenarios current="9" show="0" sqref="D29 D31">
    <scenario name="$10" locked="1" count="1" user="Amey Nirpase" comment="with avg purchase amount $10_x000a_Modified by Amey Nirpase on 3/8/2017">
      <inputCells r="D7" val="10" numFmtId="6"/>
    </scenario>
    <scenario name="$20" locked="1" count="1" user="Amey Nirpase" comment="for $20">
      <inputCells r="D7" val="20" numFmtId="6"/>
    </scenario>
    <scenario name="$30" locked="1" count="1" user="Amey Nirpase" comment="for $30">
      <inputCells r="D7" val="30" numFmtId="6"/>
    </scenario>
    <scenario name="$40" locked="1" count="1" user="Amey Nirpase" comment="for $40">
      <inputCells r="D7" val="40" numFmtId="6"/>
    </scenario>
    <scenario name="$50" locked="1" count="1" user="Amey Nirpase" comment="for $50">
      <inputCells r="D7" val="50" numFmtId="6"/>
    </scenario>
    <scenario name="$60" locked="1" count="1" user="Amey Nirpase" comment="for $60">
      <inputCells r="D7" val="60" numFmtId="6"/>
    </scenario>
    <scenario name="$70" locked="1" count="1" user="Amey Nirpase" comment="for $70">
      <inputCells r="D7" val="70" numFmtId="6"/>
    </scenario>
    <scenario name="$80" locked="1" count="1" user="Amey Nirpase" comment="for $80">
      <inputCells r="D7" val="80" numFmtId="6"/>
    </scenario>
    <scenario name="$90" locked="1" count="1" user="Amey Nirpase" comment="for $90">
      <inputCells r="D7" val="90" numFmtId="6"/>
    </scenario>
    <scenario name="$100" locked="1" count="1" user="Amey Nirpase" comment="for $100">
      <inputCells r="D7" val="100" numFmtId="6"/>
    </scenario>
    <scenario name="$110" locked="1" count="1" user="Amey Nirpase" comment="for $110">
      <inputCells r="D7" val="110" numFmtId="6"/>
    </scenario>
    <scenario name="$120" locked="1" count="1" user="Amey Nirpase" comment="for $120">
      <inputCells r="D7" val="120" numFmtId="6"/>
    </scenario>
  </scenarios>
  <mergeCells count="2">
    <mergeCell ref="C10:E10"/>
    <mergeCell ref="C19:E19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V34"/>
  <sheetViews>
    <sheetView topLeftCell="B26" workbookViewId="0">
      <selection activeCell="D39" sqref="D39"/>
    </sheetView>
  </sheetViews>
  <sheetFormatPr defaultColWidth="11" defaultRowHeight="15.75"/>
  <cols>
    <col min="3" max="3" width="35.875" customWidth="1"/>
    <col min="4" max="4" width="14.625" customWidth="1"/>
    <col min="5" max="5" width="9.625" customWidth="1"/>
    <col min="6" max="6" width="7.625" customWidth="1"/>
    <col min="7" max="7" width="9" customWidth="1"/>
    <col min="8" max="8" width="8.375" customWidth="1"/>
    <col min="9" max="9" width="20.125" customWidth="1"/>
    <col min="10" max="10" width="26.125" customWidth="1"/>
  </cols>
  <sheetData>
    <row r="1" spans="3:10">
      <c r="C1" s="2" t="s">
        <v>45</v>
      </c>
    </row>
    <row r="2" spans="3:10">
      <c r="C2" t="s">
        <v>41</v>
      </c>
    </row>
    <row r="3" spans="3:10">
      <c r="C3" t="s">
        <v>42</v>
      </c>
    </row>
    <row r="4" spans="3:10">
      <c r="C4" t="s">
        <v>44</v>
      </c>
    </row>
    <row r="5" spans="3:10">
      <c r="C5" t="s">
        <v>43</v>
      </c>
    </row>
    <row r="7" spans="3:10">
      <c r="C7" t="s">
        <v>47</v>
      </c>
      <c r="D7" s="25">
        <v>80</v>
      </c>
    </row>
    <row r="8" spans="3:10">
      <c r="C8" t="s">
        <v>51</v>
      </c>
      <c r="D8" s="25">
        <v>3</v>
      </c>
    </row>
    <row r="10" spans="3:10" ht="18.75">
      <c r="C10" s="82" t="s">
        <v>32</v>
      </c>
      <c r="D10" s="83"/>
      <c r="E10" s="84"/>
      <c r="H10" s="3"/>
    </row>
    <row r="11" spans="3:10">
      <c r="C11" s="15"/>
      <c r="D11" s="17" t="s">
        <v>33</v>
      </c>
      <c r="E11" s="17" t="s">
        <v>34</v>
      </c>
      <c r="G11" s="15"/>
      <c r="H11" s="21" t="s">
        <v>38</v>
      </c>
      <c r="I11" s="22" t="s">
        <v>46</v>
      </c>
      <c r="J11" s="22" t="s">
        <v>39</v>
      </c>
    </row>
    <row r="12" spans="3:10">
      <c r="C12" s="22" t="s">
        <v>26</v>
      </c>
      <c r="D12" s="16">
        <v>1000</v>
      </c>
      <c r="E12" s="16">
        <v>1300</v>
      </c>
      <c r="G12" s="22" t="s">
        <v>26</v>
      </c>
      <c r="H12" s="16">
        <f>D12+D21</f>
        <v>1000</v>
      </c>
      <c r="I12" s="16">
        <f>H12+SUM(D24,D15)</f>
        <v>1300</v>
      </c>
      <c r="J12" s="16">
        <f>I12+SUM(E15,E24)</f>
        <v>1591</v>
      </c>
    </row>
    <row r="13" spans="3:10">
      <c r="C13" s="22" t="s">
        <v>27</v>
      </c>
      <c r="D13" s="16">
        <v>0</v>
      </c>
      <c r="E13" s="16">
        <v>0</v>
      </c>
      <c r="G13" s="22" t="s">
        <v>27</v>
      </c>
      <c r="H13" s="16">
        <f>D13+D22</f>
        <v>10000</v>
      </c>
      <c r="I13" s="16">
        <f>H13-D15-D24</f>
        <v>9700</v>
      </c>
      <c r="J13" s="16">
        <f>I13-E15-E24</f>
        <v>9409</v>
      </c>
    </row>
    <row r="14" spans="3:10">
      <c r="C14" s="22" t="s">
        <v>35</v>
      </c>
      <c r="D14" s="16">
        <f>0.3*D12</f>
        <v>300</v>
      </c>
      <c r="E14" s="16">
        <f>0.3*E12</f>
        <v>390</v>
      </c>
      <c r="G14" s="22" t="s">
        <v>21</v>
      </c>
      <c r="H14" s="15">
        <f>H12+H13</f>
        <v>11000</v>
      </c>
      <c r="I14" s="16">
        <f>I12+I13</f>
        <v>11000</v>
      </c>
      <c r="J14" s="16">
        <f>J12+J13</f>
        <v>11000</v>
      </c>
    </row>
    <row r="15" spans="3:10">
      <c r="C15" s="22" t="s">
        <v>36</v>
      </c>
      <c r="D15" s="16">
        <f>0.06*D13</f>
        <v>0</v>
      </c>
      <c r="E15" s="16">
        <f>0.06*E13</f>
        <v>0</v>
      </c>
    </row>
    <row r="16" spans="3:10" ht="31.5">
      <c r="C16" s="23" t="s">
        <v>37</v>
      </c>
      <c r="D16" s="16">
        <f>D14+D15</f>
        <v>300</v>
      </c>
      <c r="E16" s="16">
        <f>E14+E15</f>
        <v>390</v>
      </c>
    </row>
    <row r="17" spans="3:22">
      <c r="J17" s="15" t="s">
        <v>48</v>
      </c>
      <c r="K17" s="15">
        <v>10</v>
      </c>
      <c r="L17" s="15">
        <v>20</v>
      </c>
      <c r="M17" s="15">
        <v>30</v>
      </c>
      <c r="N17" s="15">
        <v>40</v>
      </c>
      <c r="O17" s="15">
        <v>50</v>
      </c>
      <c r="P17" s="15">
        <v>60</v>
      </c>
      <c r="Q17" s="15">
        <v>70</v>
      </c>
      <c r="R17" s="15">
        <v>80</v>
      </c>
      <c r="S17" s="15">
        <v>90</v>
      </c>
      <c r="T17" s="15">
        <v>100</v>
      </c>
      <c r="U17" s="15">
        <v>110</v>
      </c>
      <c r="V17" s="15">
        <v>120</v>
      </c>
    </row>
    <row r="18" spans="3:22" ht="15" customHeight="1">
      <c r="D18" s="3"/>
      <c r="E18" s="3"/>
      <c r="J18" s="26" t="s">
        <v>49</v>
      </c>
      <c r="K18" s="15">
        <f>Total_revenue</f>
        <v>102480</v>
      </c>
      <c r="L18" s="15">
        <f t="dataTable" ref="L18:V19" dt2D="0" dtr="1" r1="D7"/>
        <v>25620</v>
      </c>
      <c r="M18" s="15">
        <v>38430</v>
      </c>
      <c r="N18" s="15">
        <v>51240</v>
      </c>
      <c r="O18" s="15">
        <v>64050</v>
      </c>
      <c r="P18" s="15">
        <v>76860</v>
      </c>
      <c r="Q18" s="15">
        <v>89670</v>
      </c>
      <c r="R18" s="15">
        <v>102480</v>
      </c>
      <c r="S18" s="15">
        <v>115290</v>
      </c>
      <c r="T18" s="15">
        <v>128100</v>
      </c>
      <c r="U18" s="15">
        <v>140910</v>
      </c>
      <c r="V18" s="15">
        <v>153720</v>
      </c>
    </row>
    <row r="19" spans="3:22" ht="15" customHeight="1">
      <c r="C19" s="85" t="s">
        <v>40</v>
      </c>
      <c r="D19" s="85"/>
      <c r="E19" s="85"/>
      <c r="J19" s="15" t="s">
        <v>50</v>
      </c>
      <c r="K19" s="15">
        <f>Net_profit</f>
        <v>95580</v>
      </c>
      <c r="L19" s="15">
        <v>18720</v>
      </c>
      <c r="M19" s="15">
        <v>31530</v>
      </c>
      <c r="N19" s="15">
        <v>44340</v>
      </c>
      <c r="O19" s="15">
        <v>57150</v>
      </c>
      <c r="P19" s="15">
        <v>69960</v>
      </c>
      <c r="Q19" s="15">
        <v>82770</v>
      </c>
      <c r="R19" s="15">
        <v>95580</v>
      </c>
      <c r="S19" s="15">
        <v>108390</v>
      </c>
      <c r="T19" s="15">
        <v>121200</v>
      </c>
      <c r="U19" s="15">
        <v>134010</v>
      </c>
      <c r="V19" s="15">
        <v>146820</v>
      </c>
    </row>
    <row r="20" spans="3:22">
      <c r="C20" s="15"/>
      <c r="D20" s="18" t="s">
        <v>33</v>
      </c>
      <c r="E20" s="18" t="s">
        <v>34</v>
      </c>
    </row>
    <row r="21" spans="3:22">
      <c r="C21" s="22" t="s">
        <v>26</v>
      </c>
      <c r="D21" s="16">
        <f>1000-D12</f>
        <v>0</v>
      </c>
      <c r="E21" s="16">
        <f>I12-E12</f>
        <v>0</v>
      </c>
    </row>
    <row r="22" spans="3:22">
      <c r="C22" s="22" t="s">
        <v>27</v>
      </c>
      <c r="D22" s="16">
        <f>10000-D13</f>
        <v>10000</v>
      </c>
      <c r="E22" s="16">
        <f>I13-E13</f>
        <v>9700</v>
      </c>
    </row>
    <row r="23" spans="3:22">
      <c r="C23" s="22" t="s">
        <v>35</v>
      </c>
      <c r="D23" s="16">
        <f>0.15*D21</f>
        <v>0</v>
      </c>
      <c r="E23" s="16">
        <f>0.15*E21</f>
        <v>0</v>
      </c>
    </row>
    <row r="24" spans="3:22">
      <c r="C24" s="22" t="s">
        <v>36</v>
      </c>
      <c r="D24" s="16">
        <f>0.03*D22</f>
        <v>300</v>
      </c>
      <c r="E24" s="16">
        <f>0.03*E22</f>
        <v>291</v>
      </c>
    </row>
    <row r="25" spans="3:22" ht="31.5">
      <c r="C25" s="23" t="s">
        <v>37</v>
      </c>
      <c r="D25" s="16">
        <f>D23+D24</f>
        <v>300</v>
      </c>
      <c r="E25" s="16">
        <f>E23+E24</f>
        <v>291</v>
      </c>
    </row>
    <row r="27" spans="3:22">
      <c r="E27" s="3"/>
    </row>
    <row r="28" spans="3:22" ht="17.100000000000001" customHeight="1">
      <c r="C28" s="4" t="s">
        <v>28</v>
      </c>
      <c r="D28" s="19">
        <f>D12+E12+D13+E13</f>
        <v>2300</v>
      </c>
      <c r="E28" s="3"/>
    </row>
    <row r="29" spans="3:22">
      <c r="C29" s="6" t="s">
        <v>25</v>
      </c>
      <c r="D29" s="14">
        <f>(D16+E16+D25+E25)*D7</f>
        <v>102480</v>
      </c>
      <c r="E29" s="3"/>
    </row>
    <row r="30" spans="3:22" ht="16.5" thickBot="1">
      <c r="D30" s="3"/>
      <c r="E30" s="3"/>
    </row>
    <row r="31" spans="3:22" ht="16.5" thickBot="1">
      <c r="C31" s="20" t="s">
        <v>29</v>
      </c>
      <c r="D31" s="24">
        <f>D29-(D28*D8)</f>
        <v>95580</v>
      </c>
      <c r="E31" s="3"/>
    </row>
    <row r="32" spans="3:22">
      <c r="D32" s="3"/>
      <c r="E32" s="3"/>
    </row>
    <row r="33" spans="3:5">
      <c r="D33" s="3" t="s">
        <v>33</v>
      </c>
      <c r="E33" t="s">
        <v>34</v>
      </c>
    </row>
    <row r="34" spans="3:5">
      <c r="C34" t="s">
        <v>53</v>
      </c>
      <c r="D34">
        <f>(D16+D25)/2</f>
        <v>300</v>
      </c>
      <c r="E34">
        <f>(E16+E25)/2</f>
        <v>340.5</v>
      </c>
    </row>
  </sheetData>
  <scenarios current="9" show="0" sqref="D29 D31">
    <scenario name="$10" locked="1" count="1" user="Amey Nirpase" comment="with avg purchase amount $10_x000a_Modified by Amey Nirpase on 3/8/2017">
      <inputCells r="D7" val="10" numFmtId="6"/>
    </scenario>
    <scenario name="$20" locked="1" count="1" user="Amey Nirpase" comment="for $20">
      <inputCells r="D7" val="20" numFmtId="6"/>
    </scenario>
    <scenario name="$30" locked="1" count="1" user="Amey Nirpase" comment="for $30">
      <inputCells r="D7" val="30" numFmtId="6"/>
    </scenario>
    <scenario name="$40" locked="1" count="1" user="Amey Nirpase" comment="for $40">
      <inputCells r="D7" val="40" numFmtId="6"/>
    </scenario>
    <scenario name="$50" locked="1" count="1" user="Amey Nirpase" comment="for $50">
      <inputCells r="D7" val="50" numFmtId="6"/>
    </scenario>
    <scenario name="$60" locked="1" count="1" user="Amey Nirpase" comment="for $60">
      <inputCells r="D7" val="60" numFmtId="6"/>
    </scenario>
    <scenario name="$70" locked="1" count="1" user="Amey Nirpase" comment="for $70">
      <inputCells r="D7" val="70" numFmtId="6"/>
    </scenario>
    <scenario name="$80" locked="1" count="1" user="Amey Nirpase" comment="for $80">
      <inputCells r="D7" val="80" numFmtId="6"/>
    </scenario>
    <scenario name="$90" locked="1" count="1" user="Amey Nirpase" comment="for $90">
      <inputCells r="D7" val="90" numFmtId="6"/>
    </scenario>
    <scenario name="$100" locked="1" count="1" user="Amey Nirpase" comment="for $100">
      <inputCells r="D7" val="100" numFmtId="6"/>
    </scenario>
    <scenario name="$110" locked="1" count="1" user="Amey Nirpase" comment="for $110">
      <inputCells r="D7" val="110" numFmtId="6"/>
    </scenario>
    <scenario name="$120" locked="1" count="1" user="Amey Nirpase" comment="for $120">
      <inputCells r="D7" val="120" numFmtId="6"/>
    </scenario>
  </scenarios>
  <mergeCells count="2">
    <mergeCell ref="C10:E10"/>
    <mergeCell ref="C19:E19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V34"/>
  <sheetViews>
    <sheetView topLeftCell="A7" workbookViewId="0">
      <selection activeCell="D12" sqref="D12"/>
    </sheetView>
  </sheetViews>
  <sheetFormatPr defaultColWidth="11" defaultRowHeight="15.75"/>
  <cols>
    <col min="3" max="3" width="35.875" customWidth="1"/>
    <col min="4" max="4" width="14.625" customWidth="1"/>
    <col min="5" max="5" width="9.625" customWidth="1"/>
    <col min="6" max="6" width="7.625" customWidth="1"/>
    <col min="7" max="7" width="9" customWidth="1"/>
    <col min="8" max="8" width="8.375" customWidth="1"/>
    <col min="9" max="9" width="20.125" customWidth="1"/>
    <col min="10" max="10" width="26.125" customWidth="1"/>
  </cols>
  <sheetData>
    <row r="1" spans="3:10">
      <c r="C1" s="2" t="s">
        <v>45</v>
      </c>
    </row>
    <row r="2" spans="3:10">
      <c r="C2" t="s">
        <v>41</v>
      </c>
    </row>
    <row r="3" spans="3:10">
      <c r="C3" t="s">
        <v>42</v>
      </c>
    </row>
    <row r="4" spans="3:10">
      <c r="C4" t="s">
        <v>44</v>
      </c>
    </row>
    <row r="5" spans="3:10">
      <c r="C5" t="s">
        <v>43</v>
      </c>
    </row>
    <row r="7" spans="3:10">
      <c r="C7" t="s">
        <v>47</v>
      </c>
      <c r="D7" s="25">
        <v>100</v>
      </c>
    </row>
    <row r="8" spans="3:10">
      <c r="C8" t="s">
        <v>51</v>
      </c>
      <c r="D8" s="25">
        <v>3</v>
      </c>
    </row>
    <row r="10" spans="3:10" ht="18.75">
      <c r="C10" s="82" t="s">
        <v>32</v>
      </c>
      <c r="D10" s="83"/>
      <c r="E10" s="84"/>
      <c r="H10" s="3"/>
    </row>
    <row r="11" spans="3:10">
      <c r="C11" s="15"/>
      <c r="D11" s="17" t="s">
        <v>33</v>
      </c>
      <c r="E11" s="17" t="s">
        <v>34</v>
      </c>
      <c r="G11" s="15"/>
      <c r="H11" s="21" t="s">
        <v>38</v>
      </c>
      <c r="I11" s="22" t="s">
        <v>46</v>
      </c>
      <c r="J11" s="22" t="s">
        <v>39</v>
      </c>
    </row>
    <row r="12" spans="3:10">
      <c r="C12" s="22" t="s">
        <v>26</v>
      </c>
      <c r="D12" s="16">
        <v>1000</v>
      </c>
      <c r="E12" s="16">
        <v>1599.9999999997272</v>
      </c>
      <c r="G12" s="22" t="s">
        <v>26</v>
      </c>
      <c r="H12" s="16">
        <f>D12+D21</f>
        <v>1000</v>
      </c>
      <c r="I12" s="16">
        <f>H12+SUM(D24,D15)</f>
        <v>1600</v>
      </c>
      <c r="J12" s="16">
        <f>I12+SUM(E15,E24)</f>
        <v>1882</v>
      </c>
    </row>
    <row r="13" spans="3:10">
      <c r="C13" s="22" t="s">
        <v>27</v>
      </c>
      <c r="D13" s="16">
        <v>10000</v>
      </c>
      <c r="E13" s="16">
        <v>0</v>
      </c>
      <c r="G13" s="22" t="s">
        <v>27</v>
      </c>
      <c r="H13" s="16">
        <f>D13+D22</f>
        <v>10000</v>
      </c>
      <c r="I13" s="16">
        <f>H13-D15-D24</f>
        <v>9400</v>
      </c>
      <c r="J13" s="16">
        <f>I13-E15-E24</f>
        <v>9118</v>
      </c>
    </row>
    <row r="14" spans="3:10">
      <c r="C14" s="22" t="s">
        <v>35</v>
      </c>
      <c r="D14" s="16">
        <f>0.3*D12</f>
        <v>300</v>
      </c>
      <c r="E14" s="16">
        <f>0.3*E12</f>
        <v>479.99999999991815</v>
      </c>
      <c r="G14" s="22" t="s">
        <v>21</v>
      </c>
      <c r="H14" s="15">
        <f>H12+H13</f>
        <v>11000</v>
      </c>
      <c r="I14" s="16">
        <f>I12+I13</f>
        <v>11000</v>
      </c>
      <c r="J14" s="16">
        <f>J12+J13</f>
        <v>11000</v>
      </c>
    </row>
    <row r="15" spans="3:10">
      <c r="C15" s="22" t="s">
        <v>36</v>
      </c>
      <c r="D15" s="16">
        <f>0.06*D13</f>
        <v>600</v>
      </c>
      <c r="E15" s="16">
        <f>0.06*E13</f>
        <v>0</v>
      </c>
    </row>
    <row r="16" spans="3:10" ht="31.5">
      <c r="C16" s="23" t="s">
        <v>37</v>
      </c>
      <c r="D16" s="16">
        <f>D14+D15</f>
        <v>900</v>
      </c>
      <c r="E16" s="16">
        <f>E14+E15</f>
        <v>479.99999999991815</v>
      </c>
    </row>
    <row r="17" spans="3:22">
      <c r="J17" s="15" t="s">
        <v>48</v>
      </c>
      <c r="K17" s="15">
        <v>10</v>
      </c>
      <c r="L17" s="15">
        <v>20</v>
      </c>
      <c r="M17" s="15">
        <v>30</v>
      </c>
      <c r="N17" s="15">
        <v>40</v>
      </c>
      <c r="O17" s="15">
        <v>50</v>
      </c>
      <c r="P17" s="15">
        <v>60</v>
      </c>
      <c r="Q17" s="15">
        <v>70</v>
      </c>
      <c r="R17" s="15">
        <v>80</v>
      </c>
      <c r="S17" s="15">
        <v>90</v>
      </c>
      <c r="T17" s="15">
        <v>100</v>
      </c>
      <c r="U17" s="15">
        <v>110</v>
      </c>
      <c r="V17" s="15">
        <v>120</v>
      </c>
    </row>
    <row r="18" spans="3:22" ht="15" customHeight="1">
      <c r="D18" s="3"/>
      <c r="E18" s="3"/>
      <c r="J18" s="26" t="s">
        <v>49</v>
      </c>
      <c r="K18" s="15">
        <f>Total_revenue</f>
        <v>166199.9999999959</v>
      </c>
      <c r="L18" s="15">
        <f t="dataTable" ref="L18:V19" dt2D="0" dtr="1" r1="D7"/>
        <v>33239.999999999185</v>
      </c>
      <c r="M18" s="15">
        <v>49859.99999999877</v>
      </c>
      <c r="N18" s="15">
        <v>66479.99999999837</v>
      </c>
      <c r="O18" s="15">
        <v>83099.999999997948</v>
      </c>
      <c r="P18" s="15">
        <v>99719.999999997541</v>
      </c>
      <c r="Q18" s="15">
        <v>116339.99999999713</v>
      </c>
      <c r="R18" s="15">
        <v>132959.99999999674</v>
      </c>
      <c r="S18" s="15">
        <v>149579.9999999963</v>
      </c>
      <c r="T18" s="15">
        <v>166199.9999999959</v>
      </c>
      <c r="U18" s="15">
        <v>182819.99999999549</v>
      </c>
      <c r="V18" s="15">
        <v>199439.99999999508</v>
      </c>
    </row>
    <row r="19" spans="3:22" ht="15" customHeight="1">
      <c r="C19" s="85" t="s">
        <v>40</v>
      </c>
      <c r="D19" s="85"/>
      <c r="E19" s="85"/>
      <c r="J19" s="15" t="s">
        <v>50</v>
      </c>
      <c r="K19" s="15">
        <f>Net_profit</f>
        <v>128399.99999999671</v>
      </c>
      <c r="L19" s="15">
        <v>-4560</v>
      </c>
      <c r="M19" s="15">
        <v>12059.999999999585</v>
      </c>
      <c r="N19" s="15">
        <v>28679.999999999185</v>
      </c>
      <c r="O19" s="15">
        <v>45299.999999998763</v>
      </c>
      <c r="P19" s="15">
        <v>61919.999999998356</v>
      </c>
      <c r="Q19" s="15">
        <v>78539.999999997948</v>
      </c>
      <c r="R19" s="15">
        <v>95159.999999997555</v>
      </c>
      <c r="S19" s="15">
        <v>111779.99999999712</v>
      </c>
      <c r="T19" s="15">
        <v>128399.99999999671</v>
      </c>
      <c r="U19" s="15">
        <v>145019.9999999963</v>
      </c>
      <c r="V19" s="15">
        <v>161639.9999999959</v>
      </c>
    </row>
    <row r="20" spans="3:22">
      <c r="C20" s="15"/>
      <c r="D20" s="18" t="s">
        <v>33</v>
      </c>
      <c r="E20" s="18" t="s">
        <v>34</v>
      </c>
    </row>
    <row r="21" spans="3:22">
      <c r="C21" s="22" t="s">
        <v>26</v>
      </c>
      <c r="D21" s="16">
        <f>1000-D12</f>
        <v>0</v>
      </c>
      <c r="E21" s="16">
        <f>I12-E12</f>
        <v>2.7284841053187847E-10</v>
      </c>
    </row>
    <row r="22" spans="3:22">
      <c r="C22" s="22" t="s">
        <v>27</v>
      </c>
      <c r="D22" s="16">
        <f>10000-D13</f>
        <v>0</v>
      </c>
      <c r="E22" s="16">
        <f>I13-E13</f>
        <v>9400</v>
      </c>
    </row>
    <row r="23" spans="3:22">
      <c r="C23" s="22" t="s">
        <v>35</v>
      </c>
      <c r="D23" s="16">
        <f>0.15*D21</f>
        <v>0</v>
      </c>
      <c r="E23" s="16">
        <f>0.15*E21</f>
        <v>4.0927261579781771E-11</v>
      </c>
    </row>
    <row r="24" spans="3:22">
      <c r="C24" s="22" t="s">
        <v>36</v>
      </c>
      <c r="D24" s="16">
        <f>0.03*D22</f>
        <v>0</v>
      </c>
      <c r="E24" s="16">
        <f>0.03*E22</f>
        <v>282</v>
      </c>
    </row>
    <row r="25" spans="3:22" ht="31.5">
      <c r="C25" s="23" t="s">
        <v>37</v>
      </c>
      <c r="D25" s="16">
        <f>D23+D24</f>
        <v>0</v>
      </c>
      <c r="E25" s="16">
        <f>E23+E24</f>
        <v>282.00000000004093</v>
      </c>
    </row>
    <row r="27" spans="3:22">
      <c r="E27" s="3"/>
    </row>
    <row r="28" spans="3:22" ht="17.100000000000001" customHeight="1">
      <c r="C28" s="4" t="s">
        <v>28</v>
      </c>
      <c r="D28" s="19">
        <f>D12+E12+D13+E13</f>
        <v>12599.999999999727</v>
      </c>
      <c r="E28" s="3"/>
    </row>
    <row r="29" spans="3:22">
      <c r="C29" s="6" t="s">
        <v>25</v>
      </c>
      <c r="D29" s="14">
        <f>(D16+E16+D25+E25)*D7</f>
        <v>166199.9999999959</v>
      </c>
      <c r="E29" s="3"/>
    </row>
    <row r="30" spans="3:22" ht="16.5" thickBot="1">
      <c r="D30" s="3"/>
      <c r="E30" s="3"/>
    </row>
    <row r="31" spans="3:22" ht="16.5" thickBot="1">
      <c r="C31" s="20" t="s">
        <v>29</v>
      </c>
      <c r="D31" s="24">
        <f>D29-(D28*D8)</f>
        <v>128399.99999999671</v>
      </c>
      <c r="E31" s="3"/>
    </row>
    <row r="32" spans="3:22">
      <c r="D32" s="3"/>
      <c r="E32" s="3"/>
    </row>
    <row r="33" spans="3:5">
      <c r="D33" s="3" t="s">
        <v>33</v>
      </c>
      <c r="E33" t="s">
        <v>34</v>
      </c>
    </row>
    <row r="34" spans="3:5">
      <c r="C34" t="s">
        <v>53</v>
      </c>
      <c r="D34">
        <f>(D16+D25)/2</f>
        <v>450</v>
      </c>
      <c r="E34">
        <f>(E16+E25)/2</f>
        <v>380.99999999997954</v>
      </c>
    </row>
  </sheetData>
  <scenarios current="9" show="0" sqref="D29 D31">
    <scenario name="$10" locked="1" count="1" user="Amey Nirpase" comment="with avg purchase amount $10_x000a_Modified by Amey Nirpase on 3/8/2017">
      <inputCells r="D7" val="10" numFmtId="6"/>
    </scenario>
    <scenario name="$20" locked="1" count="1" user="Amey Nirpase" comment="for $20">
      <inputCells r="D7" val="20" numFmtId="6"/>
    </scenario>
    <scenario name="$30" locked="1" count="1" user="Amey Nirpase" comment="for $30">
      <inputCells r="D7" val="30" numFmtId="6"/>
    </scenario>
    <scenario name="$40" locked="1" count="1" user="Amey Nirpase" comment="for $40">
      <inputCells r="D7" val="40" numFmtId="6"/>
    </scenario>
    <scenario name="$50" locked="1" count="1" user="Amey Nirpase" comment="for $50">
      <inputCells r="D7" val="50" numFmtId="6"/>
    </scenario>
    <scenario name="$60" locked="1" count="1" user="Amey Nirpase" comment="for $60">
      <inputCells r="D7" val="60" numFmtId="6"/>
    </scenario>
    <scenario name="$70" locked="1" count="1" user="Amey Nirpase" comment="for $70">
      <inputCells r="D7" val="70" numFmtId="6"/>
    </scenario>
    <scenario name="$80" locked="1" count="1" user="Amey Nirpase" comment="for $80">
      <inputCells r="D7" val="80" numFmtId="6"/>
    </scenario>
    <scenario name="$90" locked="1" count="1" user="Amey Nirpase" comment="for $90">
      <inputCells r="D7" val="90" numFmtId="6"/>
    </scenario>
    <scenario name="$100" locked="1" count="1" user="Amey Nirpase" comment="for $100">
      <inputCells r="D7" val="100" numFmtId="6"/>
    </scenario>
    <scenario name="$110" locked="1" count="1" user="Amey Nirpase" comment="for $110">
      <inputCells r="D7" val="110" numFmtId="6"/>
    </scenario>
    <scenario name="$120" locked="1" count="1" user="Amey Nirpase" comment="for $120">
      <inputCells r="D7" val="120" numFmtId="6"/>
    </scenario>
  </scenarios>
  <mergeCells count="2">
    <mergeCell ref="C10:E10"/>
    <mergeCell ref="C19:E19"/>
  </mergeCells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V34"/>
  <sheetViews>
    <sheetView topLeftCell="A2" workbookViewId="0">
      <selection activeCell="D9" sqref="D9"/>
    </sheetView>
  </sheetViews>
  <sheetFormatPr defaultColWidth="11" defaultRowHeight="15.75"/>
  <cols>
    <col min="3" max="3" width="35.875" customWidth="1"/>
    <col min="4" max="4" width="14.625" customWidth="1"/>
    <col min="5" max="5" width="9.625" customWidth="1"/>
    <col min="6" max="6" width="7.625" customWidth="1"/>
    <col min="7" max="7" width="9" customWidth="1"/>
    <col min="8" max="8" width="8.375" customWidth="1"/>
    <col min="9" max="9" width="20.125" customWidth="1"/>
    <col min="10" max="10" width="26.125" customWidth="1"/>
  </cols>
  <sheetData>
    <row r="1" spans="3:10">
      <c r="C1" s="2" t="s">
        <v>45</v>
      </c>
    </row>
    <row r="2" spans="3:10">
      <c r="C2" t="s">
        <v>41</v>
      </c>
    </row>
    <row r="3" spans="3:10">
      <c r="C3" t="s">
        <v>42</v>
      </c>
    </row>
    <row r="4" spans="3:10">
      <c r="C4" t="s">
        <v>44</v>
      </c>
    </row>
    <row r="5" spans="3:10">
      <c r="C5" t="s">
        <v>43</v>
      </c>
    </row>
    <row r="7" spans="3:10">
      <c r="C7" t="s">
        <v>47</v>
      </c>
      <c r="D7" s="25">
        <v>120</v>
      </c>
    </row>
    <row r="8" spans="3:10">
      <c r="C8" t="s">
        <v>51</v>
      </c>
      <c r="D8" s="25">
        <v>2</v>
      </c>
    </row>
    <row r="10" spans="3:10" ht="18.75">
      <c r="C10" s="82" t="s">
        <v>32</v>
      </c>
      <c r="D10" s="83"/>
      <c r="E10" s="84"/>
      <c r="H10" s="3"/>
    </row>
    <row r="11" spans="3:10">
      <c r="C11" s="15"/>
      <c r="D11" s="17" t="s">
        <v>33</v>
      </c>
      <c r="E11" s="17" t="s">
        <v>34</v>
      </c>
      <c r="G11" s="15"/>
      <c r="H11" s="21" t="s">
        <v>38</v>
      </c>
      <c r="I11" s="22" t="s">
        <v>46</v>
      </c>
      <c r="J11" s="22" t="s">
        <v>39</v>
      </c>
    </row>
    <row r="12" spans="3:10">
      <c r="C12" s="22" t="s">
        <v>26</v>
      </c>
      <c r="D12" s="16">
        <v>1000</v>
      </c>
      <c r="E12" s="16">
        <v>1599.9999999997272</v>
      </c>
      <c r="G12" s="22" t="s">
        <v>26</v>
      </c>
      <c r="H12" s="16">
        <f>D12+D21</f>
        <v>1000</v>
      </c>
      <c r="I12" s="16">
        <f>H12+SUM(D24,D15)</f>
        <v>1600</v>
      </c>
      <c r="J12" s="16">
        <f>I12+SUM(E15,E24)</f>
        <v>2164.0000000003492</v>
      </c>
    </row>
    <row r="13" spans="3:10">
      <c r="C13" s="22" t="s">
        <v>27</v>
      </c>
      <c r="D13" s="16">
        <v>10000</v>
      </c>
      <c r="E13" s="16">
        <v>9400.0000000116415</v>
      </c>
      <c r="G13" s="22" t="s">
        <v>27</v>
      </c>
      <c r="H13" s="16">
        <f>D13+D22</f>
        <v>10000</v>
      </c>
      <c r="I13" s="16">
        <f>H13-D15-D24</f>
        <v>9400</v>
      </c>
      <c r="J13" s="16">
        <f>I13-E15-E24</f>
        <v>8835.9999999996508</v>
      </c>
    </row>
    <row r="14" spans="3:10">
      <c r="C14" s="22" t="s">
        <v>35</v>
      </c>
      <c r="D14" s="16">
        <f>0.3*D12</f>
        <v>300</v>
      </c>
      <c r="E14" s="16">
        <f>0.3*E12</f>
        <v>479.99999999991815</v>
      </c>
      <c r="G14" s="22" t="s">
        <v>21</v>
      </c>
      <c r="H14" s="15">
        <f>H12+H13</f>
        <v>11000</v>
      </c>
      <c r="I14" s="16">
        <f>I12+I13</f>
        <v>11000</v>
      </c>
      <c r="J14" s="16">
        <f>J12+J13</f>
        <v>11000</v>
      </c>
    </row>
    <row r="15" spans="3:10">
      <c r="C15" s="22" t="s">
        <v>36</v>
      </c>
      <c r="D15" s="16">
        <f>0.06*D13</f>
        <v>600</v>
      </c>
      <c r="E15" s="16">
        <f>0.06*E13</f>
        <v>564.00000000069849</v>
      </c>
    </row>
    <row r="16" spans="3:10" ht="31.5">
      <c r="C16" s="23" t="s">
        <v>37</v>
      </c>
      <c r="D16" s="16">
        <f>D14+D15</f>
        <v>900</v>
      </c>
      <c r="E16" s="16">
        <f>E14+E15</f>
        <v>1044.0000000006166</v>
      </c>
    </row>
    <row r="17" spans="3:22">
      <c r="J17" s="15" t="s">
        <v>48</v>
      </c>
      <c r="K17" s="15">
        <v>10</v>
      </c>
      <c r="L17" s="15">
        <v>20</v>
      </c>
      <c r="M17" s="15">
        <v>30</v>
      </c>
      <c r="N17" s="15">
        <v>40</v>
      </c>
      <c r="O17" s="15">
        <v>50</v>
      </c>
      <c r="P17" s="15">
        <v>60</v>
      </c>
      <c r="Q17" s="15">
        <v>70</v>
      </c>
      <c r="R17" s="15">
        <v>80</v>
      </c>
      <c r="S17" s="15">
        <v>90</v>
      </c>
      <c r="T17" s="15">
        <v>100</v>
      </c>
      <c r="U17" s="15">
        <v>110</v>
      </c>
      <c r="V17" s="15">
        <v>120</v>
      </c>
    </row>
    <row r="18" spans="3:22" ht="15" customHeight="1">
      <c r="D18" s="3"/>
      <c r="E18" s="3"/>
      <c r="J18" s="26" t="s">
        <v>49</v>
      </c>
      <c r="K18" s="15">
        <f>Total_revenue</f>
        <v>233280.00000003699</v>
      </c>
      <c r="L18" s="15">
        <f t="dataTable" ref="L18:V19" dt2D="0" dtr="1" r1="D7"/>
        <v>38880.00000000617</v>
      </c>
      <c r="M18" s="15">
        <v>58320.000000009248</v>
      </c>
      <c r="N18" s="15">
        <v>77760.00000001234</v>
      </c>
      <c r="O18" s="15">
        <v>97200.00000001541</v>
      </c>
      <c r="P18" s="15">
        <v>116640.0000000185</v>
      </c>
      <c r="Q18" s="15">
        <v>136080.0000000216</v>
      </c>
      <c r="R18" s="15">
        <v>155520.00000002468</v>
      </c>
      <c r="S18" s="15">
        <v>174960.00000002774</v>
      </c>
      <c r="T18" s="15">
        <v>194400.00000003082</v>
      </c>
      <c r="U18" s="15">
        <v>213840.00000003391</v>
      </c>
      <c r="V18" s="15">
        <v>233280.00000003699</v>
      </c>
    </row>
    <row r="19" spans="3:22" ht="15" customHeight="1">
      <c r="C19" s="85" t="s">
        <v>40</v>
      </c>
      <c r="D19" s="85"/>
      <c r="E19" s="85"/>
      <c r="J19" s="15" t="s">
        <v>50</v>
      </c>
      <c r="K19" s="15">
        <f>Net_profit</f>
        <v>189280.00000001426</v>
      </c>
      <c r="L19" s="15">
        <v>-5120.0000000165674</v>
      </c>
      <c r="M19" s="15">
        <v>14319.99999998651</v>
      </c>
      <c r="N19" s="15">
        <v>33759.999999989603</v>
      </c>
      <c r="O19" s="15">
        <v>53199.999999992673</v>
      </c>
      <c r="P19" s="15">
        <v>72639.999999995751</v>
      </c>
      <c r="Q19" s="15">
        <v>92079.999999998865</v>
      </c>
      <c r="R19" s="15">
        <v>111520.00000000195</v>
      </c>
      <c r="S19" s="15">
        <v>130960.00000000501</v>
      </c>
      <c r="T19" s="15">
        <v>150400.00000000809</v>
      </c>
      <c r="U19" s="15">
        <v>169840.00000001118</v>
      </c>
      <c r="V19" s="15">
        <v>189280.00000001426</v>
      </c>
    </row>
    <row r="20" spans="3:22">
      <c r="C20" s="15"/>
      <c r="D20" s="18" t="s">
        <v>33</v>
      </c>
      <c r="E20" s="18" t="s">
        <v>34</v>
      </c>
    </row>
    <row r="21" spans="3:22">
      <c r="C21" s="22" t="s">
        <v>26</v>
      </c>
      <c r="D21" s="16">
        <f>1000-D12</f>
        <v>0</v>
      </c>
      <c r="E21" s="16">
        <f>I12-E12</f>
        <v>2.7284841053187847E-10</v>
      </c>
    </row>
    <row r="22" spans="3:22">
      <c r="C22" s="22" t="s">
        <v>27</v>
      </c>
      <c r="D22" s="16">
        <f>10000-D13</f>
        <v>0</v>
      </c>
      <c r="E22" s="16">
        <f>I13-E13</f>
        <v>-1.1641532182693481E-8</v>
      </c>
    </row>
    <row r="23" spans="3:22">
      <c r="C23" s="22" t="s">
        <v>35</v>
      </c>
      <c r="D23" s="16">
        <f>0.15*D21</f>
        <v>0</v>
      </c>
      <c r="E23" s="16">
        <f>0.15*E21</f>
        <v>4.0927261579781771E-11</v>
      </c>
    </row>
    <row r="24" spans="3:22">
      <c r="C24" s="22" t="s">
        <v>36</v>
      </c>
      <c r="D24" s="16">
        <f>0.03*D22</f>
        <v>0</v>
      </c>
      <c r="E24" s="16">
        <f>0.03*E22</f>
        <v>-3.4924596548080444E-10</v>
      </c>
    </row>
    <row r="25" spans="3:22" ht="31.5">
      <c r="C25" s="23" t="s">
        <v>37</v>
      </c>
      <c r="D25" s="16">
        <f>D23+D24</f>
        <v>0</v>
      </c>
      <c r="E25" s="16">
        <f>E23+E24</f>
        <v>-3.0831870390102267E-10</v>
      </c>
    </row>
    <row r="27" spans="3:22">
      <c r="E27" s="3"/>
    </row>
    <row r="28" spans="3:22" ht="17.100000000000001" customHeight="1">
      <c r="C28" s="4" t="s">
        <v>28</v>
      </c>
      <c r="D28" s="19">
        <f>D12+E12+D13+E13</f>
        <v>22000.000000011369</v>
      </c>
      <c r="E28" s="3"/>
    </row>
    <row r="29" spans="3:22">
      <c r="C29" s="6" t="s">
        <v>25</v>
      </c>
      <c r="D29" s="14">
        <f>(D16+E16+D25+E25)*D7</f>
        <v>233280.00000003699</v>
      </c>
      <c r="E29" s="3"/>
    </row>
    <row r="30" spans="3:22" ht="16.5" thickBot="1">
      <c r="D30" s="3"/>
      <c r="E30" s="3"/>
    </row>
    <row r="31" spans="3:22" ht="16.5" thickBot="1">
      <c r="C31" s="20" t="s">
        <v>29</v>
      </c>
      <c r="D31" s="24">
        <f>D29-(D28*D8)</f>
        <v>189280.00000001426</v>
      </c>
      <c r="E31" s="3"/>
    </row>
    <row r="32" spans="3:22">
      <c r="D32" s="3"/>
      <c r="E32" s="3"/>
    </row>
    <row r="33" spans="3:5">
      <c r="D33" s="3" t="s">
        <v>33</v>
      </c>
      <c r="E33" t="s">
        <v>34</v>
      </c>
    </row>
    <row r="34" spans="3:5">
      <c r="C34" t="s">
        <v>53</v>
      </c>
      <c r="D34">
        <f>(D16+D25)/2</f>
        <v>450</v>
      </c>
      <c r="E34">
        <f>(E16+E25)/2</f>
        <v>522.00000000015416</v>
      </c>
    </row>
  </sheetData>
  <scenarios current="9" show="0" sqref="D29 D31">
    <scenario name="$10" locked="1" count="1" user="Amey Nirpase" comment="with avg purchase amount $10_x000a_Modified by Amey Nirpase on 3/8/2017">
      <inputCells r="D7" val="10" numFmtId="6"/>
    </scenario>
    <scenario name="$20" locked="1" count="1" user="Amey Nirpase" comment="for $20">
      <inputCells r="D7" val="20" numFmtId="6"/>
    </scenario>
    <scenario name="$30" locked="1" count="1" user="Amey Nirpase" comment="for $30">
      <inputCells r="D7" val="30" numFmtId="6"/>
    </scenario>
    <scenario name="$40" locked="1" count="1" user="Amey Nirpase" comment="for $40">
      <inputCells r="D7" val="40" numFmtId="6"/>
    </scenario>
    <scenario name="$50" locked="1" count="1" user="Amey Nirpase" comment="for $50">
      <inputCells r="D7" val="50" numFmtId="6"/>
    </scenario>
    <scenario name="$60" locked="1" count="1" user="Amey Nirpase" comment="for $60">
      <inputCells r="D7" val="60" numFmtId="6"/>
    </scenario>
    <scenario name="$70" locked="1" count="1" user="Amey Nirpase" comment="for $70">
      <inputCells r="D7" val="70" numFmtId="6"/>
    </scenario>
    <scenario name="$80" locked="1" count="1" user="Amey Nirpase" comment="for $80">
      <inputCells r="D7" val="80" numFmtId="6"/>
    </scenario>
    <scenario name="$90" locked="1" count="1" user="Amey Nirpase" comment="for $90">
      <inputCells r="D7" val="90" numFmtId="6"/>
    </scenario>
    <scenario name="$100" locked="1" count="1" user="Amey Nirpase" comment="for $100">
      <inputCells r="D7" val="100" numFmtId="6"/>
    </scenario>
    <scenario name="$110" locked="1" count="1" user="Amey Nirpase" comment="for $110">
      <inputCells r="D7" val="110" numFmtId="6"/>
    </scenario>
    <scenario name="$120" locked="1" count="1" user="Amey Nirpase" comment="for $120">
      <inputCells r="D7" val="120" numFmtId="6"/>
    </scenario>
  </scenarios>
  <mergeCells count="2">
    <mergeCell ref="C10:E10"/>
    <mergeCell ref="C19:E19"/>
  </mergeCells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V34"/>
  <sheetViews>
    <sheetView workbookViewId="0">
      <selection activeCell="F7" sqref="F7"/>
    </sheetView>
  </sheetViews>
  <sheetFormatPr defaultColWidth="11" defaultRowHeight="15.75"/>
  <cols>
    <col min="3" max="3" width="35.875" customWidth="1"/>
    <col min="4" max="4" width="14.625" customWidth="1"/>
    <col min="5" max="5" width="9.625" customWidth="1"/>
    <col min="6" max="6" width="7.625" customWidth="1"/>
    <col min="7" max="7" width="9" customWidth="1"/>
    <col min="8" max="8" width="8.375" customWidth="1"/>
    <col min="9" max="9" width="20.125" customWidth="1"/>
    <col min="10" max="10" width="26.125" customWidth="1"/>
  </cols>
  <sheetData>
    <row r="1" spans="3:10">
      <c r="C1" s="2" t="s">
        <v>45</v>
      </c>
    </row>
    <row r="2" spans="3:10">
      <c r="C2" t="s">
        <v>41</v>
      </c>
    </row>
    <row r="3" spans="3:10">
      <c r="C3" t="s">
        <v>42</v>
      </c>
    </row>
    <row r="4" spans="3:10">
      <c r="C4" t="s">
        <v>44</v>
      </c>
    </row>
    <row r="5" spans="3:10">
      <c r="C5" t="s">
        <v>43</v>
      </c>
    </row>
    <row r="7" spans="3:10">
      <c r="C7" t="s">
        <v>47</v>
      </c>
      <c r="D7" s="25">
        <v>130</v>
      </c>
    </row>
    <row r="8" spans="3:10">
      <c r="C8" t="s">
        <v>51</v>
      </c>
      <c r="D8" s="25">
        <v>3</v>
      </c>
    </row>
    <row r="10" spans="3:10" ht="18.75">
      <c r="C10" s="82" t="s">
        <v>32</v>
      </c>
      <c r="D10" s="83"/>
      <c r="E10" s="84"/>
      <c r="H10" s="3"/>
    </row>
    <row r="11" spans="3:10">
      <c r="C11" s="15"/>
      <c r="D11" s="17" t="s">
        <v>33</v>
      </c>
      <c r="E11" s="17" t="s">
        <v>34</v>
      </c>
      <c r="G11" s="15"/>
      <c r="H11" s="21" t="s">
        <v>38</v>
      </c>
      <c r="I11" s="22" t="s">
        <v>46</v>
      </c>
      <c r="J11" s="22" t="s">
        <v>39</v>
      </c>
    </row>
    <row r="12" spans="3:10">
      <c r="C12" s="22" t="s">
        <v>26</v>
      </c>
      <c r="D12" s="16">
        <v>1000</v>
      </c>
      <c r="E12" s="16">
        <v>1599.9999999997272</v>
      </c>
      <c r="G12" s="22" t="s">
        <v>26</v>
      </c>
      <c r="H12" s="16">
        <f>D12+D21</f>
        <v>1000</v>
      </c>
      <c r="I12" s="16">
        <f>H12+SUM(D24,D15)</f>
        <v>1600</v>
      </c>
      <c r="J12" s="16">
        <f>I12+SUM(E15,E24)</f>
        <v>2164.0000000003492</v>
      </c>
    </row>
    <row r="13" spans="3:10">
      <c r="C13" s="22" t="s">
        <v>27</v>
      </c>
      <c r="D13" s="16">
        <v>10000</v>
      </c>
      <c r="E13" s="16">
        <v>9400.0000000116415</v>
      </c>
      <c r="G13" s="22" t="s">
        <v>27</v>
      </c>
      <c r="H13" s="16">
        <f>D13+D22</f>
        <v>10000</v>
      </c>
      <c r="I13" s="16">
        <f>H13-D15-D24</f>
        <v>9400</v>
      </c>
      <c r="J13" s="16">
        <f>I13-E15-E24</f>
        <v>8835.9999999996508</v>
      </c>
    </row>
    <row r="14" spans="3:10">
      <c r="C14" s="22" t="s">
        <v>35</v>
      </c>
      <c r="D14" s="16">
        <f>0.3*D12</f>
        <v>300</v>
      </c>
      <c r="E14" s="16">
        <f>0.3*E12</f>
        <v>479.99999999991815</v>
      </c>
      <c r="G14" s="22" t="s">
        <v>21</v>
      </c>
      <c r="H14" s="15">
        <f>H12+H13</f>
        <v>11000</v>
      </c>
      <c r="I14" s="16">
        <f>I12+I13</f>
        <v>11000</v>
      </c>
      <c r="J14" s="16">
        <f>J12+J13</f>
        <v>11000</v>
      </c>
    </row>
    <row r="15" spans="3:10">
      <c r="C15" s="22" t="s">
        <v>36</v>
      </c>
      <c r="D15" s="16">
        <f>0.06*D13</f>
        <v>600</v>
      </c>
      <c r="E15" s="16">
        <f>0.06*E13</f>
        <v>564.00000000069849</v>
      </c>
    </row>
    <row r="16" spans="3:10" ht="31.5">
      <c r="C16" s="23" t="s">
        <v>37</v>
      </c>
      <c r="D16" s="16">
        <f>D14+D15</f>
        <v>900</v>
      </c>
      <c r="E16" s="16">
        <f>E14+E15</f>
        <v>1044.0000000006166</v>
      </c>
    </row>
    <row r="17" spans="3:22">
      <c r="J17" s="15" t="s">
        <v>48</v>
      </c>
      <c r="K17" s="15">
        <v>10</v>
      </c>
      <c r="L17" s="15">
        <v>20</v>
      </c>
      <c r="M17" s="15">
        <v>30</v>
      </c>
      <c r="N17" s="15">
        <v>40</v>
      </c>
      <c r="O17" s="15">
        <v>50</v>
      </c>
      <c r="P17" s="15">
        <v>60</v>
      </c>
      <c r="Q17" s="15">
        <v>70</v>
      </c>
      <c r="R17" s="15">
        <v>80</v>
      </c>
      <c r="S17" s="15">
        <v>90</v>
      </c>
      <c r="T17" s="15">
        <v>100</v>
      </c>
      <c r="U17" s="15">
        <v>110</v>
      </c>
      <c r="V17" s="15">
        <v>120</v>
      </c>
    </row>
    <row r="18" spans="3:22" ht="15" customHeight="1">
      <c r="D18" s="3"/>
      <c r="E18" s="3"/>
      <c r="J18" s="26" t="s">
        <v>49</v>
      </c>
      <c r="K18" s="15">
        <f>Total_revenue</f>
        <v>252720.00000004008</v>
      </c>
      <c r="L18" s="15">
        <f t="dataTable" ref="L18:V19" dt2D="0" dtr="1" r1="D7"/>
        <v>38880.00000000617</v>
      </c>
      <c r="M18" s="15">
        <v>58320.000000009248</v>
      </c>
      <c r="N18" s="15">
        <v>77760.00000001234</v>
      </c>
      <c r="O18" s="15">
        <v>97200.00000001541</v>
      </c>
      <c r="P18" s="15">
        <v>116640.0000000185</v>
      </c>
      <c r="Q18" s="15">
        <v>136080.0000000216</v>
      </c>
      <c r="R18" s="15">
        <v>155520.00000002468</v>
      </c>
      <c r="S18" s="15">
        <v>174960.00000002774</v>
      </c>
      <c r="T18" s="15">
        <v>194400.00000003082</v>
      </c>
      <c r="U18" s="15">
        <v>213840.00000003391</v>
      </c>
      <c r="V18" s="15">
        <v>233280.00000003699</v>
      </c>
    </row>
    <row r="19" spans="3:22" ht="15" customHeight="1">
      <c r="C19" s="85" t="s">
        <v>40</v>
      </c>
      <c r="D19" s="85"/>
      <c r="E19" s="85"/>
      <c r="J19" s="15" t="s">
        <v>50</v>
      </c>
      <c r="K19" s="15">
        <f>Net_profit</f>
        <v>186720.00000000597</v>
      </c>
      <c r="L19" s="15">
        <v>-27120.00000002794</v>
      </c>
      <c r="M19" s="15">
        <v>-7680.0000000248619</v>
      </c>
      <c r="N19" s="15">
        <v>11759.99999997823</v>
      </c>
      <c r="O19" s="15">
        <v>31199.999999981301</v>
      </c>
      <c r="P19" s="15">
        <v>50639.999999984386</v>
      </c>
      <c r="Q19" s="15">
        <v>70079.999999987485</v>
      </c>
      <c r="R19" s="15">
        <v>89519.99999999057</v>
      </c>
      <c r="S19" s="15">
        <v>108959.99999999363</v>
      </c>
      <c r="T19" s="15">
        <v>128399.99999999671</v>
      </c>
      <c r="U19" s="15">
        <v>147839.9999999998</v>
      </c>
      <c r="V19" s="15">
        <v>167280.00000000288</v>
      </c>
    </row>
    <row r="20" spans="3:22">
      <c r="C20" s="15"/>
      <c r="D20" s="18" t="s">
        <v>33</v>
      </c>
      <c r="E20" s="18" t="s">
        <v>34</v>
      </c>
    </row>
    <row r="21" spans="3:22">
      <c r="C21" s="22" t="s">
        <v>26</v>
      </c>
      <c r="D21" s="16">
        <f>1000-D12</f>
        <v>0</v>
      </c>
      <c r="E21" s="16">
        <f>I12-E12</f>
        <v>2.7284841053187847E-10</v>
      </c>
    </row>
    <row r="22" spans="3:22">
      <c r="C22" s="22" t="s">
        <v>27</v>
      </c>
      <c r="D22" s="16">
        <f>10000-D13</f>
        <v>0</v>
      </c>
      <c r="E22" s="16">
        <f>I13-E13</f>
        <v>-1.1641532182693481E-8</v>
      </c>
    </row>
    <row r="23" spans="3:22">
      <c r="C23" s="22" t="s">
        <v>35</v>
      </c>
      <c r="D23" s="16">
        <f>0.15*D21</f>
        <v>0</v>
      </c>
      <c r="E23" s="16">
        <f>0.15*E21</f>
        <v>4.0927261579781771E-11</v>
      </c>
    </row>
    <row r="24" spans="3:22">
      <c r="C24" s="22" t="s">
        <v>36</v>
      </c>
      <c r="D24" s="16">
        <f>0.03*D22</f>
        <v>0</v>
      </c>
      <c r="E24" s="16">
        <f>0.03*E22</f>
        <v>-3.4924596548080444E-10</v>
      </c>
    </row>
    <row r="25" spans="3:22" ht="31.5">
      <c r="C25" s="23" t="s">
        <v>37</v>
      </c>
      <c r="D25" s="16">
        <f>D23+D24</f>
        <v>0</v>
      </c>
      <c r="E25" s="16">
        <f>E23+E24</f>
        <v>-3.0831870390102267E-10</v>
      </c>
    </row>
    <row r="27" spans="3:22">
      <c r="E27" s="3"/>
    </row>
    <row r="28" spans="3:22" ht="17.100000000000001" customHeight="1">
      <c r="C28" s="4" t="s">
        <v>28</v>
      </c>
      <c r="D28" s="19">
        <f>D12+E12+D13+E13</f>
        <v>22000.000000011369</v>
      </c>
      <c r="E28" s="3"/>
    </row>
    <row r="29" spans="3:22">
      <c r="C29" s="6" t="s">
        <v>25</v>
      </c>
      <c r="D29" s="14">
        <f>(D16+E16+D25+E25)*D7</f>
        <v>252720.00000004008</v>
      </c>
      <c r="E29" s="3"/>
    </row>
    <row r="30" spans="3:22" ht="16.5" thickBot="1">
      <c r="D30" s="3"/>
      <c r="E30" s="3"/>
    </row>
    <row r="31" spans="3:22" ht="16.5" thickBot="1">
      <c r="C31" s="20" t="s">
        <v>29</v>
      </c>
      <c r="D31" s="24">
        <f>D29-(D28*D8)</f>
        <v>186720.00000000597</v>
      </c>
      <c r="E31" s="3"/>
    </row>
    <row r="32" spans="3:22">
      <c r="D32" s="3"/>
      <c r="E32" s="3"/>
    </row>
    <row r="33" spans="3:5">
      <c r="D33" s="3" t="s">
        <v>33</v>
      </c>
      <c r="E33" t="s">
        <v>34</v>
      </c>
    </row>
    <row r="34" spans="3:5">
      <c r="C34" t="s">
        <v>53</v>
      </c>
      <c r="D34">
        <f>(D16+D25)/2</f>
        <v>450</v>
      </c>
      <c r="E34">
        <f>(E16+E25)/2</f>
        <v>522.00000000015416</v>
      </c>
    </row>
  </sheetData>
  <scenarios current="9" show="0" sqref="D29 D31">
    <scenario name="$10" locked="1" count="1" user="Amey Nirpase" comment="with avg purchase amount $10_x000a_Modified by Amey Nirpase on 3/8/2017">
      <inputCells r="D7" val="10" numFmtId="6"/>
    </scenario>
    <scenario name="$20" locked="1" count="1" user="Amey Nirpase" comment="for $20">
      <inputCells r="D7" val="20" numFmtId="6"/>
    </scenario>
    <scenario name="$30" locked="1" count="1" user="Amey Nirpase" comment="for $30">
      <inputCells r="D7" val="30" numFmtId="6"/>
    </scenario>
    <scenario name="$40" locked="1" count="1" user="Amey Nirpase" comment="for $40">
      <inputCells r="D7" val="40" numFmtId="6"/>
    </scenario>
    <scenario name="$50" locked="1" count="1" user="Amey Nirpase" comment="for $50">
      <inputCells r="D7" val="50" numFmtId="6"/>
    </scenario>
    <scenario name="$60" locked="1" count="1" user="Amey Nirpase" comment="for $60">
      <inputCells r="D7" val="60" numFmtId="6"/>
    </scenario>
    <scenario name="$70" locked="1" count="1" user="Amey Nirpase" comment="for $70">
      <inputCells r="D7" val="70" numFmtId="6"/>
    </scenario>
    <scenario name="$80" locked="1" count="1" user="Amey Nirpase" comment="for $80">
      <inputCells r="D7" val="80" numFmtId="6"/>
    </scenario>
    <scenario name="$90" locked="1" count="1" user="Amey Nirpase" comment="for $90">
      <inputCells r="D7" val="90" numFmtId="6"/>
    </scenario>
    <scenario name="$100" locked="1" count="1" user="Amey Nirpase" comment="for $100">
      <inputCells r="D7" val="100" numFmtId="6"/>
    </scenario>
    <scenario name="$110" locked="1" count="1" user="Amey Nirpase" comment="for $110">
      <inputCells r="D7" val="110" numFmtId="6"/>
    </scenario>
    <scenario name="$120" locked="1" count="1" user="Amey Nirpase" comment="for $120">
      <inputCells r="D7" val="120" numFmtId="6"/>
    </scenario>
  </scenarios>
  <mergeCells count="2">
    <mergeCell ref="C10:E10"/>
    <mergeCell ref="C19:E19"/>
  </mergeCells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V34"/>
  <sheetViews>
    <sheetView topLeftCell="G18" workbookViewId="0">
      <selection activeCell="S23" sqref="S23"/>
    </sheetView>
  </sheetViews>
  <sheetFormatPr defaultColWidth="11" defaultRowHeight="15.75"/>
  <cols>
    <col min="3" max="3" width="35.875" customWidth="1"/>
    <col min="4" max="4" width="14.625" customWidth="1"/>
    <col min="5" max="5" width="9.625" customWidth="1"/>
    <col min="6" max="6" width="7.625" customWidth="1"/>
    <col min="7" max="7" width="9" customWidth="1"/>
    <col min="8" max="8" width="8.375" customWidth="1"/>
    <col min="9" max="9" width="20.125" customWidth="1"/>
    <col min="10" max="10" width="26.125" customWidth="1"/>
  </cols>
  <sheetData>
    <row r="1" spans="3:10">
      <c r="C1" s="2" t="s">
        <v>45</v>
      </c>
    </row>
    <row r="2" spans="3:10">
      <c r="C2" t="s">
        <v>41</v>
      </c>
    </row>
    <row r="3" spans="3:10">
      <c r="C3" t="s">
        <v>42</v>
      </c>
    </row>
    <row r="4" spans="3:10">
      <c r="C4" t="s">
        <v>44</v>
      </c>
    </row>
    <row r="5" spans="3:10">
      <c r="C5" t="s">
        <v>43</v>
      </c>
    </row>
    <row r="7" spans="3:10">
      <c r="C7" t="s">
        <v>47</v>
      </c>
      <c r="D7" s="25">
        <v>140</v>
      </c>
    </row>
    <row r="8" spans="3:10">
      <c r="C8" t="s">
        <v>51</v>
      </c>
      <c r="D8" s="25">
        <v>3</v>
      </c>
    </row>
    <row r="10" spans="3:10" ht="18.75">
      <c r="C10" s="82" t="s">
        <v>32</v>
      </c>
      <c r="D10" s="83"/>
      <c r="E10" s="84"/>
      <c r="H10" s="3"/>
    </row>
    <row r="11" spans="3:10">
      <c r="C11" s="15"/>
      <c r="D11" s="17" t="s">
        <v>33</v>
      </c>
      <c r="E11" s="17" t="s">
        <v>34</v>
      </c>
      <c r="G11" s="15"/>
      <c r="H11" s="21" t="s">
        <v>38</v>
      </c>
      <c r="I11" s="22" t="s">
        <v>46</v>
      </c>
      <c r="J11" s="22" t="s">
        <v>39</v>
      </c>
    </row>
    <row r="12" spans="3:10">
      <c r="C12" s="22" t="s">
        <v>26</v>
      </c>
      <c r="D12" s="16">
        <v>1000</v>
      </c>
      <c r="E12" s="16">
        <v>1599.9999999997272</v>
      </c>
      <c r="G12" s="22" t="s">
        <v>26</v>
      </c>
      <c r="H12" s="16">
        <f>D12+D21</f>
        <v>1000</v>
      </c>
      <c r="I12" s="16">
        <f>H12+SUM(D24,D15)</f>
        <v>1600</v>
      </c>
      <c r="J12" s="16">
        <f>I12+SUM(E15,E24)</f>
        <v>2164.0000000003492</v>
      </c>
    </row>
    <row r="13" spans="3:10">
      <c r="C13" s="22" t="s">
        <v>27</v>
      </c>
      <c r="D13" s="16">
        <v>10000</v>
      </c>
      <c r="E13" s="16">
        <v>9400.0000000116415</v>
      </c>
      <c r="G13" s="22" t="s">
        <v>27</v>
      </c>
      <c r="H13" s="16">
        <f>D13+D22</f>
        <v>10000</v>
      </c>
      <c r="I13" s="16">
        <f>H13-D15-D24</f>
        <v>9400</v>
      </c>
      <c r="J13" s="16">
        <f>I13-E15-E24</f>
        <v>8835.9999999996508</v>
      </c>
    </row>
    <row r="14" spans="3:10">
      <c r="C14" s="22" t="s">
        <v>35</v>
      </c>
      <c r="D14" s="16">
        <f>0.3*D12</f>
        <v>300</v>
      </c>
      <c r="E14" s="16">
        <f>0.3*E12</f>
        <v>479.99999999991815</v>
      </c>
      <c r="G14" s="22" t="s">
        <v>21</v>
      </c>
      <c r="H14" s="15">
        <f>H12+H13</f>
        <v>11000</v>
      </c>
      <c r="I14" s="16">
        <f>I12+I13</f>
        <v>11000</v>
      </c>
      <c r="J14" s="16">
        <f>J12+J13</f>
        <v>11000</v>
      </c>
    </row>
    <row r="15" spans="3:10">
      <c r="C15" s="22" t="s">
        <v>36</v>
      </c>
      <c r="D15" s="16">
        <f>0.06*D13</f>
        <v>600</v>
      </c>
      <c r="E15" s="16">
        <f>0.06*E13</f>
        <v>564.00000000069849</v>
      </c>
    </row>
    <row r="16" spans="3:10" ht="31.5">
      <c r="C16" s="23" t="s">
        <v>37</v>
      </c>
      <c r="D16" s="16">
        <f>D14+D15</f>
        <v>900</v>
      </c>
      <c r="E16" s="16">
        <f>E14+E15</f>
        <v>1044.0000000006166</v>
      </c>
    </row>
    <row r="17" spans="3:22">
      <c r="J17" s="15" t="s">
        <v>48</v>
      </c>
      <c r="K17" s="15">
        <v>10</v>
      </c>
      <c r="L17" s="15">
        <v>20</v>
      </c>
      <c r="M17" s="15">
        <v>30</v>
      </c>
      <c r="N17" s="15">
        <v>40</v>
      </c>
      <c r="O17" s="15">
        <v>50</v>
      </c>
      <c r="P17" s="15">
        <v>60</v>
      </c>
      <c r="Q17" s="15">
        <v>70</v>
      </c>
      <c r="R17" s="15">
        <v>80</v>
      </c>
      <c r="S17" s="15">
        <v>90</v>
      </c>
      <c r="T17" s="15">
        <v>100</v>
      </c>
      <c r="U17" s="15">
        <v>110</v>
      </c>
      <c r="V17" s="15">
        <v>120</v>
      </c>
    </row>
    <row r="18" spans="3:22" ht="15" customHeight="1">
      <c r="D18" s="3"/>
      <c r="E18" s="3"/>
      <c r="J18" s="26" t="s">
        <v>49</v>
      </c>
      <c r="K18" s="15">
        <f>Total_revenue</f>
        <v>272160.00000004319</v>
      </c>
      <c r="L18" s="15">
        <f t="dataTable" ref="L18:V19" dt2D="0" dtr="1" r1="D7"/>
        <v>38880.00000000617</v>
      </c>
      <c r="M18" s="15">
        <v>58320.000000009248</v>
      </c>
      <c r="N18" s="15">
        <v>77760.00000001234</v>
      </c>
      <c r="O18" s="15">
        <v>97200.00000001541</v>
      </c>
      <c r="P18" s="15">
        <v>116640.0000000185</v>
      </c>
      <c r="Q18" s="15">
        <v>136080.0000000216</v>
      </c>
      <c r="R18" s="15">
        <v>155520.00000002468</v>
      </c>
      <c r="S18" s="15">
        <v>174960.00000002774</v>
      </c>
      <c r="T18" s="15">
        <v>194400.00000003082</v>
      </c>
      <c r="U18" s="15">
        <v>213840.00000003391</v>
      </c>
      <c r="V18" s="15">
        <v>233280.00000003699</v>
      </c>
    </row>
    <row r="19" spans="3:22" ht="15" customHeight="1">
      <c r="C19" s="85" t="s">
        <v>40</v>
      </c>
      <c r="D19" s="85"/>
      <c r="E19" s="85"/>
      <c r="J19" s="15" t="s">
        <v>50</v>
      </c>
      <c r="K19" s="15">
        <f>Net_profit</f>
        <v>206160.00000000908</v>
      </c>
      <c r="L19" s="15">
        <v>-27120.00000002794</v>
      </c>
      <c r="M19" s="15">
        <v>-7680.0000000248619</v>
      </c>
      <c r="N19" s="15">
        <v>11759.99999997823</v>
      </c>
      <c r="O19" s="15">
        <v>31199.999999981301</v>
      </c>
      <c r="P19" s="15">
        <v>50639.999999984386</v>
      </c>
      <c r="Q19" s="15">
        <v>70079.999999987485</v>
      </c>
      <c r="R19" s="15">
        <v>89519.99999999057</v>
      </c>
      <c r="S19" s="15">
        <v>108959.99999999363</v>
      </c>
      <c r="T19" s="15">
        <v>128399.99999999671</v>
      </c>
      <c r="U19" s="15">
        <v>147839.9999999998</v>
      </c>
      <c r="V19" s="15">
        <v>167280.00000000288</v>
      </c>
    </row>
    <row r="20" spans="3:22">
      <c r="C20" s="15"/>
      <c r="D20" s="18" t="s">
        <v>33</v>
      </c>
      <c r="E20" s="18" t="s">
        <v>34</v>
      </c>
    </row>
    <row r="21" spans="3:22">
      <c r="C21" s="22" t="s">
        <v>26</v>
      </c>
      <c r="D21" s="16">
        <f>1000-D12</f>
        <v>0</v>
      </c>
      <c r="E21" s="16">
        <f>I12-E12</f>
        <v>2.7284841053187847E-10</v>
      </c>
    </row>
    <row r="22" spans="3:22">
      <c r="C22" s="22" t="s">
        <v>27</v>
      </c>
      <c r="D22" s="16">
        <f>10000-D13</f>
        <v>0</v>
      </c>
      <c r="E22" s="16">
        <f>I13-E13</f>
        <v>-1.1641532182693481E-8</v>
      </c>
    </row>
    <row r="23" spans="3:22">
      <c r="C23" s="22" t="s">
        <v>35</v>
      </c>
      <c r="D23" s="16">
        <f>0.15*D21</f>
        <v>0</v>
      </c>
      <c r="E23" s="16">
        <f>0.15*E21</f>
        <v>4.0927261579781771E-11</v>
      </c>
    </row>
    <row r="24" spans="3:22">
      <c r="C24" s="22" t="s">
        <v>36</v>
      </c>
      <c r="D24" s="16">
        <f>0.03*D22</f>
        <v>0</v>
      </c>
      <c r="E24" s="16">
        <f>0.03*E22</f>
        <v>-3.4924596548080444E-10</v>
      </c>
    </row>
    <row r="25" spans="3:22" ht="31.5">
      <c r="C25" s="23" t="s">
        <v>37</v>
      </c>
      <c r="D25" s="16">
        <f>D23+D24</f>
        <v>0</v>
      </c>
      <c r="E25" s="16">
        <f>E23+E24</f>
        <v>-3.0831870390102267E-10</v>
      </c>
    </row>
    <row r="27" spans="3:22">
      <c r="E27" s="3"/>
    </row>
    <row r="28" spans="3:22" ht="17.100000000000001" customHeight="1">
      <c r="C28" s="4" t="s">
        <v>28</v>
      </c>
      <c r="D28" s="19">
        <f>D12+E12+D13+E13</f>
        <v>22000.000000011369</v>
      </c>
      <c r="E28" s="3"/>
    </row>
    <row r="29" spans="3:22">
      <c r="C29" s="6" t="s">
        <v>25</v>
      </c>
      <c r="D29" s="14">
        <f>(D16+E16+D25+E25)*D7</f>
        <v>272160.00000004319</v>
      </c>
      <c r="E29" s="3"/>
    </row>
    <row r="30" spans="3:22" ht="16.5" thickBot="1">
      <c r="D30" s="3"/>
      <c r="E30" s="3"/>
    </row>
    <row r="31" spans="3:22" ht="16.5" thickBot="1">
      <c r="C31" s="20" t="s">
        <v>29</v>
      </c>
      <c r="D31" s="24">
        <f>D29-(D28*D8)</f>
        <v>206160.00000000908</v>
      </c>
      <c r="E31" s="3"/>
    </row>
    <row r="32" spans="3:22">
      <c r="D32" s="3"/>
      <c r="E32" s="3"/>
    </row>
    <row r="33" spans="3:5">
      <c r="D33" s="3" t="s">
        <v>33</v>
      </c>
      <c r="E33" t="s">
        <v>34</v>
      </c>
    </row>
    <row r="34" spans="3:5">
      <c r="C34" t="s">
        <v>53</v>
      </c>
      <c r="D34">
        <f>(D16+D25)/2</f>
        <v>450</v>
      </c>
      <c r="E34">
        <f>(E16+E25)/2</f>
        <v>522.00000000015416</v>
      </c>
    </row>
  </sheetData>
  <scenarios current="9" show="0" sqref="D29 D31">
    <scenario name="$10" locked="1" count="1" user="Amey Nirpase" comment="with avg purchase amount $10_x000a_Modified by Amey Nirpase on 3/8/2017">
      <inputCells r="D7" val="10" numFmtId="6"/>
    </scenario>
    <scenario name="$20" locked="1" count="1" user="Amey Nirpase" comment="for $20">
      <inputCells r="D7" val="20" numFmtId="6"/>
    </scenario>
    <scenario name="$30" locked="1" count="1" user="Amey Nirpase" comment="for $30">
      <inputCells r="D7" val="30" numFmtId="6"/>
    </scenario>
    <scenario name="$40" locked="1" count="1" user="Amey Nirpase" comment="for $40">
      <inputCells r="D7" val="40" numFmtId="6"/>
    </scenario>
    <scenario name="$50" locked="1" count="1" user="Amey Nirpase" comment="for $50">
      <inputCells r="D7" val="50" numFmtId="6"/>
    </scenario>
    <scenario name="$60" locked="1" count="1" user="Amey Nirpase" comment="for $60">
      <inputCells r="D7" val="60" numFmtId="6"/>
    </scenario>
    <scenario name="$70" locked="1" count="1" user="Amey Nirpase" comment="for $70">
      <inputCells r="D7" val="70" numFmtId="6"/>
    </scenario>
    <scenario name="$80" locked="1" count="1" user="Amey Nirpase" comment="for $80">
      <inputCells r="D7" val="80" numFmtId="6"/>
    </scenario>
    <scenario name="$90" locked="1" count="1" user="Amey Nirpase" comment="for $90">
      <inputCells r="D7" val="90" numFmtId="6"/>
    </scenario>
    <scenario name="$100" locked="1" count="1" user="Amey Nirpase" comment="for $100">
      <inputCells r="D7" val="100" numFmtId="6"/>
    </scenario>
    <scenario name="$110" locked="1" count="1" user="Amey Nirpase" comment="for $110">
      <inputCells r="D7" val="110" numFmtId="6"/>
    </scenario>
    <scenario name="$120" locked="1" count="1" user="Amey Nirpase" comment="for $120">
      <inputCells r="D7" val="120" numFmtId="6"/>
    </scenario>
  </scenarios>
  <mergeCells count="2">
    <mergeCell ref="C10:E10"/>
    <mergeCell ref="C19:E19"/>
  </mergeCells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W91"/>
  <sheetViews>
    <sheetView tabSelected="1" topLeftCell="C70" zoomScale="83" zoomScaleNormal="90" workbookViewId="0">
      <selection activeCell="J85" sqref="J85"/>
    </sheetView>
  </sheetViews>
  <sheetFormatPr defaultColWidth="8.875" defaultRowHeight="15.75"/>
  <cols>
    <col min="2" max="2" width="12.875" customWidth="1"/>
    <col min="3" max="3" width="10.5" customWidth="1"/>
    <col min="4" max="6" width="0" hidden="1" customWidth="1"/>
    <col min="7" max="7" width="9.125" hidden="1" customWidth="1"/>
    <col min="8" max="8" width="16.5" hidden="1" customWidth="1"/>
    <col min="9" max="9" width="12" customWidth="1"/>
    <col min="21" max="21" width="10.25" customWidth="1"/>
  </cols>
  <sheetData>
    <row r="3" spans="2:10" ht="34.5" customHeight="1">
      <c r="B3" s="15"/>
      <c r="C3" s="88" t="s">
        <v>33</v>
      </c>
      <c r="D3" s="88"/>
      <c r="E3" s="88"/>
      <c r="F3" s="88" t="s">
        <v>34</v>
      </c>
      <c r="G3" s="88"/>
      <c r="H3" s="88"/>
      <c r="I3" s="15"/>
    </row>
    <row r="4" spans="2:10" ht="94.5">
      <c r="B4" s="66" t="s">
        <v>48</v>
      </c>
      <c r="C4" s="15" t="s">
        <v>26</v>
      </c>
      <c r="D4" s="15" t="s">
        <v>27</v>
      </c>
      <c r="E4" s="67" t="s">
        <v>65</v>
      </c>
      <c r="F4" s="15" t="s">
        <v>26</v>
      </c>
      <c r="G4" s="15" t="s">
        <v>27</v>
      </c>
      <c r="H4" s="67" t="s">
        <v>66</v>
      </c>
      <c r="I4" s="68" t="s">
        <v>50</v>
      </c>
    </row>
    <row r="5" spans="2:10">
      <c r="B5" s="28">
        <v>10</v>
      </c>
      <c r="C5" s="27">
        <v>0</v>
      </c>
      <c r="D5" s="27">
        <v>0</v>
      </c>
      <c r="E5" s="27">
        <f>SUM(C5:D5)</f>
        <v>0</v>
      </c>
      <c r="F5" s="31">
        <v>0</v>
      </c>
      <c r="G5" s="31">
        <v>0</v>
      </c>
      <c r="H5" s="27">
        <f>SUM(F5:G5)</f>
        <v>0</v>
      </c>
      <c r="I5" s="69">
        <v>9360</v>
      </c>
    </row>
    <row r="6" spans="2:10">
      <c r="B6" s="28">
        <v>20</v>
      </c>
      <c r="C6" s="27">
        <v>0</v>
      </c>
      <c r="D6" s="27">
        <v>0</v>
      </c>
      <c r="E6" s="27">
        <f t="shared" ref="E6:E17" si="0">SUM(C6:D6)</f>
        <v>0</v>
      </c>
      <c r="F6" s="31">
        <v>0</v>
      </c>
      <c r="G6" s="31">
        <v>0</v>
      </c>
      <c r="H6" s="27">
        <f t="shared" ref="H6:H17" si="1">SUM(F6:G6)</f>
        <v>0</v>
      </c>
      <c r="I6" s="69">
        <v>18720</v>
      </c>
    </row>
    <row r="7" spans="2:10">
      <c r="B7" s="70">
        <v>21</v>
      </c>
      <c r="C7" s="71">
        <v>1000</v>
      </c>
      <c r="D7" s="71">
        <v>0</v>
      </c>
      <c r="E7" s="71">
        <f t="shared" si="0"/>
        <v>1000</v>
      </c>
      <c r="F7" s="71">
        <v>1300</v>
      </c>
      <c r="G7" s="71">
        <v>0</v>
      </c>
      <c r="H7" s="71">
        <f t="shared" si="1"/>
        <v>1300</v>
      </c>
      <c r="I7" s="72">
        <v>20001</v>
      </c>
    </row>
    <row r="8" spans="2:10">
      <c r="B8" s="28">
        <v>30</v>
      </c>
      <c r="C8" s="27">
        <v>1000</v>
      </c>
      <c r="D8" s="27">
        <v>0</v>
      </c>
      <c r="E8" s="27">
        <f t="shared" si="0"/>
        <v>1000</v>
      </c>
      <c r="F8" s="27">
        <v>1300</v>
      </c>
      <c r="G8" s="27">
        <v>0</v>
      </c>
      <c r="H8" s="27">
        <f t="shared" si="1"/>
        <v>1300</v>
      </c>
      <c r="I8" s="69">
        <v>31530</v>
      </c>
    </row>
    <row r="9" spans="2:10">
      <c r="B9" s="28">
        <v>40</v>
      </c>
      <c r="C9" s="31">
        <v>1000</v>
      </c>
      <c r="D9" s="31">
        <v>0</v>
      </c>
      <c r="E9" s="27">
        <f t="shared" si="0"/>
        <v>1000</v>
      </c>
      <c r="F9" s="31">
        <v>1300</v>
      </c>
      <c r="G9" s="31">
        <v>0</v>
      </c>
      <c r="H9" s="27">
        <f t="shared" si="1"/>
        <v>1300</v>
      </c>
      <c r="I9" s="69">
        <v>44340</v>
      </c>
    </row>
    <row r="10" spans="2:10">
      <c r="B10" s="28">
        <v>60</v>
      </c>
      <c r="C10" s="31">
        <v>1000</v>
      </c>
      <c r="D10" s="31">
        <v>0</v>
      </c>
      <c r="E10" s="27">
        <f t="shared" si="0"/>
        <v>1000</v>
      </c>
      <c r="F10" s="31">
        <v>1300</v>
      </c>
      <c r="G10" s="31">
        <v>0</v>
      </c>
      <c r="H10" s="27">
        <f t="shared" si="1"/>
        <v>1300</v>
      </c>
      <c r="I10" s="69">
        <v>69960</v>
      </c>
    </row>
    <row r="11" spans="2:10">
      <c r="B11" s="28">
        <v>80</v>
      </c>
      <c r="C11" s="31">
        <v>1000</v>
      </c>
      <c r="D11" s="31">
        <v>0</v>
      </c>
      <c r="E11" s="27">
        <f t="shared" si="0"/>
        <v>1000</v>
      </c>
      <c r="F11" s="31">
        <v>1300</v>
      </c>
      <c r="G11" s="31">
        <v>0</v>
      </c>
      <c r="H11" s="27">
        <f t="shared" si="1"/>
        <v>1300</v>
      </c>
      <c r="I11" s="69">
        <v>95580</v>
      </c>
    </row>
    <row r="12" spans="2:10">
      <c r="B12" s="70">
        <v>82</v>
      </c>
      <c r="C12" s="71">
        <v>1000</v>
      </c>
      <c r="D12" s="71">
        <v>10000</v>
      </c>
      <c r="E12" s="71">
        <f t="shared" si="0"/>
        <v>11000</v>
      </c>
      <c r="F12" s="71">
        <v>1600</v>
      </c>
      <c r="G12" s="71">
        <v>0</v>
      </c>
      <c r="H12" s="71">
        <f t="shared" si="1"/>
        <v>1600</v>
      </c>
      <c r="I12" s="72">
        <v>98484</v>
      </c>
      <c r="J12" t="s">
        <v>68</v>
      </c>
    </row>
    <row r="13" spans="2:10">
      <c r="B13" s="28">
        <v>100</v>
      </c>
      <c r="C13" s="31">
        <v>1000</v>
      </c>
      <c r="D13" s="31">
        <v>10000</v>
      </c>
      <c r="E13" s="27">
        <f t="shared" si="0"/>
        <v>11000</v>
      </c>
      <c r="F13" s="31">
        <v>1600</v>
      </c>
      <c r="G13" s="31">
        <v>0</v>
      </c>
      <c r="H13" s="27">
        <f t="shared" si="1"/>
        <v>1600</v>
      </c>
      <c r="I13" s="69">
        <v>128400</v>
      </c>
    </row>
    <row r="14" spans="2:10">
      <c r="B14" s="70">
        <v>101</v>
      </c>
      <c r="C14" s="71">
        <v>1000</v>
      </c>
      <c r="D14" s="71">
        <v>10000</v>
      </c>
      <c r="E14" s="71">
        <f t="shared" si="0"/>
        <v>11000</v>
      </c>
      <c r="F14" s="71">
        <v>1600</v>
      </c>
      <c r="G14" s="71">
        <v>9400</v>
      </c>
      <c r="H14" s="71">
        <f t="shared" si="1"/>
        <v>11000</v>
      </c>
      <c r="I14" s="72">
        <v>130344</v>
      </c>
    </row>
    <row r="15" spans="2:10">
      <c r="B15" s="28">
        <v>120</v>
      </c>
      <c r="C15" s="31">
        <v>1000</v>
      </c>
      <c r="D15" s="31">
        <v>10000</v>
      </c>
      <c r="E15" s="27">
        <f t="shared" si="0"/>
        <v>11000</v>
      </c>
      <c r="F15" s="31">
        <v>1600</v>
      </c>
      <c r="G15" s="31">
        <v>9400</v>
      </c>
      <c r="H15" s="27">
        <f t="shared" si="1"/>
        <v>11000</v>
      </c>
      <c r="I15" s="69">
        <v>167280</v>
      </c>
    </row>
    <row r="16" spans="2:10">
      <c r="B16" s="28">
        <v>130</v>
      </c>
      <c r="C16" s="31">
        <v>1000</v>
      </c>
      <c r="D16" s="31">
        <v>10000</v>
      </c>
      <c r="E16" s="27">
        <f t="shared" si="0"/>
        <v>11000</v>
      </c>
      <c r="F16" s="31">
        <v>1600</v>
      </c>
      <c r="G16" s="31">
        <v>9400</v>
      </c>
      <c r="H16" s="27">
        <f t="shared" si="1"/>
        <v>11000</v>
      </c>
      <c r="I16" s="69">
        <v>186720</v>
      </c>
    </row>
    <row r="17" spans="2:9">
      <c r="B17" s="29">
        <v>140</v>
      </c>
      <c r="C17" s="65">
        <v>1000</v>
      </c>
      <c r="D17" s="65">
        <v>10000</v>
      </c>
      <c r="E17" s="30">
        <f t="shared" si="0"/>
        <v>11000</v>
      </c>
      <c r="F17" s="65">
        <v>1600</v>
      </c>
      <c r="G17" s="65">
        <v>9400</v>
      </c>
      <c r="H17" s="30">
        <f t="shared" si="1"/>
        <v>11000</v>
      </c>
      <c r="I17" s="73">
        <v>206160</v>
      </c>
    </row>
    <row r="18" spans="2:9">
      <c r="B18" t="s">
        <v>60</v>
      </c>
      <c r="C18" t="s">
        <v>59</v>
      </c>
    </row>
    <row r="20" spans="2:9">
      <c r="B20" s="86" t="s">
        <v>58</v>
      </c>
      <c r="C20" s="88" t="s">
        <v>57</v>
      </c>
      <c r="D20" s="88"/>
      <c r="E20" s="88"/>
      <c r="F20" s="88"/>
      <c r="G20" s="88" t="s">
        <v>67</v>
      </c>
      <c r="H20" s="88"/>
      <c r="I20" s="86" t="s">
        <v>29</v>
      </c>
    </row>
    <row r="21" spans="2:9">
      <c r="B21" s="87"/>
      <c r="C21" s="88" t="s">
        <v>33</v>
      </c>
      <c r="D21" s="88"/>
      <c r="E21" s="88" t="s">
        <v>34</v>
      </c>
      <c r="F21" s="88"/>
      <c r="G21" s="88"/>
      <c r="H21" s="88"/>
      <c r="I21" s="87"/>
    </row>
    <row r="22" spans="2:9">
      <c r="B22" s="37"/>
      <c r="C22" s="36" t="s">
        <v>26</v>
      </c>
      <c r="D22" s="36" t="s">
        <v>27</v>
      </c>
      <c r="E22" s="36" t="s">
        <v>26</v>
      </c>
      <c r="F22" s="36" t="s">
        <v>27</v>
      </c>
      <c r="G22" s="36" t="s">
        <v>56</v>
      </c>
      <c r="H22" s="43" t="s">
        <v>64</v>
      </c>
      <c r="I22" s="35"/>
    </row>
    <row r="23" spans="2:9">
      <c r="B23" s="15">
        <v>1</v>
      </c>
      <c r="C23" s="34">
        <v>1000</v>
      </c>
      <c r="D23" s="34">
        <v>10000</v>
      </c>
      <c r="E23" s="34">
        <v>1600</v>
      </c>
      <c r="F23" s="34">
        <v>9400</v>
      </c>
      <c r="G23" s="16">
        <f>SUM(C23:D23)</f>
        <v>11000</v>
      </c>
      <c r="H23" s="16">
        <f>SUM(E23:F23)</f>
        <v>11000</v>
      </c>
      <c r="I23" s="32">
        <v>55760</v>
      </c>
    </row>
    <row r="24" spans="2:9">
      <c r="B24" s="15">
        <v>2</v>
      </c>
      <c r="C24" s="16">
        <v>1000</v>
      </c>
      <c r="D24" s="16">
        <v>309.27835051818596</v>
      </c>
      <c r="E24" s="16">
        <v>1309.2783505155371</v>
      </c>
      <c r="F24" s="16">
        <v>0</v>
      </c>
      <c r="G24" s="16">
        <f t="shared" ref="G24:G29" si="2">SUM(C24:D24)</f>
        <v>1309.278350518186</v>
      </c>
      <c r="H24" s="16">
        <f t="shared" ref="H24:H29" si="3">SUM(E24:F24)</f>
        <v>1309.2783505155371</v>
      </c>
      <c r="I24" s="32">
        <v>46474.226804122227</v>
      </c>
    </row>
    <row r="25" spans="2:9">
      <c r="B25" s="15">
        <v>3</v>
      </c>
      <c r="C25" s="34">
        <v>1000</v>
      </c>
      <c r="D25" s="15">
        <v>0</v>
      </c>
      <c r="E25" s="34">
        <v>1300</v>
      </c>
      <c r="F25" s="15">
        <v>0</v>
      </c>
      <c r="G25" s="16">
        <f t="shared" si="2"/>
        <v>1000</v>
      </c>
      <c r="H25" s="16">
        <f t="shared" si="3"/>
        <v>1300</v>
      </c>
      <c r="I25" s="32">
        <v>44340</v>
      </c>
    </row>
    <row r="26" spans="2:9">
      <c r="B26" s="15">
        <v>4</v>
      </c>
      <c r="C26" s="16">
        <v>1000</v>
      </c>
      <c r="D26" s="15">
        <v>0</v>
      </c>
      <c r="E26" s="16">
        <v>1300</v>
      </c>
      <c r="F26" s="15">
        <v>0</v>
      </c>
      <c r="G26" s="16">
        <f t="shared" si="2"/>
        <v>1000</v>
      </c>
      <c r="H26" s="16">
        <f t="shared" si="3"/>
        <v>1300</v>
      </c>
      <c r="I26" s="32">
        <v>42040</v>
      </c>
    </row>
    <row r="27" spans="2:9">
      <c r="B27" s="15">
        <v>5</v>
      </c>
      <c r="C27" s="16">
        <v>1000</v>
      </c>
      <c r="D27" s="15">
        <v>0</v>
      </c>
      <c r="E27" s="16">
        <v>1300</v>
      </c>
      <c r="F27" s="15">
        <v>0</v>
      </c>
      <c r="G27" s="16">
        <f t="shared" si="2"/>
        <v>1000</v>
      </c>
      <c r="H27" s="16">
        <f t="shared" si="3"/>
        <v>1300</v>
      </c>
      <c r="I27" s="32">
        <v>39740</v>
      </c>
    </row>
    <row r="28" spans="2:9">
      <c r="B28" s="15">
        <v>6</v>
      </c>
      <c r="C28" s="33">
        <v>0</v>
      </c>
      <c r="D28" s="15">
        <v>0</v>
      </c>
      <c r="E28" s="33">
        <v>0</v>
      </c>
      <c r="F28" s="15">
        <v>0</v>
      </c>
      <c r="G28" s="16">
        <f t="shared" si="2"/>
        <v>0</v>
      </c>
      <c r="H28" s="16">
        <f t="shared" si="3"/>
        <v>0</v>
      </c>
      <c r="I28" s="32">
        <v>37440</v>
      </c>
    </row>
    <row r="29" spans="2:9">
      <c r="B29" s="15">
        <v>7</v>
      </c>
      <c r="C29" s="33">
        <v>0</v>
      </c>
      <c r="D29" s="15">
        <v>0</v>
      </c>
      <c r="E29" s="33">
        <v>0</v>
      </c>
      <c r="F29" s="15">
        <v>0</v>
      </c>
      <c r="G29" s="16">
        <f t="shared" si="2"/>
        <v>0</v>
      </c>
      <c r="H29" s="16">
        <f t="shared" si="3"/>
        <v>0</v>
      </c>
      <c r="I29" s="32">
        <v>37440</v>
      </c>
    </row>
    <row r="32" spans="2:9">
      <c r="B32" t="s">
        <v>55</v>
      </c>
      <c r="C32" t="s">
        <v>54</v>
      </c>
    </row>
    <row r="34" spans="2:10">
      <c r="B34" s="86" t="s">
        <v>61</v>
      </c>
      <c r="C34" s="86" t="s">
        <v>58</v>
      </c>
      <c r="D34" s="88" t="s">
        <v>57</v>
      </c>
      <c r="E34" s="88"/>
      <c r="F34" s="88"/>
      <c r="G34" s="88"/>
      <c r="H34" s="86" t="s">
        <v>29</v>
      </c>
    </row>
    <row r="35" spans="2:10">
      <c r="B35" s="87"/>
      <c r="C35" s="87"/>
      <c r="D35" s="88" t="s">
        <v>33</v>
      </c>
      <c r="E35" s="88"/>
      <c r="F35" s="88" t="s">
        <v>34</v>
      </c>
      <c r="G35" s="88"/>
      <c r="H35" s="87"/>
    </row>
    <row r="36" spans="2:10">
      <c r="B36" s="35"/>
      <c r="C36" s="86" t="s">
        <v>58</v>
      </c>
      <c r="D36" s="36" t="s">
        <v>26</v>
      </c>
      <c r="E36" s="36" t="s">
        <v>27</v>
      </c>
      <c r="F36" s="36" t="s">
        <v>26</v>
      </c>
      <c r="G36" s="36" t="s">
        <v>27</v>
      </c>
      <c r="H36" s="35"/>
      <c r="I36" s="64" t="s">
        <v>33</v>
      </c>
      <c r="J36" s="64" t="s">
        <v>34</v>
      </c>
    </row>
    <row r="37" spans="2:10" hidden="1">
      <c r="B37" s="38">
        <v>10</v>
      </c>
      <c r="C37" s="87"/>
      <c r="D37" s="34">
        <v>1000</v>
      </c>
      <c r="E37" s="39">
        <v>0</v>
      </c>
      <c r="F37">
        <v>1300</v>
      </c>
      <c r="G37">
        <v>0</v>
      </c>
      <c r="H37" s="40">
        <v>10510</v>
      </c>
      <c r="I37" s="3">
        <f>SUM(D37:E37)</f>
        <v>1000</v>
      </c>
      <c r="J37">
        <f>SUM(F37:G37)</f>
        <v>1300</v>
      </c>
    </row>
    <row r="38" spans="2:10" hidden="1">
      <c r="B38" s="38">
        <v>10</v>
      </c>
      <c r="C38" s="38">
        <v>2</v>
      </c>
      <c r="D38">
        <v>0</v>
      </c>
      <c r="E38">
        <v>0</v>
      </c>
      <c r="F38">
        <v>0</v>
      </c>
      <c r="G38">
        <v>0</v>
      </c>
      <c r="H38" s="40">
        <v>9360</v>
      </c>
      <c r="I38" s="3">
        <f t="shared" ref="I38:I68" si="4">SUM(D38:E38)</f>
        <v>0</v>
      </c>
      <c r="J38">
        <f t="shared" ref="J38:J68" si="5">SUM(F38:G38)</f>
        <v>0</v>
      </c>
    </row>
    <row r="39" spans="2:10">
      <c r="B39" s="59">
        <v>20</v>
      </c>
      <c r="C39" s="59">
        <v>1</v>
      </c>
      <c r="D39" s="60">
        <v>1000</v>
      </c>
      <c r="E39" s="60">
        <v>0</v>
      </c>
      <c r="F39" s="61">
        <v>1300</v>
      </c>
      <c r="G39" s="61">
        <v>0</v>
      </c>
      <c r="H39" s="62">
        <v>23320</v>
      </c>
      <c r="I39" s="3">
        <f t="shared" si="4"/>
        <v>1000</v>
      </c>
      <c r="J39">
        <f t="shared" si="5"/>
        <v>1300</v>
      </c>
    </row>
    <row r="40" spans="2:10">
      <c r="B40" s="44">
        <v>20</v>
      </c>
      <c r="C40" s="48">
        <v>2</v>
      </c>
      <c r="D40" s="45">
        <v>1000</v>
      </c>
      <c r="E40" s="45">
        <v>1300</v>
      </c>
      <c r="F40" s="46">
        <v>0</v>
      </c>
      <c r="G40" s="46">
        <v>0</v>
      </c>
      <c r="H40" s="47">
        <v>21020</v>
      </c>
      <c r="I40" s="3">
        <f t="shared" si="4"/>
        <v>2300</v>
      </c>
      <c r="J40">
        <f t="shared" si="5"/>
        <v>0</v>
      </c>
    </row>
    <row r="41" spans="2:10">
      <c r="B41" s="44">
        <v>20</v>
      </c>
      <c r="C41" s="48">
        <v>3</v>
      </c>
      <c r="D41" s="46">
        <v>0</v>
      </c>
      <c r="E41" s="46">
        <v>0</v>
      </c>
      <c r="F41" s="46">
        <v>0</v>
      </c>
      <c r="G41" s="46">
        <v>0</v>
      </c>
      <c r="H41" s="47">
        <v>18720</v>
      </c>
      <c r="I41" s="3">
        <f t="shared" si="4"/>
        <v>0</v>
      </c>
      <c r="J41">
        <f t="shared" si="5"/>
        <v>0</v>
      </c>
    </row>
    <row r="42" spans="2:10" ht="16.5" hidden="1" thickBot="1">
      <c r="B42" s="38">
        <v>30</v>
      </c>
      <c r="C42" s="38">
        <v>1</v>
      </c>
      <c r="D42" s="16">
        <v>1000</v>
      </c>
      <c r="E42">
        <v>0</v>
      </c>
      <c r="F42" s="16">
        <v>1300</v>
      </c>
      <c r="G42">
        <v>0</v>
      </c>
      <c r="H42" s="24">
        <v>37259.99999999904</v>
      </c>
      <c r="I42" s="3">
        <f>SUM(D42:F42)</f>
        <v>2300</v>
      </c>
      <c r="J42">
        <f>SUM(F42:G42)</f>
        <v>1300</v>
      </c>
    </row>
    <row r="43" spans="2:10" ht="16.5" hidden="1" thickBot="1">
      <c r="B43" s="38">
        <v>30</v>
      </c>
      <c r="C43" s="41">
        <v>2</v>
      </c>
      <c r="D43" s="16">
        <v>1000</v>
      </c>
      <c r="E43">
        <v>0</v>
      </c>
      <c r="F43" s="16">
        <v>1300</v>
      </c>
      <c r="G43">
        <v>0</v>
      </c>
      <c r="H43" s="24">
        <v>33830</v>
      </c>
      <c r="I43" s="3">
        <f>SUM(D43:F43)</f>
        <v>2300</v>
      </c>
      <c r="J43">
        <f>SUM(F43:G43)</f>
        <v>1300</v>
      </c>
    </row>
    <row r="44" spans="2:10" hidden="1">
      <c r="B44" s="38">
        <v>30</v>
      </c>
      <c r="C44" s="41">
        <v>3</v>
      </c>
      <c r="D44" s="16">
        <v>1000</v>
      </c>
      <c r="E44">
        <v>0</v>
      </c>
      <c r="F44" s="16">
        <v>1300</v>
      </c>
      <c r="G44">
        <v>0</v>
      </c>
      <c r="H44" s="40">
        <v>31530</v>
      </c>
      <c r="I44" s="3">
        <f>SUM(D44:F44)</f>
        <v>2300</v>
      </c>
      <c r="J44">
        <f>SUM(F44:G44)</f>
        <v>1300</v>
      </c>
    </row>
    <row r="45" spans="2:10" hidden="1">
      <c r="B45" s="38">
        <v>30</v>
      </c>
      <c r="C45" s="41">
        <v>4</v>
      </c>
      <c r="D45" s="16">
        <v>1000</v>
      </c>
      <c r="E45">
        <v>0</v>
      </c>
      <c r="F45" s="16">
        <v>1300</v>
      </c>
      <c r="G45">
        <v>0</v>
      </c>
      <c r="H45" s="40">
        <v>29230</v>
      </c>
      <c r="I45" s="3">
        <f>SUM(D45:F45)</f>
        <v>2300</v>
      </c>
      <c r="J45">
        <f>SUM(F45:G45)</f>
        <v>1300</v>
      </c>
    </row>
    <row r="46" spans="2:10" hidden="1">
      <c r="B46" s="38">
        <v>30</v>
      </c>
      <c r="C46" s="41">
        <v>5</v>
      </c>
      <c r="D46">
        <v>0</v>
      </c>
      <c r="E46">
        <v>0</v>
      </c>
      <c r="F46">
        <v>0</v>
      </c>
      <c r="G46">
        <v>0</v>
      </c>
      <c r="H46" s="40">
        <v>28080</v>
      </c>
      <c r="I46" s="3">
        <f t="shared" si="4"/>
        <v>0</v>
      </c>
      <c r="J46">
        <f t="shared" si="5"/>
        <v>0</v>
      </c>
    </row>
    <row r="47" spans="2:10">
      <c r="B47" s="38">
        <v>40</v>
      </c>
      <c r="C47" s="42">
        <v>1</v>
      </c>
      <c r="D47" s="34">
        <v>1000</v>
      </c>
      <c r="E47" s="34">
        <v>10000</v>
      </c>
      <c r="F47" s="34">
        <v>1600</v>
      </c>
      <c r="G47" s="34">
        <v>9400</v>
      </c>
      <c r="H47" s="32">
        <v>55760</v>
      </c>
      <c r="I47" s="3">
        <f t="shared" si="4"/>
        <v>11000</v>
      </c>
      <c r="J47">
        <f t="shared" si="5"/>
        <v>11000</v>
      </c>
    </row>
    <row r="48" spans="2:10">
      <c r="B48" s="38">
        <v>40</v>
      </c>
      <c r="C48" s="42">
        <v>2</v>
      </c>
      <c r="D48" s="16">
        <v>1000</v>
      </c>
      <c r="E48" s="16">
        <v>0</v>
      </c>
      <c r="F48" s="16">
        <v>1300</v>
      </c>
      <c r="G48" s="16">
        <v>0</v>
      </c>
      <c r="H48" s="32">
        <v>46640</v>
      </c>
      <c r="I48" s="3">
        <f t="shared" si="4"/>
        <v>1000</v>
      </c>
      <c r="J48">
        <f t="shared" si="5"/>
        <v>1300</v>
      </c>
    </row>
    <row r="49" spans="2:23">
      <c r="B49" s="38">
        <v>40</v>
      </c>
      <c r="C49" s="42">
        <v>3</v>
      </c>
      <c r="D49" s="34">
        <v>1000</v>
      </c>
      <c r="E49" s="15">
        <v>0</v>
      </c>
      <c r="F49" s="34">
        <v>1300</v>
      </c>
      <c r="G49" s="15">
        <v>0</v>
      </c>
      <c r="H49" s="32">
        <v>44340</v>
      </c>
      <c r="I49" s="3">
        <f t="shared" si="4"/>
        <v>1000</v>
      </c>
      <c r="J49">
        <f t="shared" si="5"/>
        <v>1300</v>
      </c>
    </row>
    <row r="50" spans="2:23">
      <c r="B50" s="38">
        <v>40</v>
      </c>
      <c r="C50" s="42">
        <v>4</v>
      </c>
      <c r="D50" s="16">
        <v>1000</v>
      </c>
      <c r="E50" s="15">
        <v>0</v>
      </c>
      <c r="F50" s="16">
        <v>1300</v>
      </c>
      <c r="G50" s="15">
        <v>0</v>
      </c>
      <c r="H50" s="32">
        <v>42040</v>
      </c>
      <c r="I50" s="3">
        <f t="shared" si="4"/>
        <v>1000</v>
      </c>
      <c r="J50">
        <f t="shared" si="5"/>
        <v>1300</v>
      </c>
    </row>
    <row r="51" spans="2:23">
      <c r="B51" s="38">
        <v>40</v>
      </c>
      <c r="C51" s="42">
        <v>5</v>
      </c>
      <c r="D51" s="16">
        <v>1000</v>
      </c>
      <c r="E51" s="15">
        <v>0</v>
      </c>
      <c r="F51" s="16">
        <v>1300</v>
      </c>
      <c r="G51" s="15">
        <v>0</v>
      </c>
      <c r="H51" s="32">
        <v>39740</v>
      </c>
      <c r="I51" s="3">
        <f t="shared" si="4"/>
        <v>1000</v>
      </c>
      <c r="J51">
        <f t="shared" si="5"/>
        <v>1300</v>
      </c>
      <c r="O51" t="s">
        <v>70</v>
      </c>
      <c r="P51" t="s">
        <v>69</v>
      </c>
      <c r="Q51" t="s">
        <v>33</v>
      </c>
      <c r="R51" s="64" t="s">
        <v>34</v>
      </c>
    </row>
    <row r="52" spans="2:23">
      <c r="B52" s="38">
        <v>40</v>
      </c>
      <c r="C52" s="42">
        <v>6</v>
      </c>
      <c r="D52" s="33">
        <v>0</v>
      </c>
      <c r="E52" s="15">
        <v>0</v>
      </c>
      <c r="F52" s="33">
        <v>0</v>
      </c>
      <c r="G52" s="15">
        <v>0</v>
      </c>
      <c r="H52" s="32">
        <v>37440</v>
      </c>
      <c r="I52" s="3">
        <f t="shared" si="4"/>
        <v>0</v>
      </c>
      <c r="J52">
        <f t="shared" si="5"/>
        <v>0</v>
      </c>
      <c r="O52" s="59">
        <v>20</v>
      </c>
      <c r="P52" s="75">
        <v>1</v>
      </c>
      <c r="Q52" s="3">
        <v>1000</v>
      </c>
      <c r="R52">
        <v>1300</v>
      </c>
    </row>
    <row r="53" spans="2:23">
      <c r="B53" s="49">
        <v>85</v>
      </c>
      <c r="C53" s="50">
        <v>1</v>
      </c>
      <c r="D53" s="51">
        <v>1000</v>
      </c>
      <c r="E53" s="51">
        <v>10000</v>
      </c>
      <c r="F53" s="51">
        <v>1600</v>
      </c>
      <c r="G53" s="51">
        <v>9400</v>
      </c>
      <c r="H53" s="52">
        <v>143240</v>
      </c>
      <c r="I53" s="3">
        <f t="shared" si="4"/>
        <v>11000</v>
      </c>
      <c r="J53">
        <f t="shared" si="5"/>
        <v>11000</v>
      </c>
      <c r="O53" s="44">
        <v>20</v>
      </c>
      <c r="P53" s="76">
        <v>2</v>
      </c>
      <c r="Q53" s="3">
        <v>2300</v>
      </c>
      <c r="R53">
        <v>0</v>
      </c>
    </row>
    <row r="54" spans="2:23">
      <c r="B54" s="49">
        <v>85</v>
      </c>
      <c r="C54" s="50">
        <v>2</v>
      </c>
      <c r="D54" s="51">
        <v>1000</v>
      </c>
      <c r="E54" s="51">
        <v>10000</v>
      </c>
      <c r="F54" s="51">
        <v>1600</v>
      </c>
      <c r="G54" s="51">
        <v>9400</v>
      </c>
      <c r="H54" s="52">
        <v>121240</v>
      </c>
      <c r="I54" s="3">
        <f t="shared" si="4"/>
        <v>11000</v>
      </c>
      <c r="J54">
        <f t="shared" si="5"/>
        <v>11000</v>
      </c>
      <c r="O54" s="44">
        <v>20</v>
      </c>
      <c r="P54" s="76">
        <v>3</v>
      </c>
      <c r="Q54" s="3">
        <f t="shared" ref="Q54" si="6">SUM(L54:M54)</f>
        <v>0</v>
      </c>
      <c r="R54">
        <v>0</v>
      </c>
      <c r="U54" t="s">
        <v>69</v>
      </c>
      <c r="V54" t="s">
        <v>33</v>
      </c>
      <c r="W54" s="64" t="s">
        <v>34</v>
      </c>
    </row>
    <row r="55" spans="2:23">
      <c r="B55" s="49">
        <v>85</v>
      </c>
      <c r="C55" s="50">
        <v>3</v>
      </c>
      <c r="D55" s="53">
        <v>1000</v>
      </c>
      <c r="E55" s="54">
        <v>10000</v>
      </c>
      <c r="F55" s="53">
        <v>1600</v>
      </c>
      <c r="G55" s="54">
        <v>0</v>
      </c>
      <c r="H55" s="52">
        <v>103470</v>
      </c>
      <c r="I55" s="3">
        <f t="shared" si="4"/>
        <v>11000</v>
      </c>
      <c r="J55">
        <f t="shared" si="5"/>
        <v>1600</v>
      </c>
      <c r="O55" s="49">
        <v>85</v>
      </c>
      <c r="P55" s="77">
        <v>1</v>
      </c>
      <c r="Q55" s="3">
        <v>11000</v>
      </c>
      <c r="R55">
        <v>11000</v>
      </c>
      <c r="T55" s="49">
        <v>85</v>
      </c>
      <c r="U55" s="79">
        <v>1</v>
      </c>
      <c r="V55">
        <v>11000</v>
      </c>
      <c r="W55">
        <v>11000</v>
      </c>
    </row>
    <row r="56" spans="2:23">
      <c r="B56" s="49">
        <v>85</v>
      </c>
      <c r="C56" s="50">
        <v>4</v>
      </c>
      <c r="D56" s="53">
        <v>1000</v>
      </c>
      <c r="E56" s="54">
        <v>0</v>
      </c>
      <c r="F56" s="53">
        <v>1300</v>
      </c>
      <c r="G56" s="54">
        <v>0</v>
      </c>
      <c r="H56" s="52">
        <v>99685</v>
      </c>
      <c r="I56" s="3">
        <f t="shared" si="4"/>
        <v>1000</v>
      </c>
      <c r="J56">
        <f t="shared" si="5"/>
        <v>1300</v>
      </c>
      <c r="O56" s="49">
        <v>85</v>
      </c>
      <c r="P56" s="77">
        <v>2</v>
      </c>
      <c r="Q56" s="3">
        <v>11000</v>
      </c>
      <c r="R56">
        <v>11000</v>
      </c>
      <c r="T56" s="49">
        <v>85</v>
      </c>
      <c r="U56" s="79">
        <v>2</v>
      </c>
      <c r="V56">
        <v>11000</v>
      </c>
      <c r="W56">
        <v>11000</v>
      </c>
    </row>
    <row r="57" spans="2:23">
      <c r="B57" s="49">
        <v>85</v>
      </c>
      <c r="C57" s="50">
        <v>5</v>
      </c>
      <c r="D57" s="53">
        <v>1000</v>
      </c>
      <c r="E57" s="54">
        <v>0</v>
      </c>
      <c r="F57" s="53">
        <v>1300</v>
      </c>
      <c r="G57" s="54">
        <v>0</v>
      </c>
      <c r="H57" s="52">
        <v>97385</v>
      </c>
      <c r="I57" s="3">
        <f t="shared" si="4"/>
        <v>1000</v>
      </c>
      <c r="J57">
        <f t="shared" si="5"/>
        <v>1300</v>
      </c>
      <c r="O57" s="49">
        <v>85</v>
      </c>
      <c r="P57" s="77">
        <v>3</v>
      </c>
      <c r="Q57" s="3">
        <v>11000</v>
      </c>
      <c r="R57">
        <v>1600</v>
      </c>
      <c r="T57" s="49">
        <v>85</v>
      </c>
      <c r="U57" s="79">
        <v>3</v>
      </c>
      <c r="V57">
        <v>11000</v>
      </c>
      <c r="W57">
        <v>1600</v>
      </c>
    </row>
    <row r="58" spans="2:23">
      <c r="B58" s="49">
        <v>85</v>
      </c>
      <c r="C58" s="50">
        <v>6</v>
      </c>
      <c r="D58" s="53">
        <v>1000</v>
      </c>
      <c r="E58" s="54">
        <v>0</v>
      </c>
      <c r="F58" s="53">
        <v>1300</v>
      </c>
      <c r="G58" s="54">
        <v>0</v>
      </c>
      <c r="H58" s="52">
        <v>95085</v>
      </c>
      <c r="I58" s="3">
        <f t="shared" si="4"/>
        <v>1000</v>
      </c>
      <c r="J58">
        <f t="shared" si="5"/>
        <v>1300</v>
      </c>
      <c r="O58" s="49">
        <v>85</v>
      </c>
      <c r="P58" s="77">
        <v>4</v>
      </c>
      <c r="Q58" s="3">
        <v>1000</v>
      </c>
      <c r="R58">
        <v>1300</v>
      </c>
      <c r="T58" s="49">
        <v>85</v>
      </c>
      <c r="U58" s="79">
        <v>4</v>
      </c>
      <c r="V58">
        <v>1000</v>
      </c>
      <c r="W58">
        <v>1300</v>
      </c>
    </row>
    <row r="59" spans="2:23">
      <c r="B59" s="49">
        <v>85</v>
      </c>
      <c r="C59" s="50">
        <v>7</v>
      </c>
      <c r="D59" s="53">
        <v>1000</v>
      </c>
      <c r="E59" s="54">
        <v>0</v>
      </c>
      <c r="F59" s="53">
        <v>1300</v>
      </c>
      <c r="G59" s="54">
        <v>0</v>
      </c>
      <c r="H59" s="52">
        <v>92785</v>
      </c>
      <c r="I59" s="3">
        <f t="shared" si="4"/>
        <v>1000</v>
      </c>
      <c r="J59">
        <f t="shared" si="5"/>
        <v>1300</v>
      </c>
      <c r="O59" s="49">
        <v>85</v>
      </c>
      <c r="P59" s="77">
        <v>5</v>
      </c>
      <c r="Q59" s="3">
        <v>1000</v>
      </c>
      <c r="R59">
        <v>1300</v>
      </c>
      <c r="T59" s="49">
        <v>85</v>
      </c>
      <c r="U59" s="79">
        <v>5</v>
      </c>
      <c r="V59">
        <v>1000</v>
      </c>
      <c r="W59">
        <v>1300</v>
      </c>
    </row>
    <row r="60" spans="2:23">
      <c r="B60" s="49">
        <v>85</v>
      </c>
      <c r="C60" s="63">
        <v>8</v>
      </c>
      <c r="D60" s="53">
        <v>1000</v>
      </c>
      <c r="E60" s="54">
        <v>0</v>
      </c>
      <c r="F60" s="53">
        <v>1300</v>
      </c>
      <c r="G60" s="54">
        <v>0</v>
      </c>
      <c r="H60" s="52">
        <v>90485</v>
      </c>
      <c r="I60" s="3">
        <f t="shared" si="4"/>
        <v>1000</v>
      </c>
      <c r="J60">
        <f t="shared" si="5"/>
        <v>1300</v>
      </c>
      <c r="O60" s="49">
        <v>85</v>
      </c>
      <c r="P60" s="77">
        <v>6</v>
      </c>
      <c r="Q60" s="3">
        <v>1000</v>
      </c>
      <c r="R60">
        <v>1300</v>
      </c>
      <c r="T60" s="49">
        <v>85</v>
      </c>
      <c r="U60" s="80">
        <v>6</v>
      </c>
      <c r="V60">
        <v>1000</v>
      </c>
      <c r="W60">
        <v>1300</v>
      </c>
    </row>
    <row r="61" spans="2:23">
      <c r="B61" s="49">
        <v>85</v>
      </c>
      <c r="C61" s="63">
        <v>9</v>
      </c>
      <c r="D61" s="53">
        <v>1000</v>
      </c>
      <c r="E61" s="54">
        <v>0</v>
      </c>
      <c r="F61" s="53">
        <v>1300</v>
      </c>
      <c r="G61" s="54">
        <v>0</v>
      </c>
      <c r="H61" s="52">
        <v>88185</v>
      </c>
      <c r="I61" s="3">
        <f t="shared" si="4"/>
        <v>1000</v>
      </c>
      <c r="J61">
        <f t="shared" si="5"/>
        <v>1300</v>
      </c>
      <c r="O61" s="49">
        <v>85</v>
      </c>
      <c r="P61" s="77">
        <v>7</v>
      </c>
      <c r="Q61" s="3">
        <v>1000</v>
      </c>
      <c r="R61">
        <v>1300</v>
      </c>
      <c r="T61" s="49">
        <v>85</v>
      </c>
      <c r="U61" s="80">
        <v>7</v>
      </c>
      <c r="V61">
        <v>1000</v>
      </c>
      <c r="W61">
        <v>1300</v>
      </c>
    </row>
    <row r="62" spans="2:23">
      <c r="B62" s="49">
        <v>85</v>
      </c>
      <c r="C62" s="63">
        <v>10</v>
      </c>
      <c r="D62" s="53">
        <v>1000</v>
      </c>
      <c r="E62" s="54">
        <v>0</v>
      </c>
      <c r="F62" s="53">
        <v>1300</v>
      </c>
      <c r="G62" s="54">
        <v>0</v>
      </c>
      <c r="H62" s="52">
        <v>85885</v>
      </c>
      <c r="I62" s="3">
        <f t="shared" si="4"/>
        <v>1000</v>
      </c>
      <c r="J62">
        <f t="shared" si="5"/>
        <v>1300</v>
      </c>
      <c r="O62" s="49">
        <v>85</v>
      </c>
      <c r="P62" s="78">
        <v>8</v>
      </c>
      <c r="Q62" s="3">
        <v>1000</v>
      </c>
      <c r="R62">
        <v>1300</v>
      </c>
      <c r="T62" s="49">
        <v>85</v>
      </c>
      <c r="U62" s="81">
        <v>8</v>
      </c>
      <c r="V62">
        <v>1000</v>
      </c>
      <c r="W62">
        <v>1300</v>
      </c>
    </row>
    <row r="63" spans="2:23">
      <c r="B63" s="49">
        <v>85</v>
      </c>
      <c r="C63" s="63">
        <v>13</v>
      </c>
      <c r="D63" s="53">
        <v>0</v>
      </c>
      <c r="E63" s="54">
        <v>0</v>
      </c>
      <c r="F63" s="53">
        <v>0</v>
      </c>
      <c r="G63" s="54">
        <v>0</v>
      </c>
      <c r="H63" s="52">
        <v>79560</v>
      </c>
      <c r="I63" s="3">
        <f t="shared" si="4"/>
        <v>0</v>
      </c>
      <c r="J63">
        <f t="shared" si="5"/>
        <v>0</v>
      </c>
      <c r="O63" s="49">
        <v>85</v>
      </c>
      <c r="P63" s="78">
        <v>9</v>
      </c>
      <c r="Q63" s="3">
        <v>1000</v>
      </c>
      <c r="R63">
        <v>1300</v>
      </c>
      <c r="T63" s="49">
        <v>85</v>
      </c>
      <c r="U63" s="81">
        <v>9</v>
      </c>
      <c r="V63">
        <v>1000</v>
      </c>
      <c r="W63">
        <v>1300</v>
      </c>
    </row>
    <row r="64" spans="2:23">
      <c r="B64" s="55">
        <v>110</v>
      </c>
      <c r="C64" s="56">
        <v>1</v>
      </c>
      <c r="D64" s="57">
        <v>1000</v>
      </c>
      <c r="E64" s="57">
        <v>10000</v>
      </c>
      <c r="F64" s="57">
        <v>1600</v>
      </c>
      <c r="G64" s="57">
        <v>9400</v>
      </c>
      <c r="H64" s="58">
        <v>191840</v>
      </c>
      <c r="I64" s="3">
        <f t="shared" si="4"/>
        <v>11000</v>
      </c>
      <c r="J64">
        <f t="shared" si="5"/>
        <v>11000</v>
      </c>
      <c r="O64" s="49">
        <v>85</v>
      </c>
      <c r="P64" s="78">
        <v>10</v>
      </c>
      <c r="Q64" s="3">
        <v>1000</v>
      </c>
      <c r="R64">
        <v>1300</v>
      </c>
      <c r="T64" s="49">
        <v>85</v>
      </c>
      <c r="U64" s="81">
        <v>10</v>
      </c>
      <c r="V64">
        <v>1000</v>
      </c>
      <c r="W64">
        <v>1300</v>
      </c>
    </row>
    <row r="65" spans="2:23">
      <c r="B65" s="55">
        <v>110</v>
      </c>
      <c r="C65" s="56">
        <v>2</v>
      </c>
      <c r="D65" s="57">
        <v>1000</v>
      </c>
      <c r="E65" s="57">
        <v>10000</v>
      </c>
      <c r="F65" s="57">
        <v>1600</v>
      </c>
      <c r="G65" s="57">
        <v>9400</v>
      </c>
      <c r="H65" s="58">
        <v>169840</v>
      </c>
      <c r="I65" s="3">
        <f t="shared" si="4"/>
        <v>11000</v>
      </c>
      <c r="J65">
        <f t="shared" si="5"/>
        <v>11000</v>
      </c>
      <c r="O65" s="49">
        <v>85</v>
      </c>
      <c r="P65" s="78">
        <v>13</v>
      </c>
      <c r="Q65" s="3">
        <v>0</v>
      </c>
      <c r="R65">
        <v>0</v>
      </c>
      <c r="T65" s="49">
        <v>85</v>
      </c>
      <c r="U65" s="81">
        <v>11</v>
      </c>
      <c r="V65">
        <v>1000</v>
      </c>
      <c r="W65">
        <v>1300</v>
      </c>
    </row>
    <row r="66" spans="2:23">
      <c r="B66" s="55">
        <v>110</v>
      </c>
      <c r="C66" s="56">
        <v>3</v>
      </c>
      <c r="D66" s="57">
        <v>1000</v>
      </c>
      <c r="E66" s="57">
        <v>10000</v>
      </c>
      <c r="F66" s="57">
        <v>1600</v>
      </c>
      <c r="G66" s="57">
        <v>9400</v>
      </c>
      <c r="H66" s="58">
        <v>147840</v>
      </c>
      <c r="I66" s="3">
        <f t="shared" si="4"/>
        <v>11000</v>
      </c>
      <c r="J66">
        <f t="shared" si="5"/>
        <v>11000</v>
      </c>
      <c r="O66" s="55">
        <v>110</v>
      </c>
      <c r="P66" s="56">
        <v>1</v>
      </c>
      <c r="Q66">
        <v>11000</v>
      </c>
      <c r="R66">
        <v>11000</v>
      </c>
      <c r="T66" s="49">
        <v>85</v>
      </c>
      <c r="U66" s="81">
        <v>12</v>
      </c>
      <c r="V66">
        <v>1000</v>
      </c>
      <c r="W66">
        <v>1300</v>
      </c>
    </row>
    <row r="67" spans="2:23">
      <c r="B67" s="55">
        <v>110</v>
      </c>
      <c r="C67" s="56">
        <v>10</v>
      </c>
      <c r="D67" s="74">
        <v>1000</v>
      </c>
      <c r="E67" s="74">
        <v>0</v>
      </c>
      <c r="F67" s="74">
        <v>1300</v>
      </c>
      <c r="G67" s="74">
        <v>0</v>
      </c>
      <c r="H67" s="58">
        <v>117910</v>
      </c>
      <c r="I67" s="3">
        <f t="shared" si="4"/>
        <v>1000</v>
      </c>
      <c r="J67">
        <f t="shared" si="5"/>
        <v>1300</v>
      </c>
      <c r="O67" s="55">
        <v>110</v>
      </c>
      <c r="P67" s="56">
        <v>2</v>
      </c>
      <c r="Q67">
        <v>11000</v>
      </c>
      <c r="R67">
        <v>11000</v>
      </c>
      <c r="T67" s="49">
        <v>85</v>
      </c>
      <c r="U67" s="81">
        <v>13</v>
      </c>
      <c r="V67">
        <v>0</v>
      </c>
      <c r="W67">
        <v>0</v>
      </c>
    </row>
    <row r="68" spans="2:23">
      <c r="B68" s="55">
        <v>110</v>
      </c>
      <c r="C68" s="56">
        <v>17</v>
      </c>
      <c r="D68" s="74">
        <v>0</v>
      </c>
      <c r="E68" s="74">
        <v>0</v>
      </c>
      <c r="F68" s="74">
        <v>0</v>
      </c>
      <c r="G68" s="74">
        <v>0</v>
      </c>
      <c r="H68" s="58">
        <v>102960</v>
      </c>
      <c r="I68" s="3">
        <f t="shared" si="4"/>
        <v>0</v>
      </c>
      <c r="J68">
        <f t="shared" si="5"/>
        <v>0</v>
      </c>
      <c r="O68" s="55">
        <v>110</v>
      </c>
      <c r="P68" s="56">
        <v>3</v>
      </c>
      <c r="Q68">
        <v>11000</v>
      </c>
      <c r="R68">
        <v>11000</v>
      </c>
    </row>
    <row r="69" spans="2:23">
      <c r="B69" s="38"/>
      <c r="C69" s="42"/>
      <c r="I69" s="3"/>
      <c r="O69" s="55">
        <v>110</v>
      </c>
      <c r="P69" s="56">
        <v>10</v>
      </c>
      <c r="Q69">
        <v>1000</v>
      </c>
      <c r="R69">
        <v>1300</v>
      </c>
    </row>
    <row r="70" spans="2:23">
      <c r="B70" s="38"/>
      <c r="C70" s="42"/>
      <c r="I70" s="3"/>
      <c r="O70" s="55">
        <v>110</v>
      </c>
      <c r="P70" s="56">
        <v>17</v>
      </c>
      <c r="Q70">
        <v>0</v>
      </c>
      <c r="R70">
        <v>0</v>
      </c>
      <c r="U70" t="s">
        <v>69</v>
      </c>
      <c r="V70" t="s">
        <v>33</v>
      </c>
      <c r="W70" t="s">
        <v>34</v>
      </c>
    </row>
    <row r="71" spans="2:23">
      <c r="B71" s="38"/>
      <c r="C71" s="42"/>
      <c r="I71" s="3"/>
      <c r="U71">
        <v>1</v>
      </c>
      <c r="V71">
        <v>1000</v>
      </c>
      <c r="W71">
        <v>1300</v>
      </c>
    </row>
    <row r="72" spans="2:23">
      <c r="B72" s="38"/>
      <c r="C72" s="42"/>
      <c r="I72" s="3"/>
      <c r="U72">
        <v>2</v>
      </c>
      <c r="V72">
        <v>2300</v>
      </c>
      <c r="W72">
        <v>0</v>
      </c>
    </row>
    <row r="73" spans="2:23">
      <c r="B73" s="38"/>
      <c r="C73" s="42"/>
      <c r="I73" s="3"/>
      <c r="U73">
        <v>3</v>
      </c>
      <c r="V73">
        <v>0</v>
      </c>
      <c r="W73">
        <v>0</v>
      </c>
    </row>
    <row r="74" spans="2:23">
      <c r="B74" s="38"/>
      <c r="C74" s="42"/>
      <c r="I74" s="3"/>
      <c r="U74" t="s">
        <v>69</v>
      </c>
      <c r="V74" t="s">
        <v>33</v>
      </c>
      <c r="W74" t="s">
        <v>34</v>
      </c>
    </row>
    <row r="75" spans="2:23">
      <c r="U75" s="79">
        <v>1</v>
      </c>
      <c r="V75" s="79">
        <v>11000</v>
      </c>
      <c r="W75" s="57">
        <v>11000</v>
      </c>
    </row>
    <row r="76" spans="2:23">
      <c r="U76" s="79">
        <v>2</v>
      </c>
      <c r="V76" s="79">
        <v>11000</v>
      </c>
      <c r="W76" s="57">
        <v>11000</v>
      </c>
    </row>
    <row r="77" spans="2:23">
      <c r="U77" s="79">
        <v>3</v>
      </c>
      <c r="V77" s="79">
        <v>11000</v>
      </c>
      <c r="W77" s="57">
        <v>11000</v>
      </c>
    </row>
    <row r="78" spans="2:23">
      <c r="U78" s="79">
        <v>4</v>
      </c>
      <c r="V78" s="112">
        <v>11000</v>
      </c>
      <c r="W78" s="74">
        <v>1600</v>
      </c>
    </row>
    <row r="79" spans="2:23">
      <c r="U79" s="79">
        <v>5</v>
      </c>
      <c r="V79" s="112">
        <v>1000</v>
      </c>
      <c r="W79" s="74">
        <v>1300</v>
      </c>
    </row>
    <row r="80" spans="2:23">
      <c r="U80" s="79">
        <v>6</v>
      </c>
      <c r="V80" s="112">
        <v>1000</v>
      </c>
      <c r="W80" s="74">
        <v>1300</v>
      </c>
    </row>
    <row r="81" spans="21:23">
      <c r="U81" s="79">
        <v>7</v>
      </c>
      <c r="V81" s="112">
        <v>1000</v>
      </c>
      <c r="W81" s="74">
        <v>1300</v>
      </c>
    </row>
    <row r="82" spans="21:23">
      <c r="U82" s="79">
        <v>8</v>
      </c>
      <c r="V82" s="112">
        <v>1000</v>
      </c>
      <c r="W82" s="74">
        <v>1300</v>
      </c>
    </row>
    <row r="83" spans="21:23">
      <c r="U83" s="79">
        <v>9</v>
      </c>
      <c r="V83" s="112">
        <v>1000</v>
      </c>
      <c r="W83" s="74">
        <v>1300</v>
      </c>
    </row>
    <row r="84" spans="21:23">
      <c r="U84" s="79">
        <v>10</v>
      </c>
      <c r="V84" s="79">
        <v>1000</v>
      </c>
      <c r="W84" s="74">
        <v>1300</v>
      </c>
    </row>
    <row r="85" spans="21:23">
      <c r="U85" s="79">
        <v>11</v>
      </c>
      <c r="V85" s="79">
        <v>1000</v>
      </c>
      <c r="W85" s="74">
        <v>1300</v>
      </c>
    </row>
    <row r="86" spans="21:23">
      <c r="U86" s="79">
        <v>12</v>
      </c>
      <c r="V86" s="79">
        <v>1000</v>
      </c>
      <c r="W86" s="74">
        <v>1300</v>
      </c>
    </row>
    <row r="87" spans="21:23">
      <c r="U87" s="79">
        <v>13</v>
      </c>
      <c r="V87" s="79">
        <v>1000</v>
      </c>
      <c r="W87" s="74">
        <v>1300</v>
      </c>
    </row>
    <row r="88" spans="21:23">
      <c r="U88" s="79">
        <v>14</v>
      </c>
      <c r="V88" s="79">
        <v>1000</v>
      </c>
      <c r="W88" s="74">
        <v>1300</v>
      </c>
    </row>
    <row r="89" spans="21:23">
      <c r="U89" s="79">
        <v>15</v>
      </c>
      <c r="V89" s="79">
        <v>1000</v>
      </c>
      <c r="W89" s="74">
        <v>1300</v>
      </c>
    </row>
    <row r="90" spans="21:23">
      <c r="U90" s="79">
        <v>16</v>
      </c>
      <c r="V90" s="79">
        <v>1000</v>
      </c>
      <c r="W90" s="74">
        <v>1300</v>
      </c>
    </row>
    <row r="91" spans="21:23">
      <c r="U91" s="79">
        <v>17</v>
      </c>
      <c r="V91" s="79">
        <v>0</v>
      </c>
      <c r="W91" s="74">
        <v>0</v>
      </c>
    </row>
  </sheetData>
  <mergeCells count="15">
    <mergeCell ref="I20:I21"/>
    <mergeCell ref="C20:F20"/>
    <mergeCell ref="C21:D21"/>
    <mergeCell ref="E21:F21"/>
    <mergeCell ref="B34:B35"/>
    <mergeCell ref="C34:C35"/>
    <mergeCell ref="D34:G34"/>
    <mergeCell ref="B20:B21"/>
    <mergeCell ref="C36:C37"/>
    <mergeCell ref="C3:E3"/>
    <mergeCell ref="F3:H3"/>
    <mergeCell ref="H34:H35"/>
    <mergeCell ref="D35:E35"/>
    <mergeCell ref="F35:G35"/>
    <mergeCell ref="G20:H21"/>
  </mergeCells>
  <pageMargins left="0.7" right="0.7" top="0.75" bottom="0.75" header="0.3" footer="0.3"/>
  <pageSetup orientation="portrait" horizontalDpi="0" verticalDpi="0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4"/>
  <sheetViews>
    <sheetView topLeftCell="A26" workbookViewId="0">
      <selection activeCell="B2" sqref="B2:J34"/>
    </sheetView>
  </sheetViews>
  <sheetFormatPr defaultRowHeight="15.75"/>
  <cols>
    <col min="10" max="10" width="20.375" customWidth="1"/>
  </cols>
  <sheetData>
    <row r="2" spans="2:10" ht="15.75" customHeight="1">
      <c r="B2" s="105" t="s">
        <v>61</v>
      </c>
      <c r="C2" s="105" t="s">
        <v>58</v>
      </c>
      <c r="D2" s="105" t="s">
        <v>33</v>
      </c>
      <c r="E2" s="105"/>
      <c r="F2" s="105"/>
      <c r="G2" s="105" t="s">
        <v>34</v>
      </c>
      <c r="H2" s="105"/>
      <c r="I2" s="105"/>
      <c r="J2" s="89"/>
    </row>
    <row r="3" spans="2:10" ht="75.75">
      <c r="B3" s="105"/>
      <c r="C3" s="105"/>
      <c r="D3" s="90" t="s">
        <v>26</v>
      </c>
      <c r="E3" s="90" t="s">
        <v>27</v>
      </c>
      <c r="F3" s="90" t="s">
        <v>71</v>
      </c>
      <c r="G3" s="90" t="s">
        <v>26</v>
      </c>
      <c r="H3" s="90" t="s">
        <v>27</v>
      </c>
      <c r="I3" s="90" t="s">
        <v>71</v>
      </c>
      <c r="J3" s="90" t="s">
        <v>50</v>
      </c>
    </row>
    <row r="4" spans="2:10">
      <c r="B4" s="91">
        <v>10</v>
      </c>
      <c r="C4" s="91">
        <v>1</v>
      </c>
      <c r="D4" s="92">
        <v>1000</v>
      </c>
      <c r="E4" s="92">
        <v>0</v>
      </c>
      <c r="F4" s="92">
        <v>1000</v>
      </c>
      <c r="G4" s="92">
        <v>1300</v>
      </c>
      <c r="H4" s="92">
        <v>0</v>
      </c>
      <c r="I4" s="92">
        <v>1300</v>
      </c>
      <c r="J4" s="93">
        <v>10510</v>
      </c>
    </row>
    <row r="5" spans="2:10">
      <c r="B5" s="91">
        <v>10</v>
      </c>
      <c r="C5" s="91">
        <v>2</v>
      </c>
      <c r="D5" s="94">
        <v>0</v>
      </c>
      <c r="E5" s="94">
        <v>0</v>
      </c>
      <c r="F5" s="94">
        <v>0</v>
      </c>
      <c r="G5" s="94">
        <v>0</v>
      </c>
      <c r="H5" s="94">
        <v>0</v>
      </c>
      <c r="I5" s="94">
        <v>0</v>
      </c>
      <c r="J5" s="95">
        <v>9360</v>
      </c>
    </row>
    <row r="6" spans="2:10" ht="20.25">
      <c r="B6" s="96">
        <v>20</v>
      </c>
      <c r="C6" s="96">
        <v>1</v>
      </c>
      <c r="D6" s="106">
        <v>1000</v>
      </c>
      <c r="E6" s="106">
        <v>0</v>
      </c>
      <c r="F6" s="106">
        <v>1000</v>
      </c>
      <c r="G6" s="106">
        <v>1300</v>
      </c>
      <c r="H6" s="106">
        <v>0</v>
      </c>
      <c r="I6" s="106">
        <v>1300</v>
      </c>
      <c r="J6" s="107">
        <v>23320</v>
      </c>
    </row>
    <row r="7" spans="2:10" ht="20.25">
      <c r="B7" s="96">
        <v>20</v>
      </c>
      <c r="C7" s="96">
        <v>2</v>
      </c>
      <c r="D7" s="108">
        <v>1000</v>
      </c>
      <c r="E7" s="108">
        <v>1300</v>
      </c>
      <c r="F7" s="108">
        <v>2300</v>
      </c>
      <c r="G7" s="108">
        <v>0</v>
      </c>
      <c r="H7" s="108">
        <v>0</v>
      </c>
      <c r="I7" s="108">
        <v>0</v>
      </c>
      <c r="J7" s="109">
        <v>21020</v>
      </c>
    </row>
    <row r="8" spans="2:10" ht="20.25">
      <c r="B8" s="97">
        <v>20</v>
      </c>
      <c r="C8" s="97">
        <v>3</v>
      </c>
      <c r="D8" s="110">
        <v>0</v>
      </c>
      <c r="E8" s="110">
        <v>0</v>
      </c>
      <c r="F8" s="110">
        <v>0</v>
      </c>
      <c r="G8" s="110">
        <v>0</v>
      </c>
      <c r="H8" s="110">
        <v>0</v>
      </c>
      <c r="I8" s="110">
        <v>0</v>
      </c>
      <c r="J8" s="111">
        <v>18720</v>
      </c>
    </row>
    <row r="9" spans="2:10">
      <c r="B9" s="91">
        <v>30</v>
      </c>
      <c r="C9" s="91">
        <v>1</v>
      </c>
      <c r="D9" s="94">
        <v>1000</v>
      </c>
      <c r="E9" s="94">
        <v>0</v>
      </c>
      <c r="F9" s="94">
        <v>2300</v>
      </c>
      <c r="G9" s="94">
        <v>1300</v>
      </c>
      <c r="H9" s="94">
        <v>0</v>
      </c>
      <c r="I9" s="94">
        <v>1300</v>
      </c>
      <c r="J9" s="95">
        <v>37260</v>
      </c>
    </row>
    <row r="10" spans="2:10">
      <c r="B10" s="91">
        <v>30</v>
      </c>
      <c r="C10" s="91">
        <v>2</v>
      </c>
      <c r="D10" s="92">
        <v>1000</v>
      </c>
      <c r="E10" s="92">
        <v>0</v>
      </c>
      <c r="F10" s="92">
        <v>2300</v>
      </c>
      <c r="G10" s="92">
        <v>1300</v>
      </c>
      <c r="H10" s="92">
        <v>0</v>
      </c>
      <c r="I10" s="92">
        <v>1300</v>
      </c>
      <c r="J10" s="93">
        <v>33830</v>
      </c>
    </row>
    <row r="11" spans="2:10">
      <c r="B11" s="91">
        <v>30</v>
      </c>
      <c r="C11" s="91">
        <v>3</v>
      </c>
      <c r="D11" s="94">
        <v>1000</v>
      </c>
      <c r="E11" s="94">
        <v>0</v>
      </c>
      <c r="F11" s="94">
        <v>2300</v>
      </c>
      <c r="G11" s="94">
        <v>1300</v>
      </c>
      <c r="H11" s="94">
        <v>0</v>
      </c>
      <c r="I11" s="94">
        <v>1300</v>
      </c>
      <c r="J11" s="95">
        <v>31530</v>
      </c>
    </row>
    <row r="12" spans="2:10">
      <c r="B12" s="91">
        <v>30</v>
      </c>
      <c r="C12" s="91">
        <v>4</v>
      </c>
      <c r="D12" s="92">
        <v>1000</v>
      </c>
      <c r="E12" s="92">
        <v>0</v>
      </c>
      <c r="F12" s="92">
        <v>2300</v>
      </c>
      <c r="G12" s="92">
        <v>1300</v>
      </c>
      <c r="H12" s="92">
        <v>0</v>
      </c>
      <c r="I12" s="92">
        <v>1300</v>
      </c>
      <c r="J12" s="93">
        <v>29230</v>
      </c>
    </row>
    <row r="13" spans="2:10">
      <c r="B13" s="98">
        <v>30</v>
      </c>
      <c r="C13" s="98">
        <v>5</v>
      </c>
      <c r="D13" s="99">
        <v>0</v>
      </c>
      <c r="E13" s="99">
        <v>0</v>
      </c>
      <c r="F13" s="99">
        <v>0</v>
      </c>
      <c r="G13" s="99">
        <v>0</v>
      </c>
      <c r="H13" s="99">
        <v>0</v>
      </c>
      <c r="I13" s="99">
        <v>0</v>
      </c>
      <c r="J13" s="100">
        <v>28080</v>
      </c>
    </row>
    <row r="14" spans="2:10">
      <c r="B14" s="91">
        <v>40</v>
      </c>
      <c r="C14" s="91">
        <v>1</v>
      </c>
      <c r="D14" s="92">
        <v>1000</v>
      </c>
      <c r="E14" s="92">
        <v>10000</v>
      </c>
      <c r="F14" s="92">
        <v>11000</v>
      </c>
      <c r="G14" s="92">
        <v>1600</v>
      </c>
      <c r="H14" s="92">
        <v>9400</v>
      </c>
      <c r="I14" s="92">
        <v>11000</v>
      </c>
      <c r="J14" s="93">
        <v>55760</v>
      </c>
    </row>
    <row r="15" spans="2:10">
      <c r="B15" s="91">
        <v>40</v>
      </c>
      <c r="C15" s="91">
        <v>2</v>
      </c>
      <c r="D15" s="94">
        <v>1000</v>
      </c>
      <c r="E15" s="94">
        <v>0</v>
      </c>
      <c r="F15" s="94">
        <v>1000</v>
      </c>
      <c r="G15" s="94">
        <v>1300</v>
      </c>
      <c r="H15" s="94">
        <v>0</v>
      </c>
      <c r="I15" s="94">
        <v>1300</v>
      </c>
      <c r="J15" s="95">
        <v>46640</v>
      </c>
    </row>
    <row r="16" spans="2:10">
      <c r="B16" s="91">
        <v>40</v>
      </c>
      <c r="C16" s="91">
        <v>3</v>
      </c>
      <c r="D16" s="92">
        <v>1000</v>
      </c>
      <c r="E16" s="92">
        <v>0</v>
      </c>
      <c r="F16" s="92">
        <v>1000</v>
      </c>
      <c r="G16" s="92">
        <v>1300</v>
      </c>
      <c r="H16" s="92">
        <v>0</v>
      </c>
      <c r="I16" s="92">
        <v>1300</v>
      </c>
      <c r="J16" s="93">
        <v>44340</v>
      </c>
    </row>
    <row r="17" spans="2:10">
      <c r="B17" s="91">
        <v>40</v>
      </c>
      <c r="C17" s="91">
        <v>4</v>
      </c>
      <c r="D17" s="94">
        <v>1000</v>
      </c>
      <c r="E17" s="94">
        <v>0</v>
      </c>
      <c r="F17" s="94">
        <v>1000</v>
      </c>
      <c r="G17" s="94">
        <v>1300</v>
      </c>
      <c r="H17" s="94">
        <v>0</v>
      </c>
      <c r="I17" s="94">
        <v>1300</v>
      </c>
      <c r="J17" s="95">
        <v>42040</v>
      </c>
    </row>
    <row r="18" spans="2:10">
      <c r="B18" s="91">
        <v>40</v>
      </c>
      <c r="C18" s="91">
        <v>5</v>
      </c>
      <c r="D18" s="92">
        <v>1000</v>
      </c>
      <c r="E18" s="92">
        <v>0</v>
      </c>
      <c r="F18" s="92">
        <v>1000</v>
      </c>
      <c r="G18" s="92">
        <v>1300</v>
      </c>
      <c r="H18" s="92">
        <v>0</v>
      </c>
      <c r="I18" s="92">
        <v>1300</v>
      </c>
      <c r="J18" s="93">
        <v>39740</v>
      </c>
    </row>
    <row r="19" spans="2:10">
      <c r="B19" s="98">
        <v>40</v>
      </c>
      <c r="C19" s="98">
        <v>6</v>
      </c>
      <c r="D19" s="99">
        <v>0</v>
      </c>
      <c r="E19" s="99">
        <v>0</v>
      </c>
      <c r="F19" s="99">
        <v>0</v>
      </c>
      <c r="G19" s="99">
        <v>0</v>
      </c>
      <c r="H19" s="99">
        <v>0</v>
      </c>
      <c r="I19" s="99">
        <v>0</v>
      </c>
      <c r="J19" s="100">
        <v>37440</v>
      </c>
    </row>
    <row r="20" spans="2:10" ht="20.25">
      <c r="B20" s="96">
        <v>85</v>
      </c>
      <c r="C20" s="96">
        <v>1</v>
      </c>
      <c r="D20" s="106">
        <v>1000</v>
      </c>
      <c r="E20" s="106">
        <v>10000</v>
      </c>
      <c r="F20" s="106">
        <v>11000</v>
      </c>
      <c r="G20" s="106">
        <v>1600</v>
      </c>
      <c r="H20" s="106">
        <v>9400</v>
      </c>
      <c r="I20" s="106">
        <v>11000</v>
      </c>
      <c r="J20" s="107">
        <v>143240</v>
      </c>
    </row>
    <row r="21" spans="2:10" ht="20.25">
      <c r="B21" s="96">
        <v>85</v>
      </c>
      <c r="C21" s="96">
        <v>2</v>
      </c>
      <c r="D21" s="108">
        <v>1000</v>
      </c>
      <c r="E21" s="108">
        <v>10000</v>
      </c>
      <c r="F21" s="108">
        <v>11000</v>
      </c>
      <c r="G21" s="108">
        <v>1600</v>
      </c>
      <c r="H21" s="108">
        <v>9400</v>
      </c>
      <c r="I21" s="108">
        <v>11000</v>
      </c>
      <c r="J21" s="109">
        <v>121240</v>
      </c>
    </row>
    <row r="22" spans="2:10" ht="20.25">
      <c r="B22" s="96">
        <v>85</v>
      </c>
      <c r="C22" s="96">
        <v>3</v>
      </c>
      <c r="D22" s="106">
        <v>1000</v>
      </c>
      <c r="E22" s="106">
        <v>10000</v>
      </c>
      <c r="F22" s="106">
        <v>11000</v>
      </c>
      <c r="G22" s="106">
        <v>1600</v>
      </c>
      <c r="H22" s="106">
        <v>0</v>
      </c>
      <c r="I22" s="106">
        <v>1600</v>
      </c>
      <c r="J22" s="107">
        <v>103470</v>
      </c>
    </row>
    <row r="23" spans="2:10" ht="20.25">
      <c r="B23" s="96">
        <v>85</v>
      </c>
      <c r="C23" s="96">
        <v>4</v>
      </c>
      <c r="D23" s="101">
        <v>1000</v>
      </c>
      <c r="E23" s="101">
        <v>0</v>
      </c>
      <c r="F23" s="101">
        <v>1000</v>
      </c>
      <c r="G23" s="101">
        <v>1300</v>
      </c>
      <c r="H23" s="101">
        <v>0</v>
      </c>
      <c r="I23" s="101">
        <v>1300</v>
      </c>
      <c r="J23" s="102">
        <v>99685</v>
      </c>
    </row>
    <row r="24" spans="2:10" ht="20.25">
      <c r="B24" s="96">
        <v>85</v>
      </c>
      <c r="C24" s="96">
        <v>5</v>
      </c>
      <c r="D24" s="103">
        <v>1000</v>
      </c>
      <c r="E24" s="103">
        <v>0</v>
      </c>
      <c r="F24" s="103">
        <v>1000</v>
      </c>
      <c r="G24" s="103">
        <v>1300</v>
      </c>
      <c r="H24" s="103">
        <v>0</v>
      </c>
      <c r="I24" s="103">
        <v>1300</v>
      </c>
      <c r="J24" s="104">
        <v>97385</v>
      </c>
    </row>
    <row r="25" spans="2:10" ht="20.25">
      <c r="B25" s="96">
        <v>85</v>
      </c>
      <c r="C25" s="96">
        <v>12</v>
      </c>
      <c r="D25" s="101">
        <v>1000</v>
      </c>
      <c r="E25" s="101">
        <v>0</v>
      </c>
      <c r="F25" s="101">
        <v>1000</v>
      </c>
      <c r="G25" s="101">
        <v>1300</v>
      </c>
      <c r="H25" s="101">
        <v>0</v>
      </c>
      <c r="I25" s="101">
        <v>1300</v>
      </c>
      <c r="J25" s="102">
        <v>81285</v>
      </c>
    </row>
    <row r="26" spans="2:10" ht="20.25">
      <c r="B26" s="97">
        <v>85</v>
      </c>
      <c r="C26" s="97">
        <v>13</v>
      </c>
      <c r="D26" s="110">
        <v>0</v>
      </c>
      <c r="E26" s="110">
        <v>0</v>
      </c>
      <c r="F26" s="110">
        <v>0</v>
      </c>
      <c r="G26" s="110">
        <v>0</v>
      </c>
      <c r="H26" s="110">
        <v>0</v>
      </c>
      <c r="I26" s="110">
        <v>0</v>
      </c>
      <c r="J26" s="111">
        <v>79560</v>
      </c>
    </row>
    <row r="27" spans="2:10" ht="20.25">
      <c r="B27" s="96">
        <v>110</v>
      </c>
      <c r="C27" s="96">
        <v>1</v>
      </c>
      <c r="D27" s="101">
        <v>1000</v>
      </c>
      <c r="E27" s="101">
        <v>10000</v>
      </c>
      <c r="F27" s="101">
        <v>11000</v>
      </c>
      <c r="G27" s="101">
        <v>1600</v>
      </c>
      <c r="H27" s="101">
        <v>9400</v>
      </c>
      <c r="I27" s="101">
        <v>11000</v>
      </c>
      <c r="J27" s="102">
        <v>191840</v>
      </c>
    </row>
    <row r="28" spans="2:10" ht="20.25">
      <c r="B28" s="96">
        <v>110</v>
      </c>
      <c r="C28" s="96">
        <v>2</v>
      </c>
      <c r="D28" s="103">
        <v>1000</v>
      </c>
      <c r="E28" s="103">
        <v>10000</v>
      </c>
      <c r="F28" s="103">
        <v>11000</v>
      </c>
      <c r="G28" s="103">
        <v>1600</v>
      </c>
      <c r="H28" s="103">
        <v>9400</v>
      </c>
      <c r="I28" s="103">
        <v>11000</v>
      </c>
      <c r="J28" s="104">
        <v>169840</v>
      </c>
    </row>
    <row r="29" spans="2:10" ht="20.25">
      <c r="B29" s="96">
        <v>110</v>
      </c>
      <c r="C29" s="96">
        <v>3</v>
      </c>
      <c r="D29" s="108">
        <v>1000</v>
      </c>
      <c r="E29" s="108">
        <v>10000</v>
      </c>
      <c r="F29" s="108">
        <v>11000</v>
      </c>
      <c r="G29" s="108">
        <v>1600</v>
      </c>
      <c r="H29" s="108">
        <v>9400</v>
      </c>
      <c r="I29" s="108">
        <v>11000</v>
      </c>
      <c r="J29" s="109">
        <v>147840</v>
      </c>
    </row>
    <row r="30" spans="2:10" ht="20.25">
      <c r="B30" s="96">
        <v>110</v>
      </c>
      <c r="C30" s="96">
        <v>4</v>
      </c>
      <c r="D30" s="106">
        <v>1000</v>
      </c>
      <c r="E30" s="106">
        <v>10000</v>
      </c>
      <c r="F30" s="106">
        <v>11000</v>
      </c>
      <c r="G30" s="106">
        <v>1600</v>
      </c>
      <c r="H30" s="106">
        <v>0</v>
      </c>
      <c r="I30" s="106">
        <v>1600</v>
      </c>
      <c r="J30" s="107">
        <v>132420</v>
      </c>
    </row>
    <row r="31" spans="2:10" ht="20.25">
      <c r="B31" s="96">
        <v>110</v>
      </c>
      <c r="C31" s="96">
        <v>5</v>
      </c>
      <c r="D31" s="108">
        <v>1000</v>
      </c>
      <c r="E31" s="108">
        <v>0</v>
      </c>
      <c r="F31" s="108">
        <v>1000</v>
      </c>
      <c r="G31" s="108">
        <v>1300</v>
      </c>
      <c r="H31" s="108">
        <v>0</v>
      </c>
      <c r="I31" s="108">
        <v>1300</v>
      </c>
      <c r="J31" s="109">
        <v>129410</v>
      </c>
    </row>
    <row r="32" spans="2:10" ht="20.25">
      <c r="B32" s="96">
        <v>110</v>
      </c>
      <c r="C32" s="96">
        <v>10</v>
      </c>
      <c r="D32" s="106">
        <v>1000</v>
      </c>
      <c r="E32" s="106">
        <v>0</v>
      </c>
      <c r="F32" s="106">
        <v>1000</v>
      </c>
      <c r="G32" s="106">
        <v>1300</v>
      </c>
      <c r="H32" s="106">
        <v>0</v>
      </c>
      <c r="I32" s="106">
        <v>1300</v>
      </c>
      <c r="J32" s="107">
        <v>117910</v>
      </c>
    </row>
    <row r="33" spans="2:10" ht="20.25">
      <c r="B33" s="96">
        <v>110</v>
      </c>
      <c r="C33" s="96">
        <v>16</v>
      </c>
      <c r="D33" s="108">
        <v>1000</v>
      </c>
      <c r="E33" s="108">
        <v>0</v>
      </c>
      <c r="F33" s="108">
        <v>1000</v>
      </c>
      <c r="G33" s="108">
        <v>1300</v>
      </c>
      <c r="H33" s="108">
        <v>0</v>
      </c>
      <c r="I33" s="108">
        <v>1300</v>
      </c>
      <c r="J33" s="109">
        <v>104110</v>
      </c>
    </row>
    <row r="34" spans="2:10" ht="20.25">
      <c r="B34" s="97">
        <v>110</v>
      </c>
      <c r="C34" s="97">
        <v>17</v>
      </c>
      <c r="D34" s="110">
        <v>0</v>
      </c>
      <c r="E34" s="110">
        <v>0</v>
      </c>
      <c r="F34" s="110">
        <v>0</v>
      </c>
      <c r="G34" s="110">
        <v>0</v>
      </c>
      <c r="H34" s="110">
        <v>0</v>
      </c>
      <c r="I34" s="110">
        <v>0</v>
      </c>
      <c r="J34" s="111">
        <v>102960</v>
      </c>
    </row>
  </sheetData>
  <mergeCells count="4">
    <mergeCell ref="B2:B3"/>
    <mergeCell ref="C2:C3"/>
    <mergeCell ref="D2:F2"/>
    <mergeCell ref="G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40</vt:i4>
      </vt:variant>
    </vt:vector>
  </HeadingPairs>
  <TitlesOfParts>
    <vt:vector size="53" baseType="lpstr">
      <vt:lpstr>Sheet1</vt:lpstr>
      <vt:lpstr>PC$10 MC$1</vt:lpstr>
      <vt:lpstr>$20</vt:lpstr>
      <vt:lpstr>$30</vt:lpstr>
      <vt:lpstr>$40</vt:lpstr>
      <vt:lpstr>$60</vt:lpstr>
      <vt:lpstr>$80</vt:lpstr>
      <vt:lpstr>$100</vt:lpstr>
      <vt:lpstr>$120</vt:lpstr>
      <vt:lpstr>$130</vt:lpstr>
      <vt:lpstr>$140</vt:lpstr>
      <vt:lpstr>Summary</vt:lpstr>
      <vt:lpstr>Sheet3</vt:lpstr>
      <vt:lpstr>'$100'!Average_purchase_amount</vt:lpstr>
      <vt:lpstr>'$120'!Average_purchase_amount</vt:lpstr>
      <vt:lpstr>'$130'!Average_purchase_amount</vt:lpstr>
      <vt:lpstr>'$140'!Average_purchase_amount</vt:lpstr>
      <vt:lpstr>'$20'!Average_purchase_amount</vt:lpstr>
      <vt:lpstr>'$30'!Average_purchase_amount</vt:lpstr>
      <vt:lpstr>'$40'!Average_purchase_amount</vt:lpstr>
      <vt:lpstr>'$60'!Average_purchase_amount</vt:lpstr>
      <vt:lpstr>'$80'!Average_purchase_amount</vt:lpstr>
      <vt:lpstr>Average_purchase_amount</vt:lpstr>
      <vt:lpstr>'$100'!Net_profit</vt:lpstr>
      <vt:lpstr>'$120'!Net_profit</vt:lpstr>
      <vt:lpstr>'$130'!Net_profit</vt:lpstr>
      <vt:lpstr>'$140'!Net_profit</vt:lpstr>
      <vt:lpstr>'$20'!Net_profit</vt:lpstr>
      <vt:lpstr>'$30'!Net_profit</vt:lpstr>
      <vt:lpstr>'$40'!Net_profit</vt:lpstr>
      <vt:lpstr>'$60'!Net_profit</vt:lpstr>
      <vt:lpstr>'$80'!Net_profit</vt:lpstr>
      <vt:lpstr>Net_profit</vt:lpstr>
      <vt:lpstr>'$100'!Total_catalogs_sent</vt:lpstr>
      <vt:lpstr>'$120'!Total_catalogs_sent</vt:lpstr>
      <vt:lpstr>'$130'!Total_catalogs_sent</vt:lpstr>
      <vt:lpstr>'$140'!Total_catalogs_sent</vt:lpstr>
      <vt:lpstr>'$20'!Total_catalogs_sent</vt:lpstr>
      <vt:lpstr>'$30'!Total_catalogs_sent</vt:lpstr>
      <vt:lpstr>'$40'!Total_catalogs_sent</vt:lpstr>
      <vt:lpstr>'$60'!Total_catalogs_sent</vt:lpstr>
      <vt:lpstr>'$80'!Total_catalogs_sent</vt:lpstr>
      <vt:lpstr>Total_catalogs_sent</vt:lpstr>
      <vt:lpstr>'$100'!Total_revenue</vt:lpstr>
      <vt:lpstr>'$120'!Total_revenue</vt:lpstr>
      <vt:lpstr>'$130'!Total_revenue</vt:lpstr>
      <vt:lpstr>'$140'!Total_revenue</vt:lpstr>
      <vt:lpstr>'$20'!Total_revenue</vt:lpstr>
      <vt:lpstr>'$30'!Total_revenue</vt:lpstr>
      <vt:lpstr>'$40'!Total_revenue</vt:lpstr>
      <vt:lpstr>'$60'!Total_revenue</vt:lpstr>
      <vt:lpstr>'$80'!Total_revenue</vt:lpstr>
      <vt:lpstr>Total_revenue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Amey Nirpase</cp:lastModifiedBy>
  <dcterms:created xsi:type="dcterms:W3CDTF">2017-03-06T18:59:12Z</dcterms:created>
  <dcterms:modified xsi:type="dcterms:W3CDTF">2017-03-16T21:21:20Z</dcterms:modified>
</cp:coreProperties>
</file>