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d.docs.live.net/afc78fc275131239/Desktop/Simplilearn Course/Exel/"/>
    </mc:Choice>
  </mc:AlternateContent>
  <xr:revisionPtr revIDLastSave="0" documentId="8_{210CF9F8-C663-4214-B168-6F0E82EB7891}" xr6:coauthVersionLast="47" xr6:coauthVersionMax="47" xr10:uidLastSave="{00000000-0000-0000-0000-000000000000}"/>
  <bookViews>
    <workbookView xWindow="-90" yWindow="-90" windowWidth="19380" windowHeight="11460" firstSheet="2" activeTab="8"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ta" sheetId="1" r:id="rId8"/>
    <sheet name="layout" sheetId="2" r:id="rId9"/>
  </sheets>
  <definedNames>
    <definedName name="_xlchart.v1.0" hidden="1">'Waterfall Chart'!$D$4:$D$7</definedName>
    <definedName name="_xlchart.v1.1" hidden="1">'Waterfall Chart'!$E$3</definedName>
    <definedName name="_xlchart.v1.2" hidden="1">'Waterfall Chart'!$E$4:$E$7</definedName>
    <definedName name="_xlchart.v1.22" hidden="1">'Waterfall Chart'!$D$4:$D$7</definedName>
    <definedName name="_xlchart.v1.23" hidden="1">'Waterfall Chart'!$E$3</definedName>
    <definedName name="_xlchart.v1.24" hidden="1">'Waterfall Chart'!$E$4:$E$7</definedName>
    <definedName name="_xlchart.v5.10" hidden="1">'Map Chart'!$E$2</definedName>
    <definedName name="_xlchart.v5.11" hidden="1">'Map Chart'!$E$3</definedName>
    <definedName name="_xlchart.v5.12" hidden="1">'Map Chart'!$E$4:$E$53</definedName>
    <definedName name="_xlchart.v5.13" hidden="1">'Map Chart'!$D$3</definedName>
    <definedName name="_xlchart.v5.14" hidden="1">'Map Chart'!$D$4:$D$53</definedName>
    <definedName name="_xlchart.v5.15" hidden="1">'Map Chart'!$E$2</definedName>
    <definedName name="_xlchart.v5.16" hidden="1">'Map Chart'!$E$3</definedName>
    <definedName name="_xlchart.v5.17" hidden="1">'Map Chart'!$E$4:$E$53</definedName>
    <definedName name="_xlchart.v5.18" hidden="1">'Map Chart'!$D$3</definedName>
    <definedName name="_xlchart.v5.19" hidden="1">'Map Chart'!$D$4:$D$53</definedName>
    <definedName name="_xlchart.v5.20" hidden="1">'Map Chart'!$E$3</definedName>
    <definedName name="_xlchart.v5.21" hidden="1">'Map Chart'!$E$4:$E$53</definedName>
    <definedName name="_xlchart.v5.3" hidden="1">'Map Chart'!$D$3</definedName>
    <definedName name="_xlchart.v5.4" hidden="1">'Map Chart'!$D$4:$D$53</definedName>
    <definedName name="_xlchart.v5.5" hidden="1">'Map Chart'!$E$2</definedName>
    <definedName name="_xlchart.v5.6" hidden="1">'Map Chart'!$E$3</definedName>
    <definedName name="_xlchart.v5.7" hidden="1">'Map Chart'!$E$4:$E$53</definedName>
    <definedName name="_xlchart.v5.8" hidden="1">'Map Chart'!$D$3</definedName>
    <definedName name="_xlchart.v5.9" hidden="1">'Map Chart'!$D$4:$D$53</definedName>
    <definedName name="Slicer_Region">#N/A</definedName>
    <definedName name="Slicer_Segment">#N/A</definedName>
    <definedName name="Slicer_Year">#N/A</definedName>
  </definedNames>
  <calcPr calcId="191029"/>
  <pivotCaches>
    <pivotCache cacheId="26"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9"/>
  <c r="K8" i="9"/>
  <c r="J8" i="9"/>
  <c r="I8" i="9"/>
  <c r="H8" i="9"/>
  <c r="N17" i="8"/>
  <c r="E17" i="8"/>
  <c r="B17" i="8"/>
  <c r="K17" i="8"/>
  <c r="H17" i="8"/>
  <c r="E5" i="6"/>
  <c r="E21" i="6"/>
  <c r="E37" i="6"/>
  <c r="E40" i="6"/>
  <c r="E31" i="6"/>
  <c r="E6" i="6"/>
  <c r="E22" i="6"/>
  <c r="E38" i="6"/>
  <c r="E24" i="6"/>
  <c r="E7" i="6"/>
  <c r="E23" i="6"/>
  <c r="E39" i="6"/>
  <c r="E8" i="6"/>
  <c r="E47" i="6"/>
  <c r="E35" i="6"/>
  <c r="E9" i="6"/>
  <c r="E25" i="6"/>
  <c r="E41" i="6"/>
  <c r="E44" i="6"/>
  <c r="E34" i="6"/>
  <c r="E10" i="6"/>
  <c r="E26" i="6"/>
  <c r="E42" i="6"/>
  <c r="E28" i="6"/>
  <c r="E50" i="6"/>
  <c r="E11" i="6"/>
  <c r="E27" i="6"/>
  <c r="E43" i="6"/>
  <c r="E12" i="6"/>
  <c r="E13" i="6"/>
  <c r="E29" i="6"/>
  <c r="E45" i="6"/>
  <c r="E14" i="6"/>
  <c r="E30" i="6"/>
  <c r="E46" i="6"/>
  <c r="E15" i="6"/>
  <c r="E16" i="6"/>
  <c r="E32" i="6"/>
  <c r="E48" i="6"/>
  <c r="E17" i="6"/>
  <c r="E49" i="6"/>
  <c r="E18" i="6"/>
  <c r="E19" i="6"/>
  <c r="E51" i="6"/>
  <c r="E20" i="6"/>
  <c r="E52" i="6"/>
  <c r="E33" i="6"/>
  <c r="E36" i="6"/>
  <c r="E4" i="6"/>
  <c r="E5" i="4"/>
  <c r="E6" i="4"/>
  <c r="E4" i="4"/>
</calcChain>
</file>

<file path=xl/sharedStrings.xml><?xml version="1.0" encoding="utf-8"?>
<sst xmlns="http://schemas.openxmlformats.org/spreadsheetml/2006/main" count="130094" uniqueCount="10956">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</sst>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Green]\▲0.00%;[Red]\ \▼0.00%"/>
    <numFmt numFmtId="167" formatCode="\$0.00,&quot;k&quot;"/>
    <numFmt numFmtId="168" formatCode="_-[$$-409]* #,##0.00_ ;_-[$$-409]* \-#,##0.00\ ;_-[$$-409]* &quot;-&quot;??_ ;_-@_ "/>
    <numFmt numFmtId="169" formatCode="&quot;#&quot;0"/>
    <numFmt numFmtId="174" formatCode="[Green]&quot;▲&quot;0.00%;[Red]&quot;▼&quot;0.00%"/>
  </numFmts>
  <fonts count="10"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sz val="11"/>
      <color theme="1"/>
      <name val="Calibri"/>
      <family val="2"/>
    </font>
    <font>
      <sz val="11"/>
      <color theme="1"/>
      <name val="Arial"/>
      <family val="2"/>
    </font>
    <font>
      <b/>
      <sz val="11"/>
      <color theme="1"/>
      <name val="Lato"/>
      <family val="2"/>
    </font>
  </fonts>
  <fills count="3">
    <fill>
      <patternFill patternType="none"/>
    </fill>
    <fill>
      <patternFill patternType="gray125"/>
    </fill>
    <fill>
      <patternFill patternType="solid">
        <fgColor theme="4" tint="0.79998168889431442"/>
        <bgColor indexed="64"/>
      </patternFill>
    </fill>
  </fills>
  <borders count="14">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7">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applyAlignment="1">
      <alignment horizontal="left"/>
    </xf>
    <xf numFmtId="0" fontId="0" fillId="0" borderId="4" xfId="0" applyNumberFormat="1" applyBorder="1"/>
    <xf numFmtId="0" fontId="0" fillId="0" borderId="2" xfId="0" applyBorder="1" applyAlignment="1">
      <alignment horizontal="left"/>
    </xf>
    <xf numFmtId="0" fontId="0" fillId="0" borderId="5" xfId="0" applyNumberFormat="1"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0" xfId="0" applyAlignment="1">
      <alignment horizontal="left"/>
    </xf>
    <xf numFmtId="0" fontId="0" fillId="2" borderId="0" xfId="0" applyFill="1"/>
    <xf numFmtId="0" fontId="0" fillId="2" borderId="0" xfId="0" applyFill="1" applyAlignment="1">
      <alignment horizontal="left"/>
    </xf>
    <xf numFmtId="0" fontId="0" fillId="2" borderId="0" xfId="0" applyNumberFormat="1" applyFill="1"/>
    <xf numFmtId="167" fontId="0" fillId="0" borderId="0" xfId="0" applyNumberFormat="1"/>
    <xf numFmtId="0" fontId="0" fillId="2" borderId="1" xfId="0" applyFill="1" applyBorder="1"/>
    <xf numFmtId="0" fontId="0" fillId="2" borderId="4" xfId="0" applyFill="1" applyBorder="1"/>
    <xf numFmtId="0" fontId="0" fillId="2" borderId="7" xfId="0" applyFill="1" applyBorder="1" applyAlignment="1">
      <alignment horizontal="left"/>
    </xf>
    <xf numFmtId="0" fontId="0" fillId="2" borderId="6" xfId="0" applyNumberFormat="1" applyFill="1" applyBorder="1"/>
    <xf numFmtId="0" fontId="6" fillId="2" borderId="0" xfId="0" applyFont="1" applyFill="1"/>
    <xf numFmtId="167" fontId="6" fillId="2" borderId="6" xfId="0" applyNumberFormat="1" applyFont="1" applyFill="1" applyBorder="1"/>
    <xf numFmtId="0" fontId="6" fillId="2" borderId="1" xfId="0" applyFont="1" applyFill="1" applyBorder="1"/>
    <xf numFmtId="0" fontId="6" fillId="2" borderId="4" xfId="0" applyFont="1" applyFill="1" applyBorder="1"/>
    <xf numFmtId="0" fontId="6" fillId="2" borderId="7" xfId="0" applyFont="1" applyFill="1" applyBorder="1" applyAlignment="1">
      <alignment horizontal="left"/>
    </xf>
    <xf numFmtId="0" fontId="6" fillId="2" borderId="6" xfId="0" applyNumberFormat="1" applyFont="1" applyFill="1" applyBorder="1"/>
    <xf numFmtId="10" fontId="0" fillId="0" borderId="4" xfId="0" applyNumberFormat="1" applyBorder="1"/>
    <xf numFmtId="10" fontId="0" fillId="0" borderId="5" xfId="0" applyNumberFormat="1" applyBorder="1"/>
    <xf numFmtId="10" fontId="6" fillId="2" borderId="6" xfId="0" applyNumberFormat="1" applyFont="1" applyFill="1" applyBorder="1"/>
    <xf numFmtId="0" fontId="1" fillId="0" borderId="0" xfId="0" applyFont="1"/>
    <xf numFmtId="167" fontId="6" fillId="2" borderId="0" xfId="0" applyNumberFormat="1" applyFont="1" applyFill="1"/>
    <xf numFmtId="168" fontId="0" fillId="0" borderId="0" xfId="1" applyNumberFormat="1" applyFont="1"/>
    <xf numFmtId="169" fontId="0" fillId="0" borderId="0" xfId="0" applyNumberFormat="1"/>
    <xf numFmtId="10" fontId="0" fillId="0" borderId="0" xfId="2" applyNumberFormat="1" applyFont="1"/>
    <xf numFmtId="0" fontId="0" fillId="0" borderId="10" xfId="0" applyNumberFormat="1" applyBorder="1"/>
    <xf numFmtId="0" fontId="0" fillId="0" borderId="11" xfId="0" applyNumberFormat="1" applyBorder="1"/>
    <xf numFmtId="0" fontId="6" fillId="2" borderId="10" xfId="0" applyFont="1" applyFill="1" applyBorder="1"/>
    <xf numFmtId="0" fontId="6" fillId="2" borderId="8" xfId="0" applyFont="1" applyFill="1" applyBorder="1"/>
    <xf numFmtId="0" fontId="0" fillId="0" borderId="3" xfId="0" applyBorder="1" applyAlignment="1">
      <alignment horizontal="left"/>
    </xf>
    <xf numFmtId="0" fontId="0" fillId="0" borderId="3" xfId="0" applyNumberFormat="1" applyBorder="1"/>
    <xf numFmtId="0" fontId="0" fillId="0" borderId="12" xfId="0" applyNumberFormat="1" applyBorder="1"/>
    <xf numFmtId="0" fontId="0" fillId="0" borderId="13" xfId="0" applyNumberFormat="1" applyBorder="1"/>
    <xf numFmtId="0" fontId="7" fillId="0" borderId="0" xfId="0" applyFont="1"/>
    <xf numFmtId="0" fontId="8" fillId="0" borderId="0" xfId="0" applyFont="1"/>
    <xf numFmtId="174" fontId="9" fillId="0" borderId="0" xfId="2" applyNumberFormat="1" applyFont="1" applyAlignment="1">
      <alignment horizontal="center"/>
    </xf>
  </cellXfs>
  <cellStyles count="3">
    <cellStyle name="Currency" xfId="1" builtinId="4"/>
    <cellStyle name="Normal" xfId="0" builtinId="0"/>
    <cellStyle name="Percent" xfId="2" builtinId="5"/>
  </cellStyles>
  <dxfs count="809">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numFmt numFmtId="14" formatCode="0.00%"/>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7" formatCode="\$0.00,&quot;k&quo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numFmt numFmtId="14" formatCode="0.00%"/>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7" formatCode="\$0.00,&quot;k&quo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numFmt numFmtId="14" formatCode="0.00%"/>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7" formatCode="\$0.00,&quot;k&quo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numFmt numFmtId="14" formatCode="0.00%"/>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7" formatCode="\$0.00,&quot;k&quo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numFmt numFmtId="14" formatCode="0.00%"/>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7" formatCode="\$0.00,&quot;k&quo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numFmt numFmtId="14" formatCode="0.00%"/>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7" formatCode="\$0.00,&quot;k&quo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numFmt numFmtId="14" formatCode="0.00%"/>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7" formatCode="\$0.00,&quot;k&quo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numFmt numFmtId="14" formatCode="0.00%"/>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7" formatCode="\$0.00,&quot;k&quo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numFmt numFmtId="14" formatCode="0.00%"/>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7" formatCode="\$0.00,&quot;k&quo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numFmt numFmtId="14" formatCode="0.00%"/>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7" formatCode="\$0.00,&quot;k&quot;"/>
    </dxf>
    <dxf>
      <font>
        <color theme="0"/>
      </font>
      <fill>
        <patternFill>
          <bgColor theme="1" tint="0.14996795556505021"/>
        </patternFill>
      </fill>
      <border diagonalUp="0" diagonalDown="0">
        <left/>
        <right/>
        <top/>
        <bottom/>
        <vertical/>
        <horizontal/>
      </border>
    </dxf>
    <dxf>
      <font>
        <color theme="1"/>
      </font>
      <fill>
        <patternFill>
          <bgColor theme="1" tint="0.14996795556505021"/>
        </patternFill>
      </fill>
      <border diagonalUp="0" diagonalDown="0">
        <left/>
        <right/>
        <top/>
        <bottom/>
        <vertical/>
        <horizontal/>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ill>
        <patternFill patternType="solid">
          <bgColor theme="4" tint="0.79998168889431442"/>
        </patternFill>
      </fill>
    </dxf>
    <dxf>
      <font>
        <b/>
        <family val="2"/>
      </font>
    </dxf>
    <dxf>
      <font>
        <b/>
        <family val="2"/>
      </font>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amily val="2"/>
      </font>
    </dxf>
    <dxf>
      <font>
        <b/>
        <family val="2"/>
      </font>
    </dxf>
    <dxf>
      <font>
        <b/>
        <family val="2"/>
      </font>
    </dxf>
    <dxf>
      <numFmt numFmtId="14" formatCode="0.00%"/>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167" formatCode="\$0.00,&quot;k&quo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 pivot="0" table="0" count="10" xr9:uid="{2C085F2F-430E-45C6-8934-BC84F772BD64}">
      <tableStyleElement type="wholeTable" dxfId="667"/>
      <tableStyleElement type="headerRow" dxfId="666"/>
    </tableStyle>
    <tableStyle name="Data-style" pivot="0" count="3" xr9:uid="{00000000-0011-0000-FFFF-FFFF00000000}">
      <tableStyleElement type="headerRow" dxfId="808"/>
      <tableStyleElement type="firstRowStripe" dxfId="807"/>
      <tableStyleElement type="secondRowStripe" dxfId="806"/>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74.01100000000001</c:v>
                </c:pt>
                <c:pt idx="1">
                  <c:v>168.98049999999998</c:v>
                </c:pt>
                <c:pt idx="2">
                  <c:v>65.456199999999995</c:v>
                </c:pt>
                <c:pt idx="3">
                  <c:v>265.94709999999998</c:v>
                </c:pt>
                <c:pt idx="4">
                  <c:v>184.66289999999989</c:v>
                </c:pt>
                <c:pt idx="5">
                  <c:v>480.94619999999975</c:v>
                </c:pt>
                <c:pt idx="6">
                  <c:v>273.8479000000001</c:v>
                </c:pt>
                <c:pt idx="7">
                  <c:v>188.27179999999996</c:v>
                </c:pt>
                <c:pt idx="8">
                  <c:v>284.58799999999991</c:v>
                </c:pt>
                <c:pt idx="9">
                  <c:v>43.223399999999984</c:v>
                </c:pt>
                <c:pt idx="10">
                  <c:v>-554.2405</c:v>
                </c:pt>
                <c:pt idx="11">
                  <c:v>420.62909999999999</c:v>
                </c:pt>
              </c:numCache>
            </c:numRef>
          </c:val>
          <c:extLst>
            <c:ext xmlns:c16="http://schemas.microsoft.com/office/drawing/2014/chart" uri="{C3380CC4-5D6E-409C-BE32-E72D297353CC}">
              <c16:uniqueId val="{00000001-811E-482E-A96C-628A17C2803B}"/>
            </c:ext>
          </c:extLst>
        </c:ser>
        <c:dLbls>
          <c:showLegendKey val="0"/>
          <c:showVal val="0"/>
          <c:showCatName val="0"/>
          <c:showSerName val="0"/>
          <c:showPercent val="0"/>
          <c:showBubbleSize val="0"/>
        </c:dLbls>
        <c:axId val="1041391967"/>
        <c:axId val="107414788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202.04</c:v>
                </c:pt>
                <c:pt idx="1">
                  <c:v>500.74</c:v>
                </c:pt>
                <c:pt idx="2">
                  <c:v>226.83999999999997</c:v>
                </c:pt>
                <c:pt idx="3">
                  <c:v>1054.104</c:v>
                </c:pt>
                <c:pt idx="4">
                  <c:v>949.30199999999991</c:v>
                </c:pt>
                <c:pt idx="5">
                  <c:v>6038.1549999999997</c:v>
                </c:pt>
                <c:pt idx="6">
                  <c:v>1242.7740000000003</c:v>
                </c:pt>
                <c:pt idx="7">
                  <c:v>642.59799999999996</c:v>
                </c:pt>
                <c:pt idx="8">
                  <c:v>1334.873</c:v>
                </c:pt>
                <c:pt idx="9">
                  <c:v>392.93999999999994</c:v>
                </c:pt>
                <c:pt idx="10">
                  <c:v>4011.904</c:v>
                </c:pt>
                <c:pt idx="11">
                  <c:v>1511.06</c:v>
                </c:pt>
              </c:numCache>
            </c:numRef>
          </c:val>
          <c:extLst>
            <c:ext xmlns:c16="http://schemas.microsoft.com/office/drawing/2014/chart" uri="{C3380CC4-5D6E-409C-BE32-E72D297353CC}">
              <c16:uniqueId val="{00000000-811E-482E-A96C-628A17C2803B}"/>
            </c:ext>
          </c:extLst>
        </c:ser>
        <c:dLbls>
          <c:showLegendKey val="0"/>
          <c:showVal val="0"/>
          <c:showCatName val="0"/>
          <c:showSerName val="0"/>
          <c:showPercent val="0"/>
          <c:showBubbleSize val="0"/>
        </c:dLbls>
        <c:gapWidth val="219"/>
        <c:overlap val="-27"/>
        <c:axId val="1074149327"/>
        <c:axId val="1074149807"/>
      </c:barChart>
      <c:catAx>
        <c:axId val="1074149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149807"/>
        <c:crosses val="autoZero"/>
        <c:auto val="1"/>
        <c:lblAlgn val="ctr"/>
        <c:lblOffset val="100"/>
        <c:noMultiLvlLbl val="0"/>
      </c:catAx>
      <c:valAx>
        <c:axId val="1074149807"/>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149327"/>
        <c:crosses val="autoZero"/>
        <c:crossBetween val="between"/>
      </c:valAx>
      <c:valAx>
        <c:axId val="1074147887"/>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391967"/>
        <c:crosses val="max"/>
        <c:crossBetween val="between"/>
      </c:valAx>
      <c:catAx>
        <c:axId val="1041391967"/>
        <c:scaling>
          <c:orientation val="minMax"/>
        </c:scaling>
        <c:delete val="1"/>
        <c:axPos val="b"/>
        <c:numFmt formatCode="General" sourceLinked="1"/>
        <c:majorTickMark val="out"/>
        <c:minorTickMark val="none"/>
        <c:tickLblPos val="nextTo"/>
        <c:crossAx val="1074147887"/>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Analysis-Dashboard.xlsx]Pie Chart!PivotTable7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0.334155284075565</c:v>
                </c:pt>
                <c:pt idx="1">
                  <c:v>0.44072339765166929</c:v>
                </c:pt>
                <c:pt idx="2">
                  <c:v>0.22512131827276574</c:v>
                </c:pt>
              </c:numCache>
            </c:numRef>
          </c:val>
          <c:extLst>
            <c:ext xmlns:c16="http://schemas.microsoft.com/office/drawing/2014/chart" uri="{C3380CC4-5D6E-409C-BE32-E72D297353CC}">
              <c16:uniqueId val="{00000000-4BB6-43DF-86CC-4F63B59BD246}"/>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Analysis-Dashboard.xlsx]Top 5!PivotTable9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Phones</c:v>
                </c:pt>
                <c:pt idx="1">
                  <c:v>Furnishings</c:v>
                </c:pt>
                <c:pt idx="2">
                  <c:v>Storage</c:v>
                </c:pt>
                <c:pt idx="3">
                  <c:v>Binders</c:v>
                </c:pt>
                <c:pt idx="4">
                  <c:v>Chairs</c:v>
                </c:pt>
              </c:strCache>
            </c:strRef>
          </c:cat>
          <c:val>
            <c:numRef>
              <c:f>'Top 5'!$B$4:$B$9</c:f>
              <c:numCache>
                <c:formatCode>General</c:formatCode>
                <c:ptCount val="5"/>
                <c:pt idx="0">
                  <c:v>2000.7240000000002</c:v>
                </c:pt>
                <c:pt idx="1">
                  <c:v>2194.58</c:v>
                </c:pt>
                <c:pt idx="2">
                  <c:v>2372.9860000000003</c:v>
                </c:pt>
                <c:pt idx="3">
                  <c:v>2594.096</c:v>
                </c:pt>
                <c:pt idx="4">
                  <c:v>3134.4760000000001</c:v>
                </c:pt>
              </c:numCache>
            </c:numRef>
          </c:val>
          <c:extLst>
            <c:ext xmlns:c16="http://schemas.microsoft.com/office/drawing/2014/chart" uri="{C3380CC4-5D6E-409C-BE32-E72D297353CC}">
              <c16:uniqueId val="{00000000-CCB1-4310-B4D7-08954C150CCA}"/>
            </c:ext>
          </c:extLst>
        </c:ser>
        <c:dLbls>
          <c:showLegendKey val="0"/>
          <c:showVal val="0"/>
          <c:showCatName val="0"/>
          <c:showSerName val="0"/>
          <c:showPercent val="0"/>
          <c:showBubbleSize val="0"/>
        </c:dLbls>
        <c:gapWidth val="182"/>
        <c:axId val="1224267039"/>
        <c:axId val="1224268479"/>
      </c:barChart>
      <c:catAx>
        <c:axId val="1224267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268479"/>
        <c:crosses val="autoZero"/>
        <c:auto val="1"/>
        <c:lblAlgn val="ctr"/>
        <c:lblOffset val="100"/>
        <c:noMultiLvlLbl val="0"/>
      </c:catAx>
      <c:valAx>
        <c:axId val="12242684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26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969007894142119E-2"/>
          <c:y val="0.20512820512820512"/>
          <c:w val="0.82311552189784254"/>
          <c:h val="0.54871794871794877"/>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202.04</c:v>
                </c:pt>
                <c:pt idx="1">
                  <c:v>500.74</c:v>
                </c:pt>
                <c:pt idx="2">
                  <c:v>226.83999999999997</c:v>
                </c:pt>
                <c:pt idx="3">
                  <c:v>1054.104</c:v>
                </c:pt>
                <c:pt idx="4">
                  <c:v>949.30199999999991</c:v>
                </c:pt>
                <c:pt idx="5">
                  <c:v>6038.1549999999997</c:v>
                </c:pt>
                <c:pt idx="6">
                  <c:v>1242.7740000000003</c:v>
                </c:pt>
                <c:pt idx="7">
                  <c:v>642.59799999999996</c:v>
                </c:pt>
                <c:pt idx="8">
                  <c:v>1334.873</c:v>
                </c:pt>
                <c:pt idx="9">
                  <c:v>392.93999999999994</c:v>
                </c:pt>
                <c:pt idx="10">
                  <c:v>4011.904</c:v>
                </c:pt>
                <c:pt idx="11">
                  <c:v>1511.06</c:v>
                </c:pt>
              </c:numCache>
            </c:numRef>
          </c:val>
          <c:smooth val="0"/>
          <c:extLst>
            <c:ext xmlns:c16="http://schemas.microsoft.com/office/drawing/2014/chart" uri="{C3380CC4-5D6E-409C-BE32-E72D297353CC}">
              <c16:uniqueId val="{00000000-3351-434F-9588-40E93DE6EE0B}"/>
            </c:ext>
          </c:extLst>
        </c:ser>
        <c:dLbls>
          <c:showLegendKey val="0"/>
          <c:showVal val="0"/>
          <c:showCatName val="0"/>
          <c:showSerName val="0"/>
          <c:showPercent val="0"/>
          <c:showBubbleSize val="0"/>
        </c:dLbls>
        <c:smooth val="0"/>
        <c:axId val="1041023727"/>
        <c:axId val="1041018927"/>
      </c:lineChart>
      <c:catAx>
        <c:axId val="1041023727"/>
        <c:scaling>
          <c:orientation val="minMax"/>
        </c:scaling>
        <c:delete val="1"/>
        <c:axPos val="b"/>
        <c:numFmt formatCode="General" sourceLinked="1"/>
        <c:majorTickMark val="none"/>
        <c:minorTickMark val="none"/>
        <c:tickLblPos val="nextTo"/>
        <c:crossAx val="1041018927"/>
        <c:crosses val="autoZero"/>
        <c:auto val="1"/>
        <c:lblAlgn val="ctr"/>
        <c:lblOffset val="100"/>
        <c:noMultiLvlLbl val="0"/>
      </c:catAx>
      <c:valAx>
        <c:axId val="1041018927"/>
        <c:scaling>
          <c:orientation val="minMax"/>
        </c:scaling>
        <c:delete val="1"/>
        <c:axPos val="l"/>
        <c:numFmt formatCode="General" sourceLinked="1"/>
        <c:majorTickMark val="none"/>
        <c:minorTickMark val="none"/>
        <c:tickLblPos val="nextTo"/>
        <c:crossAx val="10410237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89597446753283E-2"/>
          <c:y val="0.18295254234624522"/>
          <c:w val="0.81685738014285647"/>
          <c:h val="0.57967306873726943"/>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74.01100000000001</c:v>
                </c:pt>
                <c:pt idx="1">
                  <c:v>168.98049999999998</c:v>
                </c:pt>
                <c:pt idx="2">
                  <c:v>65.456199999999995</c:v>
                </c:pt>
                <c:pt idx="3">
                  <c:v>265.94709999999998</c:v>
                </c:pt>
                <c:pt idx="4">
                  <c:v>184.66289999999989</c:v>
                </c:pt>
                <c:pt idx="5">
                  <c:v>480.94619999999975</c:v>
                </c:pt>
                <c:pt idx="6">
                  <c:v>273.8479000000001</c:v>
                </c:pt>
                <c:pt idx="7">
                  <c:v>188.27179999999996</c:v>
                </c:pt>
                <c:pt idx="8">
                  <c:v>284.58799999999991</c:v>
                </c:pt>
                <c:pt idx="9">
                  <c:v>43.223399999999984</c:v>
                </c:pt>
                <c:pt idx="10">
                  <c:v>-554.2405</c:v>
                </c:pt>
                <c:pt idx="11">
                  <c:v>420.62909999999999</c:v>
                </c:pt>
              </c:numCache>
            </c:numRef>
          </c:val>
          <c:smooth val="0"/>
          <c:extLst>
            <c:ext xmlns:c16="http://schemas.microsoft.com/office/drawing/2014/chart" uri="{C3380CC4-5D6E-409C-BE32-E72D297353CC}">
              <c16:uniqueId val="{00000000-9284-4F4A-A824-61B932C110B2}"/>
            </c:ext>
          </c:extLst>
        </c:ser>
        <c:dLbls>
          <c:showLegendKey val="0"/>
          <c:showVal val="0"/>
          <c:showCatName val="0"/>
          <c:showSerName val="0"/>
          <c:showPercent val="0"/>
          <c:showBubbleSize val="0"/>
        </c:dLbls>
        <c:smooth val="0"/>
        <c:axId val="1389767567"/>
        <c:axId val="1389768527"/>
      </c:lineChart>
      <c:catAx>
        <c:axId val="1389767567"/>
        <c:scaling>
          <c:orientation val="minMax"/>
        </c:scaling>
        <c:delete val="1"/>
        <c:axPos val="b"/>
        <c:numFmt formatCode="General" sourceLinked="1"/>
        <c:majorTickMark val="none"/>
        <c:minorTickMark val="none"/>
        <c:tickLblPos val="nextTo"/>
        <c:crossAx val="1389768527"/>
        <c:crosses val="autoZero"/>
        <c:auto val="1"/>
        <c:lblAlgn val="ctr"/>
        <c:lblOffset val="100"/>
        <c:noMultiLvlLbl val="0"/>
      </c:catAx>
      <c:valAx>
        <c:axId val="1389768527"/>
        <c:scaling>
          <c:orientation val="minMax"/>
        </c:scaling>
        <c:delete val="1"/>
        <c:axPos val="l"/>
        <c:numFmt formatCode="General" sourceLinked="1"/>
        <c:majorTickMark val="none"/>
        <c:minorTickMark val="none"/>
        <c:tickLblPos val="nextTo"/>
        <c:crossAx val="1389767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Analysis-Dashboard.xlsx]KPI!PivotTable12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16</c:v>
                </c:pt>
                <c:pt idx="1">
                  <c:v>15</c:v>
                </c:pt>
                <c:pt idx="2">
                  <c:v>24</c:v>
                </c:pt>
                <c:pt idx="3">
                  <c:v>12</c:v>
                </c:pt>
                <c:pt idx="4">
                  <c:v>22</c:v>
                </c:pt>
                <c:pt idx="5">
                  <c:v>100</c:v>
                </c:pt>
                <c:pt idx="6">
                  <c:v>55</c:v>
                </c:pt>
                <c:pt idx="7">
                  <c:v>29</c:v>
                </c:pt>
                <c:pt idx="8">
                  <c:v>64</c:v>
                </c:pt>
                <c:pt idx="9">
                  <c:v>3</c:v>
                </c:pt>
                <c:pt idx="10">
                  <c:v>74</c:v>
                </c:pt>
                <c:pt idx="11">
                  <c:v>82</c:v>
                </c:pt>
              </c:numCache>
            </c:numRef>
          </c:val>
          <c:smooth val="0"/>
          <c:extLst>
            <c:ext xmlns:c16="http://schemas.microsoft.com/office/drawing/2014/chart" uri="{C3380CC4-5D6E-409C-BE32-E72D297353CC}">
              <c16:uniqueId val="{00000000-9DBA-460A-AD6B-48E4415039F5}"/>
            </c:ext>
          </c:extLst>
        </c:ser>
        <c:dLbls>
          <c:showLegendKey val="0"/>
          <c:showVal val="0"/>
          <c:showCatName val="0"/>
          <c:showSerName val="0"/>
          <c:showPercent val="0"/>
          <c:showBubbleSize val="0"/>
        </c:dLbls>
        <c:smooth val="0"/>
        <c:axId val="821084943"/>
        <c:axId val="821101743"/>
      </c:lineChart>
      <c:catAx>
        <c:axId val="821084943"/>
        <c:scaling>
          <c:orientation val="minMax"/>
        </c:scaling>
        <c:delete val="1"/>
        <c:axPos val="b"/>
        <c:numFmt formatCode="General" sourceLinked="1"/>
        <c:majorTickMark val="none"/>
        <c:minorTickMark val="none"/>
        <c:tickLblPos val="nextTo"/>
        <c:crossAx val="821101743"/>
        <c:crosses val="autoZero"/>
        <c:auto val="1"/>
        <c:lblAlgn val="ctr"/>
        <c:lblOffset val="100"/>
        <c:noMultiLvlLbl val="0"/>
      </c:catAx>
      <c:valAx>
        <c:axId val="821101743"/>
        <c:scaling>
          <c:orientation val="minMax"/>
        </c:scaling>
        <c:delete val="1"/>
        <c:axPos val="l"/>
        <c:numFmt formatCode="General" sourceLinked="1"/>
        <c:majorTickMark val="none"/>
        <c:minorTickMark val="none"/>
        <c:tickLblPos val="nextTo"/>
        <c:crossAx val="82108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Analysis-Dashboard.xlsx]KPI!PivotTable13</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74734079292721"/>
          <c:y val="0.14827761283937868"/>
          <c:w val="0.80202467676666755"/>
          <c:h val="0.78614815631237989"/>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c:v>
                </c:pt>
                <c:pt idx="1">
                  <c:v>4</c:v>
                </c:pt>
                <c:pt idx="2">
                  <c:v>7</c:v>
                </c:pt>
                <c:pt idx="3">
                  <c:v>4</c:v>
                </c:pt>
                <c:pt idx="4">
                  <c:v>6</c:v>
                </c:pt>
                <c:pt idx="5">
                  <c:v>27</c:v>
                </c:pt>
                <c:pt idx="6">
                  <c:v>13</c:v>
                </c:pt>
                <c:pt idx="7">
                  <c:v>6</c:v>
                </c:pt>
                <c:pt idx="8">
                  <c:v>15</c:v>
                </c:pt>
                <c:pt idx="9">
                  <c:v>1</c:v>
                </c:pt>
                <c:pt idx="10">
                  <c:v>17</c:v>
                </c:pt>
                <c:pt idx="11">
                  <c:v>19</c:v>
                </c:pt>
              </c:numCache>
            </c:numRef>
          </c:val>
          <c:smooth val="0"/>
          <c:extLst>
            <c:ext xmlns:c16="http://schemas.microsoft.com/office/drawing/2014/chart" uri="{C3380CC4-5D6E-409C-BE32-E72D297353CC}">
              <c16:uniqueId val="{00000000-BF1C-4D2B-94B6-CAA10254A891}"/>
            </c:ext>
          </c:extLst>
        </c:ser>
        <c:dLbls>
          <c:showLegendKey val="0"/>
          <c:showVal val="0"/>
          <c:showCatName val="0"/>
          <c:showSerName val="0"/>
          <c:showPercent val="0"/>
          <c:showBubbleSize val="0"/>
        </c:dLbls>
        <c:smooth val="0"/>
        <c:axId val="1224267519"/>
        <c:axId val="1224267999"/>
      </c:lineChart>
      <c:catAx>
        <c:axId val="1224267519"/>
        <c:scaling>
          <c:orientation val="minMax"/>
        </c:scaling>
        <c:delete val="1"/>
        <c:axPos val="b"/>
        <c:numFmt formatCode="General" sourceLinked="1"/>
        <c:majorTickMark val="none"/>
        <c:minorTickMark val="none"/>
        <c:tickLblPos val="nextTo"/>
        <c:crossAx val="1224267999"/>
        <c:crosses val="autoZero"/>
        <c:auto val="1"/>
        <c:lblAlgn val="ctr"/>
        <c:lblOffset val="100"/>
        <c:noMultiLvlLbl val="0"/>
      </c:catAx>
      <c:valAx>
        <c:axId val="1224267999"/>
        <c:scaling>
          <c:orientation val="minMax"/>
        </c:scaling>
        <c:delete val="1"/>
        <c:axPos val="l"/>
        <c:numFmt formatCode="General" sourceLinked="1"/>
        <c:majorTickMark val="none"/>
        <c:minorTickMark val="none"/>
        <c:tickLblPos val="nextTo"/>
        <c:crossAx val="122426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Analysis-Dashboard.xlsx]KPI!PivotTable14</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02076425323436E-2"/>
          <c:y val="0.14449925371358946"/>
          <c:w val="0.83411870664837262"/>
          <c:h val="0.71100149257282108"/>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0.36631855078202341</c:v>
                </c:pt>
                <c:pt idx="1">
                  <c:v>0.33746155689579416</c:v>
                </c:pt>
                <c:pt idx="2">
                  <c:v>0.28855669194145656</c:v>
                </c:pt>
                <c:pt idx="3">
                  <c:v>0.25229683219113103</c:v>
                </c:pt>
                <c:pt idx="4">
                  <c:v>0.19452492462883245</c:v>
                </c:pt>
                <c:pt idx="5">
                  <c:v>7.9651184840402373E-2</c:v>
                </c:pt>
                <c:pt idx="6">
                  <c:v>0.22035213160236697</c:v>
                </c:pt>
                <c:pt idx="7">
                  <c:v>0.29298535009446025</c:v>
                </c:pt>
                <c:pt idx="8">
                  <c:v>0.21319481328935405</c:v>
                </c:pt>
                <c:pt idx="9">
                  <c:v>0.10999999999999997</c:v>
                </c:pt>
                <c:pt idx="10">
                  <c:v>-0.13814899359506111</c:v>
                </c:pt>
                <c:pt idx="11">
                  <c:v>0.27836690799835878</c:v>
                </c:pt>
              </c:numCache>
            </c:numRef>
          </c:val>
          <c:smooth val="0"/>
          <c:extLst>
            <c:ext xmlns:c16="http://schemas.microsoft.com/office/drawing/2014/chart" uri="{C3380CC4-5D6E-409C-BE32-E72D297353CC}">
              <c16:uniqueId val="{00000000-6179-4838-8D2F-FD416B24F9F0}"/>
            </c:ext>
          </c:extLst>
        </c:ser>
        <c:dLbls>
          <c:showLegendKey val="0"/>
          <c:showVal val="0"/>
          <c:showCatName val="0"/>
          <c:showSerName val="0"/>
          <c:showPercent val="0"/>
          <c:showBubbleSize val="0"/>
        </c:dLbls>
        <c:smooth val="0"/>
        <c:axId val="1383877359"/>
        <c:axId val="865595199"/>
      </c:lineChart>
      <c:catAx>
        <c:axId val="1383877359"/>
        <c:scaling>
          <c:orientation val="minMax"/>
        </c:scaling>
        <c:delete val="1"/>
        <c:axPos val="b"/>
        <c:numFmt formatCode="General" sourceLinked="1"/>
        <c:majorTickMark val="none"/>
        <c:minorTickMark val="none"/>
        <c:tickLblPos val="nextTo"/>
        <c:crossAx val="865595199"/>
        <c:crosses val="autoZero"/>
        <c:auto val="1"/>
        <c:lblAlgn val="ctr"/>
        <c:lblOffset val="100"/>
        <c:noMultiLvlLbl val="0"/>
      </c:catAx>
      <c:valAx>
        <c:axId val="865595199"/>
        <c:scaling>
          <c:orientation val="minMax"/>
        </c:scaling>
        <c:delete val="1"/>
        <c:axPos val="l"/>
        <c:numFmt formatCode="General" sourceLinked="1"/>
        <c:majorTickMark val="none"/>
        <c:minorTickMark val="none"/>
        <c:tickLblPos val="nextTo"/>
        <c:crossAx val="138387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Analysis-Dashboard.xlsx]KPI!PivotTable12</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bg1"/>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9.989597446753283E-2"/>
          <c:y val="0.18295254234624522"/>
          <c:w val="0.81685738014285647"/>
          <c:h val="0.57967306873726943"/>
        </c:manualLayout>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16</c:v>
                </c:pt>
                <c:pt idx="1">
                  <c:v>15</c:v>
                </c:pt>
                <c:pt idx="2">
                  <c:v>24</c:v>
                </c:pt>
                <c:pt idx="3">
                  <c:v>12</c:v>
                </c:pt>
                <c:pt idx="4">
                  <c:v>22</c:v>
                </c:pt>
                <c:pt idx="5">
                  <c:v>100</c:v>
                </c:pt>
                <c:pt idx="6">
                  <c:v>55</c:v>
                </c:pt>
                <c:pt idx="7">
                  <c:v>29</c:v>
                </c:pt>
                <c:pt idx="8">
                  <c:v>64</c:v>
                </c:pt>
                <c:pt idx="9">
                  <c:v>3</c:v>
                </c:pt>
                <c:pt idx="10">
                  <c:v>74</c:v>
                </c:pt>
                <c:pt idx="11">
                  <c:v>82</c:v>
                </c:pt>
              </c:numCache>
            </c:numRef>
          </c:val>
          <c:smooth val="0"/>
          <c:extLst>
            <c:ext xmlns:c16="http://schemas.microsoft.com/office/drawing/2014/chart" uri="{C3380CC4-5D6E-409C-BE32-E72D297353CC}">
              <c16:uniqueId val="{00000002-80FA-4B1A-9754-C0AA96D63BB1}"/>
            </c:ext>
          </c:extLst>
        </c:ser>
        <c:dLbls>
          <c:showLegendKey val="0"/>
          <c:showVal val="0"/>
          <c:showCatName val="0"/>
          <c:showSerName val="0"/>
          <c:showPercent val="0"/>
          <c:showBubbleSize val="0"/>
        </c:dLbls>
        <c:smooth val="0"/>
        <c:axId val="1389767567"/>
        <c:axId val="1389768527"/>
      </c:lineChart>
      <c:catAx>
        <c:axId val="1389767567"/>
        <c:scaling>
          <c:orientation val="minMax"/>
        </c:scaling>
        <c:delete val="1"/>
        <c:axPos val="b"/>
        <c:numFmt formatCode="General" sourceLinked="1"/>
        <c:majorTickMark val="none"/>
        <c:minorTickMark val="none"/>
        <c:tickLblPos val="nextTo"/>
        <c:crossAx val="1389768527"/>
        <c:crosses val="autoZero"/>
        <c:auto val="1"/>
        <c:lblAlgn val="ctr"/>
        <c:lblOffset val="100"/>
        <c:noMultiLvlLbl val="0"/>
      </c:catAx>
      <c:valAx>
        <c:axId val="1389768527"/>
        <c:scaling>
          <c:orientation val="minMax"/>
        </c:scaling>
        <c:delete val="1"/>
        <c:axPos val="l"/>
        <c:numFmt formatCode="General" sourceLinked="1"/>
        <c:majorTickMark val="none"/>
        <c:minorTickMark val="none"/>
        <c:tickLblPos val="nextTo"/>
        <c:crossAx val="1389767567"/>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Analysis-Dashboard.xlsx]KPI!PivotTable13</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912597088352069E-2"/>
          <c:y val="0.11496280206353517"/>
          <c:w val="0.80202467676666755"/>
          <c:h val="0.78614815631237989"/>
        </c:manualLayout>
      </c:layout>
      <c:lineChart>
        <c:grouping val="standard"/>
        <c:varyColors val="0"/>
        <c:ser>
          <c:idx val="0"/>
          <c:order val="0"/>
          <c:tx>
            <c:strRef>
              <c:f>KPI!$K$3</c:f>
              <c:strCache>
                <c:ptCount val="1"/>
                <c:pt idx="0">
                  <c:v>Total</c:v>
                </c:pt>
              </c:strCache>
            </c:strRef>
          </c:tx>
          <c:spPr>
            <a:ln w="2857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c:v>
                </c:pt>
                <c:pt idx="1">
                  <c:v>4</c:v>
                </c:pt>
                <c:pt idx="2">
                  <c:v>7</c:v>
                </c:pt>
                <c:pt idx="3">
                  <c:v>4</c:v>
                </c:pt>
                <c:pt idx="4">
                  <c:v>6</c:v>
                </c:pt>
                <c:pt idx="5">
                  <c:v>27</c:v>
                </c:pt>
                <c:pt idx="6">
                  <c:v>13</c:v>
                </c:pt>
                <c:pt idx="7">
                  <c:v>6</c:v>
                </c:pt>
                <c:pt idx="8">
                  <c:v>15</c:v>
                </c:pt>
                <c:pt idx="9">
                  <c:v>1</c:v>
                </c:pt>
                <c:pt idx="10">
                  <c:v>17</c:v>
                </c:pt>
                <c:pt idx="11">
                  <c:v>19</c:v>
                </c:pt>
              </c:numCache>
            </c:numRef>
          </c:val>
          <c:smooth val="0"/>
          <c:extLst>
            <c:ext xmlns:c16="http://schemas.microsoft.com/office/drawing/2014/chart" uri="{C3380CC4-5D6E-409C-BE32-E72D297353CC}">
              <c16:uniqueId val="{00000000-F2FF-4C1F-B3A3-857DE5FB4792}"/>
            </c:ext>
          </c:extLst>
        </c:ser>
        <c:dLbls>
          <c:showLegendKey val="0"/>
          <c:showVal val="0"/>
          <c:showCatName val="0"/>
          <c:showSerName val="0"/>
          <c:showPercent val="0"/>
          <c:showBubbleSize val="0"/>
        </c:dLbls>
        <c:smooth val="0"/>
        <c:axId val="1224267519"/>
        <c:axId val="1224267999"/>
      </c:lineChart>
      <c:catAx>
        <c:axId val="1224267519"/>
        <c:scaling>
          <c:orientation val="minMax"/>
        </c:scaling>
        <c:delete val="1"/>
        <c:axPos val="b"/>
        <c:numFmt formatCode="General" sourceLinked="1"/>
        <c:majorTickMark val="none"/>
        <c:minorTickMark val="none"/>
        <c:tickLblPos val="nextTo"/>
        <c:crossAx val="1224267999"/>
        <c:crosses val="autoZero"/>
        <c:auto val="1"/>
        <c:lblAlgn val="ctr"/>
        <c:lblOffset val="100"/>
        <c:noMultiLvlLbl val="0"/>
      </c:catAx>
      <c:valAx>
        <c:axId val="1224267999"/>
        <c:scaling>
          <c:orientation val="minMax"/>
        </c:scaling>
        <c:delete val="1"/>
        <c:axPos val="l"/>
        <c:numFmt formatCode="General" sourceLinked="1"/>
        <c:majorTickMark val="none"/>
        <c:minorTickMark val="none"/>
        <c:tickLblPos val="nextTo"/>
        <c:crossAx val="122426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Analysis-Dashboard.xlsx]KPI!PivotTable12</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16</c:v>
                </c:pt>
                <c:pt idx="1">
                  <c:v>15</c:v>
                </c:pt>
                <c:pt idx="2">
                  <c:v>24</c:v>
                </c:pt>
                <c:pt idx="3">
                  <c:v>12</c:v>
                </c:pt>
                <c:pt idx="4">
                  <c:v>22</c:v>
                </c:pt>
                <c:pt idx="5">
                  <c:v>100</c:v>
                </c:pt>
                <c:pt idx="6">
                  <c:v>55</c:v>
                </c:pt>
                <c:pt idx="7">
                  <c:v>29</c:v>
                </c:pt>
                <c:pt idx="8">
                  <c:v>64</c:v>
                </c:pt>
                <c:pt idx="9">
                  <c:v>3</c:v>
                </c:pt>
                <c:pt idx="10">
                  <c:v>74</c:v>
                </c:pt>
                <c:pt idx="11">
                  <c:v>82</c:v>
                </c:pt>
              </c:numCache>
            </c:numRef>
          </c:val>
          <c:smooth val="0"/>
          <c:extLst>
            <c:ext xmlns:c16="http://schemas.microsoft.com/office/drawing/2014/chart" uri="{C3380CC4-5D6E-409C-BE32-E72D297353CC}">
              <c16:uniqueId val="{00000000-E57B-4173-8EE6-DA46F1C7E8B6}"/>
            </c:ext>
          </c:extLst>
        </c:ser>
        <c:dLbls>
          <c:showLegendKey val="0"/>
          <c:showVal val="0"/>
          <c:showCatName val="0"/>
          <c:showSerName val="0"/>
          <c:showPercent val="0"/>
          <c:showBubbleSize val="0"/>
        </c:dLbls>
        <c:smooth val="0"/>
        <c:axId val="821084943"/>
        <c:axId val="821101743"/>
      </c:lineChart>
      <c:catAx>
        <c:axId val="821084943"/>
        <c:scaling>
          <c:orientation val="minMax"/>
        </c:scaling>
        <c:delete val="1"/>
        <c:axPos val="b"/>
        <c:numFmt formatCode="General" sourceLinked="1"/>
        <c:majorTickMark val="none"/>
        <c:minorTickMark val="none"/>
        <c:tickLblPos val="nextTo"/>
        <c:crossAx val="821101743"/>
        <c:crosses val="autoZero"/>
        <c:auto val="1"/>
        <c:lblAlgn val="ctr"/>
        <c:lblOffset val="100"/>
        <c:noMultiLvlLbl val="0"/>
      </c:catAx>
      <c:valAx>
        <c:axId val="821101743"/>
        <c:scaling>
          <c:orientation val="minMax"/>
        </c:scaling>
        <c:delete val="1"/>
        <c:axPos val="l"/>
        <c:numFmt formatCode="General" sourceLinked="1"/>
        <c:majorTickMark val="none"/>
        <c:minorTickMark val="none"/>
        <c:tickLblPos val="nextTo"/>
        <c:crossAx val="82108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Analysis-Dashboard.xlsx]KPI!PivotTable10</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628372248728023E-2"/>
          <c:y val="0.20512820512820512"/>
          <c:w val="0.82311552189784254"/>
          <c:h val="0.54871794871794877"/>
        </c:manualLayout>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202.04</c:v>
                </c:pt>
                <c:pt idx="1">
                  <c:v>500.74</c:v>
                </c:pt>
                <c:pt idx="2">
                  <c:v>226.83999999999997</c:v>
                </c:pt>
                <c:pt idx="3">
                  <c:v>1054.104</c:v>
                </c:pt>
                <c:pt idx="4">
                  <c:v>949.30199999999991</c:v>
                </c:pt>
                <c:pt idx="5">
                  <c:v>6038.1549999999997</c:v>
                </c:pt>
                <c:pt idx="6">
                  <c:v>1242.7740000000003</c:v>
                </c:pt>
                <c:pt idx="7">
                  <c:v>642.59799999999996</c:v>
                </c:pt>
                <c:pt idx="8">
                  <c:v>1334.873</c:v>
                </c:pt>
                <c:pt idx="9">
                  <c:v>392.93999999999994</c:v>
                </c:pt>
                <c:pt idx="10">
                  <c:v>4011.904</c:v>
                </c:pt>
                <c:pt idx="11">
                  <c:v>1511.06</c:v>
                </c:pt>
              </c:numCache>
            </c:numRef>
          </c:val>
          <c:smooth val="0"/>
          <c:extLst>
            <c:ext xmlns:c16="http://schemas.microsoft.com/office/drawing/2014/chart" uri="{C3380CC4-5D6E-409C-BE32-E72D297353CC}">
              <c16:uniqueId val="{00000000-BA4C-427E-BE06-1DD2ABE60A37}"/>
            </c:ext>
          </c:extLst>
        </c:ser>
        <c:dLbls>
          <c:showLegendKey val="0"/>
          <c:showVal val="0"/>
          <c:showCatName val="0"/>
          <c:showSerName val="0"/>
          <c:showPercent val="0"/>
          <c:showBubbleSize val="0"/>
        </c:dLbls>
        <c:smooth val="0"/>
        <c:axId val="1041023727"/>
        <c:axId val="1041018927"/>
      </c:lineChart>
      <c:catAx>
        <c:axId val="1041023727"/>
        <c:scaling>
          <c:orientation val="minMax"/>
        </c:scaling>
        <c:delete val="1"/>
        <c:axPos val="b"/>
        <c:numFmt formatCode="General" sourceLinked="1"/>
        <c:majorTickMark val="none"/>
        <c:minorTickMark val="none"/>
        <c:tickLblPos val="nextTo"/>
        <c:crossAx val="1041018927"/>
        <c:crosses val="autoZero"/>
        <c:auto val="1"/>
        <c:lblAlgn val="ctr"/>
        <c:lblOffset val="100"/>
        <c:noMultiLvlLbl val="0"/>
      </c:catAx>
      <c:valAx>
        <c:axId val="1041018927"/>
        <c:scaling>
          <c:orientation val="minMax"/>
        </c:scaling>
        <c:delete val="1"/>
        <c:axPos val="l"/>
        <c:numFmt formatCode="General" sourceLinked="1"/>
        <c:majorTickMark val="none"/>
        <c:minorTickMark val="none"/>
        <c:tickLblPos val="nextTo"/>
        <c:crossAx val="10410237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Analysis-Dashboard.xlsx]KPI!PivotTable14</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480705464524025E-2"/>
          <c:y val="0.27564654418197726"/>
          <c:w val="0.83411870664837262"/>
          <c:h val="0.71100149257282108"/>
        </c:manualLayout>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0.36631855078202341</c:v>
                </c:pt>
                <c:pt idx="1">
                  <c:v>0.33746155689579416</c:v>
                </c:pt>
                <c:pt idx="2">
                  <c:v>0.28855669194145656</c:v>
                </c:pt>
                <c:pt idx="3">
                  <c:v>0.25229683219113103</c:v>
                </c:pt>
                <c:pt idx="4">
                  <c:v>0.19452492462883245</c:v>
                </c:pt>
                <c:pt idx="5">
                  <c:v>7.9651184840402373E-2</c:v>
                </c:pt>
                <c:pt idx="6">
                  <c:v>0.22035213160236697</c:v>
                </c:pt>
                <c:pt idx="7">
                  <c:v>0.29298535009446025</c:v>
                </c:pt>
                <c:pt idx="8">
                  <c:v>0.21319481328935405</c:v>
                </c:pt>
                <c:pt idx="9">
                  <c:v>0.10999999999999997</c:v>
                </c:pt>
                <c:pt idx="10">
                  <c:v>-0.13814899359506111</c:v>
                </c:pt>
                <c:pt idx="11">
                  <c:v>0.27836690799835878</c:v>
                </c:pt>
              </c:numCache>
            </c:numRef>
          </c:val>
          <c:smooth val="0"/>
          <c:extLst>
            <c:ext xmlns:c16="http://schemas.microsoft.com/office/drawing/2014/chart" uri="{C3380CC4-5D6E-409C-BE32-E72D297353CC}">
              <c16:uniqueId val="{00000000-23A1-4BE9-B9A7-EFA2CD93D4EB}"/>
            </c:ext>
          </c:extLst>
        </c:ser>
        <c:dLbls>
          <c:showLegendKey val="0"/>
          <c:showVal val="0"/>
          <c:showCatName val="0"/>
          <c:showSerName val="0"/>
          <c:showPercent val="0"/>
          <c:showBubbleSize val="0"/>
        </c:dLbls>
        <c:smooth val="0"/>
        <c:axId val="1383877359"/>
        <c:axId val="865595199"/>
      </c:lineChart>
      <c:catAx>
        <c:axId val="1383877359"/>
        <c:scaling>
          <c:orientation val="minMax"/>
        </c:scaling>
        <c:delete val="1"/>
        <c:axPos val="b"/>
        <c:numFmt formatCode="General" sourceLinked="1"/>
        <c:majorTickMark val="none"/>
        <c:minorTickMark val="none"/>
        <c:tickLblPos val="nextTo"/>
        <c:crossAx val="865595199"/>
        <c:crosses val="autoZero"/>
        <c:auto val="1"/>
        <c:lblAlgn val="ctr"/>
        <c:lblOffset val="100"/>
        <c:noMultiLvlLbl val="0"/>
      </c:catAx>
      <c:valAx>
        <c:axId val="865595199"/>
        <c:scaling>
          <c:orientation val="minMax"/>
        </c:scaling>
        <c:delete val="1"/>
        <c:axPos val="l"/>
        <c:numFmt formatCode="General" sourceLinked="1"/>
        <c:majorTickMark val="none"/>
        <c:minorTickMark val="none"/>
        <c:tickLblPos val="nextTo"/>
        <c:crossAx val="138387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Analysis-Dashboard.xlsx]Combo Chart!PivotTable1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74.01100000000001</c:v>
                </c:pt>
                <c:pt idx="1">
                  <c:v>168.98049999999998</c:v>
                </c:pt>
                <c:pt idx="2">
                  <c:v>65.456199999999995</c:v>
                </c:pt>
                <c:pt idx="3">
                  <c:v>265.94709999999998</c:v>
                </c:pt>
                <c:pt idx="4">
                  <c:v>184.66289999999989</c:v>
                </c:pt>
                <c:pt idx="5">
                  <c:v>480.94619999999975</c:v>
                </c:pt>
                <c:pt idx="6">
                  <c:v>273.8479000000001</c:v>
                </c:pt>
                <c:pt idx="7">
                  <c:v>188.27179999999996</c:v>
                </c:pt>
                <c:pt idx="8">
                  <c:v>284.58799999999991</c:v>
                </c:pt>
                <c:pt idx="9">
                  <c:v>43.223399999999984</c:v>
                </c:pt>
                <c:pt idx="10">
                  <c:v>-554.2405</c:v>
                </c:pt>
                <c:pt idx="11">
                  <c:v>420.62909999999999</c:v>
                </c:pt>
              </c:numCache>
            </c:numRef>
          </c:val>
          <c:extLst>
            <c:ext xmlns:c16="http://schemas.microsoft.com/office/drawing/2014/chart" uri="{C3380CC4-5D6E-409C-BE32-E72D297353CC}">
              <c16:uniqueId val="{00000000-A7D6-4566-8CED-0F33FAEA0858}"/>
            </c:ext>
          </c:extLst>
        </c:ser>
        <c:dLbls>
          <c:showLegendKey val="0"/>
          <c:showVal val="0"/>
          <c:showCatName val="0"/>
          <c:showSerName val="0"/>
          <c:showPercent val="0"/>
          <c:showBubbleSize val="0"/>
        </c:dLbls>
        <c:axId val="1041391967"/>
        <c:axId val="1074147887"/>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202.04</c:v>
                </c:pt>
                <c:pt idx="1">
                  <c:v>500.74</c:v>
                </c:pt>
                <c:pt idx="2">
                  <c:v>226.83999999999997</c:v>
                </c:pt>
                <c:pt idx="3">
                  <c:v>1054.104</c:v>
                </c:pt>
                <c:pt idx="4">
                  <c:v>949.30199999999991</c:v>
                </c:pt>
                <c:pt idx="5">
                  <c:v>6038.1549999999997</c:v>
                </c:pt>
                <c:pt idx="6">
                  <c:v>1242.7740000000003</c:v>
                </c:pt>
                <c:pt idx="7">
                  <c:v>642.59799999999996</c:v>
                </c:pt>
                <c:pt idx="8">
                  <c:v>1334.873</c:v>
                </c:pt>
                <c:pt idx="9">
                  <c:v>392.93999999999994</c:v>
                </c:pt>
                <c:pt idx="10">
                  <c:v>4011.904</c:v>
                </c:pt>
                <c:pt idx="11">
                  <c:v>1511.06</c:v>
                </c:pt>
              </c:numCache>
            </c:numRef>
          </c:val>
          <c:extLst>
            <c:ext xmlns:c16="http://schemas.microsoft.com/office/drawing/2014/chart" uri="{C3380CC4-5D6E-409C-BE32-E72D297353CC}">
              <c16:uniqueId val="{00000001-A7D6-4566-8CED-0F33FAEA0858}"/>
            </c:ext>
          </c:extLst>
        </c:ser>
        <c:dLbls>
          <c:showLegendKey val="0"/>
          <c:showVal val="0"/>
          <c:showCatName val="0"/>
          <c:showSerName val="0"/>
          <c:showPercent val="0"/>
          <c:showBubbleSize val="0"/>
        </c:dLbls>
        <c:gapWidth val="107"/>
        <c:overlap val="-18"/>
        <c:axId val="1074149327"/>
        <c:axId val="1074149807"/>
      </c:barChart>
      <c:catAx>
        <c:axId val="1074149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4149807"/>
        <c:crosses val="autoZero"/>
        <c:auto val="1"/>
        <c:lblAlgn val="ctr"/>
        <c:lblOffset val="100"/>
        <c:noMultiLvlLbl val="0"/>
      </c:catAx>
      <c:valAx>
        <c:axId val="1074149807"/>
        <c:scaling>
          <c:orientation val="minMax"/>
        </c:scaling>
        <c:delete val="0"/>
        <c:axPos val="l"/>
        <c:majorGridlines>
          <c:spPr>
            <a:ln w="9525" cap="flat" cmpd="sng" algn="ctr">
              <a:no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4149327"/>
        <c:crosses val="autoZero"/>
        <c:crossBetween val="between"/>
      </c:valAx>
      <c:valAx>
        <c:axId val="1074147887"/>
        <c:scaling>
          <c:orientation val="minMax"/>
        </c:scaling>
        <c:delete val="0"/>
        <c:axPos val="r"/>
        <c:numFmt formatCode="\$0,.&quot;k&quot;" sourceLinked="0"/>
        <c:majorTickMark val="out"/>
        <c:minorTickMark val="none"/>
        <c:tickLblPos val="nextTo"/>
        <c:spPr>
          <a:solidFill>
            <a:schemeClr val="tx2">
              <a:lumMod val="50000"/>
              <a:lumOff val="50000"/>
              <a:alpha val="93000"/>
            </a:schemeClr>
          </a:solid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41391967"/>
        <c:crosses val="max"/>
        <c:crossBetween val="between"/>
      </c:valAx>
      <c:catAx>
        <c:axId val="1041391967"/>
        <c:scaling>
          <c:orientation val="minMax"/>
        </c:scaling>
        <c:delete val="1"/>
        <c:axPos val="b"/>
        <c:numFmt formatCode="General" sourceLinked="1"/>
        <c:majorTickMark val="out"/>
        <c:minorTickMark val="none"/>
        <c:tickLblPos val="nextTo"/>
        <c:crossAx val="10741478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Analysis-Dashboard.xlsx]Pie Chart!PivotTable7</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40000"/>
              <a:lumOff val="60000"/>
            </a:schemeClr>
          </a:solidFill>
          <a:ln w="19050">
            <a:solidFill>
              <a:schemeClr val="lt1"/>
            </a:solidFill>
          </a:ln>
          <a:effectLst/>
        </c:spPr>
      </c:pivotFmt>
      <c:pivotFmt>
        <c:idx val="8"/>
        <c:spPr>
          <a:solidFill>
            <a:schemeClr val="accent6">
              <a:lumMod val="75000"/>
            </a:schemeClr>
          </a:solidFill>
          <a:ln w="19050">
            <a:solidFill>
              <a:schemeClr val="lt1"/>
            </a:solidFill>
          </a:ln>
          <a:effectLst/>
        </c:spPr>
      </c:pivotFmt>
    </c:pivotFmts>
    <c:plotArea>
      <c:layout>
        <c:manualLayout>
          <c:layoutTarget val="inner"/>
          <c:xMode val="edge"/>
          <c:yMode val="edge"/>
          <c:x val="0.2271198159588525"/>
          <c:y val="0.20040927244640372"/>
          <c:w val="0.52072906910372974"/>
          <c:h val="0.77768711615990349"/>
        </c:manualLayout>
      </c:layout>
      <c:doughnutChart>
        <c:varyColors val="1"/>
        <c:ser>
          <c:idx val="0"/>
          <c:order val="0"/>
          <c:tx>
            <c:strRef>
              <c:f>'Pie Chart'!$B$3</c:f>
              <c:strCache>
                <c:ptCount val="1"/>
                <c:pt idx="0">
                  <c:v>Total</c:v>
                </c:pt>
              </c:strCache>
            </c:strRef>
          </c:tx>
          <c:spPr>
            <a:solidFill>
              <a:schemeClr val="accent6">
                <a:lumMod val="40000"/>
                <a:lumOff val="6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060-47CE-812B-FC7CC33ED54F}"/>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6060-47CE-812B-FC7CC33ED54F}"/>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6060-47CE-812B-FC7CC33ED54F}"/>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0.334155284075565</c:v>
                </c:pt>
                <c:pt idx="1">
                  <c:v>0.44072339765166929</c:v>
                </c:pt>
                <c:pt idx="2">
                  <c:v>0.22512131827276574</c:v>
                </c:pt>
              </c:numCache>
            </c:numRef>
          </c:val>
          <c:extLst>
            <c:ext xmlns:c16="http://schemas.microsoft.com/office/drawing/2014/chart" uri="{C3380CC4-5D6E-409C-BE32-E72D297353CC}">
              <c16:uniqueId val="{00000006-6060-47CE-812B-FC7CC33ED54F}"/>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Analysis-Dashboard.xlsx]Top 5!PivotTable9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Phones</c:v>
                </c:pt>
                <c:pt idx="1">
                  <c:v>Furnishings</c:v>
                </c:pt>
                <c:pt idx="2">
                  <c:v>Storage</c:v>
                </c:pt>
                <c:pt idx="3">
                  <c:v>Binders</c:v>
                </c:pt>
                <c:pt idx="4">
                  <c:v>Chairs</c:v>
                </c:pt>
              </c:strCache>
            </c:strRef>
          </c:cat>
          <c:val>
            <c:numRef>
              <c:f>'Top 5'!$B$4:$B$9</c:f>
              <c:numCache>
                <c:formatCode>General</c:formatCode>
                <c:ptCount val="5"/>
                <c:pt idx="0">
                  <c:v>2000.7240000000002</c:v>
                </c:pt>
                <c:pt idx="1">
                  <c:v>2194.58</c:v>
                </c:pt>
                <c:pt idx="2">
                  <c:v>2372.9860000000003</c:v>
                </c:pt>
                <c:pt idx="3">
                  <c:v>2594.096</c:v>
                </c:pt>
                <c:pt idx="4">
                  <c:v>3134.4760000000001</c:v>
                </c:pt>
              </c:numCache>
            </c:numRef>
          </c:val>
          <c:extLst>
            <c:ext xmlns:c16="http://schemas.microsoft.com/office/drawing/2014/chart" uri="{C3380CC4-5D6E-409C-BE32-E72D297353CC}">
              <c16:uniqueId val="{00000000-17C3-4801-8634-E6086140C1A3}"/>
            </c:ext>
          </c:extLst>
        </c:ser>
        <c:dLbls>
          <c:dLblPos val="inEnd"/>
          <c:showLegendKey val="0"/>
          <c:showVal val="1"/>
          <c:showCatName val="0"/>
          <c:showSerName val="0"/>
          <c:showPercent val="0"/>
          <c:showBubbleSize val="0"/>
        </c:dLbls>
        <c:gapWidth val="104"/>
        <c:axId val="1224267039"/>
        <c:axId val="1224268479"/>
      </c:barChart>
      <c:catAx>
        <c:axId val="1224267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4268479"/>
        <c:crosses val="autoZero"/>
        <c:auto val="1"/>
        <c:lblAlgn val="ctr"/>
        <c:lblOffset val="100"/>
        <c:noMultiLvlLbl val="0"/>
      </c:catAx>
      <c:valAx>
        <c:axId val="1224268479"/>
        <c:scaling>
          <c:orientation val="minMax"/>
        </c:scaling>
        <c:delete val="1"/>
        <c:axPos val="b"/>
        <c:numFmt formatCode="General" sourceLinked="1"/>
        <c:majorTickMark val="none"/>
        <c:minorTickMark val="none"/>
        <c:tickLblPos val="nextTo"/>
        <c:crossAx val="122426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E9FD8249-4C1B-4122-9C10-7B489EFCD426}">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1CD47833-C1BC-4EE5-BBF4-A3D5FEBA2D36}">
          <cx:tx>
            <cx:txData>
              <cx:f>_xlchart.v5.6</cx:f>
              <cx:v>Sales</cx:v>
            </cx:txData>
          </cx:tx>
          <cx:dataId val="0"/>
          <cx:layoutPr>
            <cx:geography cultureLanguage="en-US" cultureRegion="IN" attribution="Powered by Bing">
              <cx:geoCache provider="{E9337A44-BEBE-4D9F-B70C-5C5E7DAFC167}">
                <cx:binary>1Htpb9y4lvZfCfL5VZo7qcH0ACOpFlc5ju046xfBnTgSJWojtZD69XMqSaeTSm6674ueATowENsq
iuRZn/Oc4/985//jnXm4t498Y1r3H+/8r4/Lcez/45df3Lvyobl3Txr9znau+zA+edc1v3QfPuh3
D7+8t/eLbotfCMLsl3flvR0f/OP/+k94W/HQXXbv7kfdtTfTgw23D24yo/vJsx8+enT/vtFtpt1o
9bsR//r4qXbu9NX3+vGjh3bUY7gL/cOvj7/54ONHv5y/7rutHxk43Ti9h7WUPJEEKal4/Pnf40em
a4vPjyMVPxFcEMQIQR//id/3vrpvYP1fPNTHI92/f28fnIOLffz/bPE3t4Bnzx8/etdN7XgSYAGy
/PXxi1aPD+8fPR/vxwf3+JF2XfrpA2l3usoLWAF3/+VbFXz3C5DG2Ue+0tK56P7s0XdK+m9z/9t9
c/+7kP4eBQkB4ifyTDPiiWKIUoLIF819sopPmvkLJ/mxVr4sPNPIf1/+IzWyNZ3V7/9GjRD1hMec
Y0LjM42QJ0xJyoiin3yF/m4GnzTyF07yY418WXimke0/UyN3D20LceDh4Xfx/A1ewsEZwA+QUp9E
T85UI55QRgkTTPxQNX/pSD9WzldLz9Rzd/WPdJjdQ2cL/Tc6DOQYwRRRLMafhI/PlEOfMMaoZOiz
8s785i8c6Meq+bLwTDG7//5HKuYI4X16V4e/0W3kE07kyS/UmUr4E6KkRIyJT8mF/b7pp1D2V47y
Y538sfJMKcc3/0ilPO+msXyU3tvO6PbvdBr6JEY0ZgR/dhpwim+AGXqiYvAYjPEnDZ0Bs79+rh/r
6Xz9mbaep/9IbV119n9HW/wJpzGVnKJP2jgDazJ+ghWnSojP+edMW3/9XD/W1vn6M21d/TO19VJD
Imr/1lQEAQ8TFVMhP+npLO5J9UTECjGqPnsV/zbu/ZUT/VhDf6w8083Lf2Yy2tn79v2ju268N7+L
6F/BuP/Fcgv9H+797qfV6NcF+Tef/HcL8vgJR5RLwENfkOrXcT+OnyCsqIDU8MPMfFYk/+tj/dhM
z5Z/c5P/owr8X5vLFyIjux/vNx8ZkK8K9J8//XhdoGbOlv6MSPkku4v3wJIAAwKR4guzcnrJ55Wf
8NCrBzc++sPFv1v5cO/GXx9HUgLbAjkgphhzAhUJvHSBpfBIAUjmJFZM4BgzJAhEnvaUrX59zNAT
QRFGUslYQA6RUNy4E+yAg8knOFaQU6SIgaOJRfyFg7ruTCi69otUPv/8qJ2a6063o/v1sVCwSf/p
c6drcgaGJbFiXEqMGZwS0lT/7v4WiC74OP5/RWCLaauivHCNnI6dajlNWtK7Iw0NywwbO5fUE8W3
DkdJaAqTIO11ZhBe9nVpo2qT55Pc2jG2z2MFn4mpiV9qNZpdGUdFQvUUd8fO82E7iWasU1+X/MLl
q7TbqZryNeURW0QSK254wmousjkOdcb7xu+HnB1aVU9zYkNhk6JRxQvcujhPZm7zNBbV63hZXmJn
cpGw3IUX6zivKVwpbPUcoWxk1XRTLB0+jF2ry8S3btmMeWTmdI3y4ZaHQV/CEtxnFsl513fRjc77
ymWlr5a9pUP3dF1Cm3hH0avV2vlYURTu8j7QbbCuvCaxE0MSr6ebm7Z2G9IInWlcma2QfG6TcgnN
86LkfEuo79PKwWOJBnyMsX7R1R1PCjXOTxULWzWbMY0G1GXF3M1F4jQbn9d9Ja/zDtObnFHkk05Y
hrddmODGRkVrFk95nCg5sw3pZ5yIMJgMzlxn1I0sZV3cJATsNMk9fTXVdb/HuryULJAdnspnhVrn
MSMBMZPJuSQp4wtLWlOs7HKM7JwnrhVjosQ6Jnkz7uOlHV8wF6oq6fWKN9FMbMqqQJvEupaDPvh0
uSqyHyv0RleEZxPcZVPn48u8DegQL/ZFqANL44Dat3apwgGXvUyaoMqM12FT4JFnpiqKW8da2maz
7MxTVTXDlWnLBkRtmlImfdOJZ8XkxHVNozyLSjm/yW1ObsLQVRteCH8Z1v5hJLQISRtWsckHXVyv
S+UOPjaJrQRNARP4SyPqPDFY5NnURvkNpuPrwnVtykdZX5TC5sVxGZGZb3xcdMO9LQr3Fi3D9EFX
M74RTc+PVTHQ57VgVRbxdrrkzg0iHecGRLb0jX06EfR28Wy6inoSbciCHljbvJXL0rm04e1wMVds
Soym6FkwErussUG9UUU53a3R1KXVnJuNGHIzpWszTc0esYlX21x0rUlNuyxvy2LtUIbDpPuNiwbn
k7qyOFlByxsux2ajWzejm7lbTVqjEl32Qyxp6nHIb+aeXC8cv1ld/AbZKbFQpGysRE2/j4Xu45TJ
crC72YHFoIKIVzxXd0XePyAy5SGppOk3lim052ae1bPSsD5pY6XTqhRkX0DMuYU3FImkrrxygz4q
ES8XHreNA2NmpU+nwi3kqYvdWuxU7m2RTrZ/0+ion27tGCQcyW2raMqv56ntEjvU/dMw0zlzs/Db
CcW7wGh5UdfrPNyQlahmP+W4iVM1hepYU1TVG+361iQedfyp4zTfSNqVF2WT483Qj0siZBRluBfq
FbNN4Mm4Hlsko30xunJXK1MkuSDRludhTmIUlm3LKp0U3tSvPacha6phOSott6wdm6TPA54S5Vid
1LbiN2XX1Jte1HMilrJJ1VyztBqa4VDVdM26aep3M3M6nXFTPF1mvoAEqnW9GwziF3xU9qlHY/Ry
KbJyMscJ1UXWGNebRBed2viINtuqP4rgX5Pci6yzjlz4NV83HD51NBx1T7Ghg044i7xNhm4gKOMT
p/KiFrOCSGWHGxpbeqe4KlMhepWVHJdLGvo17PIo72Qam7p+s1bxlDAvlyNnuEogQLw1taqScp5K
n3AZ2y3hAid+na/MWoQPU7nO8FTKbckLZhKp+2nnc/eO5WLIhCzjOilFi7OOoOkib4JJuy63l9pM
byGxiO0ymnnfrsMCXpp30ZqM/bKItGn0+I60kG02kkl3yZo83s4Ffl5IofY0atBRI9mntlXVzsio
ScrV7l2vUAL1tdq0sgspbqN5T2yLLlCQOM3jurwQC/MbIRU6inFBCWRstXU9IpeTxPHRt1JvPDG3
uVhDKl0hd0sfO5XkVn+YdJi6JEjFkqaH2Lvg2WQxJcPFEONmTaqiHjLk6bXFXRp1noSUg4s+LftC
X2nkVVqbPkrDWscZJxofwjjk22Uajr5phg1avXvPO+vToumXTWVMfzlSWiTrxMoLu8a/qXhsLgpu
3w9xMW2mevmtadi0QTjgzTRBusG2vFDWFftpMTRrcnU14/x2dC29og1pEzXN/GZhutnayF0Vobqd
kItulrK69iDXQ+45AW80V4Vs1q0XdQypURccJWJ2YstXZzNWx0Wb8HkaU8t8eMHqEJJlArneDpMu
xGGtxjA9DQ4V3YZA5rQJ0Z72yYhoKMqELV1AG9GqFW3KPO7X541GcfR6ccSHTEup1kxzR1I0161c
E19jY9hGjhiHfc/1cy6tqLJ1XgHKuNqwq7nGFsyKY5qQqqq6BGHbPIQOe56gaR2ekY5EZdZXdn1F
+8m/ajrkD3Ks8HEaWrcbQrSM6dxIL1Ic6vmARL1A6DctyGAux31o0LrBDURMVUfiPlSqygDPVYcZ
xRNNgJFrbtU66UODGpdRyjdSxss2EFW8H8gU7dy48GsX1LBd1IC31I5VmzQthNd6oCCgOtR+W6Ki
eMlC3meyasbE9rUD0NFQttd2ZXOGVj4lSzfhJYHsti5Jx3p6tP3UlJuR2B67hIQpVglkLrTlDnJb
okKpqtTJSSdrbcpDcLgtslW5ebpAZZiOpqyji2gYBAC/HE11giiLn2EeiTHtxnXQ25oP8aZT8Wqz
kk4iq4sBvXG8KnHmK1TdqNIOt1VcLS6JRdBph2O+czr3W6uQ2K+49HMy1H5GCQpWukTaML4yUAtl
uYvxZVOphicGlP96pZptheM7OubTkOh1nEKi2oXCep2nrqPzvtDRMieRdsWG+qi5YkFUxQkBDSZt
BFEXTDP0Ks/LKi16lJdpMVFVb/vA2hnMZUSptuP4GoL3uqEgpGMX49+YrGtwbI6aBDSaD4mpUfBJ
bOtys4xTFRI7cZKOo1j7lImyedYOTuFU1OW0GXn5tOdLv42XZrxcJskvRKn6kLZU8Rtn7FRvHG/N
jrXCbmJQ2kFNbpgz07Lw3ueqfBsD5n5BgpDHnJWtSHWY5aVDAM2yvMBF/LRBnKYkyNdjQ92rkNdF
IgrOtiZai5R4ji4sCatNXVWJN7Rn85I61du9phLigCHxU1OF8ECivEjHQeN7iKf6oJcIb8LAxOt5
rl1Ia9vIfBsNulTZiFaSFGNjt6Ed6e2EO7rhYmmTLsh6UzMd72LfTBvu5/m4ynm5Cq5Ybp2sbVK1
i08rXpOkq/vyPgyLHxLSdWyLdTeKpMe93QxkHtOm8zqh+ThsIlGKLZmRfE9a4i97p9crNaz9837B
kqcQz6sP3YjdXdwi87rAyBQZD1V86EKRH7Q06ID6fNhKsNcjGgpxQ9dxSRfUdxdkRbDByqMES9Zv
QisxYH8kNpznU9rJsawhNDftdhE931Umai88Aizex2a566yh2wjZzdgP1TNd2DKpqma+qqQkRwgS
cwYOCM4iZwKABSIfra1Oy2joN3VTiU1guOnSeg5D0jUOfN2y6thrwCimQQMAqNG8K2vB17005bLR
wyQ+zGO3vBeNL1Xam9g/nQnxdLtY1m2/bpl/UzG+6/pgdVF+Hlz48uN/3XUNfH3sof/xy9Pcwx8/
Pf19YOKnn4LuzKl4ducfOtX/X971R7f+VHN/ad2fVfGfRiz+RYn/04d/rf4HEj6GUvhf1/9w41IX
9+3vdNSpmv686HPpD/U9wySWMSY8lqeZii+lf4yenIj8mLOYC8Sh5fJH6a+AN46hww+UgQBa6FSQ
fy79GQaqEqgiwA8YeAEl+b9T+mMgqL+u/KFnjSkQEhI6ddD1QfSs8h985MfBOHxsIRyMQzoXjfZ7
y2e9y0vUiibpytB0l1WNo+WF9i278H0oe5u4uOf3Us8twVlAFZ0B+VWAh2zSMgPGW5AhMkmctxCF
IH9at/tK0j9iLc5PzuDACkSLFOHAqpydXDlAL7ld7ZEWyN/iso1SvlTxJQRFdLVEITfJzzekCnT1
rbBAQhicnwNjIkCb0B37miaJtKE9lGLFEaiey26UUZWaGWOxqxiDfAdpOhr22KL+TbwM8QA1DZsl
gwJqmvMtL0rcXeRSR5BlZwlSaUU+rTsyCn+tWi3ppmsnf11Shu8MweO6Y3nbHSuHc7sBwhwgNK5z
K5LBDg0wJn5q622xQA1yjMTsb806qIzgld+PbQ+ETTUo2Cou87mASi6vmmzhOSbJIiKnUgEaGdJm
dNO0zV0UngahyZ2FyndIF2r4vaWNhpIqiu1mHXt8ZVVX61QWOhSbRcdLscGnk6OSGZsNZUHuMI70
mmjp4G7OVsObqAz+uhALHMMTrTykUtK/IfNSr6noyFA+82UDJ4oDpxfhhAFe2IGXq06GiOA7AujB
HUnHJLla60VGUKIE0b8mdGrLw2gd2F/hzJpGBEiW29W25C6igBFe9VDTR28pGUFy2nk4Txg7313Y
XjVNOtsaFuUigq1NP8PTfqrhdKSa2yb164AAOqCqKq/zGTuRdLZtyowtFO5f1S2/r5YifzkFEb+c
JwvL4wWgZDZocVOKCV6N3ABC0oGBFgQbR/e6XNq537MVNc0G5EinlGsKYtGRGZbM83FYn4e1A7XO
hBN8LNYYcNh6Uok8CScedA3662l3jIco4EybMZLpOs/L07JY1ptIISi9Kg/OSwuGVTZA/h43zgZw
QhNjOKUVcpFZNxOzYbksMsMHKN7I4sOdGMl4FfHYy7SpcuYSAJHdfVGN/GkIhXgZzRJfLXNvrimt
i3sCxcG+iwxTqSatvG+Len7VQ4Xtt3gFky0X5K/nZR5VWlYLSLwxeR0OxAvuN7yT8ctIDG68IXqN
RMZnCWYzWwniXXQj7DM0Qjm9dbyIgNpoJgC/axKYKleaVWCR5N3SeNCdBgizfAhVmPoTmmmqD71f
/K1uEL6rhDGAMguwEQdQYUpLQHB3gZw0b+poEEmUL6DbellNs1ll178ByYBzyaoFp6z7bsm3DkW9
e+1y7m8VhHgL6ECCgDXpidjVBnVHTtayB1LN2X0xV129rXLirxnlwx5q3uAvaTuB6GU3wS7C19Wa
YPC2eON9BXKRMW3yZOK2O7ZlTexdva5R9DKa5DpcAlqP7HXwMZzEBArhd22WEL8A5NrUt/lc2b1v
Ijuk+UzpxTozCBBraECWAF1Blh4tuk/iuABB9Kix+9wo47cMokp56AdJaPrRkGsfgeK6KAY/FvPJ
KUbL4C1+oRBDW9aROz1FmKYKq1K89kZN5FmVxxAoVIHr7p2kC74qhQKErUwDe0Z1Ufm9zAtbvbXY
LkWf8KkY39NcjfUrCxECl6nPV26fdU3bCpX4IsrjjTRFZDekxvAmBOZ0cIMEnY/G4qtqXKl/pQB2
1w9ctoQMCQtDkW8aBLjnWQP5ZwX4OFWFuMhbYH8AVnbAoF+UhK424ViuNRQEBXqr/eoSrQt11UJb
9zXUqHnarfi5nAu/pADDphehC9GmBtYnA8NwKZ2AGgdGO89onus6afS8JJjiwLNSNnwfuUUslx2r
hki/Kko2uS3ruWirBNBW3kKQ6S56IB1eOt6TlDbobdTOOhlbA9QQAOdEl4tXe1yT4jfjcvngC5on
Lbbts9GIy2mxQ9jUxvob0cniLadzu2kgSWXQB6C3asjbt5iVzZa0qMhTuUKlhEZpr+Mi1KnsoXpM
CBR2T3VfmBekchLYKzdu12j0STR7n7a2WDdzs/TPZrM2l5zNQBws0txAWO/fAttTPp+ZuV4k8tXO
Do5thzD4BFVdu5t1p58XTpgXS8NcAU2Atr2MIYFlph7Wg4nieqso08k8LK1LjJQQ9mba3UHS6V+3
vOnLrFpdu1Uada9KIU6ibTSw2YJPbSrk5K964WlS6LnJily6D9pKm5mJsT1Zq2K7GEKueOEky0rE
25D4AHAgc5bMx8E13U6ZARilytDuQpaebAuOb6q863fIl1Nm4Y6vq9r2C2SpWVy0IcfzJkAn5GoY
Wf487kuxi9xab3kUizSqolVtQxDiKirH4QgBO+xR24YLqJPii3Wsl01w1qYjYVM6APm4L1sn7mY9
r+8RMtUxhjL5aFsbm+znCOU7MMekhFINKChoc9NYQZvpa3wydA1Vlenzgx+hqqvb3KRooZCEWGRV
VqG5O+bg5fuf73pCPV81j2DAS0rOuSICkK5k8Qk1fdU8YvlaynLh8WEwEEU10xAY+pEAxvj5PmdN
qo/7QBNMAFwmMP6KztDXXHZicjGUcaw+IQyJLMTs1vdvuM8hYPz7m0EnFoM4MYWJmzNRYvDhqAAQ
eFBmAWKjK9mFK4VJI+hkbX6+1Qmofis/haABGJ/mRzHg+TMgOxSx7COPxIGKgK/aCaA3X2IDpfnY
HZ3s1J9YyQ/2w1CHYDATJBhX0Ez/Wl9YdeC2puGH1Zf5y08pqC0RZAzeOkAjTgcQ78/veBLX2R0p
jPkpSCoMlHcO1qFlyKA3OLKDFS2gKxkhAD8QUCEDt55ADmQCVqVRM8P3KKogffz8AN8bqeKCg5wR
FNyEo7NLdy0bEPD04gAMqN0vS0Sh+bB0x/+PXSTmsRDQ6IXK5FvRmpwsba6dOBRjafcBhlx2UoXl
T4T5o7tAQak4hyk9cLyzXcQIZDKP4C4x0EuZAFYDyB0g639+lx+YCY+hmQj0E/SHger+9i41dCZ0
rzt+IMBq77QtwSjmsEi/CfmIr8bez+uflHTfxy+I6RBN4FqMwndnF2v1nIfFCHaIuly8xpMqDiua
AYpMpos3rQqIJMKtYCI/v+r3kUXF5NSch9vG5DuPiMmi0dpzcqgn8O68gzg5QkckWyuhYBb7Cz9w
/cnkv+61/+CKYBxSQBGnJJT85FupSrNY2KohB2+hBxQa3B1XN/ZvDAODqU8VnD9Zzc83/dH9hGIK
Bgy4EJyebToj3dIyFvhgxGD3bcPohUGq3EGh86ee/nFW4FtXhwFGyWG0V8bw9yXfeVqpgNGFeHJY
rQOaucINX6AnhMxtP6/2qqtM2SZ5AJjsF8B1C2AtdzUPs8+3LHIMiouO35uCuPe4dBRQ59qa8lrV
ojd/IpbvLRyGJ6gkMUQkAQTNyc++Slyt5osOUQ4W3lDYSOe6f1P5CPIltGLB1KoYYP3PNYG/990Y
wZAPgvQcK6rkWbAvDPAlOeS4Q6QiwLpeUagfRu/H98piSJlln5/svdL4apjM8Gae+YozqmN/Ozgy
mN1QQK9iCyhJ78aATflvez0M03Ngg8AZQHfkzOvR4KBVp8Drm1UB6Ea8eouLiB6coa1OlgH9GY3z
nW3CSNPJG4DKARNl5xsO2p1Af1gPM8vZvUNVUSVhaMFMfQ/V+M/F/6PNTn89g4CggVBzbptqJTEq
hjgcfOH9ddXW8SVyCqocjnqokn6+2XeqhpspBTQdgr/WgXB25nVNHeHe5SgcRM6hsIS/vQLLAkeE
KvHnGxEYpP82uwoIlyfwwOFyAnixbw3Z0FJ70csFEIQt3TWCGm5KI+XG+kUedas79jA8YDesYOqy
hN6zh4pEUmgBm1Ma7AZ/W+oaeIJogWIpdXjt38Bkjt2jSACVBawX3SJzYj+WoYbieCFFuB7bLu6a
fzcQCw7zRzCqCXmNou+gkG6D6mXj3IGsQWVLO3XHZin1rkDh30ZdsBXYAJOnUWtJz9PbWCAyzr60
B4sEvVCkgvtDSzzeRMR3R9b6P+UPT9nrq8DIIK1JRcD1pcIcfaeldm0oHixnBzF49iAEmQ+W5fHL
j4SIkA5YnWE1/EXnPfmTSEfOTYTBzoIKQWFnQgEJ0W9NhJl81GzR1QFjYJLWDFVK1G4XxDpRki7Q
X/pN4Lpm2dw57K5gygU8kMKc7p6Moc0TQqpwi6YGWMS1PvE1g5WnwmKy8P0qwY5sI1y1m+D913IM
EczsdIvmexj/qisgLhXtbnjl1pf2ZF4mgmSwC6PF/WG2oYempHD+mi8eqDGX18D71UAc5Yke5kJm
qlhI/ZSjqLYZwnVzswDbcGXFGO080+K6Czhad51s6wRY7HZNkIThhkugpVELfU0+xUnJLDTKawYd
fphVWZesCwNMXbSrPixK45TNhk8mmXA5QDt7GjSHEY4OzUt3T9eq7cBnYJxrTaceG/x+saoGUjyq
wF9i35/I0FDU5fUcPHwvo2HtLkQHFOUutnFe7sVcQ1XUDis8XQf5GXzOdQ7MS2xOuGbowdfK1vDw
AdhyvaQ1LiwU7sH6uL4oVORve7825TVtOtNdQn91Hm8cdaAQ0kvw7g43fX3brQjyhZ1GPGwxEv62
RkRdFkJ09a3ssXvvHYJbLLTi6wMV7cSe2gGa1qmECcAcRmM0LISr83u+wHGf9xgGUjc1qdjlDNKc
gdGAiZGtrkfoRYs+wPbAgwBzNa4lEOGqCYJuZprDGydR5vi3daHtxeCrKXruOw1bD/UKWStGLQMK
pzTUkWctTLuMt1hHpYPGcQ3EK9SrnYU2u1z6NIo0u5hnC03DbBrnKF37tl8yQSCE87UAC2pbmDtI
iFy0vGRzjpeL0kcmh7yKZw0z9AY4LdVPbt15AzUsTBrEwDIWE/L2Drfcmp3SHAysLZUgV5G2kBs+
4gDg7MH61kIA1VDCoFV5wELScMyBCFEDsG2d/xCPa36t1tlff6LguIGBtISWHt8xmHy713lZ5hs3
uQVGqT66lSAQW2CuiF4sklbqvuUaqLeFB3yHPS71Hthe4ObJyCCMW8HBigYloDIrDQe5EnfizGnl
pt+C7pZ56zXw8J9aMzDkeZ9zegISBQNspzrJ7htcnZhYC/R80ldQ/niMgIH/mP6kmIBkLIG7kpdc
Qj8iqWG0s9p2qkbu2MQFuGnTR9BpMNCiXC5YPjO6rWJS6BvX/g9757Vdt5Gt6yeCBwoohLrFwgpc
TCJFUeEGg5IsFHKOT38+LNndMuVj7e7bvW/UwaaQqmbN+Sc23IhAWNUe6tzqHstVNPOnYfZsYwTo
cbLs0a/UPNw6cy6e3DQtJaKuKFl+9w2YjH3qN5Z8WEQNCqwXemOb/Td5BecxNICuApQf21qRsDkI
hGRve+9pzLM+Dpy2r2obudxYG2kQRWsBNm/kTnrO2w60fskBJQ8gaKsPJJHKCNWFOQO1gZD3m5Rg
HcZ0+n7i/6FM/qO7/66s/ZGp/JG4/N/Jk8JecqD8aw76SSd9+9J1L1/00P0O2fEXsvT7T/5Blrrq
N1AQl/PYQXUmTEUj84dO2rPRx7s2RN/WnUrHpgf6Uydt/eZv/lufHzOlj+PwR7LUAr2h5UbhfNFX
/ydk6avukb9aeJze0LGMptzdq4ZO2YtrZLWBvifJv+kqVkfDrziifPNXE/7fXWlDuOiBwD3E64EN
yUcp11lwJQsFT2HWn+rtBJoiPXxfst/N8H8zj/7dlbiGsk1YNCkvyvAfZqC4N6IVDVF96qds2EWD
ed+NRRq4zfr8wwf/n12IecdiAuVyJtf6awMyerlQVbvWp6XLvmV59i0ykm8p//nfXIY+mJ4Obfzr
b9S7eu20M9enyAC3U37TBBfcLpuT/+LVsVaBBj3l0NL9JJqHU5GV5onGqGhv5k0WFVUctm2Z/uKh
3FedIwuPg2ebUzdtvvRfvTtvLHyjV5wfepqywB2WxyWen4WxPNeIbcN/foOv29TLxWgVUTcyFSNN
+OuHMoRTsTcrDqsNXfI6iCPqdBRURvJi+nGxS2RrB2iG+/98KdKP2xjqPJCRn6ARt60GC2ygPtVN
Ur0dtubHUUb2bKT8t39+xu2F/diKX57R8UBc3Q3k9V5NuSueA45OlHrGACBSDPWyTy0zevvPV/mb
vcWQ+e+rbGPbD3vLB1YejSHnKmp2rq12foZiKc9l+9+9uh+u9KoyTVmhq7HkSjofltCd05cVehbG
45fby/z5ocCqfZBvOAbiKV4DGFVUOH5R1cWpHq0qrM3RQBNX93Q/slj2KsK3IFQrDg3I5cls5yqE
d1F7u5HleWyAp3ZTBYbozzG9TVVOXzyd0H2mESS3Z4rD4GXfFh+EKl7FeFt7XYTGcd3aO1U1dJ/8
K4uOir2ZTRYtpu2cvLkpHpZWWe8zz6qunCiNPo3FuISwxM4p2ni/ainVEdW/H2bIN+NdtwxogbNy
9sOxieVV3+sSpWxeIpH0yre9kcqzqdbpSxNR5dE5cO+u4CqprK4ndJHpTnu+rpBt5ebnNNPGLum4
H8NStFsRD52NfX2oVFzfx9Zahb0jHXdHXxwxCw2ItYLG7tXRjdr60JjRvE+bwQ+NFuFvYfJ0a0Hh
KlKv33l9ae0ij+Ki0YDsXZcjoPRmceh1XaFHVcI+ywLOAN1qdS3Mvgp9kNujrwqDSce0ICRH53qO
Rfop9qv82Z2y5Nh0dv2xcQvrfcSz14E3ifpjjUx45Z4wGgTaq1W/s+2FvT67ks7RkG3+3E2+c+0b
XfFAV95/ing11zpt6nt3SL+Zgm86pK71vvCTb3M3RW+RQlZX01YadddV10tugX60Odp19ja93ZuU
3vUR2YK8oqL3UNmITsY4twPaAKw6uTWU5yS2fZtRE310bNfqPnXj8ptrKHEnqpSXOOROGVrG5PvB
ZdnnXSwBjiPADpdXliW8hGhA6rlKveyKpo6fQIJ4pNhLsk9qnTlim6kKI0czzuQ9BgkI4dbNj0lp
mfWtGMZahUwz4wcd1ZD3lhjpsEv0MGvgmmV7Y1TJ+t43SudpLrPim+Xp6swzLpjZqJym6TcnmQr1
XFmueLLLivXjtKaT7FrpjBkaHT1Wh2Eu1E0709UqtU0IfTRnDpRkHVcBQ7SxM1MUJ13Tsu2kuRq7
UXLErYvyj71dj0Pg5FOtn/vSiMfj4Jfpi5pwK6iSfeR6lYiDRI35sRuj+XFq1fhhbdfs6NRDnx8m
o7US7AO2s+7X1M8afDzxNARIFhjhVN19xVFRXUkDT0OYT073bvRAreNUOtfeAqVYzBU32w5Aha4p
kwW5TGLskJ3Is6Pj7FMTW+V5juJy386otjFEfLN8rW4i4dogxSu9elwsobFsDJQuXH0XZ2reD3Gu
jqnBFxpsjr7BpqptAHPoaBW9TUdUs6GuZ/17WSvnVOJjCBYkouuNFMOHulvGI+Ny0QZqYCGsk1+e
ka5866KkQWKEyrcTORN6/Hs/tF6ou/lt2WBaqsbPg14QapeutR+i2oVG9r0HPbApRcltmSIfb8e+
Vfs4Y59Lvwchqb3svS/q9dpU86FYYWXida5Rr07wlUGWYBWx+5xFTVVE5pXXS1gOqbq3aSoPjcGu
z4Z8CcexjgLm+mW/tlS3YurHo9jO3Vry3FaRviSd4d/7UwpMPnf+gz1Cx1TxhOhFRvZ5HlhRGQX1
06A2AjhfqnAseXynW9lGhd+o+74cpi+d0ebY6TpqjpaZ/yDcFk2Fmb84DoWybakfrja8hzWZs8Bq
2yWMvAaMwLEH/yGqsvZGTAOV7NJpDaptjrlZDCh0UoqYNVShC7YfthVIUgKXuQOHm75op7zCg1MG
sepMVrBp7dskv7frvjroycZx0hX1fddsfXVlVde5qFlMU6PRphdC7jKPt5NEagoLdxCIu6i6IIQf
+8wXv5sT1Wrc1ogDCnKH3Sy5S505PoyLTqlxdBKBYfTOXRo7h06mqK2q1to59kpFRCC2G1e3QuTI
G1q9qAxn08PWhrpjN/CF0yA3AUVjToOnsUZo4btleY7WoXjoBmqPEVM9JsWmz8aCd66q4QDM0gQx
Yo87O7LMz0oM/fVoOPivquHez7r81LnmeExRJx0Zto1bUsHu7cQeP8CBdvfLrPvbKF3fJ6Y9vfcz
QFF/qZKjXIVzWlWy7kvdFPe10UZv8uyj1yBDS2z9rYpRcMs+ecd+fm5HMz5ZfmXsdVw0u96063u5
dFbOsRgfKe6fDacagE849HBtyCsj0flzU1J525KKYxa+eEpMUVe7lU9afy+yruzqw8o3ODB7TUHm
oh3j3C5345LPw6mwHNkeS60CC2ffFPSdwsyw5DnFLGXIQ3poparYidjMrkp4BfQeNcqQEnV5Gy5j
g2Ynr+2kCOy46c3AiaYGS1VhvesKqzhPjV2ckWSb9a7yh+Zs590QDqJYrDyMmrny3OtlsuZi5fDJ
W+pf4U3RYwPRN4UmAJNxlKhJ9BnB6CZchYEe/TOqlwpqyh0QBezoxVvclatqvW8YHbUfYNgqfkfW
Ewciib2r2QdP2yHIaju6G8fcY7ijri++l+Fv6NFgvSldD9kdtj4FqOnHKeJw3cpwtQcxFtSe7hMo
S4YqfM7fTqk952jeXfgPmmv0MrW3jOcyT7Mwqc3P0h9ONb6VwFhwWUrH0AfLZX9ROMYHx0mNW2GX
Rhr2HvC+Ia3lyD617KBKuwX+1O9PVjP0+7mJXvDeZnsPRHVvmagLKq8RH4remu8GzmhcW3FrhqBz
g4Hby17v2K7xlxhL4hCAyxoAO7OitTSMqwRLgX/w4oL6Jl3Kt8StuGNaklMwSZU7Yc0Dn7Jh0wD6
izP+AtYWW1/7lz5ecXb6tPDQBZYt5KsOu1vXGKGGmZ8aDlAQwWm87YH1vMBv6RN6Wss7hHNaI3+i
r8gUOjs2vHPd20WcBEL9alDz/u5+QAg2jfA27L4e1GKYESia/NQW4nkwl+s2o6ZOXvJS5sNjhMT1
8M8jxk+TocIgzmgo5UXz81pw0MnRKeKpzk9jQxNWRkPEAcVxXJa6ujbkUl398/XET+3/dkHPgdiC
wrR/ok3KlgZHullOQWkmA2E3dT7pELeGaVu89AY8fdZp+kHHn95cjp0JbZ171BZwnBa5sYsyxMXV
2ozHueNc/+f7s//u/raMNsclxggk6dX0Ws9JZfhyyE4a09t5GLviW2U37KmpnzqMO7Gk2c7znI2k
U9HfjS69psi441rQaCc8BK1MefYtqPjFYvIkmREeMl8G51oCHN+UbdreZG6n9v2IQiLoh8g5xRFV
2Z4ZXPfSK6K3NvTPi+1ukkzFH0ffEN4DujIO4GiZ82czSdJPl1OxLBGt7KY1s/Qv3oXYpthXuwMV
ikuQEKS/+kknEg9TlHJ6Zad+Mz85RleBiKcx4L/80CT4Wg3axsBPtXVwWuXs4rY///Pn+GnOhuZ2
keezaGBArQ2Z+3EC7hcXr0wiQLSZt4+OEVfXSHZ/VQZ+Qiw2Mh1RmGtD5hFh8OqbDwnyereskpOL
awrHE4WrrHGmNZZiznCzChYlZXjQGU3vPz+g9fM7pkUhtwMfB4w5HN9fn3ARmRzbfNIn2SEKP+U4
7W+MKFKfioHWuKtA9e8VyupnXFzPmVqabwYusH2/jA4eKxgFpPFx2/ZwsYNv7+O+pp2UWXui/1Y3
CLW6r00kov7KQCsVf0dc/g+v/ttImn+nc7AWBUfF/x+vhhP6m7yoi7vn+4/+AVh7zm+SdedhBwF9
sbD3/Auw9uVvILeQ8QTFbpDdlvnxB2Btu7+xGZEVojSySfh0+ak/gz1sAg1tvD+0F46JN8j+TwBr
7ye0BszbsgHU0PuBWNO3/HV5ehnYSJt36QnSgzFf4G2Gz+pihixrbJlk+rE2qwDVnEY2bS10fyV+
auwha4f41ppcCEp7nXGuV04VNycjr8TUBjVOCZya2u5Is3X8myVCIAkewSDi5OApcoAZWiw8IHkN
vT4mgoF2omnIgyzf5u1V+TdYU6qPJQ7Ej7W5QgeNKbU2mErh3whtyZeyHcVdAY5R7oiudd1gAF6t
j1bu6XbfZcb2IxemMUuT5Y3V9OqZjBIuPNWbvLDv/Pkxntl7RSLmxxau9irKNlLZrmcP/s8qs+pc
Ib73z1D33dfOxziQlwVF42InwgS7SeclJhZ6WojpbJuo8PtJ5ByWFSOQQAT+ZEqBEWVjI6vKGE72
qO13jJrzm9Jm9CEyBJ7cLTpxF1ubI6r2MI98tyfg0ahxuqq06461WruvaZvwBr5L7rscV0OERCuY
7ZZ/Tc5oxYrKcV6WeDt3hpgbcMTE3U45VzNtLDhpRMrAbrCBwQNXzTy13IQdfgbck6cmz05XxqE0
TKZ952Lxxnfg6Ts7M9IbH+Y0aKdkvk2jZLyyK3hnbEn8zHe5pnuR2RZ4DtyQdc0b/v5BczOGlo8Z
yp6tYfvC2BvnN3zSrvtAh4oJYtqiEMIZFrkIzS7PkgejsHiEilGRPnfU/Ol3OeQw5CmvfEJiTV7A
hcOdMHw4O8/AeMSMVjjjqQbtNN+3bgcRmRerUQXjtH7T0Wa0MMdSPS/59NivnYMnVbtyl0dJ9Lxa
XfpAPIqSQT43xq4WhfVUShbgrHEvVE7BQs9mOUSHpY75m9bI4k9PQ1NwJywi5iam9ouZyetHVoPV
dnxZZfc4ty4OJkgJ6HQE7psAOu5YfAaAdhiN1gVhq/uvqKcRAJibnUpPDZvQU/OFU/dRAPgqBubM
0rpczmWqkNtkKsc2MrJE3UCwLW+qWrnydAFLjXREe7BA5M+HBFf5GhQZwI5txozo5VSwYiIxwPfP
kkuWq0ELMG7rZEGv8HHYPpFv9/ZV4eCe8UXHX9Y3ZnLknMWIIdEgLuOo9rUEGGzrNHq+LOHEwLyz
ZEB51bbZ022RRi7ms8keeCUXZdBFW1UAF11LDcfMmCLVs20pXuTG2dqYVX0WzODhn8lLd1sB25YA
KE+ObkLawW5h2kecSOGgd2i+a5EasoB06A4AaGQDRLACQM9B3TE643QDHsnxuOWBW6EUIvwjOeba
wQKOoYjHMcEXv/vAGnMzBvqmyQIzGJh2XTbyfiLidJ5Gq+epQQ6sAJ2ajVeAw3yqcnWzNu4m07sI
o6ta4OLJDVCo3eB12n6TXjQqRtst1FOcW6GJvOoEb28im8KR6OCyDO1JG20ASsbz2qSbTIcVFFrv
FZsC8KgtuKHVpmIVVjXpx6Wb69s4RY6akE50tBf28mU498sMBLKgk062mUsSeAIFlPa4dEwzEk89
gB5vsJAzehH8KIGls+ZjZkbNSYkuPka9xlO2OXbo4nEW+Rrg+G1HfyVPMwPjlb3ywHO2YZuGsvhQ
uWWIp8hc1/ocVx4OLrssMKcVUQrobAKdDNJCTjBOgCN5son4EiTDe4HG095FjEMbJrfyWduOzt9E
2o43qRTiCW8EmJWzTEvI1G+TdWBWrBfR9SjuN2H/pDZdR+E24i7Z7FtFIbiftAB82Y9qWzmeyKvl
LNOWv96Ko+5rnNGIJ9phddOwPdGCq+c2cUR6LeuhPQ1wQc3hsualJfkhs+eZdxbaSpuv6Yq7IRmR
ZGEX4jnN7RgZJ9H0D1AXCF5MoDdig7reD3Ntb+tRLSDBdeNjabM3YfL3koZnMylCFHksJYJy2uEq
9buGcQnItt3XwhBvpMvuyvNMpbth4vXaWLMuO64YfflMvtIsdnPjtPpwqaw4EJiiJu03zyKxy5IY
GMw9752LKTGXW5USI5pQqXvnBUO62qcDtIjQg4VLq/xa6lldtXW9HQYN3XqwRDEVWOXgZNPqUMhy
+odh51d+DQSgdSn0vbXo5UT5sYspBNunhQiIHqtINKhWdV2UXc9k7UUzIEeXqPxhTfPfUzPJPX+H
PTF+5ihlFO2dgk9UmuyabJiptexJUiIoMeDak+WkO7tp3a9VWTxXsWjPKpoHGPXFn8hCce32yZL+
VaW2g6hzy/wJA2p9zRnjvxGlZ0bs3dE+wBbiGhVMdHinsU0MebwbCU96l3iNkwdI2D41vYW4r2qI
TGDYaXtvZ3opeyAYClEY06nvFzweQ33tpaotos3ZWu2U6t+XzXCo6645GK6n3tRyDNLCe4ws6Zjv
F5ewls3gV7jRlRBVQVXdgF4ITnAec7CgyGokWq61liTF9A4DSSPTXV1ZxUmIhqiTRNb+zpCZfchK
a1SE46wHc5inM+kZWbYzvIm4Iaus9XJYXKKhTopl2e7ibnBArsjOAc6Q670/9965I2LjAY9ic0pm
o+6DYhLvpBirW8N0y/tkzfyzZ0WsXoHJk/yJah/7aQ0kXc/onTPC31oiOG49PNVMvoYzvzDRpO8W
r3iHQqjJb3LMXw9NBl1m9JBBO7m26uATwwRI1qrPmsi3oJuUFawssn3jeEnotwvxEEaqTuZInsUy
k0RV+ID2OynTDdPv0lu/1elyy/tyv6JVKg8rsyvneGJifJ7eKZXWhyzx2qMXTZ/gL3DPpt7nuJmX
R+0sZSjyxjrYgN6B1TvtA6EymvanJLphLuYv6YAvOPWARqauu/UTvT4U6+IQxjAUZKgZ8hgpkjRq
lch93HRPjRrQFLUundG+K5rqFoUXJQrZJA5zXe9j+obzULTibHWtcXJU1V1lapA3lb2aO15auR+z
xnk7u1UVzE3j7w0FCZlSsQJWSPZGNinGQv9srJm45xAgnEyO5QGRn3uVt/byEFfkkpF7drKMrj36
2wlhL/UYzrEaTg5pGaASi/Gxi+YmTOtW3a7kSw1JYYWY78xH2BX/plry/p01W8bNUtQ5wDd4pQaW
a93P/Zgr+hLLWs/9XDbHFGnyh5T2PQ6KAS6R9W1lT1Yb+Sdvso07021MuFbhhZkvYWid5YDXtQBb
9bwXIys+zEaT5cRm5Ju5uu0OhseyISqF6KRl7YejGWV650ArgSgmJMs4OQcRIRRXY+l8rZGq7a1e
4L2szXyrVuJqSVv7JcJJ34RR1c0fMKFiwjJaOsHELMMF2HTfE0nyBNgr7qj8LelmlYClTCzvZHaz
fSw0ZEpnLcQrTbmYbvRgeCKobSiXgULit7y73jEfcaPnYh87ebvQizfrnD4mkZiHQKSFzE/e2o3x
V4p/fNCp1ZCKQ0xgZIxlvYs12pmgwqt5RHdiUJjaxCX8Z5iejayzfI49pP5BgqY0bOueCUQ3ew+d
A79dg32R2P30TNhYfrW6iyZGZskO69qv+0Gb/M/USw6ulZvvpnj2WeIQWdI4J87W+FFIcUh+wQQY
38RNcafHvntvaDVcF61/62YlnlW6gbfFYJmE8RHyE+Bsifpz1jRL8r5z68G8KjJX9WejEas1nKha
6oD8ZGjIlCLqYQxiBrfoPkJ3QjdLel8wO0nlf4yanKIepelUL5TvxSSH0RHtah89QpVWZ2fl0jCh
lQyTADNCoQb7o6/JMDngzV3cnZ/4dnwAjXeK68Zs+f+zipYrNJ0CkeLYWtisnYEeVF8cR+VExEvg
IjocdklT58vZFOv8uAAnPtGLYg8nNuYNIZP0Zz9M/H8jWHqNKjE6A1QD4uIO8Rijt3/+g3pj0FGe
1H2SnqJKIc8sqgr/8SrXofsglxUPhiwU3UhVOtjKginj8P3nG/gJ3eYOiOcgPh/1NvD2a8nUpF1R
rVYfn5xZ+WTPlV2chIMSkXUnjE7HNJtRfUzsRMfXfR2tJelyXXQXl7148s1B3MmKMLz//LUo6HZk
5PxSBbxa1l9fS2kPUaVTGZ9KY2PNZk7//Qa6Kjoy6MY+seh8hgKlcmiMcU36+79gmL/5KK/dRdvL
4PLEoiCIMnk5r5Q7JbFCQzmuvJMFo9gpFc1CAl7X+EXKB9EL6T2rPfn2U+ZFxpXY2u/vcSSjbGrr
XrrLmCEPR0KqT/02QddNjF7r4vGfys2N/4sb3t7HjyCsEluqquNhLDNNT7x+X6Miiso2/PxUom2A
iF7modtpN6tpmgBtEYXXBbKOuWteCkLSHpserOISp5FUc/tYlM0vZFZiw3z+ekc4X2yJY0TCVHAM
//ULGk5jrAN9w6lNEXEEroECoweSeu6AeLrAR2sApGBhwNpEdlcXiVk5oaI+ipYjedd19TaD8Wb/
+VXZf3djrtzMk75wzUvozY87zhvNGvKv0afajelQ44rZayBcY2q9ma7I7sq3tc59ebVUtK3hjLM5
O4/SGh8HOaqOgMEJttJcmJblpS8WPWPsxbEby5X2PYlB7bf8QHr4DespFeRgaBQRaEnmtTN5dACD
X78PpUlBlsSwbihAudRYZKIEGmFM1/nN1se9JJt7qFw7n1AwB5P9+ovvtP2in9ffycNP7aLZBkL8
yYKsBRFbhNkYR1s71ECrWtGf+8M26pQzd0/hJ+3G8kfjbWmtgCdzobmtJRnWt7NyeVuxLZhOnPUi
BZP8V14Wf84eEcL7CzxkW/X2sdsUlGaYUNicqhgEbJd4Nakx8Yg67nukBPJ4wBs3W0ZWCAPB18u3
/z8k+hdINADx5jz6Vwn8STn979+b8W/4+o8f+gOD9sVvSPH+FS8FIfZntDSR4hxcGMsvRkyxgdN/
ItD8XgJio2GGSHzCCm4SPfUnAu3+JgkgAH6GTnXN7af+DNj6oz7/U7T0a78j56cpwJ4dyEIMptaF
P/nhFKUI6dZfo/hMxGSvEZTBg00iXg82I+4xaTxFPOLn1Jjmq7qR8MYpIYKPtBv9qfUK5DuNaI5m
n5jmL7YXsNWr/eVbPBwENSeZhUnv9QE/d85C+JzvXnmjU1f3SmXmvY+igXvAFJqh06veJkIacp+Q
kdjHtgpwLRHWOxP+99UvS/HQCcdvGOiZj7z3K4Pg3aIbUiKl7sTHQuueKL98rNfDOroGU5eDyvS+
6By/M0KJe8k/TVm0htLMyl4zxUwym0PyjrL2nV7G+FSRXYhLQTl58+hHHQ2t9DrofyMrSSZoEcBU
1pLu51Y9Nf6g22GvOPveQLgO71TFwTgRFQUFmVtk1w5T2nwuSKl8RCZUUcokuN4u0ZVJfGLmICkc
I0vn596u8ozkbMQaQTrY8oEUwzCbQKxQrj6j4TKOmL7aM6yqOA6Mb18SU7f3qnDm0E27axFX57py
uyevTOY3Qs3L0evQvZC2OJ5nYzSI71wb5B0qde8aaS83ZawPRpJmdaBJEHw0JBnE+Fto5ruqwm+W
ayJtI/KhzcGZbmERjYd1QB628/TS7adknG9ib31roha7b4k/JnhWlR5zqCviA2Gc8jOekDQgyKOj
i3UkLi7bTNxH08/qxxFz9I4Q1OKNM66eHnd2K7Jbu8w7+1265fjN+Gbuafj2pG5ahwZw5WnBSxKU
GmcTvkvnCEpbHupLQKBoXbQeGFD365YfONtRvfdWZQSMhs1+NkmCkVviIJO/+8BbbwhCxj5DfrJ5
joWtzkqQsKovwYXRlmFYb2mG1ZZr2ExbxGE2GPXbZss9tLcERHvLQoxhbw5yy0csCFcNyD3pIaxH
onQuQYq8d3lY6ZObAKW/fslY9oGNHnnXbzmM0EHTo7llMypLjtfO1A37fEtulI3O972xloREJTYP
1NuPest6HC6pj+0WAJlfwiCnSzDkykD2weEv2RlzbgSRrwh+JBvrxYpTTbDUQrQkiT23TaFl6M9z
e5KAKdOu3+IomdRIpow8La6s0U1prCd70bu198rlOFb4DwPP6cjYtZrCQ7OlSBshJEgtYR6TUx7Q
+RpPDu42j7STvL9Sc0u6eu1Uzn7mPV6NHn50JGS5vokzt7wG9uftgfeTFD+m+7QbNRYn0Kig9CP5
pZi2PPoEu/7TOtVboI1SvL61wYbopNEBdiTaATNvuwtQTgYxINx43OQEeWgxND14pZk4Ry+r3Kus
b98pPa2fvXGd9+ROyStS66sgcRcFTCiM6o5KOH0c9eLDrfnuYgZFvJKHnCVtpnaEvE1LUHWt96mM
PDWETtPOhAsJ4Y9E9tZk8ol1qoJC+UAgYux1cbOgjtqS1cbxqordygk7ikixSyM/v3dIRmqDMYmt
+y6XhNi25JwFtBdIoZayy+8lG+M4IdBEN0EagnFoOwH8ULere+dSDq4LzSAfDFFePEd92Twmg91X
+zm37NuomZobAzldF3p2Y94nflo9eWTr5qEYEhmaFf/cZY2SLy4WfSaht72dLK3fJNaUvasLURJA
3YtdvAxFSMZxtqc8U3ydLsu+pDhWSiAzui/w+9Z9AxCSGx9qO14n8NJGPVq0/wmQP5EjzLCt2x7I
y1K/M6E2Z/IWpo+xr3NUamJ8FCg4TnNVh8SQAc7HQ6VPJilwZtA3Wl5rNaZMqmP71rGrFZeZcPUD
igvrfYVM+dFb5kKcOoj6N4Qh1DW8V58RxeHp7hPhxSUqLVFSHdolzfeoyrIXrKWNYFqekSn5xVgF
sZgcHSxEz8KLLr2+J43R4NcejB2Xy+N+/EZ9V49Mt9Oh8dzuE6pnLhErE4UrtflA5H561WbWvG8m
p9lTG+ar1MuiD2M2Cv5g0VHn2eQZwW3BAr6OxXVFrq5Mkp53qBO9GxE7CgRzgSgIzE40ZzVPSXRF
GuRw3fvgmNtnOxm+vi7M1tAAdjzkKLw9xpov/CKEKZx8We+yZrafyZyrr9La894oWwuuWnwBWwcO
VE5m3wNJ3qQRpR8A6AalVPRl7ipk/0MRuI5BojU4bOibZb2va5neLTijj7IyCJtc1xmbKBtdwuj4
0x0IgbmzLOBVZj4rGFr+wIdlfEqnrHlo+SUL19JpJCE6tS4/MnOMX0Y0gsTAO17YkidLU936n3Pj
El/WEJsrFy+hdKTe6O8xGOibrhpH8DLfJmHSb+YO3atGFyi61ZP7YTEWicGgVdtvgDCSKpzXwXx2
074v943bZJ9l78XZflGlPSM6iq0oTAm8Irg87xHo+dqbXqC+8/VYZ/ySit0wmu3HpNPZMy0cn0u/
GDId7w1TZo+L6b7N5ojM2bSIi70tW2/dlTBPt/iE+bUMgsbrPsqI5qTFqj4tVdQfegwOYdWbfK/I
TBeQdjstP9kOalHDTMavliizvelGcjtE2+LWbzpx01HO2EXdsiJdHq0Rxsu06gDxYMQC8azsBRXa
x84QhPYtqGEgalV9Tv3I8AJ2nSFBKWfClIc8mgCIq6Z4nLTZk/mRLg8MOsnbOR9NO3Q7QWB5C7F0
QHL4GKuJw9rxnVvtVDqcK7bYTYKwyQnV3HXd/2PvzLbjRq4s+iv9A6iFITC9AsiZkyiKZOkFi6JE
zPMUwNf3BqvKLSVpcbmf7Yey7BKZmchA4Ma95+zjo9lmOmQWItrgGRiDMJ3t5ymVDazzpiYXZFHc
oy26aS0wTb3dFCk6tFlbesFAu10OTooA3kOQa130ULoFqRX5oHsSnl8D8S8dL+iCmWgP2EdSaPHC
Mn3Kk/ZBT+1Z+TQaohC7gYf+J+5aHHkqayDcuFVuHcHw8SQQSVI2+4yoEhlIbHohj1ZB/VXlhvNZ
Sg1UW2MrDPFpgZ2cNmOjjV2j3jmVlaeXbQzZ22drL67S0pH3NMGaW82Y7K9NCLi+slBmISDPlGeh
hcoRU29TYuFoZeErUUGnPtYWHhmNHQ+7pKi1Gx3Cb3F06sTF5WzXL9CQReIzqFcPNYQwFe8Cw9PO
GCw1kEMTG/3Jcma9sv4qsv97rPvgWIctaoXD/vtj3W1MdvH/HLqcNK1f/LB//eA/8iLtD01XURFh
ZeQQBa7rX4c7W1tzAIXq/gMB/udoJ/Q/+Ak6h2sTRfwVKPR/6GB6mq+qIo6L/8mxjmbx+eEJsgme
UeKoBO8LiM6vTaSmjYa2cN1qr9hd6aVzXH12M71PmCe5tOJ183EqxvESzgPThKF+zCNTOaiTfaWD
wsz8YomzoO5E8ckdi/ImZ+80QxVNLpMKzOdiAr6El+TQMlNga1ZsnnTIhpzOvqpz/A261LDoT+0T
AM1La8ovwWMy2q7DoKerxkQVh3c+Dg5YURIZ1CG5KoAp+41dw3YoMZKpigPh0tQnD/QTdHf1xtI6
nDft9FQBEfXMrMXcNWde2+MXWUXYBSEyG6Y2V7Yhd5AGajQe5YublZcTpQSZCIQWJMOWWfjlMC83
3OknNVqzJ1KFeWryhEmuYhdYns0+O4INfkak/tjM3bbK6Zu2RWw8hM1K8XfoJqs0qirykbxSca60
3njMxvzJpk++Vddivc0u1yvQF5jGRJa/oBlByRD16dZY7R4GlhP0QXbM8Hq8i4zp1ilJLcDvGR3a
3H2ewgxXWyz2zJBP2YCxZ1lpqcrUcWE4aQszOerr5Fhm8s6K59upFo+xkR2JOnlqmxT5rnllx5Rf
HjaAjeADrbaaqp9vRM53NRs956SamZPIjgs1ticpSb2ScwBtLC6UHnOiDvHwe3RN402S4TUblBW7
hdtjEynrtYyLp0GDnaaShOH1xEH462vVeIs24DVuUPPe9Pq0A7N6erXHKKN6qu0KW1QWvxg5f83U
kssskyfiUMw9IALLSxM+YYUScwlx7OS9lQeJaygBWPuJepjAhhi57kULRqCacU4I3FtoCe4A6wdy
Lie/jNueiRR6bnqNG1DDz061nEZoCATdtMlV1tiPiVS/OY1x7U5gRSxkz7Pe7wHqtvtGjndLY+4T
BgssVGMfFXxHiurgB+nHnhnNckLAQprAxPeJF9g4oksDFrv0CEShVKF3Ue/LSHt2jYnhrmxL+hL5
UbPHu6Yd7oTMXwqe9r5qVT1NeHlnhFrMkwOPEs47hDGWEvsQWhL/9bprpXUFiu2xasp0S2f2qobO
tqU+uaM66pE92SxFw3pk8jrvkX+hCNGAceoKTNBQcXFtxnPQrgYE0IVVkEtMMQQFmP7s9uO+Wf0L
TWWOpIpZzkGOinKdxXO+aQCgXZdKPW/VOB+PRdx0PscD45mj7leOrdaFxvkjYtVUSSMC4hXqNHCL
xgjsbJmeQrtqFUp7PV/B2015D+jyvpCKNQSL6Fx8QjoCkzi8EmX2lWnq6Gcy38jYmn2iI4K6n4kV
EJJkihYXdOolqHF4pvapZ9nkSynxTVmJajMp4r5SNMyig2luxsF8kuXcPpfAhLkr03iTE/nl2DMR
WItrbYsE75NO7XVDdFWP54flv6T6c4WVmvlEQW9jVH1L6gR72NhMeBeQfxeWIfpensKIHK6FahOL
o7Po5sx+tBXratCb6RCO7YsytSd09x/os3l+/NJixoJMc9ChCYmIlWbh+u9/6s4lqSUGKuZqL1Yb
L8M/HJiOvErM5nLhtPPBLOSNNn+l7PFAM0yhgr+zzmY3rpiG0prtch9xqwellh110FWeZbCh//Qw
/bsN+TNl73x2x+ei0HNsXgyIPv6QXz/XZNvSSMO6Al6UPbkhu+G6HafaNPtG53Hm4E/q9vev+aad
uL6mw5PfQAu+/vevrxkZJY2ALiz3c2/GmO3Gu0pyYysks0yr42v9vEgcT23H7vb7l34zOXn9vC7N
zHXUhPnkbFZJD39a0tkp97j1YWRXhXMzh1a8bhentEqzPZbE5wl/0jabxvGYjh33LUcTj8rzObZC
lutyGqIVeYjl0F2tw+lA+8iZTpPF9s0wjgOeYK1W6WXJkRod5q0sonvVjJkKSHE1OFg7ZIWNzTSh
wEawK32I3XPw+0/6zhKCFafqDIc0lWPA2Rer54lbVLoo97EOY7lSb3Bp3xQLJpsPXud8FrVeUaEZ
a74Cguw33gm6Vo7kX7JWXfTMnUQ3qSEPUXM2YUxxJPs4GV4jPOH5ON9gRCtgJfMMFUv00ozsy2up
kpLYg3BTniIFG7s7DXcAhK+MdtzFDtu9WeN8jyLowo3U5WNkYtoqIr1mnjonp0FtIepk8l6u7thB
T8SxT5xiw4lv5ZMlL2FiQk/N8K+00ql2ULxfwmq5d6Jhu/R4bGVt7BmI7tFyJYRFLa+651NmMw3S
h+XGnjG3IAHRtq6jfG1J3fNt7UNDzjs7DGNG6OjaCn99g9aEDFY1AqHlfpnQs1FOSHY2KNjw1ydj
//svjQr7fDdjLs1zCksYTI7zeTnZNqBQxVyikBlvSVI7FtVHG+brnfTz8JR1gQoQv9X6T2A163v4
eceMm6zPVbXcV+5Yb7tEkpUYLs/rTp8sxrzr2/CY6WQ+KPrVFLrxxi7zoyLDBzJ3vjkWUZB6MbZw
0lNjD4CIh6zL7lTPxaWmRS/4K42NDWJ8nxsWUWEmzkqard1Fnlib0am/OBjqaXU60UHMyexDC4OW
rRl4XTgIb/UWE5HhNvpuwHjsqXryAg478wgPuBxldszMaMa1mlKgEg8lTa32MYqROKf2t1Wpxxth
LB8Rcd+5Y/kumF5CzlEB9+i/XjBSRHtZzUW513IOCmMMpynp4QHo6IYuCZcDfk65FeSzc1WYVu2H
Xat6i1Zc9ylrma7GRoFStp1Cjt09gogAdczjhFOdRhG5X9loXa0JcT4urKsYMW0Azgt5N7NjArLm
e1WfnpdOJZWC5oNBdeg2fOBWkbssVu9nCjFy+uJ6Z+TTzq2n28i0Bi9tWZ/oRVfBIaR3l1YMMWk4
0XXstG6Nn/T3C/edm4RnxvofOvyc3s6u0RQ1dt5PY7nHoB5Q4jDtnng7Qh28sI4++EZIin97nzCW
QwFgYoZYTSi/fiXryAWxyVDuW70rN5rVgYwI02PIk8rV+H6WiiUJgJHWIZMEcoyoAKMcWREF4ACZ
16tKt/bpFTUb11oKuuRdz4zc+dZl2oVC+mPuFmgcXKp9WVZGYNTdc5EutzKfT/hweRizzCIjewqn
tUrFwZ0u6mUzlEEqK9gASb8Z+9TZ9nylr8fLRUiDtDf+ottmR0vp+Yka8FkdDr2XL32MGRdk23oI
CkvgG1OPsQOL+13Sc5B0MrAUC95fz1ymuxbyI2ESLsL98Y6ogRs00kfDoFrT7CGgrTwH6x+Ugv8n
HNcFWQ/jVhO4fNfbqJPmVWVPd1a0HiBMqAyOhYE+b6iW1DC9lE0GNKfmb7eK+dikJrdYHzYXrimf
274PJoRbmGeTy8RAs+5KSnHSch7TeERCLyzfqMw93pqjMqbHVwhIi8zX6/v8yKF4V4Q8WZJozWPl
7rCm/jLXzK9xB1Um08yrsRsD5jqzvx6M5AK2eYIWcSL49yrvxaPeYqX/YOW+c3tT65g4/Ez0JDC+
f11L5FKkDULYYt/Z8zPxorcMYK6oL7h4zEmYhGRPr0ftqndBlrhUeq/3fBn323nqJq9J+bGmMIKs
L9ONm7mBM7aGHeR9hKJbd8oN/Lh5n6/G4xFyJW56kWya1ZKMmca9RPwYA+jjuQiAED0Ge7m/2MaV
rrDHpP18PxqUW2pr1L6lgoCSUZ/R0KSyjjgY1vIUGxVfCIaog50Odz1eDeZnaPVIUfTdIb8ch+FW
mPgRaPZJJsGZETTTwgBkwmxTOEEBedIzq/kZMHW9bZH52ZwO9lliXY08RDhkDncGfL61mu/tf56v
/+2wfdRh0ygqflqrb4QTl1XZP5VPvzTX/vqZv5trmirolFHhcQTCpLda7f5RTmAb/kMVeMsJ38Lt
DOboX8oJQQ67qvKvdAv+urBW+Po/7TUcf6t8ySacgPLWEtp/0mLD9ffrNs0NpVpUoORzka0Ac+ms
1KiXKmPqPcfXdl27mp8rBapkCL2mbzYIcfY2OULlFtdTjOA8MbCL6Dz50NfG37vQWSoPYz5lO8FA
jTzES1OQytfZ1vNCe3lTlAkBpaKo54uqydr8IVlEc1F1i/o9NSLpon7I0MCi0rLJtVXG0dglCnAM
u+9t/dA1LscIaSTtdNnWVrmJwYGCd9BzsipnK7us4ab52hBS5M7KhTrMtAHb2ol8LS0XPWjm9us4
0KjXERwcxCjV2ScvU/vBEWcwGYhFgqo0jHWGpaWJUNyKk8scoOxhyAd7r7RDexirIq29Ninlp7FR
djoq76DS3YepRPwbMwImdiiq1nc1L+mDNLvax6NUBwNSp5jYbbBmpI5qWjBlSFOCocpThjxgkTm9
YwUnLbICJbkmhGeL5vHNc5XVZdAYUyYmlpOlu+nqKbVO61j+mStCKw3IRcjA2KqXQ9+KThEnu41k
tklblMcMlGW9ax00bBt02dNllYo8EUiM81nT1HJrLQwFQUoIhCPGPk1kDJoZg1I9DvZpGSSJIQvz
Jx7qcjPF2cBDw3OjltCSg1Zkmjue8H0AVAJyqcG/fqXG2nYd1LA4/hxxq952HV7GvHEV+R2BRJ2+
uKnWvcwhVRJbZtmZBTE4xCFvrT5Z8b6AZe3HeiJqxUNsNl5MUcbztxwwl9ltxqRnzof0kAiOkps2
zz5hgGg3KvYOL4yz6bqb85Gk+AQgTC6zKpg5qMLI0rSjk2ZYDyIVZUySZLusiq+1BJFdbw0iQV6d
6zTm2rjkwdrTnHGYpvjC4Gr7OuOmvUqIRL/Jjdk8FFJttwvmyadKr/NnvW80Y+tmnQWNqFlir3eY
eBNRiaDcIzReO3bIrqlAaJulRZJqe1EOXxG0IplYKmHeKFxBcw1Njb5GrVBPII6KLSAxZccUqAxs
Xu4ytxjdaIsmP5W44HbxRPjxNaMZG46UM4HJ0NXspGs8VNBR8kwGXl8exkk1rxIwMsyd+lxcQDBe
jmW4UO2mKvaCIX7iPaZbRy047uXRlRV30I0GYV1w7O8eY5mFXxFFu1tiwgipTw2xyZqsPA6aXX+B
rHxllrb5aV3Z16HWqeTLGwhLGw1zgD17MaWu7xi1Sc5OrbdcgVp9qbRZva7MLHqMyHE/tY0gxmjM
oNLkVu3NiRUxcxyzHZkW9GubFQM1QY2urdb9HOHLpHfj6BdOZuOvVK9LagGcmqF1gezYvKiTRtlD
sZkezAZLG/YSOV3IxND/LEzsbB5d8mr1rqrGrUU5utHKznhRbMTifs/V2GZEBB+AUz3DjXf9Ngmh
EinD3Lhr0S8+18aEhUS3x+pZOHN0ZyJKVokSbc1vfYEJrHS7jt9RKwdir0hdMmr8V8OY41qwquNq
jPYdeCobgrSwOJeRs5cmnRDEHqPjDTD0tph1kEXYQ5+cNJcY9j5uMz/n+tx1svnEsq5uHX2+cHH2
+WYWusxC4hpOjNHYiLMUIoxckTvfpVXGN27uJIAiq/I7BgY3yFWiyMDZgG7YzJWgIlW1Q2ilt8hr
nMNsjDLIWN2fkYbUBb6VWQehYIT+1C9fHDUlcVGakc1MtoFwRKaAVw2q8bXKI6zVGB2YQWqcWQiV
Mf8ExOEGBlyq20q6VJt2Oz1kMWcx00irSz0nQNgbbfmsyHLc4CntX6JsUnykScumyuMOwrZuPOrg
y68XjYHiKJ3lZi7NaquhULjR27Y+gYBSP9u4ADIfPlnWbKuK5N2uatQnuMukQcuhuoVFAbBunmKD
VLhBQR3RRy9yidR9OZb2n4beL0qwsLQ2C1uOH8NIsDwsXFNQVuz8zkTX13ZG61JviLPljjS2Ap3w
F4D+9clBSHGs3La+aTQmxFhZR66sG88/cGX0n80xalKAEGEcdOqMG4ZkwcLHPoOxVhv1w9LO8+BD
pP5RFEidNFm5HpPk6lKmaOQUDGoXBNtNn8gQZ/afuZfNqJvYD+ckDg8GWNjLWNWaQNOb9GvejRix
ccZe2rUzf1YnrYPIY8XurXBlvx+dXh4qGSbCq0Ix+WOcqNftWGcPBYTDh8gp25uSCfp9nYV0gSQ5
W/HkLF+0VsybWK3S3dyO8ybEKOth6iKjDB+jWvmy19X+UObLWAO2G74wPETYl4iuDJTEJEjLpKnd
qLF603R2RJvBCTkk0eWGUJZN88lM5yIDgIJty6mEwXXsp0chbdMzR1pUiF3G2E+bcDlqiWY90yJR
Fb8Ky+SGsJvJt1LVfZgXs9urYuFB75QqOPUu6nCxJJl1QeR7fRfaYxt5Cn7mzItCBzUQJr+Loana
bVdzIv3v+PkvFfAHxTHVwooM/vfj521etcn3X4rjv3/mH1Gx+ge/gupOZTigm+BN/lUcO/YflqED
lKGVj3CYqJd/FceGRnG8AuGxFRiqbhuUrH8Xx7r4w6TYXrlBpN/oRNj+J8Xxeqr8uQtHYgjEabgK
5hoe8sbCEE1SXZy6GvZIgCK0jpkLYEroHADFYOAEsM22hNED9C9w4w8JuWdnXqwvzEvgd+i0NAFr
nAuHmwaPN0K+fjcN+rix58LaaAngMRRExQctzXdfynVIKrEZtKvW2fGaemDUCNDpd0LjNE+o3gQa
EAsiM4jmg6P8ey/FpSRw2GY2gz3k15M81UxG/Lnod7mUyU4aSxPQsMj8XtrD4afF9s545mxU8noB
13QZwSgIeM55gJUcaQDmJhfQBRqBbE7/VLbkWcvRCqAXpL5dGTyrwzDzaxUP7u9ffD02/bR2/n5x
mtLrKubYd/Y5eyaDoVH3/U6pBLt/KuNNqXH2+f2rvL2aJsp33Sb/xQJBfj4N6iLH6MYmHHatKywg
ghTXnIVkY4+bFMPPR8E2Z14RPpSpa9xbQNB0lsk5eMzkcYTeDqdlNFP+x1n7g1PqixOR0KLlxckK
OSr9/gO+vYyMX+iAryh0JjLnwzzq+xRtXDWAADAJXgfUz5flVpvfv8pZZ/T1c+HAIysJ8jpMtfUy
/9RuRzqATo3QmZ2BHt0zFOWCUcr1jNGAeFM0Hr9/tfeu4s+vdrY0kNNEDUbQYedg+gfmDSF2LGgQ
r8r0ynV7r82yb79/yfNgltdP6NgOiSy42liQ7Ns/f8KZUHdnmrjttNgS16IS+X2kDiHpIYuzJ2ua
E0Bza4+z4ze56L5bveoca9PYD1Fb7cbBHTcDZ0mvnez6WUpDOcwgDzwdMfhnihpgfTGHboI4P9iY
zo0d6/tG/wORGZLbGsq4ro+fvhmniyy96rmNkmkQtHSVKbM9Kc1xoygG/XaEpH7tVFNgcPU2ei7F
V1Rz8mbQnPrK7hfDj+rIvYaI9jfV6t8j7d9ZmjQiNWO9w+lKns+BUje3MhSm/Q7VyYaSzwySNpZ+
41gEIjdR94VDSOqrk0UAJ04yuLQlSLcuLEZUPrIfvVEtvUx0qdfMpepRO4dBWDrqKmCZT9Ggt1e6
tSgHMqnhL45rV9emz9vAg70fwN7e96MTIt9IQF4I5DDEQ4GRMFpnM1Ty2Gfo0CclH3z6264nc/ME
fvXLAFb6KhMzrDKDqNHWGJJgUvprwAfLHlrbmoDMqI9YovBCjWf1QWlB6MFXoedNZkw2G7c96bqe
i+wU4FvcX/Oby+3vV+vbG4Sm18qsIt7NhbB3tlhlF5k4MNYvvYuvFA5pPqLbg5bIu2HB6DBAUviP
b0leEdUJjZ+VsHXO83fBEZCWmvW7NoSv0IlNrkXPbikuWoMwkcy1Hn//Cd/u246JIoJsTAYylD5n
sxGga2PJd9Pv0jmvPR1exwEforFxaKsHv3+pt8uU2QveIxWWumrQQPr1DooGkwHgWPEUdAB0Vxix
D9U02B9cwHdfhT4lZYpBJ/H8K4MmrhRkO/C4s1qVyC/bVfZDEzk3v/8w50Ml9gM+DSkI0P5sXK7n
c74sUXAd1S7HRThVQaV1KIpQCKD1LStPhJ1NScHCV0FLHFvnodWjXSWy5KNt6Wxu//o2KGHwXWlk
hLzxBzdNJZZktLsdWih7M+HW2YZT2m/FxPDch5MhDlopsR6o1Y+8muzbrE+nHTb18bJYFuNoZpCH
f39p9Hffk20TROIY2IHPKw4aJYoSxka3K6OhPKituXFVXGb4aZqrsKvJJrdhML0Ok/JGma8HRHC+
hfQ6cJ2SMWaZ/8jxDFyRUR8sy/R1SBXdbxB1fZ5L7D6Y1M09SUXTsZzzK0Wl8fn/+QDgcgwAcghI
XzvVP+31oda6BTgWLipawKi16+0wiehLzC4G+8ZOg7DTVL+wrZ4nVlsc53h5chL7rmst9zDUYehL
px3Xw6v7qSJr/c4Ry4/FDMujAQN8O9URiOcsBZKUwiJv8fl/8AnOUZh/LYufPsHZxjX1WOsigiZ3
cEgimM1ueexNycBRUYM+YeKMFHpm0qmCPUMwxmH0o2i7c43O328BspTJzajZ57e7M7OXzObQgTOP
e/BtuWN+o6y6QbdOQrirfq/yUT7Y4JKfO8KjhzHy00qP6QORlzlG3VZXGdS2lrCxQGhT4dn6UAND
V9WdNNPUF2mk/ZjhKrFV2p9tA9sM+dwBjpEHNN/tXhtN9UIxtXy/VNUTZuvPFjHVfiS0wa8ntzM/
uOZvSzcUXsAPcZEyyeC09Ov2BuMZHwoRmrsmzR/KcGePaR4oC2gL1KPGB3XiO9u2RUXCyZMYG2rF
s3MSTDmrbNl0dq+a3MRB66KNKcy85aPcwPU3/Xp84GOhxdZdIQgPOS/sCYQY6IqbrKQ2usvwMTyQ
CgdSrJg5TZhzhmlSxet5DC2Ul7+/D995+lqqQKlnGDyYKLx/vaJ9lNDASkngHOz5z7B3bqTd3Koi
fMnt/htHXuuDB9Rr7fnms2KcdTSdA/ebBEt3VDoG1CxZjuHl7WBQ98yhEYDVwyU5Lj9Iqrgj000G
0VxT3AgHKUkXEdFHtfL7j/7uYjIZqREgbUNcPXssJ0M/mvHI/Tsh1AzUmsGqwKSDQ7SKfGIbXn7/
cu88NBm+GXzNZGq+zaFE35VFxSD5kudW7qJaC/1lcOIPzojvXl9iVnGHrZf3zYQPSlhUaaLudpyR
W98hjhJSf+r6Vugoh6kzuDtHgRZhbvLNFKIXoBuAknVUTgszpg/u17eHcgeCD9UyyhBye8/v1wnA
8RJ3dPfJE1BBxdvRtmuXy3mcwbgw5fbrrih3sY2rsMoG9YMb+BwsvW6P7IsWF5u6HUXC2XbRI2rQ
jVJtd7Mm4m+1jXzCm9qov+4SzSy8yaqIjsHAg79TmVeW4Gg1AMbVtMbMWmB9yfxJmadL6Jsoh/W+
HzTfjMzu++9XxjsbjeMiC2aPQWv5RjEbK04ym6XV7JBDY4SF7bwRzP421PLJB5fknZeCmyxsF2wI
lPPz3g+zqa5uWrvZgZ8qXhDtEMVQxszWFEv9f3wsalB0udbaUnuzqxGouPS1I5qdqSftJ9gAFmAs
OzylbU8X8V+Nxnd6P+9sYrwSbRFKRHKezs+NOiyAtBp4pQRUZYB5tP5cRI2+4ekGl0UWDKUrgFi/
f9F3LyXnazxmFhYYd91efipgGDSWvRubzW7WtdHHqI7tA8ZV0Kp698FLveoGzp8QVBrqGpBkw+85
r7idTFRDtIAtsMSKN7JmYk6x2YtpCcwiLHPfajudcAyEhH5jjJOy5eQ4yM0ibaP4VDgmNxfqoMU9
hAxQ7/V6BCLalpkzBHWeW1A0wyZ+giytXGYwhrttFOdIrbpSI1uk5CMZvm1VjhO4o4n7YCL0nO4+
dKgdoxCboY4AtuaRVqrdWQP6zyAXGGG2qVZIa2NgktdBRsEv/GGlNEsir+YEE+OXbo0waJOsjb90
QIDnQ17SXdvFiVaIjaLWGpHRUio7hpZjd2UW5eBcin6Yw0/Y/fJyy/9Wpm0xtV3G7E9gnAkIyhDR
JSpbTJkDHtt0O5hN/nlEJRuSPaFUe61F3O/NUcvE0o2T+6JDheTJASjdwY6mCHnDUBEpNGdQATeo
GQjjSVfdTeJbyPlIuwFGlwVyZOIYVCOT7lOBFlel71DUsPkKcy2uEsfRn0iaol9ih730F0dU7efa
hHa6q3qiWG4mJhefy0S0/WZWGte+VdFYR4yCxmg4UMTKbeMwXdsKOMU10sFoWfwOGN+uXM2hMGfW
9p9KPBRizM50vkACy32ZF3DeOhGPmpfWtbkvnOETfd7tAJDiIcTg8AhmVL3tS2vyQgC1e2W1EhvE
kxAUs8WHvZWxXd6GNk1UAQ8qW+Dd6CKbgszNim00jEdjnCdfr7unNLOEh202DIZUGlsSz78LTFOb
sZw73kNr76xuUjcucbo74aIeoWJGgVq60akTtfxm9+BqxYDdobTHp6Wx0KkZEomgnD3yS+/XSSYo
oebGdAvgnypzocyYIC2QKHtyAIZeGhPfB6eFBHgdHAmU5jtT0Zijgu6K8Y0eQldkvkyzgaKis31I
P7jWO3v5BDL60PQCqSjYPv6RXWd0l+QkWua4Ug8WNYOt0LfwKghpIiMmK06TEQcJ3+wNBNLbQonl
RpucGMBau/iz0g/g72Z9t1C63oZRXn8tnU69AIYM9b9vLEanfftiKU3pKz3hBg4N651dVebqn1o8
uwzlAYQESpjZdjY0KY66Bl/IrLVtZs6PhTo0j2US7m1TfE6G+dGUYbmZVJdG3RA+FpYSYTfPCueA
tKPcjkoTAsVT7jJEL8cuxKViRZWzURmZ8j00C/YFdwmQhdS3SauMN03UOrcdgVHeZHQX/YzyIJdL
4hG7/IMAJXIjjT4hdaco9mXhjC+i6wfG+dNChysbk36Z/QHTz2JwNNfVFpxqlbj9XVY5kJB0Fs9D
gYBUBnbDOYKHKZtESpzAn4gEsqtmYpWlc4jGPdMOQDcwZFXE91ja4pz4AxwAbohNaOrm3F04M+SQ
7s85bm1EgbPOyDODQK63fyoINYh7h2ym4HKpdzZwzmdJXFu9NzKCv4LCaW3YsRWyrgtFsTDoZLbD
/BC0hakcac+qMI6rJtm3LVfK67MyB89XjHcxXf0bPU/1u7Aos+SAbgSonJs0VxpQg22VAIz2ZEMz
Lk469ZulhtST9HdXVIean2oess89ImtrAyip8tPJTIwLKTvrsyCy+cWluT/4VAEFh+9wVAO0svIL
c6bipQU4gOII2vfXUtptwBHNvHYRQf+ZuOUUdHGHRJyK5c6ZRfrniAOXxZjLTdXrzfE1vOw1x1cX
RvdAF44xSNrFy7YfB1ZCjLT7MY6c5rmpRbbNoC4+2o2e7FMSBfODIXuwLbPaPZhVM3M+rCZSkuHs
IW5aOm4O/NbwQ1SRBcDUTVAQ0H4HuLaBTQt5w6nUbbcZ56ZiX9Tgvrwepel9E07RsnHMRHMQG01h
4leqaFxi6lzYYGWcr2tQmY6Rm8afVaCLXmW3g77tuJzKfemu4D7oWG58IgiPt2pl4/2oy2G6jMIw
gg5Bzkal1stl1TvOhYgFv9WABC0AtHweexTXHpVIc7TqOL5Op67+SutO39A4M6+xRTfWpkQPAzBU
ZtupkqLY2bYdXed5Pdp+bcbmNTdRw03Ft0sTvjlmhSuu7Tiuv7Vj1H4SS6vddcDFHgDQzLtlBjfi
xFxUhXn7SWFpfqrNtv5mridMv7QWOBhZA/qYK5vs4Yvya5UBzg1mwSNoaGDRY1d/6+e6fRxjruuC
SAMXWIRHZQHRQ8p8WYTHiG7EbnD77rs7dea1WBoFByKBgdcyMQHzTlZRzN8XRD6O5AmMNjj3gDaH
84XGY7kOEHohpYI8ssZLgdlmhxrCDn+Oqt3V2mxeJ2YVfqmtGB2ROVRfrcjKgh6zJOZLBW+XNzoU
keZg6GROOJAxWjUMImUYTy32ub1wbfnFUVL2xShM9kbNTwPVj64Ht8GBEDsmFXipOkwsjCaHQBFC
zuuxMqRBkk3hMS56/kI4uo4XRVPeB+lSV4MHhKamjVV2D/NM09qxx+67HWEYROeYH7S2X1f5ENcD
Mxfd/JwU8Xgvqn6wCY3kTeammt06fVs/GWlsfYaq2sDTL6f4eraKUvM6UbaPOQjPG8fqhnu1ltkt
/G9xvaJML8xUIwJKoADSMmXekkIKdJ0iI74WHVeNHJT5Ro2U+UVdkA8pUpilR9M+vCVzTRxQTpQX
FiF0t0m1ZLeU7PKLqzKRWaYRLidi6y7eKNAoXuyaNh9RuqQbePRbuhbDkDIhwFAIqGcnX3BXoaUM
b0XMkcsjl7yZD5il8WvFAytpUaC7BDSQWGnsWfF1nqUwlwttqW6gONDEBc3Ed612TjweLKNySt/t
+pfKUTgzjWqB0KWYCBqpUu1eRESlj1OHtHJMh8Hn1ms+sVsskEXSuvUtHYMIHmVz+KE7w2Lyndms
/brmslg8ybudij6y/V/2zqO7bl3L81+lV89ZizkMenKSjo5yvLYmXJLtyxwAAkyfvn6QXF3PutX2
evN+g3uelUiCwMbG3v+wwV3ZeVwBmN4nyiaaReH4Y+5jcadS5Dq0cPtrNS791xl9jztHxdlNGqJb
rhIYyvjceOfEMZQ9cUfyzjEoVH8JFBPsO2nBk8JUvmqC827pGLzYi644E6cH6BeSIBa6EXVT5Wka
wl78gt6euk5RAD8b63o8viugC7bNSw+nAywQsQm4hSfcH/rWH55kD1RervnfKuv40tD3aLeOvfeG
4klwQKBh3faYJO3QC2m3weiFZw7jtaGj6QNIl6xDnKKWe6fBEf7dt6L1UcJHTAtXAat7UIl/NULX
oRdpg1pUEhd3nZTXgvqPrVG7Kpsea/ShCm/sqUHzP8KFKjRuc7NdWFdzaOHZtATpAzqx6KDMhc4I
us1qTAYh/DqBfR4U6jQuCzxl1uYV5G+JWlbUnrK8XSD4eKSACe0/SqivSZCL8ypq5/uqG73vY+2f
RGE7hLSY/3iD2LchjJ9Z+RfzXPp/kW8b3NncvSWT6TN1CoVbyz0XKQatW5GTkI5lt/wVz1N2b7dI
0ET4KoddLXbJZBXYSYruGE/rK/W/5mvVRCuANMjzBBjkQcuQE842WhYf1FBVoZBs2ZjzpZZ9UzU+
1Cmtg4sm1fPOr93mjv8TUZRHw0kLKyTUJdm9HriIDtLoVtsJeDXOMWgKIzCfFEn4HA6qhkkdPc/4
WpxRLoUHYJPKbZoCuZOumPKrIqZw0znueeqtzltup9NhjC37TLnOuosL7e2mkcWIRoxCwJVSYbYg
z0Fy4f9V+sFZG8zdgeVEAMZFbd1koUjOjBDU3yOk+b/m3neukyZZQS00/mOfz+V2Joc9oPJmHm2o
n4026N0y8paQ9JnFISIv3EglkVac5/7HSqvJRUYAm0KYIulDAa0BCeO5RTmk79EE9ptygMdXyi0N
hE2yQnyB60RC72flK4oIMPKn9qgqUZebwLfQfC7nu9V2/1KF1RxYiofCW/Hdo8dGQhbp68YP0qe6
6rbF7EMGJQRCX45VcR/bct1VjRdfDEtB9IKVnyNsi4KPDG4aZLS6bT4lDk2Lej1flg5LPZSIW3I0
q2LBYZDbZ3N5A60NPwZRrjXrTrYcS2urZBnRQxuvECAuvzSuH54FDgV4SmtAjA0ZHHXiwppvk9QT
lwAbS051EWSPjZZldYJGb9+j1HuSZTQfU3C6YzxUVxD8kXlvjXKM3yHwToMH24tBXVL3XTYhljfO
bCVfEnqmnHNesRrWW/Qx163ow3FbRi2OfiPOmV/mxZfnnRu9OWv4I5WdeCFjrUHxNR1Ba7Ceojqw
Dt6o0dtFqehuCclY6gWRuI2fKJRyULzpSYfm4wi1rzhZXjf5uzGyh+gYVYC1N8jJdDcW2GmjJBp1
N5RvOnvjxiVeiBovMtxmnaB8aZqyvcN2rLnDBQNBqHfjhxKG3Pd6cO23FqsLvKDstYcszx8UoABO
gSy7hwXx4umLJOPhvRUccpo8xNlztDDQqHuYUaux/GC3pHa21o6rKfrzrS4t3EfyY06mFYpsp6ya
cfOpOvV90MYOAXuK5u8Kpilq4/DUX+yhdN4qxIJwOfDBkQ+I/75gEMEh3E8L5AD6FQMGK+ixVnbX
MYn2axW0D7WYCQxDPk8dVoGY6x78ZKKioeec6ZG7mgQHWaruIUciKyDH7NKXwAn4naSfkWdFjb8K
dvgHMI1aD4mtHaZuoMdLqKDxrgWlhWyTi1Ai6g5+O1wUa6A4N9rt6OTbqZ+K7EDyyl9erXhGfW+i
/Ij7QLJYZ9ZiUgBFhxQqvnHfLXMbjHcoG5LWOg15S4gcQy7E0RJPaTniJJjpwnieZgE2v1pzVS08
zG0mpFJePgYzGK1Mgx71HKh0gw0yLUKyGpMlZNjO0N3Mtp4IBzRQ3osCaBy3DwH4sfasLkrKPSAL
AJZC/K2OPUKZyY0rjDajCtbgAihr9xBMICp4hfRbt1MqeL4qCqiHyB5ny4sBFMN41uATkF8lIwpi
Y0htdKPdoM+vQsvJH9Fwdc9w92z/apBzuquiRKTbvo/tR8Tth+U4U4ZPb3xtbDzd0WZ6kJVz1wUK
xpzylrlFtmnC52nLO2HtUvuH501dhlEccQVQBAnEgwtOL8WGm0WkdhiHH0U5lJjtailoYCRA78/s
qnBnVIlYP1gJYdl6bKn/nSZMNuwN85CMLsj9vjy3Q0kRRdJbQTRPFEY3BH9Kh9+12L+2jUZfHtk+
DazKXee1vslHz94Kk0LWUevCEQQb+OSUmM2iGmif6EnL49Ro767J4vkSLFPxvK759DQhgPhRVv//
BK0PDOq3TrdKLvc/sqJrfyFbmcru/y0M/4Oe9dQW6sf3//WgXtWP4R+/9xOFGoZI24KMAH8KdJRm
PnXbD3Fbqqr/EUDAtqHpk4y907B+atuijEQhO0JZFoymSyV46LTK/8//duL/SMADAesAlsfERm/5
3xC2/dTONVdEXAJJW8+NjBr5ZxBo7ZSyxXwr+EGOobDpcXsfc5Wt3Y/F+hwEuq9effwKBsp0y4BW
HP6qASAkq0vtt6yVPlzVzoUMf6IuvWgKdhYCYlPS1MNVHTS9hd5jNQfm3Klgxe6sEKEwMFOU1J0f
EYxqfV+jz1K/xnHQp9+8hphynYW0zrF4doxNzdbn3NrcICWqpnaX1YE0KLYpaJpLOF2CW87w01ku
kJVBAN0akHms/9BS+rXWj2a1jdgnCEuwQrw+1zZttn8pu0eQiXWOy8iPdOraUhwVhgo+HonjIKMj
sqOqmLZr0dfF3wQBTIMO/zKj/odWw6f+GtcHdGE6WujV86a4mV+vz+k5HujzFd9Lp/Lw01IdUZk8
KnEtVKYkeS1qPjJXmU8n0bfWvr0ljmONvHV8Q8U/gaNq8bbtOuFJcj3Efvne72/yU6vRqGc5NNzM
NIfQ/Y+m7rSscyHXoDpCG5UV/hZNE3kvIaI3st39u5eit2fAejRfKIJ8RiA0qdssOguzI/PVwnsD
rAtIPfRmGj5+fynTUPnvzjGwQLBGSJAZJA6S/Sy2X0cevSsLjSfP+o6u5giQJVujLBIHSrqKa7VS
heFLFdj4Wv7+up9mnLkuFm4Axegngrb5fN1eI3vaWV78PVtYSSGn4b6GOuWnbgvVqCx0gUluDmxx
k+doyv5J4ebXHqp5bLRX0F4DHAC0i8jw62NnwVhY9px73zFAiYSH8wgNt9eP4e7IJOrrwnI658qr
xKIfqgEbMpKrvKj/+AJ+7XhxJ9hS+qT1AEtBqP+jm6uAD5ULvZNvabK2gTzrRN+kFGrTZkiWM2Rm
Z97K78f+nw8fg2NFGhGpB4R3P1sz4JaT1uViy+9+OBG7DosTrk6Fteykwe2ByfDDF6kZdYGsAtPz
pbMRe0r2Y0H9b/rDRPjkcmAGgOoLa5/wA/DK+yxykCVY4iS9st7yAiFxCwNMbGZyNLO6fOgQiCuB
gqFhMCwIXHKE9rirAB1r/dD0IQpareXI9iFpKAW3OxHgGn1Pct8Ob78fs1/RJH4EpgpRDNsP4Iga
6P2nCInLUUyPcJ3fZk6FTAJbVzaDZc+Th5PFLD3E/Xu3EmbRoIFmPgrKS//uYDkOHqahBxKR+otP
wP513sbCHdQyhN1by1mHnakkJqO3MS62WoILLw3YzQYU/6rXpgw4tG4lhzYs6KkQWlD6Rc4eYvYz
gF8Td7jW44UPnQAryt8Pl/N5jjnv/AQgMIgOAKT63BOfUY3vE/oWbwPOOlazL9XQ1/pWrKro2+0k
FkQBthbC8XyvW0TTLZAv18V6mPo+PR8SWVM2Behno0SRC5QZNnhAhCnqc4Ft1fdhk2QrSaSH7qjL
MatcnPZkrwmulshSpFg2/iFOfoJNEqmwd0hQd2QTAGDDZP115JmZrRixz34hhQ/KAAx9HDAV01Qn
idw66OewYaXLR/SEh8v3cPIheoNJifnWPCkvFOTj3p8XtP85ioP6IcUKKO1BYSCQfJoWHEEGvDG6
/qWXrCKx94Yq9q9AqNFQ9gaomGKTpGO9Pjf5vCzRhvL2JHLkZNwpvM/EmloYoVPwfJaWHsLruAhN
2kPloUFLpdKBeT3d4BlVCIwugvG+58C/Pq/gt1EJsevabMUYy1m8oA55Lb7o4bGELkwzz7w7D84a
H5DWqWHv+mCg0BLSzOC38GsqSJvE++VxzwEasom7GbGzDU56NndeWK3JeFQfNNUrvZ0WAZ1klM74
4KP2rC4lRW1E6utGukZmNW3mY+aTMnxt4zb1n0d7dJhkEXZV5d+jaHG2/MPc+BzCGf13kElsuCqc
Fj9NDS9dUPpL+voFNZyBttfMSbcHOt6VHc0eLZAR3/9+eX2ORriNgK2C/UOuzd79+YqDtId8arzp
q7dqMxlB9pvw5w5RxeYdjiIIX9LSW5mEk6vVkF0BkImYp7+/DZOk/5I9gACirMvGBYcGrtU/qEgU
WwQYgOa58dtGeRvV6cD60YlcEI3yCqTDHoxjV9yONOmIOD26wZTUYuWiqY021ATtXLmZuKjTOET2
R9bxshkmJxzByCN/vBUBB/ILJhFoxBIEHaUFH8CeWey5zTzsxpzs4jwtK2VW/ggz5QY2TNTDQamk
N//JwfxzXAOaDXfHNU/N03Lk/4Rvq8I0byd4mU+jhjeZ7AOJmtWFO65m3oJq8f1j7iDgLzZzlXh8
mEKKCXVhb6Y0pmaTmz6kOM7xRVcUayOP0Lw9EyIFRQjnIPChGAoa3kvFqkunxpwUnCVuWJ2RI1hG
f3iJv8pXAGYDDs62SVQzLlYgmH6NbAKX0LUrWxfNqtxjbak+MzegLE+bpfu+jpHvg/h8SLH6ZYkT
K01IkaCeqlcrdzicOHNgvoRExVC9osgcIZA6YeAroGZMHdJP2L8tFwXgav7MkjUhlG8rkt6hB3Ds
DbCN257H/cOjfcoyeTSEmigwsFTI2Mn3fn00NVfI0upuefKy0UQqJQVTCwueovum7LhyaQErpF6f
I7c1+2NjdbQQKKw0Nc3ytQlhPh/QHdXTE1mqZDimqPSYfYAqiSYtxTSmmD/VvYlumrB5LNx+Iqwp
MhIuiIyAzb84OToMBUr3DIVSUW4p46BcsiRypLD418f4mFBY/QHH9WmNQmuDtsL+ZVQW0az6nOo6
04qXViisx7GJ0KM+fKS3bh7PY7XlvJxnP9m8/09ej/tpOzKXRLMK8Cfbkg0Z69N2BJqZFLKfo8dB
gwt6VYtSTCj2fsbHL3sfq4d0sjpUPHBhWBjwekxbUhaCHqM0yblWtxHiaWl5SJUfEwxYkOO9rHGd
fcXWmoWPHSIb1c/Xhn5Dy1DOddyyVlhF5nVQJTUvgqq2w0eylMlowEAddxIY09znKlTm9P37KQeQ
+deYyMObTYAgAamBLOjzyYZ0cLAye14e8xzPUZqtGk/vbTohOnWNuagvl73IZYj+QAKNpkTFSIpC
nOxae3OA0kAurAuZNZZ/lTZGx17QLM++YdZqH6cUkYkdnaOu/u6DZpb3TRc28nVacaS58UdanbRL
gAIZkhP544Ac2xRgPYFXV0phM2yQrLj0bOkkuxaREmdbzkojb4oApsDIIG9Hic48Qigji2Fc5bTU
aK8j2FAeEtfR/kNYq8XPtvbs6Emf9SgqOEBSsKhV5yqPyMy20VpP68phnanYn8/VktIQHPoyPFBo
zjyQdda8PoISdYtn7ddZuvN85TrbhfNpRz8gU0NCNxX5CjwJ6+wIzljt6JYj5ZQmLRh6Z8Jz/gC7
MM7tfV91jf+0oBpQWRjp2DO6hWr21JU1qNYymOtIfwdwHcqnNRozGC591zn5cJdQfTRyGdRsDsiJ
xA2q85yy3XwbyRWXujenKeP2e+72nZF4CNUifiRaTZO9xYl2cMoj/VQRxDvOAQH6tmljVWj0OpFV
VWeokblDnf/I49ZDTms7O14s/StQPCNTGjEbGlko8doqtPdt6/d9dI7pY5HXl3SyKpHtyzFTEyou
Ad6/xSH1m0kH92nreuI8LAGQxQfmSgjipx9Xm229HuJiSjaZ5YdC7fJUIjJ6PmWDlaMsVgAX7GBg
TT4BduwLHXzpLB0GwzmTY7LQqvBIWzBU7sm6ko1aMLcOb2oqE3yojy9aBQ4ryQYoic/l1m7wxduq
ReLSOg1ln7mmiWNFEeJAQaWhELWgFGtaXaPZF21ACDxO5gVsKq9zuoR2gqVFTon9ZqHy30e3yBSX
U32IKs9y+/NKL3CtbsLSCxDnEEliahKRRK+1esaCPLXWC9+voQjugVwTsq+I2iIPLiwvlVF9iRd5
4dS3WF+iQbPHf2BC5KIr0PSjj+655paW0aqpMuM/uxRiZ/dVKelRYMMQtF/czG25XlPSQXzSwHig
B3IOZmTpvBfsIFv8Rcwf4f5JWTaYmZicHi8pnn7b507rhQf6QWbEvFpVfHRDrnB/ayIT8pGwyeJo
SzO3YwJQg3dD+u+y4ef6j0fNaSIwfKKkOhSxlwwpV6tzh0Mm4FHzepzeR2DqL6eezTi3Ph4ICtEV
S/IqLCCouf8DP9uEE4csCjKt7RQ7oHOgAeaBtoyCjhb6WZXwklrGy8rX7izXq+/MV3EZmVtGLEj2
60PIzOIKHt8Sb6k1mwkWSgzHxxOKUXwNDUEzNOOIHxKtQDAqE/cwtgOX3f58Hik9T7xRRsz5WjBj
OvVQBX6a4OYxJRSANj12QozFz9mTrkPCn4xKyzxcqpb3wQBSzvv7meMmdFnMv7whwAPKBmz38HOo
rY8f/69B/vg5KgXIvUdu33ADTmvl4xvCb30hzwpaVTy0oB/BtTLXywr7gQN4hrBI8PGiunVUTDVO
3lpm54BplzTYOBU0hxAzLd0xSnQUa37ERf+Lu6LMAaJmU9mLSXqzBuYGazTKbPGGopMZwQ5JfT7E
xzPlLtBDWLgd+FHniGG2OZ3bH6/2Y3qEaVUzPiHC9XwEdDr5izNutMzTzJHmMrmfh3xxQcslyp/o
TflanXhSzwzvx0Ra9QKjcM9Dmr+C/tDA70FF9JhdWISbW/8YUGudVv6BKQYeZ2CGg7Yqz1cIhehi
ZaaiZWPmpWkVX4JuMpWPYeL9QudzxZsTZi3TB/BsYx5e4gId3uDkbW6uwzGKD3/EfIARMVbj6OCs
gbn/VodQ454QVKK3fkDmh7+bC8/JvGM1LJGjLsAamLlCfypR0dnPIU9KdMhtlHi9ij/CDtBx8bIv
Kvb50RFraD+RuZUxpkjCwmZyaw9ZysXx7O44Mqm6p7YJdNNUbnhNuT6PuswsZ83+yteqRYdIXFYk
i/NyQrOinrujQtGYdmGNbBC+UumQcc4H7ab5+VyJgQ+SxqC+xuWL/y7NRBEtsCeHUpGgQ1Ffj5VK
KQrg58jVnTzrxucQqCqngHRZzdyfgMhT+p494RJhYpnXOt7XDVtss58tWPzDOQJ3cp2/2iggEW+y
Gnh1dfxZJIeel0tQ2nnNeffb4g++5x37Mmc4zrz3NSM6PG147Whup+uzl8MAV0/Cm/IpPII6Mo8+
J9nAEHn9vFY8EdrVQ7APV9shyqGaZobPmXsza6hXmSn+UT+l6Q+UfeNo1zyvKgqXD8kE5+dFQSnU
Qoh0pa6cYMHQJkhbF6DCrrzeAYiwCxfHnGHHQA/Mq48iy+pg+pwedCtk6p5nqQCCu1k/Sm8pxHSq
hiLwK+qlKf3jkAY9Z6d2q2jZcw7FPtmsJ+VPBa2FrAKXpnZemIIMuB4WIg1SXl5oBk8XnikV0Omu
6DCUdZvx61ip8pRfJ9IzLF0mZG+xD0i80hQpO812dwV9zgvVnU8Za0n3c1paS34Ipz6oBxSRMOHx
NxFFoPDFx+eTIzmbIaZLtLmBNKaHsG3MttEEqRlz8POoagMANKWjUnVUor3CLrzxNK2QEugC47hu
PaCYpqgqrL1IwhfiLfPLmpC3X85K3zbPkKKxSvDneGmqVPizm2ouXatu6l/CBPND5w3ibVhfh6Ho
l/Tgu92grL8hLJZzumdH8+pgM9TUvxFOrZ1IPlORhAnxiPJCmWWGyu7l8/0UkduI78lYjMLF5jym
NHEmKz02Cfpx61A9r752sRjX7A4zh32E58gpoyhItKOZ5U2ZuNuRL1qgy6KJftu8+/kkH+9S9CUF
4m0QeIt5rPdwA6DMxL9kyUw0Ifs3ixcQtfmJ9r16j3ib+RqyORY/sSC2wUfqUZ1o9pzcTW+jqNOe
pZyRLabXq1qcfl+yUM2qTBrznZ9TlpySSJQAEOJbH/VwE06tbCvnRXrRxnGlHd/qHJpDhyEIIJIX
fKfTxD2fRGtWeWatphw40P3iwyctU+ditZnfKDPxgqlbmjuvCvqnLz8vFMiELQ3JW172x4mtLco1
Qiq17bV/V30ErOqj0ChixxSjLUjJ5h5lKH1/hwOVgCKdi1BbDxrEO8+sJnqT46lwM5PG5f7MNaKx
Nrel3xec1VXsI0jCarPIe9c0T3ftNJs5GaV47AIUQJKsafZ5WbMaDx8DQh3YBL0qDk2K5Q+OVV7k
rlcDuf/98erTgZ5aDvGBGewS3ELnH2XlXNFDoF7tPuQ443HXUZbNrAYDcgDM55sVhOuMWV1jIcy9
//7y5uD6L90yc/nQNE7sJIBZxcL9tZ4A+afDeyWiVPURGktqwNwF5wBW0u8v9amAzmqyUTvlWpSs
+G9ojvX/0pKd4kqgq+m0/zVH7ArR/q3oUx9QdELPiogc5ual6qLkDUMW8nllP4Pj7+/l1xIC+j/M
H0PTjw2jlXnu/nov6ei5lG/L7CGhqxa+FIFj8nE8HiPMJjtS5z+N8z8viJIMhQOj+Upx8TMNjJaq
jRqODQp4btkoMvQ61XmE14Ypa76v7N8/4GfaOU9I7RbhCseF8k076lMJd67RJGxVHd7/jBhTvpqi
/RJ6SxAcZn+Ix0OJc7u805O3IDKuWxPPcQiwHqxh9dmP/nBHv850xpyjlGG1eoiy+5ToPhUal8S2
pmjxxD0ayGZRTeR1rPFZV+B1D0U8FryC3NcLKxOTGbMjCgv4D0SE3hN63Y6Ck/0haBCqZisntCBV
IHrBj7M+Uue6WDzOk9vpo5/Vf4TZ3z/E59fIi6ORbaMGREnW+Ye2EvuuUAC+xmvoqiYyre+JUD8E
rb5brFj7f+Dp/k/XC4zWjfkf3M9PYxYB1eQF2/r657Y3Z7koN3ZHZO02EpDqv1Vag2/sxEbLiYWB
7xb0+U/hwJtSKtFjUV5/bEskyeZtRFXNumgHKDl/IpZ/6kJx2AOhgUS/y/XImIlBv67E1lZ5Ws59
8s0GM/VfE9ANK5NUSQ9PiuM4xciSb+3Gly4wX1nTE0B63XaGrfKgujyVk024+P2L/gkR+e/QiNiM
C2AhAbjz3lr/BwnWtumsRAUqlBKF0XzYu8Fs8AQanrzu/h4w2Y2hBQ+gtodk06Qr570Nup3KgQGG
Cj1MzG1X9dRuLl2f6oF926QB3Ivjwu4edNfpXFTOvGxTl6bR10GIhoOMhPfY4qVb4/6utnZnh0Oz
i2VAsezSQ93EC2+Tj44c2k2j5d2kbeOI+Qol5hFzVtKUsHCoapRASI4cFaKi2QGD7YlnP1OMCBdk
3mL1kRiQY8eE+/A9EH0cFqr30ZzyxiX4crgzG/k0ukhAHzs3JtPHhYjhJkkKdXTtDbVJx6yPGNbT
3uS92X3sQAkD3glzAOlb/F6glfVRXWrQ0R9FC8HGhzr6RyryngPRG5sY31XEZhuOxEhtiNNBFbp7
1Jy4ZFNxLhhPNv2GIgMY2QyciKjI12X95JG4Jt51uACMxwY0hPDIcX4Y4btul4+TVDItgyd2qBej
J3xPDSWiTwBtT8VdurXQu5rsZiPgDwfubYKwZzTtM4HqtngMFkT3ukc6BqYnRRZnu+E17EzaAI9F
T7042zHPAQQccikcp4QwQdr498LhcYhPQThP7osTzIuKryl8pf1dm0Dzd/dlC9yQsyxLf1ZbqeDU
uHCKFt7tbppdI6JlW9QWxi3JlRPE2wUf6OmygnIBJpyG8lRwHk4QfN3ORY46g29j5gCprKmWfJf6
pMztponaRn5pqZ1YehN/NM1+RhNBRzsLL+OGyFseIFSFAHR/ZkqUrk2mt7TKbBsfU6N+z+faCMkL
cmLUijXOs9IOkV7CiraLuA23ghM/VdaYPBKGu/ihbxOrPjQFhPhNDiHnIVgK1PlhBKZnhT96x8L2
1nNYDuORWkR3H8kQgTUIBddRgd0JVd9RPqZM6qOfBYC2WX35Wyn7+ktmG+/TxEEBI649VMyoVW4n
tw0u4t5+6SqWYzv14WU4Ff0uQtmat2tbxvB69vdlV+ibtazRG2D3Vft4sT2McIew+Zb3+sGFB3KB
glZ20YyD2gcDRWSgJNlx7HSCU9sU30V9LujM98X3YoBDWed9BhS8bXdBmohTvLrNAaIifVyMeGFQ
VfHSIpTSRoeJP3kec6J6A4Wuz0AupN8F3rpn1ezUaG0lZQAbwu4eevT9Vrx4bYEfuddlT9O8xq+1
1QJV9nTzOMVusbddZZ8wa8yLTYf82aVPoe0g1QAbs4zSO8p/BYgj5SXfHZo1nEic3rkf3TIvDlCW
rb0zNOp+GH1KBoSCHSrd+uQNEueHoJliXLGTNI+/FKObLOdgCPS3wfVLzN91D7U8gya1bEY0JH7E
KoianZVa8tQkAAp2vqPKu3n0Kk46TXcRDAribBrn3atdDv3lHKFwPYSOmaGpoZ352TidZhLSKzuq
xnPq19apQIHGxW2lqL870+S1mPHGaJso8I5fp15MP4SFd69bOOsrlOcOr1+s2k/Jug7M3LyGywDm
SUJeX6dqPoUajb2N7fTF9eJEBGIORdtx8mrvhABm3Z/kLOTB7bV7EdQ45VKrfQ6m5RuaeDi6OSyf
cdBqR3HQRp4PUdoIL9rO2/uRaq/73Jdflx6fK7C+WmXDRmMAWMFDKbKg31ja81/pLXcbz63bM7gq
OCDZjbqbURm8G3LA5RjxqexJ5Iv4Iue+cTdi1vMWBaS+3JTcHz3TmKoZC2/OcQ6f4+k2cQcMpdt1
hJLR9HjkZXaDi2+BXXg/OncJbYDz3pXxVsNvOeFc7b8OcThfllTsRxoHvuaiKOWn2hKcKXWGNLiF
9mDtVMmrtEhLdjEZFgyPchC34RRWBwI9ahhJsUZH5XT5LUgb0BlTLp/cru2RBZyds7Ifw1c4+08T
J90n5P/X+AzeKCpHosl+LAzIWQ6hQe9J5JYHtOsCKBu+oOdaZXDVc4zDwwQbcEEm6aAoPCRPCSoK
bx6+Uo8wTru3cUUDRjPBYTt07pUPNABMd4i8/yzUAxmiBfy7HS8tKP8vK97TuOzAYNy2FISvkbDz
2ctmIpJdFjEVHRiWRyyEwKIPbXlWBVo+gc7yuP/RPUEox+069IavVNbEbYIR49FZ6uShaSRmMkMJ
ATwi5HKQbYrr1rfVSWp/um1h9T9K5Ci+edVIcHDFMl77+IDvwXRON46n9MUso+m8mLAHovISt2dp
2Pg7DrggPylcJOerJdPLNM3l3Yol+lNM8eOrWGP40lmeHVls0dXqWAoUUlgc6iQNLulRO95WNQgM
xjBKPea7bA9rZnW3FUX02wzTcbEF22Ef5FSKr73SfsbxeMV7MvH1BVAjBJKtpsO8c00aYnYz772o
io8OXbvt2K/+TTxm+BxoaX23UhcU2eUSIH2WbJdmJluF00tROr6sAm+M1N7uQM+Dg0/69HKy+uyW
OglaYZhlPddKvvI7GaXawnkeGjKYUkfl9ZyUAChhtBenpOvdF22letrW+WSjCRPpp8IdR3GWuzU+
0EnuRBd+2sn4gLF4m+DpGPc7OrFICIx0rHdo+DXRplxxgNk0XtpedxYd+wu0FCLGOrQnJS/xlKBV
48zSmc5bH6Nqb/atu6hNCrxbZpl3+xzvpfsyK8YGtwF8Mi+aouqKnSXbAExjmjoWKlPDsN5jhSd1
fmZSD3uXiLmru4pR6+DgnCpO1bLeOhGZyzZodDpeUe+AZ+VpJ3ucorVboDjX4SWAuxRih0OKeKE4
SqvnoOD8JokjslcBdE07g8qYHkcVRqfAne22fMQDLMU4e5mFnegT6sTCPo9ReFjORI04xS4fh0A/
JFZW4eXhZnUiNxhoZljiWqiDPxQeuJeNm/v1XbfgLHM2cVREqxKat30J5xeaoiupxF9FNeF0B8Rt
3XXUpk6lq5C8cKLqpKxlHmBiLVaYrDDumhZVlR2VlqYyOKveDfDWUn4Zq90SlmENP0kPHeshpkG5
1c7iNnvf0XV+aXw3w03TUqjdrmoW0GGbhdZNpHEURAwjwMKBVt9VVVDo3JVzMR895MTiXYjnCJSf
sJTOeZXJnoaiDvAgcCf616Fy1bUVJHO0bcrUR6zZh2S2Xai6PTu9Jb+PCamJJ3vkGboudbx9NuYu
ZrSkcLnVbemuAyabNlEe3i+W30UkZjpeinpLJFX8QGdbxVx8Iwih+LnPe3Qcg0w4iP7BUXSifN+7
WIwHV441hvqJdmyTHksR+6/ZOL5AA8mesrx/yZI+KDccE5qHCXTGPo1TeWazeeAxoENJAytaL2oc
T66lh+3vmEsIUKJf+00E0LLfNE3QPMi2DndSIi2nETsnvo6q+aaydD1EHUJhAu7YFT3C2N468zCJ
3cpm498mWLs/oOclJQoWVGuYD0yYDYi26TtuotVdL7CO3w/w3HGpb7sHLQaFGMmMhtI5dV+MAaxm
Ts6brhQ7txX1AWPy4KGtbGef4BB/UaVox7jV7F+4PW3HLhtoPycci3aum46vrcaGdJ1dFymziE14
ZyejwHrXCbtrEIAT4EM54WeIXgg80QrHdD8cUJ1PnCYFBQqkUZ8PIQ+HtYHlPKwpWuQpnWthpO/G
nWRRon64VPKaXZ7Nvwgr+K0l+QW3kN6z6yCBYuyaddvnz2WROS/UzuYDsJvkrLOT5hD1UXlrQYXe
jk2Yf7Hb5qkuwXJlHNwOESJpX7vJVd0GTZnuq2en8qRdL4W2Jecy3haUN0/Iq/DQmU2NupjHLZB5
76bkWHIa0b75VuX/yd557DaSrVv6VQ56HoXwBujbQDMYNBJFuZTLSSCVUoa3O3a4p+9vM6v6VBZw
7rmFnvTgTgrIkkiKZJjfrPUty/taxInxCuJtOo3sXrdO2zVHi6HvM+Nzs1DXtLndYMjublyQ0tSt
XBzVQWh/t3FS4q2tK3XXnk3x3uA7zUiMJexkwzi4cY+1U2dNKPpsJgq4XImk7rwpN0Kr5DqycbUs
d27KVpjvKdgPGBwkRpOzjavLDwueFxIBEBG4KS0RKGB8vC0t/IjrT+P2fQW/YXhp6drSsGgtS//K
jXeCoKP503jQhsLdDm2uHbLOMZ/U5n9nQAaROA4xJGMVzd8lYYPcHug8d42M0TM1sWOdWL711+2C
LGSD68/sT7OQ7XthDnOmEDIUttlYzt8HgCT9npOSPk3iUrQ/CEvmh+zUxqjOR+uKMTOQrikj/eGg
hJ+fuOfGeEca8nBtgwqhl6UcGbZl3GlOpHUVql19HZ3nQZTlm9eOc1gISxCjoXX6WU6e8ch+zA/Q
9VDDbdxhSsv9RFF1xdWvnqK5S0EedXNA6YkOQ2vOVjqBNJM4ToGSEO/cRnjF8QigKeEgCkmfJhOm
GHfJ6LIMIRgBD/MQY2CnjcVmuXSZSU1tkd/yWgtZF7dmY0xiS1cRk6fBwdvg0+wNmZTLXtPNvLZv
XQI8/E1hdJn1rYQuptXhiCUxj3esvIpZvynSxm2CkG57tgFErmklYGdww3WWbcoGihwbiR7bXrY1
JKOquF58EB56KCQNWHtXjnhMIAQj1A7krpdtl70mCTSqZDtxqrAIwSVk1RhDQZ+4wy6hVquPMpVa
9UN0hMM6UYqCqaojp2Nb9kgqENuTfYvUaai3/WJren6Xy7bgeyDKQ2QyR4vMFH9EqM7b/6y0wNP5
HEVeL1s4UrPz6vSOmT7+HLdqrVoZDCVYwUfNNOK5vSYRUS3f2firTQbn4ep9JHasz+4eZfTK+dYZ
IsjeZEvGCnArH7uMRmcb55PLLYLL8fAsUwYK/mmgoJzPeh7oix3KRMiu2K/sp/i2uOURgvtuYRAc
qy1gaLnU15bk7a0bXG2mKUJkK1YVP1oDmaxwjJCaZtaVLmVHoPPWygZqHHqHpNvhkyTDHKFdsy3Q
Ed2YyLEo3duAK+ZC9rQYfHufDV61LC1z1JFZaEbIZi/BKUVJPdtZGbXwvhsoQn3d+KeV0s+PYq10
Y/ZYYxwAvzDsLrAjb1kte8/mrnpufVk+aehjBlKpMMVtbMm5E6EXqT70uqDKQr9OOk3UuII8vLFH
aTJvVrNjfbi6crno5K8CeC53DvrWA5Pc7NTosRUWpitvcmNZqqi1KuRWY8Aqt9XKxzyYJ+/YUcJ5
G6tuF7Bb9VTU+37Q0SHOfjtBztLH4qPFdl9waVX+T7zRAAsHa10eRKZNMwWCVkZUoHSIMOgdZw/A
dKi2JOfN73BI5qXdGMnUGQ9+kWHznbK6/t4TJdqTcDjSGtSrRgSl3udGqlK0enGQKfGuH4kGUlYL
qajNOlyLNNnhH4MusKuk4SOvMbtAudhtaEQ2SJyDIRrvrYSJwMDSi02oPgwUM6IBF28R5wrmJ+nd
uiOHV8QLCB82fYtOLkSV0Y0USIaJMojh1jmh8642dkcdfjOzMpuh3xRe5BUuMa+JaBCjSwd7BOq4
tkJ8YS5SbP3aCVgqaUO6x3nAF+PNibaxUMcdurYkmEYyMHtfkRxwbMTBvdT0hvdJnqBrtCQP82Vv
7SD2gyhHHfGpIT9ieJi3yUnjMiy+0lxO6b2XV72quqCNH6hg3Kve9pzsnUukteyt0c4fAFnHNwgd
k4+kN/jkgTfMCM5iglqKdc3gHGT69OTPjryb+jLlLWCvY7/rVQ1XU6/CblA4wYPB+NDbBjmhPAZD
CzjlqFteJsvG3+gUwj5AyYBBMvXOI7jUZjeYtf7q9sIATo6SEAbOisZerMsGB9NyxutpZltTCkjq
m7JG4h5kYzAeE7dHXybqFUFnEhOK6k9BqcQNdMNhW3uLuWPHw6YUYHEmtslIjjgzGhwLIPJgtOLB
TkRHUQDh7MaSrTwl0P/8re4krbdDytB+mWZvQDc81LxL9vneV9B48KgqCvDbTlMVryCYj7B2bVmy
DQGoAYKSostSWHJ+jnaKccndWjEB2Kxu27pRMSKR21p6lUVrN/OYxEEQh/Cjarej1f6YRFqDpBcz
SU7O8uZxtRiv56Hu223ZjTC98DZLXs5xOhqCjClQRQiRVcbmtZ+WhYfQJwbt1BtxAJsoNd+XMiuu
Zq0Vd6jt8hAVl/kNX4us2RR4wRJmjoAe4U020Z9yWnKxKXt/iCOZZn7J9be3SnLRzcXZDe7kPIOZ
aOczk6uCVGm7qQgQaCtDwauSZVMhpTg3aET0yJuchaYgMPElwCRwqqgycqzlztxPIfdNqjrq821q
9Z2vPjf3drImxtCW2cRnnxDt1w6dRLIZZflmQVp47eGGbdKsZvaIJhKpUzJyyJf9W0K0VEJtNWuh
RuVx00sMOoK5C2QiqR170q9KhSX0bgc5NFeDQ64XHXlxYi5AUmCs+89MjDOPwyBx31tztaLZ1sXD
2C/msRCAt6Cq+pOq1vQK8UvNiMcTwj8IuMvudg00CqcKzz84EHMsH3DxZtue4da251C3ITg6MqJ8
Ma7rpQG9kE/Gaxov8yu0C0L/hNQxPzpFVPll/ANhsL61HXt48in394YdG+8NGvJXnYc4kD/44BDt
v+Ka8W9m1vT7dhw463z5DYnxcNdKfSGNfYDyxHmw3gWJBlSiN6BecT8gG1b6gmBkD3kJjz5Nndm/
EOtkbP2ZRqVrshruWWo0z5pf2o95imc/hFapHdu2NlhmoZUsLOv7Ipn+91HRMg/q37lBFRUoIh9H
ivdKR9tU7UNvC9LybgdAhlzlBbHZqIv6Dl82a/55yauOXQMrw+bWXhDDLPvJxG1hbq1Gn8nrhY5D
IvARKfYyPMXZPDnfndpuikPe+NVghzHozEEjC9axp56LV4EeBWesEq8QcOfqW6RzxkrZ6OsLcc6F
2+vzkWRHppgb15xh+9j15H9163rgotK1wHtKrmNOqjtb6jyUBlttcZMESQpc8BFBMWU8uqgFjzYn
DUJ0mxjKMW2bTx0kuye2rCSR2kWinZYCDMSaJQV6nzYhas8MOQY71iBJnqx6dz9a/kALk1mz2/fP
jT8RMbdllerT92H6yeb8nOeNkM1WTC5Q3khvLSBQ75LYPGPZ8CwKAD81NiXZZiUushsPMUZHyMBM
rNU7sd1ED8p9msyj171ILVlNuIixX/Az1OyeO18DYqBhvs4XEZcugCIyD8bdf76e+3UvytbQY6ON
yxQEKks6djK/bg0zZ8HEk2TeR9G0ygUEeUJJJKoCRg5Vb8Na6t+sr3/dXqtXxMbNslK5bFmO/hUe
y3DOH3ScBZ/Vz1ccf+pPLKfuWWILL7UlcrFRnwHkp1nOUvDnW/5bNIf9Z3P+Vn2K/6ke9b1pcaok
6XBhCfzzX18a0NfVf/orN9n3vhHNj+Gvv/XL84r/dflx8tkohsIv/4jqIRuWe/nZw18Qsvz5N/z+
m//VH/7j8/Is/y5RTNcxJPxrnMP/Lr+9f6vYc/98tuMHvIXLQ/7IE7N/I/0Aq4zLwt7gXGHD/JPk
oPn+bzYCCYutt8mAis33P/PEHPLEPJXHoSNWcdGf/F+ag6X/ZmLsD9h2wCrEbvz3wnY5Uv+0ZVYm
YaXUMLCbqU3zX4/k3GhNW1i2dgg0zc6Rgi7rQQa2+PKnz+Tu5xP+o5bVHRfSQfzH//j1hIFOz8t4
VCQBr6bjD//LCbPCglsYmmsHpB0GtM2KUkHq/m014Vf9N6eKWtn/5S3h28QOj1kVq79KN/6z0Ifv
Aj3raMWHxWiCW90ltJ7FP0uWVZ/vWtCV/05EYP0V4c3b8xRnwdFxRBl4F5Uj7E/aorkQToekLz7A
GY4ZZ3fNcGLxA+WoYZTtcFOfgmcC5yxzBzV0ZKIC0GXZu8xq6n3nkNLujKM9geIBMNrmWX8ImhmG
zBL04I/mTI2IRbCnpgz200oeWuUuJtFTs2JJGdV9WWArLbV+eDIGgFSYOdsdhvfsTFZidgaZ5aA6
Tep0v3Tc6rNEYJkZRHUPr2z9ZJG6PqeF3T/D77vR5ZJFk1fWoWRIf1hNq7ixQfP7RFda8t4UoJFW
a21uV2vKn0w9A4urx+XO6cishZ08hrKpp4PexHhQ187c+6OOVgTTWmSkTI3KwRLXnjE0Z1oFRKTc
dr/pZaIdSleNAXttOnQgfJKNPQexy2UfNKrwQXe4azWzUlpTspm7iVq19+2dLsz+LSs0+ItbOM2e
oNn4iV0NnAuENa3bfOfVHj3RFHOch3qK557CuarfZe+1bzl+hBdAS+ZDwJ0FbpIugo/cx2CzQYgL
trAyl6ZAYZDNux50JBs8NtLQoEixAAxkl7d6ycgoZAvfnDxMPNcLk4Fnf1mxT8YZIFT2BCo0mZWc
zWjrFknsQzpnOhmc+fKQojeNyBDp3zCTjbsG+u7OH11whjNOpI++qtJ9Wqfflz5vtwlivusk8Nl7
G6uTVpHgw0nruLzpymp9AQqg3VuY0E/6inB0I2ajYCo66tq2yPIYpFODQtLNnGOMxQxhSy0ia8mK
Eyxa+ZEId3gvDMVZXpOVZGttyIIrPgKB/8X93sHsnhilnetSZ+zhlR+6NU9UuDYZqMO8KYrkKRDU
bV3clnsNMhJ63IoQ5xkAZAN7P8SQ4268drjOAYwyrRkSBFS6n39DqxXzy95XKwZMxyhoYaPldg/x
VJonsoDvoJZPxsb3QaGRvm1tZ+pRSBI2EgYDGGPlaTun14Yb7Ifr+wAiJuSbdd6BYBa3FPAItNZh
eOgwy4ToCR4Q42YRAMpXTfaEP6+EbZvLKs6at67RFLjTY10HoMLIld4tlX1fT9WLZ8WNeciYAY/w
dpnLL99r0j1NqJGScgaA15zDYvNbM9+sNPBbYhQKxN0mmakhsavuevKncpmP5J1A6AhT1iP6JtYo
YJ4LMSHgx+UsxZTwQTTdFry2yL/YyOyToVRRff44ffEWUr0CgwxTFr8qkZeA7oyQ0k6H4Tv4db2f
RjQ3rzMUQn+Hus9kQupPBCJn4KL8nchF1tnYJwbU7cW0Jg9j4SjrU5uNwFI7FkebBonJdJcwYfWt
Tet2Ir0OYm1kKYuw3XkzW/ZuKMDqWEsjfIWB+Zwjn3Z2TBgd78ObGS6y7sebc1Us4Br6xwLYV0XB
H4jiTXPa4jEYQUH2ULLVi3mQFvWhfPbiRVN6YjNeNpN0wbvNIwyyaR0n0JaK4O4MFtNTM+5Oxjw7
B7PSoJ/hhqO7q9bA+GKmjULBd+p/e7EbPxJrO30H8snksTbqdseuBfJbiVJlI23GdIUs7WMLLe2K
IpwYg0qudVip7MUNw+LmurNttkLe6Bk7wyV/piRwPXLaYAhroUNuQ0FBvxXHwVc2dFXYDVr9uApM
iRun1iRN7zhV97Nlt582leSJP0TxypBuM0cOqnWLO6NMox4z75HtenBbOpn7raxosfE4jViDhVfd
q2w5NvM4P8BxY69J+TAG+Gt+Xz5b+kCkeZG7WBTXqnlMKpKuNwLll8HFgwxQzttye7mP/60q8P+l
wPulbvxX5eT/h1UgmyvKjH9dBeLcafpvH82fy8Cfj/m9DGTL+BsyWJ+yzVLorD/Fyhp68BtEDzTJ
VA8Bnp9/loE2sbIUiMg+UQ9ROipeAN+fgnpZEMIgSwVIiJHqezzJ34F6XWz2fyqayHPl8snQGbwI
DDEUkb9WMOCrWxCkq3bNiKTLgx0wMX+Rr/0YQBa+yvXKQ9UBbdZP870ngOw4JysoKzRqUIYdj4TP
ZgH+f6WGdYV1U2uM51n+MfhLCCpBIQUleC+LfJjjfeEDes5OTjKNDKlW/m8sD3hQeK0nZrRQ3xNg
g6TQpCAtSUxfUSP4HnxkYhRCVpfsLa/AEUEqLKwJGiZzGFjkb2YNDDxkvs8C9RHvPzVi5NvJ5N0D
ZZdpcJtlQzQxb1SZRT6KwtCRNaKeUvbABqgbuJxikW06//fE0P8+a/5N7wTOQQnD//Vp86iO5X+E
MEjLrP6lh/r9ob+fPZ7/m8NTeUqCbDiX0+CPHsqCeUcbxFwCl/jlJ7/T8CznN8bWyBJNlj9krqjT
6o9zR52LPup0Bx21YzLS+DvnjnOhqf3p5KErZ3eATJrnBGGBlPjXk0eyEav7PGsODCWMKQpSjktW
H1lA6Qb/wa1NlE4gYf37ACrtuDGzOjtPLpQWAk6IK+kRYHzJ48x6cZFi3WHEqB9H4cYYugxaFirt
9uAxRjm0SJJZP/MZXWfclFFG1w0D1blwqy2LBmacbG8D6+SXWnoujEZDqUyDdCXBhXcRZY8a7y/L
ZISFdFMy9ca8/iEqyX2DkakNQULYcPPIECjS2AbZh1MnYgxkXfUwWRST2qnzLQJeMz2Os0B+2Syk
0qMSasPBjIHqs2fDWAVBJKDEraOZCc6bXvFHAaSJh09exRiZr9aYuGNZC2vjs6xLeeJyiYLFsY7E
RZAajD+8KSL2KA4CTR+gqrXq1Y+ML/zgxM5859bOlESofOOP1XXYZBbsIF9aikiel7/sxYaJ81JP
UNODgrYPtXN6O8m4/tIKv7kdRD8u1wTMJwgFJfLqTZx6VMxlhUwr1A3s8Zs1bf37ueDv6lwWyhsY
6nFF45CxTbdR796v2QqSP/EJ2iBPsdkwhtSNbcwIh+ztUjFf/UpswLke57ZqVXBHcOeAPEtPOQ3l
QfD57camC04sx7v9mqbTKZWBSbLJiBWS4Prm0TA6/14DRHvOC2qMYPGJSjGIw6ri3vgSN4V9ZHNt
XWllZh9nCWG36DuWjKtdLZHr5caVLaaJ/NxC2tuMjkgcKMoH3rNh7egUuvdprbo3xSZ7aVkfWiFg
ecf9GR+F642AD2o5l/3DEtzPbcLSaLGDR5O5EKXNOidRMGNdVgDxr2Y8C8GFXnNw26Xa9M1fCzb2
wghOLduUZIezgvvDnNfZIfa6YT1KuZjLPkP9dzKpMSfUs14VWfrs15iurCAfjmy8HDyvUysfPDJ3
ilNqzcFd65OgsTGgEDzVxmLfpOiYJ+CyJYvajc+EcXVQBPWrtU/mRQ9iurd8gmCj8UH0h8XJGv+t
G5uR21MwdSEbIyvm+9GmcQOeQnZTpG6XO1ZFq8mdqaG3uBpcRtDHsuuW7MVssc9ckd7qIK/l8Hn1
4kR7XAj4Cc0ivmFcO15n4yBe0q46Y8pOTqVkkP49Bxw9mhvTqhrA+Umle/XWM0v9ycFwvSPiBWHV
OqwRcTzFjtsnUlNLL7G2JdNzNrAq0oK0uYGG3DGNHR5yaZD0UrYmbVUOsWXDeHZ6dt04cQ+c3tqX
OrHifdP3K5hpx6raEFNSi97EZEQNJmqnDaZIPpyav+Gw6NmMwlSSPrIMM1NUX8+PjWRqvJCA16zs
mXMRH/ORNWIATwpYbS4jb2araw+MhckU2U+gJD+clStNGfdhF6/72Tfy/ZKZBvKrwcMdOj8O4C+3
WPv2/pA7z0aPyhw8PwkJi2xuJ0J/GO2Ym7Ff+drUSjexkS6MeAu5VLjJDnRwKJhnXOvsyz7zxcPt
Z8ZvgHOmwzyRoVS7o3+bjw0IHLUetksx3hnIHXYdhCCUF+myt931nHX+si9RS4ZpKkqQfQVVM7t9
IqPp2LK+b9pt4a9vTew5NHDe7dr2NwMLeJbqhAAWVoPQI67Rc7uaftP38XTritLHNQlVnqvtvs4M
P8pirKBNP+QMaxyhiOydCqHMmJuPGpB8EoIWQl020ku+NpnJLs9IM2J8FthTgSSKaGj6F3SSDFSq
ZHjKZT9wYEzaPunnH7J3y/2S5ks09JPxZTTM+KtV4MgkKzm1FdiiyullTP0omTQVBwsG+nXdZdC+
8EKS4JKQ9tDKwr7y2cKHijdxL1t6rQxG1DavmOsPjl1xVLird15Eh1h6LNYsj3wyWB8CdOfPQccG
zMJIG3HvTc9r4HfvdVMwMYHuWbxiuqh2hhz7DZRTf1eJAR3TOrZvbHv1l6BPtGjAPho28GbOtW82
1+jO+kNlVf49LKz6RrizdgvrCkpFVyEWCzq5S8TqnnszNkjTmofCoFnMkxO5Tz7Ejpr9YTlkBGcU
pkXb2rnZurUn9nkOJvNwNA3rbCFpxTuVzoiGWiZuXhP7e5RVxRW4B3ZqNK54vyRx1q0uXjji6m6b
yam91q3+gUT55n5eB/1MvjfpIwOftCw5DOxpp6N4CmcjtQ8mwRvotW32dLGXf1rCrj5l1VdbF34A
XrKBbpr7oLtc1R537DBfOmfrgut+alI5PqRB4X+w/EqiNkDi0cXmVy2QP0iOSF5d01XdZ438xXae
ahtFG+dUwfqsIMDb4Dq3Ll38lPQ2wcP51xjRPCYbZw+iAkB1vJJgmS2vpBsGyK8a7FVe/62rIN6P
ln4s0rmIesNsP5MY3QzRtEjjfCs/jKasGyDTCyZpNzbuSkGyEJOL4r423DM5FfWpWnsZVYOpo3dM
xmwIkWVPLdOtaj0n+B2jthIfkmUpuROUUtQX2WqxzrPG8uAZOSFxCG8A66mLa+HgOkiRt4SD3YsN
NiArYtKVfcPh8UUz3WZrTZ3+NTXJ7GgAY3z2Rv8gR+NHXHUbvyeAPNC8t7o09C1zH2InCh1l/hKv
p1aX2Met7q1JkBmsaFWnuoi5drYtkWAd6jYGtId8XqqjNbZHBwfaJneNp4z11wlECuDEzGUm0DOQ
NfMhDVs93/cj+v1mmB9tkiTRlJGthqU6lGm+fiChsbGKyeYxxrEdZgJQDqFm1gJLvx4jx20GVrCi
2s2yYcGt+d/jxHw10Im96R34NabcZUg43n1nDBxXzvfKrIxjtkqEiXT81209NteyMz+9agqpCz4E
Vlco8/xJkDnEdPBbhhLCbkGRdojBRt9N95cEaENbkm1aTvmOleN8i3QmvkPeftXzpTclKI9UR60u
7NDxWg5Rw0+2C8E+297IjbPV5k9z0boP8ZxCLpoyRxLMyxobXRXJUULbeKPLu2MIbnNLP2mdcLfC
XWGkZHtVbHZGfdt4QxLaU4Acs/nhZMmhg/uxSYnKiCdxu5Z4AdJBhL1AQt1WX/uSNIxVzF8mIe9a
Y7hl6HJDtYYIzyXZqxziGTmtLKgBsb8tOac52jGUl46VIfLH9OGc6hxxuFuRb5a6/cZcPAfpRFGt
dyZatOv/Hpf8l5Zm4Ovwbv7rxo/RT59kv3R8rKDUY/5Ym+m/Ydg2IBrrmJ1gs9K9/dHyOb8BprFN
hIJMZf6yNvtnj6fTGIJ2xVgOp40u8O+0eHB8aeF+bfHwifJkuiIOKrTfry1egLvEjyF8HCw/eZu4
Sm5QijTU2PorXIhHbMsH8IXdq18ZrwvTamS8yw5l4dWgYvIINjKPFjeho1AheuDTnWOggvX6Rccc
psL2kJ9h2YtHd9vQimwbn1A+TcXzMTrSHzRTRfZphPdZ0MDC1lcUK62eI5l4D7kK+5vWjHplqK7r
CbY4N1WVmtVRKGqmuV1UYKCOY6obq1vQomDRBm4GOemCnFrrvSNiZ9t4EyifZZJfzCxgEqKCCelW
sEZpxv20ElqI1vrFtatsY04EGnoq2nBQIYe5ijvUVfAhk1Ly5lQYIj7sCMnfsyQlEdIHxrKO4MSK
BEXmk1yEiP/c9nY7v2cqaLFQkYuWCl9EFUZKiiCQsbeJZpxUSONkExRXktsIXMza0bDFZG259gYW
2TdzJOaRpMIrdjgVRj+yGnMVBrkONd2JF2wmFRRZkRg5kBy5NtptrFYcOI7mQ2uhapq9xngIWiIn
h9FpX5wx31XBdL8aQ/WA8tQ/ZaXfSyxQHm4qBGM3fWslU2Sy1wo77hevktCse5xi9tECRBEiNGUv
0iZj/9hZWvxo2nTrdrEgJtQqpz8kg9sRvIALjKnI9ArWgiQ0xw2e58oqkBs3kuy6huA/LLVseCZ6
vI7I9HtvwhmDRgfZS2mOzmGw/PbNy3JCOnKQE891gfXQKSnfdLM0zna9MglHsExGaKK3/QkjBaRY
tk98eIHJjDiV9M3CbOurXsTcIdaGWXinQSGDqQOvC6BHMWkbo2GPqCNSQnRrGTsTS8BXzyRiZTvH
CRNxk0jL3CTFBJUMKJ0qo20tGu4PzDeubRWCkRC69BUKMSVnYOBH22XFaqAX0uZoYIl0twAPP8uh
SFDxAJqNREbluU5Vf7AwogA9y8YFhQ0+hQ6X5DMjf/29l5511Czwn2EiBj7VHhZbn47zHR+gFpLN
ma0MSnTK4sapr2bFS/RYxsitjqDrzkw4NB0ZL8XBETDkNh3q9gcPVXW2qRDqPDA+J2SncVyQjozr
sQDDhd4Yw0zvddkELCM77Hmo2reU82+fEQnAPmIm9ItZA/YhBN3lc2vQui8dWWkZ4809PKP2E6EY
8wggV7eXvyxHHOrvRmnw9CWg1ftkTUlJQz7shhbex3ucdqQDqql/qbJqUM/LLyK30dtDoXTpVHjj
A/aUh0U6w5M3V/xiCdTh6IxcRLa+1SyRHohxn092Dg2FIy2nIlo3axKMKG4XIpsuGxAfXuDt1AY0
c+TTsJJmaPRMYo35MtUqypUMA+++dxL72BTx/GAQa4PDAxWZmUjopJDzuOqxWrnSKhULb8ZTuyun
avgAz4kxTW/cWwQSy3UXG+ZDrOf+w9Rh7k45IukWUL1/RVSH5tJhj7G57La10ecVaYaKXZmkitvS
jfvVJfinSwikasohiC7fVjWx/8iSRfihKOJ6CI1h9MNG3ekXdc83EPMi0b2UAkCxsg2CwCT0ypmj
fuU/xOC+ARRcQvNSS+TrWdTpeeyWO6mJL2NHDTM6zdc689mewX0I/BtzkLcMHe7SUWfINqSHKu9/
OFQygdUQIMlQpDa9h1kwZxnT/UDdk/QUQLg5qD5UUdTGDvWztjHbpQl9VTgN3Mck0wFcuUZmuA8E
wDwBRjTO7sg1vFDll6sKMcOrFcB9OWdzgFE73wpqNksVb4Yq44zZBMDUJATWTqrUg8SUb/xgtKOl
LZjhtV1/GFVxOFzqRI2KsU6QLVJBdqqURAHeXueqvKxVoQno9ntP5VlTgTIJVVBgCRNYlacadaqg
XqVzr4i+oYRFDjZsKlXWaqrAJTuMWtfsTaTorotdR5XCoyqKK6pjNq9km6mCuaVyrhHYXwVesbdU
Ue04K1+wKrTnTsbI8yi+C6pwV5XjXkDcmyrQkZpYh0kV7TpL8WhWhbxyn5FCjAACB0yniv25bvAI
qgagV61ADi1x64xU1wZuEo1+AevXD2tpH1rVSGSqpbBVc+GRW7g16DcGQ+TflksLko9ik6m2RGd6
CaiMVoWVh90B91y5HqhWJslVV8NS24YKSBsfP3b0PYjl40iv/eWMToGuCIAuHVJ96ZZq1Tito1mf
GnqpUjVVHFZ9BJ/duENRbkfTpfuqpJYfirpot7bQxo1QbZpwzAKwrnlcKppuq22/SdXUdT7UT7bj
r7pq+HTV+gWqCdToBnVbf+tSHKuqTZxUw2ip1tGxQIQibdRuevpK5r16qBBqhEvRdPrI6Vh8WtsB
ss1pUp0pRYL/gdB6fEBsbTwVqoNtLs2sUH0tJhRa3NGk6QmTMX/KPUlumOqDheqIh74vURfgjawT
EaMq1khlUz10IXhsUlnRonpsT3XbwHHnLegRKisocJup7f1zO7YIYfWl/Dqplt5Vzb2j2vxeNfzl
pfevLnOAVI0E4st0ALJbchovMwNxmR+kapRgqqGCf5kvEN/4PKiRA+NDhpeWOXd8iQ1iDTWqGItc
nrCn2RwxNTqfpnNac2OvE7dBmrdz4xvela2GIbEai8Q/BySMSojYY2qCy5AJyhDU2hlepXOkUij2
ht50UTaXcVhOTmNHKYOdujLNW/zyw9PUZ9OhBUr44na4uko1GEpWJVPx8Nxodgt+z1uPhRokEaSp
XelquAS0pTvgWxJhq0ZP+WUIpcZRsRpMLXb57qlRlVBDq+IyvlKDLNiEjLTUcEuqMRc1w81MMLmt
MW0yE6LAmIbll7lYXo+Mi6YOcKkamwEpAbGgRml4bW3mDOsN4/Zl36uBm6lGb44awq1qHFeowVyj
RnSLGtZ1uepPrUJ7s4bgzJpefE5q09hB0tgFat4n1eRPs5R9CfDmll0dp/hlQsiokDtoc4vhg9TU
QAI61xFyW+28n6c52QprfYQ35J1nNX8kY5dJZG3s4TGIsDT6qBmb5BOp+t5S88uxa7BrqJnmDBXk
KlNzTryxMcyx+JQl3YMdOw7ILj8/Livy0jj304B0Vy0tjIhkS/YMXF2Na09qbjZGOeJVo93DOckT
yLTYETmFlbyDN6zEHsjtUH4kFxVI8VMS4l30IWxM0Io4F91IftGQLEpOgusEZYnzU2bCfRvNSXXR
n4iLFiX9KUxhjo1KhbvhC3Fi9xruxR2eZJV6J6fHWMlbDCV0QQ/W7DCZ2DfQGl671UKzTyOfBQ0B
GEoqkyrRTInu9rbzENIIJanJlbjGEMZwMynBTYbypk8W8ogdxDi+kuV4SqBDUAASEJhmd2TdmadJ
CXkSJekxlbgHKt1XRj/xpqtk/m1SEqDsogaq4/iq0hAIJbmOO7ETWMTGDOuMEhK1SlJEeme2Zxf0
BZDfvHHQHa1KgISQ7sMz1eS+q/qzaxRh2djf05JZaqwETBBD0TLlF11TQorcu26TK+gVTn6alADK
9LFtWEoU1efBI76qQEc1DX6euPChOK4XJdW62svJhol63yqhVdnr5Y1Iq+80oAlxG2aHImsaVud6
qZG9Zei1OiXcGvDvfTAFUdeseBh2ss7GXa/EXpQvbmSa1vwwEFMTUgM9WEocZl10YoaSjOl20G1x
QnGmKUGZq6RlXWvVJzJG0Jt1y1DeFnXHdFqRtd7rTqBNi5VMrTJSbgXYy1Cv0Ro21AFl4H/4F33b
mDjGA3Gr/suASOptVUK49aKJGy/6OPeilZP6/2HvzJYjtdat+0Q4gAUsuM2+USollVrfECpVFQsW
fQ9P/w/K9tnl8tnex//1jvCNw5ZIkTRfM+eYQ/6YL4nmrjX753BJOWfrP24h67ByIgEdE1TMC5pU
9DjqhjdrSUr3qiU03c0ZYddsXIqVzcGvFY6lK+p2AtZZibaP6FCX3HUw8d9j2KmeW2Y3428Z7aLB
BVJXTf9NNWS4yyXNvSY7+QCj86tekt6bJfMdwv2NrruMPqv2H8Bw93colcsHsaTFaxQEq5nwa9zP
ZMnXS6p8suTL88GeaPzCjWSPsjMSUuhTlE71bwLU/677/9O63wV6+XdTn+evdVbk7Y8imYVqz8/8
see3UEQLpLQC2QvTFoGQ9vepjxS/OAtSDkUv4OJFBPA/YmkHsTRrfEhz8vuoSP5LJePYvwDRshBg
MwayTNf5R9F3jKN+HALZC6QQiQyf0EFf8hcMv2/1HUEH7GB9Hz9ipghSTaLqP6WfLFKbH0dNPvqg
hX2GrSQwORM/SXHCjkoc3E546JKcIMgeA8PKH0Paj5b2NgMpeEznStcbslrKtx++j7vfjvKjTns5
9385OAMlBmCcNgZsyyn4QclMfGo6Cu0HJL4ETA5k3RCiPaJCyJYEcvxSxXsEzTNYNXksNjjZ4q8j
FOB869WeQCOH02nqGPDSf6VrUZE/32kCtRsg+rxb0hDQ7VSzE4ii+dI1MnzIvHTY/H/8EQCvAosk
LJcL6aczaDJXwtE5ByDIiKEfnWLeZUbGrlwOE0heExszTFxBjzKBHjdHYLQBjTtRKhOfD8cT+gKb
SQLmnpXZE1odBGre9b5OjyORPQh0WbeR8Nfupnxu2bFlPAv//m/4WTC/XATw/QJMAT7KFvsnSQl4
YbbjcggOsSDGvDZncgMwbrGqSr79/ZF+lst/PxI2AxfLoe+i4PrzN+5S6GBv40i9iMzD1C7Z5Z5f
nepWVPc4Bv9TktVPNxE8SwhrpvTRjDtcZGK5An+4wmyrwYRkpBwviut7ng44CLso+GfkwuUojI8d
RsAgRlH4/HT+gprHRToY/qG2h3jPa+gbw774oBv/8e9P33frwk+3q2tbuDUWludfHwpJhEhv4Bo8
2AzbjrNsbGgtXDPYoIfNlC08e0t5DYO9Vj9MvevflKQ8baBYhQ+qy+dzhuXxvp4AH6y8nmUE3BkU
1r0l5gPz3/BUpDkqCa7Np57882mNFIZXW5RgBIBaxUHGEiU0HpP40Nhe8zJ4c3z4+z/yt9C4P/2V
PrMyi9NJTo+HiHHxJ/3wrYV2mGLLrcfDkNDcZqRaH8kNaI4Gi/ddoRt75YniG6nFxsbVwBi4eJND
miXwQayy3WGog3mh4wGDKkCJysvNFwv47a3LJuhXOWTZi1t5LB4H+5MVZBWYBUBC69oL00fb1JDt
5hi2eK/GJ0xQ9iaP4mmvo51FsMOvPM70wWtd9xp1NoLimFklbxdGMmVo02h7MQR/HKGFGzNuYh67
b0ThP9ahmxwTqoBNblXkoDPR+FC8eNZZo6OjU879tQQesbT20rnJ/Crd96HnbsvedpD7l93aY69O
jpYFVVHXhX4Ge7ZOq5z4AMjJV0L4pi8THkBEMardRroVezd0EGklnrKxbpfeBsm5c+8qYT6WXYPK
PFL6W0n5hp7eDCYGTTVLT4KvTEFStBpfpZ/rjczs+uAGQXpMSD2/maklr16q/U3rM0xfiSwerl2b
s4hPUvfdBGBigDRaq1B/NbThX4w8NTZOFBP2IMGlZR6f2rOqrbaD49gbIIrCMlzZmN5bcPO1sTJk
vjfL5GY5nywGSSkXAdyqphialZWJN1dBpXFGZR4jjVMD8N/0ZKS6tfmv5nxrAVBCGw/LholGmq7B
gIg9bn7/CA5LvNeh19wlnKf82JpdsK5AHz9qByAgtmIWq0Q4V0K8F1Vd7LSyjQ0dnp+tsL/XT2wH
OjCX48BXwxyPRiU6DFO3U0rc22HWbXm29UfW3NNqMsbWh41ufxE133ntWeX9VKeXOHTVGukP6dpR
2m26UNcrlbXdujbNE00Xho/IcVZAASJmVNEFdc2vWCXNA2Ga5kNozTAGau8F+sa7ncHfG2rcyEbC
mLV1Q8T1dW3d0KEOTG41uRX9TGyzKaJVl1Sgv3p6IRkYikcUjCkry0HKJMUiv8HqoxuoR3BdmbSV
auLDjOFO2dpZIzDENFybFdMoXkZyw2tI7+LI9/INVEba5Miz93XTGGeX8cUNcCATurY7vSfYAe67
uJGo4ie2ZisIHeWV0T/fEM1ddZ4myzmqfEwPFpz0gyy4XTxjKphyBmQ66G5rDzYTYqmq1dyqEINl
Arigd6LXJLS6L4Crp1fR18MJCFd/1H3QrvqodG5q0wCp1jJZYM3fHzvAK1djIpm3SyEgAQpLZGMd
6RDkXG2sysNYbUZIWYx5fHJ6M98JE9WhqaNy69DioZhgLohaK95bXpXfEPTU4ETKFiUy/0oOB2Oy
2BurU0A6OBuVDmOmh8aPPknvwqSfvvXIZopbMiXSTVhSFMykPq7qAsBNaWf+Jo54c1j0f5DyGC6a
/WBv+YvrkwTktB3QaG1sRZwiY6rmZSYN5mpzo95OsVmBQg1J0IVEWvRfQX4PCAIJ+Z6SpP5QIBB2
XhHLZwVdhIAaaT0aJvVFWpTqqvVAddJT8hUF1mwvChI+3ffcrw6NOcMJTz+kaKJek0TojTZhYSEF
He/wVqBngtlzHJxK78oo6J5hhKIewwj/ZTaUeYDJzLOHlSMNLuWXlxbhaQ4cPtckSrgwc3iSYHn2
TNmQUXrC1ZsEqN42qHv+co2CEsTZsHE7QZp4O9tb/NzRdZZl2KyY7fAzdpA2LxG2RYh/uC0GTTe9
7/uWP8nwML23Qs7RutWJuxWBcq8WD4Y1g2NkSK09H+DGputAdrACoZavy9ALUCuk9aknFnNlCTV9
owbun2MwH1tB231KJibOK2obm0EaNpMwN9wz4E/jYeIAagNchPICuSEfe1Lur0Po4tsPPdU+mLjd
VqGOuofaRBBXS2W9mvirGo1kTTIO2jeJTcwB9aI4u6O5byseClbdidteVM4O/uZ4zKCIrPs0UbuC
Zc22YDdjhVhwh7YF7K4HdytjE01FDv0NVEe/h7UzqT2nX+qP2vErdVM3WdVzNbvtigwuplhtBrqt
FgiIboIwc9m/jlMTgYCxHXU74ibP5uP31/t/G9b/0LBa9FgUMv9epnAshj9rFH77gd+71cD8xXLl
v3rO3zvVwPsFvblnebSjpJWhSv9Xpyp+WRQEzMFwguD6WWzcv2vSHfQK+HxZC3jfK35+6h+EtOMH
piD7oWCDds5VLzxK34BgMCF+csFOWdv2uYz9k1llvE5gnm4GbeuHkdv6S5b385GRlCNZgkGFJpQl
1LdCZPVbknjoukPZGHdA6RkpqXLq7xwyHZ41QkvnXMXj+KHaOImOgCSrcB3mnTDWFUSrXQedYxuO
qXzmch7uO1blDYLzLA1PKvHTL30/uTc9fKxnxWi5Xs0gOTJGs2A4CPYYM2RSw1EFTkxEd59uwTRU
3cojfo2FYCa8L+wP06+5KY9Rms63vJL7lxZL24MOjQ5HVV+G3yDwZNfI+I42ZL00kfLwNgO7enfC
qH8ZmfJDpmnUN3bH3P9BtIjH61FiDGbdvhknQS3iRuNllhSjq4Cl4DeATMY9Me4MGWWfRbe9YUOb
c0rJtLLxrZj6TDg3tko0vELYpgHZtJ16n8sox9UaNluWTerNmgRbNuFn/r6ROHpWAa3vp8lS6tq5
3dEtQEAfwGdGewb8PlRFp9+bBcjRzUyJ9ilTEU3FDCVZIsJW9rhCTNrNK6VzK9pAkAi+TEsru578
WpprlfbdmYwOsiVDTRMe6mSbNORSg1EqmOXj1zvXoM9Aq05ezrCw9IGDFgGyEhCXD73MqkM0KQpb
w2w+KyP023UQZ2mxduC9fKrSoT1Z0l+ij0dOTpCy90NLmV4tGUpE2NGcXGNvKpg9u7J/TcF3rLzO
af0z1a2kfpinESpdJIMTRiGAZxGT8m3a5PU1V6AM4BhW7KVAkCHeHFWxMuMGEXaSgVnAuRDd+W35
reG3dAeznSuk0Sy6v0G5TB10L0TmEbc1tx95LTzjEIZ++hx2Y3LsBXhz0kEScSwRCr+XjI4Ay9Y9
AVK5uwsMAUgoEZXY4R2nSBtja7jO5L0mz5XJ1ru/nw0/ZlNgIcZp99Lq44dhkuouA1BspV/4du2B
+iyrY87t6OTKaHDj1lOBhsKTWQhGqQo2mQUs2HLa/m1wB+/oT5b9FPkcg5XRhhzCT06Dtn7IcaLT
Xlh9fghza9lo4kDIuUPXfWDL09Q6etdkOuP2XjiSRb0u8XWuZG7RGQZOsW3McnEmWiHpaRr9u6Rw
YWnMhDUSkNm1dbaJ07sUpoV2oXCI9wsOKdS1m7mERkuiOTlQZj4dKKM47x1xANmqBwK+yf2aKxBW
vAnQEg/Ipmk6sRZ1GOxIVWlPNlLXLTABeUSvP9x0AnXSUGUas3vXtRg/5+rsNRWc0KTLHsiadnKA
ZJ6795K8fTCC5n5W3Jiavp3p9pMF/NhLff3Frwtnk3iUVgWpVY9GB9wlhWW0RqKrwKi51qfa0Ty1
/Iw2LGgcYPRewhpBU7MmQ+QjAGYV2nf6Tjj5c+DAQ41mbmyYHYekjR48L1doCoCohyzr1gmtOFZs
tmWHevay9eK04WwXwyM7KLUxEdESb+XMWzv1+r1vJ/YDPgHwfOmst5NTu0eJgnrrkX89riLyIy8u
fpRtNdK3TZk7v+BZcF5lBvdTaSYFY6nUSXatfJTS7c7l4KUjDylMFCtZ8OxYIWM0Pkz02SV3fjRf
F5LdigVtcjf3PBupjv1DMROa2xkBGw6LPNVt1ETjLrTnbt1SIK+Hxo1AZ+vqNutQrsg688+6tt/J
nEKqBWN2N4bZvALc1W6zZpE3CE7K/ZAqvQ1nkadrnKucbVsgR8egHwQfcTzxEvEFGTF8Ce1Ir2lQ
krMFuiaNP3zpwfIjrtXzfpEHb02/pE9xJKy+xs9eSc7y71QbldM64ut/JQRmZ7udcevqMb8ydI03
ExjyRzuw02/N5LRv0oqcTxK43n1VqWg7WZW5S0unu/Rz6x8T0wFgnGpDb+lwUh66Ku4+xYRbn3zV
iHfRcEkLUQ03o13lFzwRDesF17o2javXY8s2uMmG6VNkZZ6/ygwrvkWd197gJOkhQabhwVRusu6T
Rm9AXPPITKMrBufkEKNxujN0R7Wq0a6goRPRBj2DjU+8VTOZpCWgJJ1kt7Gdhk+KkFWoMViVfsUj
ASAT5Ft8Y/e6YZITIoCerfEzrahez6KcH0UvbIriBERcmsZttJJV81RFg30zq3C4mYeCxSKpdgnX
W6UeXK+zPiHEtlG9AQ9g39piuMdD/gKttUFX4I13qinYY/Ngqg680cd3pav0ESmbhB/uWeN2gPG2
Nm1nRmPWYXmp2/u2YyF5jWphte2rWcEstYl1GUgleJ0QLOaHYpR1/OK49iLEaQuv402k8fnTZSrc
Lzns+G1Hz7aZRD+irCJj9YvfohUONYx6trw8guEzLT6xBbZKoGS3H0x48+NY7WON74uLNDzyVaab
Ls/Te1FO7QYXy6mLjJLZUh2v/1sf/19kvOTJmYxn/319fInJuOCfsox/XOr8/nN/SHn9X0gAspzF
yCwwZC6bmz9KZYtSGQMi8VP/UyOLf21vQN1YMqCKDmxGxRid/X9SEwOQ+nNNjKuOqRgYHuGxY3JM
96fRc4yywNVlo48ZFrGLjPS8M+yG0Ik5Kxn/t/TIbUUW08omphr+R4WDCIvjossh6vVpDhfFJMxg
G+mHBqWNnHF56eqQZUEdO0zmwMi+zaWGsAjFMe6I2I3l1G3zpqRhZUd6IbLX/D67C1eTckZ926u8
/yoTHzdzFcdkJygiEVcJpf3Dgt9ikRqOe38YxjtaxnlX0gTTnTqMhd2FEOPlY462yXHzVUji97sI
8nnHdkdv8s4Qx6mbEouCyTHy8pD+RmSwwrkzTv53VMNkmL78Ak898nZDIA372eyJyN1mXTTCedDK
cN8Uk0iMNCBsWnUuWrZDYjUQoj7cVbYEGSEjf4hw/hjKZxI8WdHDEJnezkx1Bm0ixubm7+ymb80N
QwjhHi1n+T8xOgWgKmqCAfdeBcECoBswC0xvgC1AiwG5sAZ/Fj6GLEYHMZ5tL2QIv6ry6HM2T9G1
l1OxLdiMsBOWU7XgNCv/dcYSZGxRWPPwYju+78AjtPwbSZZ9/eEmVX8r/cRs1lQJgvJcWBg57WIz
4CF/rdP7wAcvRvViXqzGT/eQdcsa4iFNvlediZTdVU5V3lVK21wwJaVu20EzNqYgvO+9aXzSpbtA
7QiwgKGj1sLFDNEC+PyKWjt5YG84rki3rTbkkjDVJnz22JJu+pa4C3NfKdQDss6PUEsQloXpgVDs
9EGlib5HtoR6iJg8uc6Ham9Yg3eCgc1GanqUeY3Fijdx89kt2CtkWknEaCIGQs4gzRzQhUszbbAN
wr1jlp4+FT2FQ2VYCo9kEXx4EU/+VR3WyR3S3goiuOWSs1xO5i2u0xknYmIZLNCpj1aTmZv3RC6D
tquIeidR4jExSvsNWWMZrW1Hf8S0x8+ez03lDMLh/Rg6y2i4h5I6ZsdaDF/DsPHf5xHtTFAW9Aa9
itr3em62yQz9yFKDs9LlcO4dpkQpfGlUlEgVmIeF5AhGjj4WgeVdwkJabyPxkqA0c94VNoRuom3S
Y+5MwbpziuYR2Fx0FUirDhoI8HlQ03ibktR5yKLSvS8JF76lb0xeq1wlb3yjCE3GTpy7Yk4PvF3K
Wz076UeJaptOt47kKa7FfIenqL/J2srfZHHJmwqZinyYkhbzCikoPFbEGF/8qRb3wUwBuhq4JQ7p
WIfGatHun3IvEtfO75qbHoj6y9iYsIRJjTWBovfxpeU9/NhpRDsxobonNN/geMY4eCucKXmue689
t24RGKSXyeRkznK2d1amsjuXGuVYkuS5b2cz2gAF9nc4gt1vbl9XexaN08uYMOCMAuOIjjA7MqO+
pARUbMJOwVuhTN1aeXS0g/I8uSbxUAEYGO10X9Cg2CsE6unBRM+9yt0SbSQQ1D1YFLljEIqbfPSq
z8hauzOAJvIgHACFXu4M90nhVrdIlKYDUCxxT/by9NqhHflwQ6u/54SEVwra7mWWk7WGg0XmVNOS
6ZuNyWFInWRfOokHp7Qr9BMRw+mer527xRiqHYLR8oswvHY/+xm41DE0wVx6o4PCqG7vaNBy4jCz
CZG83auVj1zy27xQ5ekL4KROJl60wLYeYQX1FxVmd2Ang1u7sKNXm7Sp/UwZTGjshNwS3qJ5QXNl
XoJWB7dGkdn309jDgraaKbghBj3dB+l4TVEDMUznRj116Nk3sxPg5w6HdjwSuRWdyiJBxOd7iGQ6
kV+6CmmmFDxq8jQ/G56bnOzKsT559Af2GmNWuG6Qw32oZMCvyEqzRr7cJMmhwZH5GXQrLVqi0V1p
Ri9VYf+aUNUfU+rUfeXE8aNVJ81DJHHf2i0EXqOr2CVDJaqemrwLbkdXzpe+KY33ErcvbzRreEjj
Ar0dd4+8yYeBJZZRJBPI+Mo95Bjvwf1m/T5srP6WEbo42amd7/y4qp4HmK93rBnCzeT0817Eo7rn
zVa+eZhZP/ttLr/Bm4Jo5NFSr4jm/kIwToJPZA4okMvdUPjdeRobhHYWckKDob3GyNcYR9/SUGfN
JqVnz3wrpY8bBJ3IbCSnVDkV7X3ebgtZQtNxs5glg5fobzkZ2ztgcNWLH4GN30IEzz6LKPL3eUUA
AeMq/9z7ubFKMe8zePIPuHKA/5MEwfskddr0tnXM4Jrg5L/Axmq3YEaLE07i9hK2WCASR7u3Q4pT
0ujz7gUZChkWZdDjUXbgNK8aMXT3JVOim9kIpq+m6NJuFRAemq8CzvGZMYrxqJTrvVVMFXApGoWz
KhojyZeHdukhTw+RSpkwC2A9iNvYDHMeS/ghtJ9O1ioJXZyrmISXa2KIBRN4onQWAdh6xEPyzn6g
3JF2++6QdHExcMd+8iNIZEyKxM3CQuExONl3hGmYJF3ml+ULPFWpsPDPdOue6Rm048q+dJi1j5Fd
wMZVeXFXRLZ4khTtgLqI16qqYlEWk6RKhCbQFY+XY6ohE9NVl8glzeYeXKbzwfKEMZHVlszqhj74
ZLlJuUO4BhVPwTNww0Q568wonTsdVkv6Qz8G92mUYwNSvGQHE7JFyGJ47aE2vVSmdWkdbzwFre0T
vm1UXxUoDuZQE2qGsK3kQZI9t27ShuSdcGogaaTlHVyq6pAo2z4wCoWg7cbGehjmYCbruJYv1AL2
4wh8gF6YKd03PzO6twzRzy7U5atbpcR3J8E94/kGEkZhttQdg98cbB55qDvBwp6GsjbgrtlNvMag
hg8Yg9f8EZc1UvOGgJuT3Y2ITXi9TdqPuDSdBjeMdu9CatOdFfOy7jztJLuBUR6BICTuJEwenO5W
RF21aar6OTfr7NoPvVOuQ+QAe953+a53Or1JITbvjNiSB7tI/au05MhbQcZvFGhew2ISdFU1IS4q
k3DNujlATm/VgOJgulvrxSN/NxRlr9Y1qAZ3Jc2C8rUHGEg7PTyAdYVDDZDk6JlTfm010rxVKrya
iyMAh1rPaus42t6jtp8vvrQppokcGZE92+bwqYf092TqIn0iRs3fOTi5MZeGVXUtdRucZ+1RrURu
eGQ5g7gPdBBhErrgDcaaMzzGGMnnzRiJ5JS0QcCsobdiwhuioDhklR01X0XGFjHQK038MBgfhPo3
Yc8ei9VvfcIcVd17RiMAGtbTbVDV1obEDRZSUTWeVD7M24jC/3X2/HPieI8IB4ZNZ+NdiV2Lv9I5
ZVpav8ZIjxhqs8iuWFBRkmXeK8tMFPjsyVf9oNA3YBuBKj+/12r6HEvj3i/RPgcKd186W8AtKvh/
RZsPe1MYzhqe/hoaiH2OUyvbpkn0xNciAGb4BAw1xBKJlOIGyMcV5ri4NK7zZi2GlrFHLBlpMkTI
VmL4l6WcmIy49jRbGOdMuFcFNJIT0nmxyzt/h3ZiOvlxf1WTYz8LQlr02h8L0i09BOALjnw9G2Te
hBqtLnFATOoALEsfnS0CdvE2Gfa4BxdZrrPA35P3JK+jpzTmjlxfci6/d6ORW1u64WPWNt6hhNnN
JLsxLypLYxbszEbJEeI1BwflGJfS301Ni58R/yHpgh2+uaKNbnOCl3cB4Z9XRGfphs3BNp7bjD4B
PfvaK5lO/NC1/i+yt0Xj9MOyhMbQs10hFp+pZP3yc1otrBto4gTVHIEe0NYZowxP9ezzlEZx7ZEY
nFcfJbUU44mOZfLfH/xnqddycA+dE/TVhQ0WLF3rD9IahC21N81lfLTGov6Ykzq/KeNUXX0d6Ie/
P9TP2isOJSwwo/hqTWyxy2bqx0PFVZwQJZRxqJLJF3Mzn+zwfIqKr39/HGvppH86oYg1mTHj6mUp
87MCTxdwYmoto2NXhtNO4a0CkoAWL83j9g7JkA5u+kCZMV969l5K/AU8VSJ1hcK+NNeh4tP9/Uf6
61eMEJSpEfs6n55W/tT7d2brK/RD0ZGp4XwxM7R0IhnooB2QzdbGjFT9MSK9/AD1Hp6+H/u/+9X/
sF8VwlwGO/9+fvT4NScIsvnK5fUvfPLvP/XH9IgR0f+2ZGVdavH+9SDpSRR+PkrhP8Bf7F/R+noo
DBk7LVLh/1myCucXVLXo12SA2BGR0j8CfyFN/uky95dU7eVmsgSW9L9oJyUNnqEGNz8azGyxe/SA
gJKeTJOBZqll8GGtLA93wk1rI+bKmmraWM0o9kjn5KHKnJjku7DJttDLrNum4p0Dp0JvvdikQ4i8
xl0PtdhmkTe+Zkw/l5GpK96DKLeOdmmm6y5woTupiMiUUNKilS0bribau2wENp6vqzXeSrWeKeb2
Uw9wFNSIU2C2HJudC5xoneaIWlfJVLw6ZeW/AxPPjt0YzdSM3g59rtyYLT7nniiqK/eFf8iJG4O1
yaR/oZswgxawOF6V1VV7PMHzqenThdlje97n0CejdDVmOLpXWR1Fl6IGeQ8C0L8Zk9l86IYaIV8q
7zG/Bhde9dXGz6Lo11Q1CmGP7g+z7ACpxiA3wsSs97Wk+B1i3pe1mO6LspDHOqf18Ax2WzPwD6xA
wSlCIecWo75DNwWDIrQ1HtfB36ZLRkmnK/dTbYp8O1QgaU02JTdkyzXHrpnZExozxCyGXicWkSV6
uAprhgGYpEnM4lJ5iJ62lW8YSz+P0COGqMEoVN5EyDT2TmllO7sSLr+1me9RCTYXGRuQRTr70Ruz
8WPSnbdthgTamNRsuAjzWQ2Tl+68rhg3RjlODxCC5ecOikWZT7+SpdHsrRL4StdH9l5gJXzu2T7u
kiRkF0542HQBoZVcIpf4x9QvR7UesSRv/SztN7HyiXKgYNtVHuioCcX9FlWNvYp8GrB6qoPPvImH
bxFsr91s5qNPPbNEIMELv3emoUlvpqR8Urj1n6gRpncUPMgQ89k1L0ah+7NPuhObPJMvOQ5UuS0j
1FUefr+Ngvx1CqkprsLqi0s6WE+KpA4qc+FUB582/n4sKmaQueivrAqDs1Mh1cL77xDZEQMek+yv
unhiP0QyAA2Tg/eeyd5wwty3S3K7D+AL1YKcodJf27BSFgCVnR3IbwC1hJmYGa7TmQgb7S4DFUN5
tkmqSG6A0cSQdufszjDcQ+BWGh98Xl1qz34v0kqGNxU5ZOpcWumLxybiAXz3PjR8yzgS++SE9h6A
daJxoARDHnzgC6ribRRO83UGO3fXdLaffQS5ADTj5B2inbZ7cstR3NV+p3B5kmTy6IRNgqiqs7as
S4LTUEg7Izq2SadNqTxsqKNBmMY6nvroUDpS1082GUqansHUeas2uScLecob12+MDatD27zyoOS8
Z8Rj7kL6MNA8GAjMN5aoAznepRHdVpPM5AtVgV3V28adrPucRXD4JWHPtHaXBpwn3EoxnHW2Jqwa
rlxXYxvOKMpQQeCrGvsUTqDZBslnSV1nHHzQ0gXCBXTWKxp3mo++q8ETLEAY54KHM3imDnXfNex7
rhST0fDRUi3i5rxinp230vkCc67Ve9hxPYjDqQKI1hsYS1fsrJGSIJnkkHMa1aQxjpj5RTRTrTIP
ZDxvDmVMEITDEVEVLo7zoMnUJouoVPE9BTk9sz/ZqB2mDrtre9Y4LM1NgdWUUNeRSAuTnJPr2Hvj
znVYK5mQvJNV7XKOwceF02M6+Pa5pmOovzchJnuCYNgvs/lLHjh4kOOA+350w0Xz7CC16AQDZ8tW
+1z2/r5glH2X2+kNTnsW7LXlFjejctU5LInhKYbWUcwYfMlN1ccIHTrSlpizevbJl/XeNfJkuVcT
nl90IlvSqYWxo5MzP8m0ZMdnNzOheQOB556R57dSdcWD30vvFsBE/+YmoQ2HSQTnSTCwT5dmR49O
tG9raFHMFbrUXGUYOD6qqfrMOwrzHFEEu0GG4Ad6qIvIHivzUzSjHmDC5D8h9mvuHccIeTnk6TEl
GPdatL6xAy5tnnoo8B8zaqi7iezQRnrRkUdneMj4Va+0TfGGgFX/rbfIJF21oV0eErcaz5LZ5YVd
Icb6akR4SVAPUCcB06sqiKtlcQ3iBwt3a84J6iBllSti9AjQBuV05wVJQnJbsG8IT3qaZdEeJ6/H
PV/n894FHVtBbYR/SO5dvx5SfCiUrKza69H2zzHRXlvaLGJRaiiwA8f/NAaEn9gWQMrIDtVdOUXD
up/ZeztJEO09/oAdLTqKQ2twFI/G2Xllj8zwpXeD8r337fZiydn6Ckav2LktiTvaCq0DSgfxYowc
zw7IpCutJtolLNW2dc6ESZtD9dxxH16gu9V3iwfpBqQNowmVJ0SRjjDVhepvdeHOaxehwSGd+1/B
YcQ3k6PUS8jc7pYI2IBf0nhUAtky4PNR/BZkMd42FPztOubOv3MTOe5ZtNXvvszX8Jj0BjJLyyzf
HYn2ynzvmNFv3mtPzWcr0cXnoYkIcx4zc6uRAB+VGb2Ede7BlQLGloIuY9w9iS0A1BqrjGW8jnlo
bh0yEi8gfs2zMJplc1NH1WY0BL512GjJarTaJ8PuWn/TNRHQSEeOW9KGiBDrRw8BOPMKEpZINsUb
brfrClENix+kDt/3QOZva6GpI1N0U4Sx+26PPjWFA1eAeUXCk6CuNdnBOQsZJT8h9/YXinqUkWby
2HhTGd//t77/v+yHKTYXg9i/r++fYyhP+Z85T7//0B+OPyi9jsfvsfEfLWU8fdnvy2Ff/OIRtMMt
CacXZ9KCgPqjxA9+wdBHcW+a5PDgvkH9+Afb1/uF34aBBT+Ob9sUmv9kZyytv5T4HF5g+cMo7rqm
Scfwp5bZ772iKKbIwvM35cjKgKrgDAhw3eZTRdw124Y8/HWCjrHcdJF6QisO0swUxTlWESO7wmN3
WveY4GVohduaLfedmqKSF0uePhY5lmGkYP6xCttHcvwow3hdvZuCLTJxW5zgp6Y28mcb9+1dmS08
nB7g7hc3zItzoTBOOdPovudm9f/YO6/mOpV0Df8ipghNul1JSzlY0rZ8Q8mWTYamgSb8+vO07DnH
kqfkmvtTNXv2lrW8gKbDF95QrdvZ7f1nT8Ka2Rj2FVIGrQVrNqQt6dFN+U5eFNMwynsxXQHD26u6
30bpXJzTQZDRSaCT5p6GXQqnLbVGgSgP/UdQ7q11bwmfAI4tSaOFAykiJIvf9OgtiV0Ij/nKUTPK
iWUWfcGMhGOzhwHIsLTUWVGKSS8K6YxbiikAh7CiaXEVnib/AHAHGae+/CpQuD8HcI9jcbSKHRoL
5WcaF4SjTiKgyQAprxJvenTdYjExGaEEaCoYyEjr3kChtsOTV9FL+mjWE7B3KBD9DFnI7jMyiAJU
IAI8Xfgoe4RZtyESD/F+pVopN9iQ2t0hidOKcu0qBvcam9K1O1h+4Ny/qg6NUsBdhqcon0SKlD+s
Ped+njwzyoDFgcjSjLyPS8AUdA6gBqb5ABmhkj5fP3jGL0O1AwkesgXYmg49Rn8eWEkCddh37gYh
gcZYt3Xo3EwNukOOQr9i+/qflQMcEBZ8QATU0Y+st9gO8Hd8bynDC9nAXXRxGEfLfKjRYRKYSW79
MUCtVQuKGxWoUWeXzn78GLUlGIMGvvkjhBwyNxUZCVwT292TxfAYr3CwKWxHdFuH2Dv1ssF/lggS
9CcANznl1Nyv53EDWhHnWAeSVeqUIIPEygOFZlCILUVxPpRrlZ1Z0cINTJz36T5MC0a31ol8QhEI
Ces00SWGpOTPBQ5tYSWwbkP2+irRVDoP/ZDY6ekgNSpFaVsML0j6EpQgooGe62y+NoMNVJ1URTF0
29aiPk1r2TLiTXgW8vVzYB4+gpsJEdwtGUE1GbTECkH9VNA9OJ1hK2mkBGHQBimCUcKSPESCmO8N
9dHg4vWK+H2X84F+OFSGinRv02k4a1twhMnjpMoh2nrCJ6kQk0u3C6KPeLbhMUVb4pb2PLCVfOpc
SsObDtGnI3GpL25RVsKO2+uy9jT3ctXvk2D0vG3n5nx/6lU81mLs6/FuCP4RQ7FYj693Sct6TIFw
iLzZUhnhZn0ZMMsQ2neuYlU1BvHWE8j0wcR7ptnerZ/Qq4XEi3cBr9S1zfig42L3V8MSt+cxrhbn
i2r5OV5yAmqsB/sAJCQ447K1mBAQ8cAHThU7VFigGiRq21kOOc6dP9bVZ0YWgWXmFHoFLX6PVlSf
tKPGOyN06nlEV7mct3NYDtNuiKF3oLUy3XF6zze6WOSTx0zzkKbBtpR52tSYZIpYXgwRjC7pRwi2
uhaF/97t4/1Yo2W8XVQfXgV2mJwX8RI/8jKDbOdBVrkrkNdBPwtQwtNAqys5IIg8f6KV6yF7FdWH
FQjS1kb7AO7T0H8rLGTcyZhZFhUt209RYNXb0EX3dOOqSfEwDMBFAM+Sp6tL2l4rKmL9dphUhXlT
3OAMwpDp9WhsT44TPIBvnSygFDs423p7kWD+unF7tNvStEAYrjHju8xZ8qhCpN2CkeiWC9bT9eT4
Yi/I72HjDd60cZHHiomYhAQ6m3uIXEUZzRhODIRWZXNX6RYIhi6rot2E0OEesEQKD1g1Lt9FWHtn
iUIxAV9H56Wis/sYpeMcHmy2wIsOZZzvXjdP96PvL6eybuo9UnjJts2tB4UpzyPcyH6HmpJRmokj
iEAOpQ7w3RWeKw1SG/HcHOwIafEmtdfvYD4R+MaBoT+PfFThNroI8cpF/ItGQVn054i3heiwQpOA
6KfKS/rZ/s6fMJklRRwgzuTJGmID0V2pQNXfAW9liMtGUP7Qe+1Qxh3mCHSvdefU9B32UL1BOZeR
7p2LirJAd7sKDx16O4ZtTg63ak/THCvl5YRU7aa0xuSm0YrdZEFkKLfkeOc0zWfE+xxaPnG/pidA
S70LWTa2+5Dg2PiIebb6RK59k/m6u1tcUssJ8C0sPyf81IQYUlYjraTrDg2TY04atqdubH9O3Wk+
F0l0v1L4+mfs0WpsZx81HX9qsLXmvVXyqNVsFj4q1TKut6N0b/oeGbCglpm/r+zMvpjAnGyXpBvs
2z5DemN2MZWu8P4FS+apeZPhiCn34LMbG2uXbPqSEJlXW0eMPgqu9ThS/+iqatxajkDLxuvQFZvt
4d5tyugpd2O75yj07OuxEOOmti15qgOPWT2hEjxzvJ9P1The0aj7MuE0eylJDunWTrMMtmGTDBdo
rBY7DVLv0xJbgj594dyWTjD80GJWX5Y4bbtnErVK3+Z0PVN4WGsJU6NstrJTn7FYSm6zDPnBEltU
pEGc+UIPjretMEskbcWpvvesaxTlKJK5Hq6rVCy+V8M0X3RGPSnBdPEWQ279ROUrgS+QBTexjP1r
uJVpuCmbjPaqjVLtFdWJ8tJOOrfZZaNt3Qoyp11Idwl1QtgT2vSMZV83X2Dw035s5UMySvustNXj
wJG4zwrmKSW/J8dNT4up6C8svMc/g+EBgRSWi6Kq2jtUebPsvE+hwHmQNy/HUFHagjJbhvSgM9uB
nhi2chYXUzYAIwwj+HGZ8KpdKsl9OPysq0AwVWwcAeopao/INv6TAIvepFWAELALyREKLtzFuap2
jtTMA5eSY0aOxEkRJ6vRRg82VHuEc4gFwvkb15XeLQ3l4CaC+/GpVWLkoEfVjefJhm25zgdIAJpS
bIkG6Jg+BHaHfytq4DvHgzxCfxAWxFDXn/Ki1Q3pc1EdXFBqu9mtCnqaGExuxgF88QYSDbQHU4Qr
PXu5t5XS50vv2f9Yir+okbi7ZAfSx3wGQrobanrmlH5OZINt+W5whTxHCLu7y3yKlVv0j6c9xnFk
3tnUOmejKMZbsE8Q4RL4EUMRXbQlDHgAIEmw8evxMRszCKc1QA/fiQgoZp0+aMSyN2E/D5y4vXcW
yHo+znaKRFdMtzkYA97DoIqJYlJtI7sThWOgDria+qyEeqCPOfvdQeQjpyNCmhj8onF6IicRPcqY
B9dyVp8QJAtRdu2SAoKqg3oVrlq7rqJmFSVIU80Ke7ckQBxOgWbYAVTsz0FtCQiuAJnPZ7yFD5Pr
omPK35nxCpizCKt7X78U3Rj8gCo+7RE39dcj8lIAz8KwO8YqTvaVCa1Q0Ab8rRe4t8Kp2y0M+wCb
jE7u0eTKtxGQsstJOu4uWaphu+iO+jm9sHMg5/pq7SPpPXC+lZcDQqIIfdXxXN8UA7iRvvRRbq7n
NLirYMFQaLBitdFDQVjQTAJjONdODzG2siwgm1iQZLy8TjlkU13NF03Z9/tlLOMZ5ecoue0JAy7d
ijoX7UUvheGgm3a3epDfExE/paPT3q3JhDNQnWaHrhyXC7/3/StQeJ2CaNxZu7H1MYFG4/F8BogL
Oiqfbxx/6O+zqT7rpu5cRuu861C1u677tsfqK4RrOnTqzNF+cqLS6JFAbTpAad3pUIlbKL8VYqK6
LMtDMddpdQZ/CKXePEa6bzMJJQtsnhrkkmo3WO9Gz5Zf57KuQEJBPNAb2YDu8yjqUramvFuOyqq/
LabqC7RnvbaQR6AULHN/BOkk7+WIbiVVv59V4xrYgXWazMEJpcjwDqzYP/K10Ny8Fp29xn4eplhe
zj6BXB4xF07LKU94z8VS7qOyyMI7UNK+/U9e819q2qiySW5a2XcHnxKLQsDfl9M/a4YOnvBUlIY3
qSu7G06/06HmBJ3+ognxB5ja9kwLzfGQqnGEeN/iTeOJ3gMo4WOo6O5OHpmon2fu/bqECNoq56+K
KHQO3/aUbUHzGt6bF9pUBN+jt5HxXjAC6ttjQ8fgAl8S+dSzMT+XaKNmO7cdUf3COPcq1dHonSr0
aJJl2ztWVl8WPlLHoGIIveGKC3VdK+1c1VawyjPlUjnTGVKiumwJAMXaGLRqHfQvdmp7MQm9GNZP
bmAlCuIOBiL5CKJtkIX/3Pp6Gj7BzvH7wzoAnUMjMaCM+mUlnwDGHM0kbGnie8T6yEJuSnaM+zr0
EJyplv6FKdP8iFbdfPLilIh+QPas3iIGI5/sWszzRUpuZJm90ybBgix9u1r92B9w7FT9SZS2mJnw
QXUtWukEJypzUOjqnah9es2F66Bzrn4r3/wHoMQfAAJMaUHsI0rjC5vijOmy/4ZVKImQUWuw26MP
a55MMy/IDUanIl37+EJ/tOvNhaDIEgaIyHPfz65IkcF1AFOPVYaGBcWJut4jacH7Ye2J5z6PyK3T
diYJoe77NxmkP6+OIA5ebfSQIdKCmnj7mNJanNBeZqDGhaR5N02oAXT5QvxYKfgtFlcNBsxG0Y0A
/7v5+NEdWtfvJnpk07vGC87BVvaPZ58K30raRLVHWsp8u55S2ilh2bn3DZSjmiJqwMPDw2vPIU0R
o9qqGUn8mjREfVTMzv3rDf0/fOEv8AVYKx+6l2H93Jdv+eGvf+NXadNx43/B/0YuhxaOzQbJLPtZ
2gRI9S8BaACRLR/SWhxQvvxV2QydfwFD4uOsrZ9smf+tbPr8Cvw2vyWlFRTJ/ivwgpFS+22Wmdtx
KOswV8DDCPsPzBOm6Etdj7b4noERLRCXJm+zdwAXLPzsh6Fwl8eiopJ16Bevqrd9v/j+tzmpZHPh
ILvZuQdpCWotJR1x5AabOLGBbEYVDYsHZdcWiGGS2GANsGefU40mt6c7gflINS6rhwvR2CNyGmK7
ogD6SWt6yIaRLbbCkZfOAAD+HDOQdbRBuIJpgLoDG7fwcVuH8Elv/9BAwEP/lDgU1YefjC/sJzEJ
/w/7nGP0of4PwIRtAOvedYKIf6DRu+8RYW0fOKhnrP532YNUpYWRhhlKNEoglXsJaxwRV4xe8qb+
Yfhmy70AfcStuXCXeR7oJ+n88PG24P5xS2jngiYQ1MKpb0NveLspmYpG3fYqfWG79ctLKfK0PFvF
2CGfkSE6ijw8Lo24txkvk2jEu2WWBCCFLdvyuZ37BfJSOGJBdUZFsrez/Zqk67hbUcFG63kY1gwb
aBSXkGUP1rILrta1dPgYBo898b6d9iNy+h8/1NvzBDk/BtkXIGdI3uOAtfD2mZKsnHOrrJrv9mQt
wSefNL29Qy6gXW8+vhAr6vf3yYWMHoKIMdmMGLzIDO5vB9eCsWq8BnPygrQfesF7WSWlsGlxssJn
LyzE9YTaOyRnYowKFX+J+IG+g5HU/E1v7W0YYx6ZuAn3Szwp6MpzxL29E4fM1o7nInjRPafclS+h
jQwbVVte6J1RgFuBkH/87H8MMg2RCOIdhTA7ZBTePbvlpFbYVqH3rRrRUFp23SLBK210tMLE+Mu1
3kaF5unYuIQDjIidD2eady8UZ8OqJAR2X2Yn7XPx3cU6K8tOE4l09RkFAjPE1RKMRGL/7UMyhwLz
P5cYMXofMCCz1iuoP/23GQHwaN0UYRXpu8S1ckb340u9s3s3D0nYywEdEIyyedvvBrSA6lFO2q1f
etwVwarkcdI8VC5SFND1wXal8nqO18SuL9pcNYGNAERWro9FH0rpbUDCJjOZItlrfAuZP/QQDICm
Ul2UOlWQZMZJCMwPPr7pP14M+pc+diqIi4CJwzjl3bRDrNudXbv51iyD4i6w7SuLH9pZLP9z29ZB
6+2SWrdD8rfB+nP2IcIIwjUCYCRoF727cGIZVQrlW19X33LcFX0fPx/7bRjJTGHo5aHUWx1ZJmX4
vGQVhfNdp5SKgRhbs6vv83qdVIP3K43qrwDf8Kb1msBdzv16EX20+8soRe+XJzcY0l9mmcSmHfn+
3WJKC05/VO3XLMpdlmIRUVm+6YNZMalWLAwXfRLTwQmuLC/JWU19IwSHQRMsC5tlXIp0+cYErIsf
BMqMDMefKNER0o5AzeDnBoxCGrsLmuFp8LlP4xjfWl1TKEeZoKI9BCCEKhjHMAIQOIUhR5aYLRrQ
dMYF3WXGDgQHkWF+WhdDuN0gvgKfbueiCcUmb6950BUHV3Q+67vLJjJnGYii/h5M+Ew4G8Rc+vWG
5R/7n5scWv6jgiLOPTqAnElwHYAon8u+ldBQRqpP6+M6eKG+h0MW6Lu+4E+mDeAEdpBNlgUt78zN
0AMH5wfVvkQr2pOYhG4woW95mNYuiiw9LKBtGn8DAM7lk4GTJ3wkRy+sxvBFz9lwO0yhMZ1bkEdg
C+4peKSIq6Uxl7byKebjMA/M1ax0kcGVB3i/e+pwE9bHROguv6wEAvsnExjL5jyDPjuejfM4M5dm
eCMMHbgWZzmngpxxWNroQ/OvLkqAoB1l1A29i/59I8vy+OsB/ALW/rRpQjsOip2NQzID6tsN0w+B
DrOJVXVoY2LR9QkthH0eyqUutr0sC/Xv7+hkZ6k9tqFkx/g8RC1cVLS2jO7MiBEbl0b0gc1x8Vqe
Kf05quDdJkbOj6BBqOM0QQg8I/cYyfLhzZorelZI1LagkcWwyCXseDw2ejNd2njg1PJK1KjgU4IH
q+8a6IJheCg8WkfBRoIZY03pBsJoBFhTVbwzb0bi7weipE4SHoZ0gOZ7Zok5ByBUz5oxbGddmCoD
G6OTfIoqO2BMgGiis3lKwUvTGUtXjOAifAdmJM93C31o8xBFLIP5svMSjSVPi1ksdxy6ml1gr1ZP
8zCta/igiF51gp+wnu88fYZnieBb2qUVLIWx8CJ+stIh5OyiODpwSwtPzx9OY2HuhSofCKYtoAKW
4BJ1JTPFW4NAHHUQeaZxV+eQvbYzbtFIT/a4cfufKc/wwzb2lpDbKkRsxrjTCPH9AG84MpwrrUm+
qSIEFGiEzILxSSF1MkVNaK3vZdTw/50TVSzgsID4cEXouBJliClnnS9qWc3mkdGMey46T5kljbwu
X6pAMPMmsIUd+dcgHU/fh3npMgr052W/HPVs90V9qSvh8IWdAgyAZBqxmJnVXp6rYSfLeHX84xxV
tBl3hX2PtFoe652DsqzZmbIKZMwhsK2DX1Jn8A5DuaTC3jG3K7C62pbrjb9Au3O3UR8BHNjHNfWJ
hkBhaoOrwKdmhiaiPVQdlhBJ4eXXLTaVqL4Rq5s3jKw58NIDDP5eW6d5bxtT7lnhWIAbYoUK4XRe
Jj3uJiBse94N7ZO8BbPQOzA9oGYVMBA+0WxMBNqTfRuDgQjsXEzYNKmW7WY/UD1Zum0qxzaOqTcE
GOltEjfAdiVBhcQoWEUl22zwbQUPB6yOzXbhmYH20jTOIK3NWZZeoEQ8OuHVMANyYvLkhdlSwmGC
PH5AAcvMS3ucca/YIhnelel5i5cBv+tcPSrnavU9tkpMHBilXV3yPprNbFvO2F31U+Cy5RZNN/KW
Gof0HjW4pZ74rrizzS44MvjMXDuXyaAP9iAnPkkK0/G7QSVmXyptXc+3MUVXJlJG6Z7tSYo5YPxw
1GV30Iwia8Fxh54JpTtw0O0pb79b/PNoSZnpUdWv3Dhw25FLCwflQHSDUnalH3qRIad8nfgo1OCM
XplDdhjGjuk4Yz1Jiz2M1ML+sESZJa5nG6XmdMMW5ePu06Edk+2jVrXIdtWuCbFsayqXbwijko38
ykPY9c3gTCiDtehXKnbVeJ9CXaX4ORbrqqAlRWiidIgVJHthj0n3KelmHj5vOfyXPW5eIXccQs1g
lNo6C1nYxbgSTh8j6neM4K9pjcqp+d0iWo+Ju+azCZzBu5jtHlMaDi0HXCJj7IXK1EuJRFOb9Wml
OStXRJCX8J7MHBpGbs62u4M3pgYQ46uzBF+sZqIVaNdzdR+7bgxmW6ku786CRiIAHbR6lN9kzRlz
rtLaEpcJd+ptUUvMuy85e+56KMOmrV4E8A0FYCWo1fOEQDBqUrEF8pL+8NCeS8+fZENTHokzJP0R
QO/HA7iYSF+pLktASiJtXzsXXsWxCmRm0FD0eEdwCts56taCU1grgcEK9GUT0q9qgtEjwqVy4w00
xGV4oso0ik9BNSwi3RYdOGJrE1fukmBBFPP8CfM0SYfTIeMkq4DAYDC37uK8Wm1lVINo588sDgSY
hvJysm0H12pULGiDE6Ct92kBPIiDj3rYWY/3YrTxwNA4W2REY1RXg3TAiMZq3RBtNDoRCj2wKj0C
GRp2uGxPKGTEjW2fOJOTuQcamk6DDmJYrTkaQp5v3ciyrcXDCOmxaE9sGcLe3Mc4dM336Ax5w6XV
D411B2q5x1myYVZvACYECjSoTukCV0MQKnkSzX66zoh5h4juxjOuRCdJjpsc0jgiqttNTI/fzbYh
CgRd9NWpi6h5yfCk1DPdymHpvseF740AmCAYhxvX6/0BQcik6XwwjKXtV8FJUltlcAXQ1yrLEx1I
wtrse0avAIWtbRvBAoAw7w/LGuwDb/CAZCuXhykwLHuNvrGySQIH7Yy6BdYxtQiI4eSCE670H6bF
l1LsZDKpRBNP2ZD+josOfaKxBPioPCgUaZn/jQVoKj9RHmLhHCsxGwmLu4tM+Kg4wFkOmQjMDoee
u4kwcwu4LvJgSzWlIBa8Xk7R+YplAyEpDBHN0eNnWFtREmr81F1PljDkOw+j35roL+hLkzmEhYM+
KGQuXVfxydjVefAZvIQR9nSkFYLQTa2BWoMcO59t0u97IvuotBilE9wWiYInm9jNwuF8kuxlRZSb
QwMeTYLJmFf3vr3XThOs3jEWbkVI1ECnY0+px5ri54a4BGALrUBoXWyIdeVyRk8QGQhNoDcMDJBs
QnNyRiDPuVOVZiHXHoEft+snLfyO37UJbuZo4RUt6KRNTwOf++/jwuyTpQgrPuIWTswdNTB1HfVM
X87Eq8hCsdu4w6iCr9PUNe0hcIuwuQC6pDkWBylNLNXI0IQsdPXMGA1tEwzOj9HqlxITrwqVqwpD
p4a6wQZB1ZmxjW3lM/zs4YsJkV7LPUFfm1Pq1wkmnJZxLFvbVCyCGH2AZuN4SG9ZCMEBWW6x3q5J
OirEwAhccUY3dzD2eNaUx3+PxNqxhDYjbFUi0rDJ+Ma2HsBI4TjWLBGoRqsyUzG3iQPu/HpO/M/o
/FN7+vkaOTAd55H0bxzuoy4BpX/wisbhHY29Dh2FN3AJKfZmnQo7iZ90GfpFeczw9qmnU7wRA32/
hq6JYp0Vj8B5rxQCBtmpRHiO77KxiyUEn9zFJPJR0DFZaup1zrzNJ1uFmNmXYPyvAGybaF63Uin/
aMO519ENcr1um18ESBJyP8tKV7nfe56yeVRdEmTeV5CYWCJd3ZmCV0PfDUSWFiZQc7Cy/5x32LU0
NB3GvHNPELxBSho83evpmmmdcmiO7USguoVtSxQYeHQujnoIzHxMAKgRWeM4SKoN1qXhB/7cfJqo
RK03UxWFHJdOxn25GJGHJjQsgzE1wTwGu9zMz+VRDj7vpRqnlpeqoJAN9YU3e4ifa8R3UEzxnbDE
CbLumAsV1BFiAqyblDBzt2rcuLmsgb0AmE4rJCtprNLj9whqp3bh3Y6WrrkWPmQ8gm1wdxQr4LwV
uxi4kUY+Is7Vs1bAZepNX45yYHNZJuFdiMkZcK1MfJd5VtuuSQILSd//3nawdGEZiZjwksST9zws
/rqce7S/l3O0UJdZn8yu15XPOnNmBiX5Gfn0qa2JNfo2UjwteoV0/ve/MuJobWICgzlNkQoHh9R5
/JSSs6j9YlnW/A3X8G69sS3Ybui+yYx0RGcq7aGrBNIb74O18sD7WZPD+Fv4bJuYHb8DojA1Y/oF
hBw0HX+Yypb5kfRJylsbagq67W6OrDXGclH7DTFK7LfrI6NudtzV6ch5T7FLamgCkj8wnQKfy1Pa
S1azVUr2ZBjRoT8P2R7PKqb+0YmcjFSljIijfi49nLVMaFVZNZhQPFNbHKd3g9ZAIoG4TKZ+ZCXe
YqZkaEdTc23TJ2yQKElXk3H7mCMxkJMTmiVOtgwQP0BLgOB1wYnqJEHZe7wN5nDtT6Nxdqpj1Lvk
FBxsliA+8OZBs3WiJt/yNbEYFHtVgeQSb9JtXHZxYKmvWeNcpihCn3aFdtikCPjHYNtTuXKrfZxq
kwX+TCyqZDU33aJJg+Uiq2yhpTVERrdDoKvERCdJspn9U9agR7LPndHc+oiJKtZKMIkwTkL7phHl
ZSgpjvDBdWFGAc4yG9bAa7SgvZU93uhgQHHXpjOQ4az27LWzydCXnzsHlEcT6NYOJgTlX2pc/6Fm
RL8wjj0aOqGP8cTb2hrsuGhK4mr6OifIY+VbnVlV5u8syGEVTimj4nn/csn3VTXKVBHpKZ1YKNZ/
0pkX2TSRPQTDVz+YTPfm59SoICdydH1cE/vzUlCmiXE90zCiNWWapb+Vzt0slaumOvE1F4ALiTwD
4WETObNZs3d9fK3XauBvfZfQoXQcOp7vhrCo/uxK9bbTV1NVel9nrx5JZMashj8AullkLMNM1ZAD
MaBv2TTGRvg9RRRddXjNyMEl76YKYTobMSmv2Xt+7sy/eh+NSk2K0IR+z5kQBt3ETx/f/h9DBYIb
15EYIiTpOPTjt0OFvlM9pFPoPw+5M3MfHFAmLeRwJYX6+FJ/zDmPwjAs5oBOkIvdybu3QhiVuzhP
y2egTd64HJMlKqZHZwVe7pKkp5Bk/vJw71soDi8GvrXrc03cll6NUH6bBwpIVZRSv38GDm/2qGFm
sd2MOTv7XeqC/lt2SUy8TzCx8PP3CkCOuma3q/2/gAPeDzNdU1BdFGlpk/oOhpNvh3kCGKqnOPW+
UJMgdVyyjCoVlsUmnf/vRhlVCJun9eyQq1Ece1e8RlevizwsWL+AKA2BTcnKpOY5FEAO+cw1UePH
FzQ+Kr/Pf9enDfaKefDp8FE+evtoAN1WNpNFfVHYFDODFHAHtjk2xYX3mqiumnFuxuo2i7eY2GWc
jB/fgJEgf3sHiCO6MeAegMghj+6+vQOyRONcGDZfOswN0B2jl4WWLVWPLC5OfoYtWmUmNAYoYvbv
X0VxC74b6UUdDKD4Tqefg1MXvinxUPpfWMWtwBwXYZEqajgS+hK5J2NQPFgRcs1OObBbh5NvDkuN
pSygxSyxDUnSY3ciFhnCkeKRM6kZGxn4A02xjwjm3QF0je6iddeWlomtet2bsMtSbkgW0+edOc4D
mRPbhD3QKM5iqSS3Ff4s0PeE9uyaZemaoKmIhteIz3VMsJwUUHGp2vTpxPhHaaGoTKJLpE2RpSkp
y348/O+XNfueK2wUD0B/eH9O7ZHMIrPsdXlqsw459mMqsVFFomwdTATwq2T98SXNankz5dhq49ce
TWSk6d+DXWiULQCPoukpTgNTYxzzOCgvkQ9xS+vK7m3uwIhkjCRRs5OYoNCqanM3H9/G+yf34JLZ
7JyGPcOae21//7a9NACzJt5l9lS2lD/PcuTb6ge3nFx14fbDf4VjEjC6wOV7VIoCL6Jf+R5LBpM9
zTPZ9180sP31EWKkmRZFIU1k9fFzue+WNN8ehQGA8CCk84a4xbvoIJ1mu6oa7T40PUJeCO0BmU4P
KWVUMt28mDgdNjS8a/4VUrBhXs6+Fz+SrPmQKiVlXUowpDymfy8RPSMOdVZhAvU8JUNBlIBVkbVF
Zspas2XKABHELxahjgJTJi5ruiP32nIQ/NlYpc9ZlKZYqrKtIGfP2iAhKOfu1LLYR6sDbsmpuPx4
EN5tKowBOCbUQFw6kOhvvB8D308H5O7H+WGsC3MyJy2tinID55PM+eNLGVrg7/PZvFM2L2Q1gG9R
138/n1GvoqbqiOQ+Eu3rtUaYMlelhtfA0cRWzxb0s/eO9rbJBJFQNVXSXz8pPZoKgTXZDK4vQlPP
JBeU7HRu3SdUFCxsgK31omepIkSey7qcThZvJGHag8kkPc7RLCct+dX4o1tkmkhWVbisnTWyV36n
29q88NUvuArUBMLh8GdpQjtUQIed5WfmTRYOUQuS7pqNv90NKjeF5V8tNFYkc7eg58G5lyB4xhcu
DsrV7V/O2+jt6wtDw8F0bcOz9DkLoUG+PRM6nkBHtky+VdoLP6NQ5LsHl/boMShRtqLGnw0HgGfx
+RLlVbKTAqGOGt7VIx5v0KyaaGxommLyE1uLEYnIhu4hIX/tb6q5R2ssi7R7zOPitqbV9k1LgQVF
oKxs2dLLCa7B87bnqAX1l5xI2Uq2nmHXZMGKQDIykhrSC6A55CNiW+yoGpaP1moNJAcoOUzbPlY3
glOpPIjK8i4RbdG7QS7d3om5Q1SkxVlVuXQJCjlQzmvLiRbe4FRfQE3g6Dqn0KbGtbOdnSdVeO9y
Pj/LrHX8TaKCjBIGFOYTF6/G+yn0xsfc87ATjmxLNDvgqfIJE5z+pbKk+hQItHCoTY3HYh6LA22C
RcLIo7mMm3Kcg6wXtT4DgrwHC6wp2GRF8c8YBQFV8wR5BehH7f1a4P1L+GllVPssgXSXfSuGxf7q
LkP/Bfq5gJjuw76akaovwz5HXnHJzz9eZG83ayYEbWU2MzSz6OkTKLybEC3ln7Dz0+aF9zXfxEh9
o1pTtfBGA2UHDx9f7O2C/nmxEKCcOeaJ4d5HJOA9Ce1U3LxA/arBCM32PU7Rbg+Kv7zUwhvJ/9K2
vqVFGJZ/icf+mPmvjwlWh5YNm/h72MTo99hgClW/4AZA4upVcNoOtecAfPv4IV+/6f+O4denFK4L
8ACJag7k90nk7OIlpMHKvDi4SCEG63JcbFoSHrgXWRXeNW6d3OV9YqHBUfmx3HkambATnfvBbq4G
YF+A9YJrFaj4rLG68IHztidOGqvhsa4JXtyhqeXGHRxxa+ui+VGPXnTRUJ691e7i/hOj5g/dp3Vs
aCAlpJYaAyUsI+qA6k1JLw6PSAprKl5eijYdaCWMSMalvv1sz4O3XXl/f4mF3oHwGBITBhAGMS4Q
Kd33IYFjweUQ0bK+CJyTMTzIvezEa4vqOK/zc+PE1ZOHv8FudFOaHp2ygqOAv9LsPn4zvpnMb95M
aMCaBg+CGwjH+LskwCmTmvZBFr6kI40Dymkwn+fID+Md4gbrACUKnklYD9iQwzKr6fa09bGlbnWp
ZaAHXNtT63rFsuDorQuFM1wyvtR4f/lbVVqX+dKEF4u3nDToE99TA62uW4uXtglojC3bdZhpuxRt
n2xDGRsSAMn3YRL5jyUo8isvRAQF5pJ/zNNWXtf+UBlRhH78ulTZ+GD7bnlrNRhEb4LZmQ6eO0zj
xlN5eo8ndIYpYGfzANkM51APKS0AiJ4FjRDOxE/Ct6ILjNzFPw5VbTg2ZYmLxceDa8bu/dgKqgsh
hxQ4Wdesv9+ivpGSMO89TF66XPhXVucVjzL3FvRNu8a+cjCZ/ltK9w5ezaxCU8CgbsEj/Q97Z7Yb
N7Zm6Vdp1D0TnAegq4EOkjFJEZYsyZZ9Q0i2xHkeNsmnr2+H06ds5cl0ZfdtAucYcFoKMjjs4f/X
+hbkE+RqPx+SFLUCEmeTvWRNZh4pmyklxt9FuaJQCXNT5V0KDCvuvjaGWnxI43m4TlNPvVUmz9j+
4tv/8dFiqcnweckutrW3YsBOlFYPmrZ6iWcaDOzb6+hzjS19CtpysTatqudUOMoaq/lgUSsMssS2
9gly2IA6ief5NDwxP3S17TymA1lolH4poVdKn5xyO+33JCfOZ3uEe0cOTwxb1vF0semxcMM4aTAN
bjr8Ar5brlazU7gs2ywflBPUM2jJlDJwwfbJcrPMgukss9JmG2Nnw3Stpfl1SZuXFaVRytyJtgBP
PomMHi5Nzw/WxNaUtUh/N5AkeUjKwug2HQwiQu0wDq4+kLP+hkxW6LsOijoA7TN9pYGAyNjv0T6c
ROPBBqlTvO8+16/WDohTRLdT7Vj/SMZb+giTeng1L8kZ/ZRFvyp8/XH84UnxEM0hXZNhXm+HZEOn
E0q2ZP7i2tQHJAE/e0blsdA15Jaxp3K+rv1IFlSlPC9TJkCj2xMROX/9kPy7BxYLBMtmA+UqXps3
DyxKqR5Qj1O8RKW9jMHlhtjrmBTXaWEPW3WdvPsWC8B2sZMobLxo/gRxEaBSAiHo/hcn829eWFc6
cFBb6mgt3yp2V3hQE3S17IVwMPuutbX+vV4oSuBQ2L1iXhzPY9EOx8asygNR0iB6K4eJzCmG+SZ1
EhdBciWm61QZjVeU8621cds0v/vFWf5hyeDY6F0tXnE002wq31yyqYyW0mvN8YWqdxs/sLKwep9K
IlDfXp3Ouj2RkyR6SK+B21n1awJAgvgVsERihy+9/2B5RXytOiJ/0PFQ0iFhFth2WVdwuePM8c2W
du+3G/2Pz+J+aV7+8z+evpZk9BLT1aVfhh+BjwAUWV/+OUXm/3YpL9TPRovLr3w3Wqjeb1gYLEOi
WrCiWcZ3o4WiaeZvLN3QBYMYc4lT1//ltDCc31T5W+hNKLbwL5zDd4YMTgvo7iofJ0Wz2t+KHWGR
+tMcZ5HPLmsN0CGpDXN6b9eQZev0PcFR4hqEBHoctufkMRTIPiy7Vq+ALbt6yXLKoUO+y/WyKNWP
AytRjd0kfs97vcR/1m1kaR6AKs9gIzLfmaq2ce9S9Ci9PfhExdM48RtB5NjWNAQ2sorI430GiZL2
CPs1vZwO3UjhZgL+NQBLb05VsUCin6aULZlHJNM1AO75yIQyqYeM8LbTYkbRPZLShgWl/aj09bQT
9eTEvjp7ASCt5hpebror2c1oG8vK9fsEPl/lp8kIEg4RGd4kBiIvFBQbBOnwqzS8F/b8fs0nkokb
suk27H+mU6omdPD0RK5O2IDD+fBIIy92FdC5HVqGgngWr04Pdhm3ztmjBYjKclEhYykKSbg2CUC7
ocunkW02BZSkNPN9w65wm62dQ0sPOQ8wPpMsFUkhAToIPucTwi/0FjYSmh07lyFI+p6JLG4WffaR
qa1UKEv0dFY7PQ7kAH6I1poWKyyrZj7Q8pkpY3QWX9SM1FF/pNnbXguLEIBeh78HMW8KCcRocW1r
Hd7+WmswoTsiVNmuNxuCjKwD4YDOB1Dj8zXrMq/fUVhuh23SdyqWeB71ALzGot62dh7qcNDKnTHA
a7ABalMizQZnkxIEoPigziaH3rjZ1QFuRXbC9lTuWzC6wLInuM+6ECIUQ1b7ZaxPSHH1QZUhcE1j
+bLh8upEqfq0QtXZ5hZv4zaP0i5UoYo/lTKdZ+t1EC6hVDZ3WtUlV2hiikdkvfYmUqlX+A2yzH0B
XVcN9M55V5ZLx6qcyahDxdj6DRVlHhpt1qaQNWa7hWw4h3S7vXcYrkkFjjqkNa0ZHxMmL2dTG2WO
YsmwoAElY/FVzZT6MESZjpPVKQOqp9Fn3oaOygJ6jGd064QwLv0w5bt4aPX7CJjzQXQluRQFW6qN
V0X9nWtOX1TUgcFEnkkQoaKCEFYs6YG1hgFWBwe558eQZa/JZTSPmMLdT65t6DvUwna0sZhLtcCa
wBP3OmaNoI/aewsR3bmlovNcgN8JxjZePowUhPbRGvEKKorqZZtGgQM3NUr/bqnn6txaWSY2Q51l
KYB7mVTQE92tJVH9YMdkQQjFqw6Vl8Yfh7YoZ2p5UfE+NxvdR9kHYhYO9lC7PIdOBMbBIu2OAPF2
9BfkUN62rkzWdy7BGtFVA6gJ2eHQvOtKgvl6WyU8U8uXQ+v15AMkLciOefE2sB2+ZOgtAwJIhG+5
KTLXgrVlbepPdG0/WkVn+VUes9XyJt3p8gDKKfcRWnebNKN9I3olgoGxyYkcW7p/ZsVvrONfzooW
lr2/mhVzFLJP/c8zqfyd7+Rk7zfbxA8D7tikp8QU969p0TN/Y7Ph2bZOAw0/mce26ztazZYRtfSx
ZW4sZijnh2nR+I0JjJ8mkAiAMlr1v4NWw/T087xImZ//UU6k6UvN2Xq7+UFOqfNYjybRA67r40xD
9Ui+826NkvlYxK21Xy/BI7XMILFq0kis3CSYxJUZJXVNWsnYk1tSOIV6yvFzoN+JjHubF4tIO5D0
Qdybzjkppp5onim9R0ZW7HLERQeIytrnuomgAmfw0NA8h4NMU6FxlO0xF8I3oDBP3Eo/NusXtcmh
T5H7TgNuzvU7el/50ZNpLZHMbRkNcF6EM51qS0dIXkRloGRlAoagF4cqLcsSK4ttBLpMhCnbkXAY
Ar3f1Y0LW6JwvWvSneGOOvas3yIs8s4IwEmfkmkzlAUInplqo92yPyl26L3iR81LvbOm5DfabI+n
SNfuV5lio8k8m6o1ZbQNleBXNtFENcjkG/cSgtPRULkBdW5uNAkqouAyw6hgpNxZhdp8FczRW6Mz
METIhB0wZPlDe4ndmS8JPDKLx+tJ5REyn0d1SOoZCKD9WMv0nmFMxO0gE33QmS2PVUfKD3AgUhaX
rIMrms23WIRSnwZBum0vCUEzWUGlQRAGpgBn20zFRJpqzteISRcyZc7QJBOHWpk9pBBClHYWHgVi
iXTiiUypExtTdLS5zC7qCTEqZZqR4ioHCLvkG7X1+tHEr7JrZfpR7EFL6gFdXA22KXaQbqODLvOS
6JcTneQpBOjQYI2U0KC8etUgHv8QL+QtOS2BFKyFmiMINnHXTKK99yIzPa2UXU+iBze3GWWCUzSY
/XU2qsWdWZvNrqTm4W0ECte9NRewkfLCMG5BI6SnODbXLSpKWBSKTI2iskWAVCWzpNLemK5t5DA3
XsezQpWN0KlM5k+N89ycI9su9ss8Gle2zKkqGzv9NLpO+tjKFKtK5lmV6J73s8y4QgFlXOky96qT
CVgDaT732Wp4/lwSCk+oCQG4EakSXmW5Z70lvquiIX1qZbZWSrtjnwHNKzelzN4CdkoKF3kluszl
mmCv7RWVLJyEzC6kAMR3LTNJXnoTOU8t4V6AXctDvDTTpkQ8fqgR9m+p07vB4lTEThAQtggDSqIS
m/onx63u68lAWN+TKAaIWr2tLzFj0LKUo6Wg52Ax6KrnZJKRZEIhnayXOWXk9xFZhiGX/NHIhbkr
E80ISS4e3JSY08nAdqPSJr7KYm6ikGlo9ljYARrh8s4x+uGZ7TaxaUOu3SPHJMGERLWaaDWkNQj0
CMUkWVUmr9GnLd5bhLHZC6nHdrRWBzMvQeo0Y74ZZXrbQHDywbHKaLukYMzZ8M6bSOa9NT0G63WG
xGTklNVWmQuHPC5/RGs9PzhUX28bHY4LN5TCSCdT5dhSNzdKN2+FTJxrOxk+53nQZLOSzCWhntAF
Ee1U3E4ysU6R3eHcNrTbTObZVThSer8Q7HErlbw7Q0Y+RXg9hDo7u1ojFW8qwP+x+DLcxwHicrNp
LhF6wiFNrwJX827t63ynzMPKmmqxSCC8QFldyWcFdB2O1UpZZq3H0Q08b3qI1wWka5FTkS4k51VX
JPLVazr1itVvc4JvqYYaaFhyx+hnxjGrobTwCBy2sZN4+CP9Qkk/5q5QDwXtZiL9snajS/psITm0
UZ14t5Zk0/YXTO2KCO02HRTSFoHYIsTrn2zJtc3Y6t2oPRwfqZpWz5Mk4LoXGK7uFnaI3NH74DFr
nFdJze0kP7cEpEtr3d4zI67+kvXTGaBTyqMksus+syt/WBTvuhzN7maQhN5MsnqVKC3O7A2asJYk
X00yfckUa0Krb42PtI/0vS3Zv/Dy621C3trL6sRweSjaP5mGxAWTDGk+UhJLH5DKgzsjVQxbYwZj
eJS0YXijAogXBGJNsogFm+HNJPnE6silrxJrDZZlaMJ+hmPsXpDGs6Qb42MWPGgsyOFzYdluVLh/
S2yMO+A5gzSKNA/FGO1SfH4AfSEo5xMs5WbCArRZLojlUdKWyT/f2pK/rMGlO3o0ez6LltQ4gcsT
aw3TbcorftVLijPaMWwKedt5n3LbToOyEupjEXXRnpEJ4++gB4ukQq9jpnxp8NYeG8mMxkzVv8M/
XxwsSZS2JVu6ANP/gHAp2mqSPJ1cINREKij+sij21mDDcO6W9rkCTEYG8sjwT8sCmHUhudazITQI
Q66x0XvlyoLpRum96tKZAmotMCtIW6OaMqKl6q3cPTD3Z1l8P1osRDbZ2BakRBnecNvGbbGvYXoC
im+cnLJQ31HacyK3ffW6Jj9MRQImZhbKdaqD0IM4eTMRbrwfrPGT1YGeZ6wFcwoMbHzOB/sTxr8n
NRpfcTV8cuv5faWt7A1WQe/PaIlDrJwlxFxyr7dxc2wSx7mfmlz/QOBZ9cXw7PkjCtJP7lQBIn+y
U+y7+ZGc71Qdj03bt9OwY0fdrvaJpVYVw0PRMSSAZK4HM5QyAFKOLScYxTy6N+3QLlhO7eh1TBfD
Zc8muHHKgtdhq0zr5Ee1uhsXVj27MmnqU4p5sf7UMICy9pKWsjnKwTUtcXl0lbwLZCc6YJGXX2nx
Uh3HLnU+WYvVfqakH2c3kOCLK+BWWnc/JoQU74jFLigQzL1YMTnEg5V9dZO5Vx4slONWqCUQaDe1
kuY1UtrUCCpFXXaogAm3svuPhILCPZrjIlDZ+2+G2Pw4K7rY22nj+AtByWd+ct56hcNyEgRp2pnX
o6e7EFKU2trkMbOM4kzKnrXIQ7UmRZhQ9z0ygyh3iZLG15BINRho2kIsawyWkLt5XAd2a0kqnszc
W46dZytomhUg49W8bFCsstwyVp1UN8vortL0QJ0QTfASTHU0YMfC3A0hAx8B7CL8iuZtucI/y1ol
PqyAdg9jFJE1VOrpcVDja1sjVkp1tAb+pz0ES+y0n0fDxrdAqt4ubad0i7/QC5VYZXOdFnUoIrOh
dp7g0BtwJfiYit39SGmF7rde7iw1Ul/NEYud32DMn2ERI2j7aruV7X7s1ZHi7JfRdNrceoha4vEg
hbdFCujqsjX5p7T5i00czEqqgX++ifOfivS17t4gsr/91vfqJiVMDZUSuzKpvWT79a9tHMLP36hg
qirKKTAzmsnm7/dtnKmzV3PQv6jAGLB4SfjM9+qmDiGbD6Tt9K32qf2dbdyb7oSlIlhEF4zUxjFQ
vYIg+7mdxkRXN+04zudKGDC0BMZ0CjgZnfjcEdOtrVjLMZsZH0NVzQeWSub0kJsA9Da9V7Uff7h6
N98ah/+rGsubOqUu+J//of0strqcDSoyJAkQclhj21yRH/uJ9H9xwyYjJf620s4kPEs+lVPbSAQm
Vmk0qMzxk0M1Bppx6dLIarNLZMXaO6bvek711RsG9R2fkYyBXhTaA9pFV9uBBYlegCVo8y9agJcO
5393QL+dMT1l9H5I0tQ/6N5M2RSxvWU4GzSZSe3BnPYAZNPFpsuSjIl/mbWMVODIhXRFk2Wz5Kqx
K6eO1KpuqoevjJ+95tN5Blo5pCCdwaEhIHA6K49DPEjJDQqUY9l7jDuOqnof+qS9ZGHMIS4r+5R2
yVTu/vo+/PE2ICpU6SUiGAY28bat65AEL5Sm6M8X3nQdIy1nU8caCYreON+wtfbumkgrHv/6sPJZ
+/FaIlBmvYEuWudZ5A95Wj90ky11js2mj6tz5a7aWcuT8VxhbkjdKPnw10f6ucEEIIIjUSBRaR8T
AAW78+cjNZRG15bq5tltVPOpFTV75mggboTY4iRU2xHmNFhMWqsZHs/yVw/Nz31jeXipjJAsPNO2
GR3eHN5xDODyVZme5cj9VGKBfsoLeQ7WWvah3VETX1Ru/U4U7WUXXTsvQ+H1B+Et5vWMSwl3DKqC
3MeoVj4YXaMbQeIuy0ujTE2gKmvp+FTcTZxFBr3Gb9PBn+OV/nij0EQybNDUpARFrenny6fao1VZ
VqScoKSWT5jYiYOlpDGw+KRuUcVHAj/z59j1mut5bRMMt+ac+qyVndfBWdcaCjo52AA1phfymEkw
x2rj/EJ+gk7z7eMkYUAS0iMlOVIw+vNZ2h0byS4ZjBNl+SbyXDDWiWSjy0LrMGEH7eZWvSVd2Brh
YCRslbSK6j9+00LWa/OiLd83BZY52p8i/iiysj5Qph4AMLTNA95J1KAIK3CQyWJwSrCQIOmqr85C
VotbWTeOY40SsnIpJxNgXO4tSu/v9Sy+Yb1lzPCInfY8UIoeLkVpW9antXTRGRvMccWjLdzsGjOK
+4kmhXlMZH17vZS6hZqYJcBLKuAUvCiGC1kX12SFfM3mL4gohzvouZTPRTk426gHSUn+kX7fJprA
PusoFN3ZrUTP+GIoxadVq3weZX2+aXr9AH2iOWitV3xNUcHw3suafnop74MBi49EjVOzltV/5D/e
u1aUM7iErt1qlzYB6FhaBqDv3JaoXzoJJcrtYGy8d1QFaDNo4Ln2TDW68CvZh3DxDD+SU5Jc6Vje
7ixjoF/hZYpO2btcn1y7JvVIJXdsO5G5ulXmWX3CoSte+0sTZL00RKpLc2SWfRJDdkyWS/Okk30U
Up/KfUW/ZONd2iw0WGi5ZJf2ixMJB9SvbMqQGBz5CNpp1XQ0bWJTtm+E7OSkl6ZOdmnwGJdmz2w4
87Wdr2sR3Y6ixZC3IVxtqbqvwJ11ff3UC4IoS6ofOBrz+ouOiX9ARDEO8CfV85APZU74bdquu8kD
VHEouxSVVAaM/U51FOOQLQZ09pF7EOEkAzrF7SpdF/dqxHw4FLloQzsnmdzH8KZF79ACkSy1zxdH
JAGQGW9A/DEYPFEiYqcr/JG5cGsrSRa9Y99o2Pi5qOrwwBl5X26rIu2IHm2ZvKJwnlLbVyKa89Zm
iegk+SiYqIQm3gjgn8Rk0g96gCD5lj1LCYp3tRgxK51yn18mOHWJlwOde9OnSon5NU7dV2WcnFQN
1Fofdqnpju4ZTmIcHSvDGfCU+hUOr3XZ9/TXuoQ0ssQpw6ifiHLwur5KtwtU5WWv9n3Z+BY0AOIe
WFQXuw60I85j29Q/ot4iLgGlOpRF/q8q74pMVXoueVV9zMrSKw9GB5Y3zJPBfr+Og2Fs6U3p2lUi
kp70Vyehh7mLuqmp7piMjWMWsx3DAMQZhPVQxGvoajMeQmygjTiV7sKjrfCqdAGM8fHYGZYFIDoi
6DdwZCrUJnV6uqjVmhnrC74oj/oVJ0Cm2QJ94KDRtiFYwMltX88xtAZpnUbBOkbgnWHCN95NBmXX
9MFZgB8t0QsrV2pUmFutiWLSfRPPaUINfXJ9SFKgdWHumQl9HX5uI+vMFY9PbLTIU1Pl4vhRMKYs
9aIQvQtQ6qytVUqdyJ1MxbjHQ66PZ7vxqEZXXjucrLFiSop7mNmyHYzBZhsBqKs+AUKokmO7lFBZ
e2Gt6RW5u8O9CXj7yZqhOlPj5+Hd4gKkVA0TjYZwSRBdGRTYRcksERFGQeA/hRCsLDJCF+96yxbP
TZcY+8khoAFmrkUeR+VGfI5V1Hj9qw7o6zo3hnnbo6a61waZYCfYVrvUshdCiGB6ZemeeCidyr0T
AyhMFccjbVmGq1RZRhKGU/RJfzMvJukPais73ImoOLEa6rt2xQzmfaBYydNdMkp2gat5M73L3ov0
m6wb8/y97pIddphNhP+nYR74gIh67Y2FG34Oa4pH4lDXK6ERKEKHdafmjvzy8tQF4xPn1ZTa2bQq
vgVuei6VxMqA1conXp2moDBwW3UOr3w3siqI+TfGVLSfybsWvbE0jjYJsW0JNprxVCq4IDaUEtp5
O2OCMkKY0YSU8HcZccAEPvqzp8l1MurRDxF5Ykd3SlMXbbJFvOQMdORJoFyEMtCRzGIMs9pfxSxz
M4QNVZ7ducwWu75StXPrxe0nU9XtFrZJkurH2o298SpK6ngKlg75OwvcxdgRTStyNsHt8iUvcutm
HiVwtlWXKf8oEAD0+zJSytdl9eQYwnYV+C/GFplCtST9tiGm66OiRuW2FA3pVY7JMLd0Inmf1kN/
5ZV5RgqB3ukxwx76/g0+Lu9DlylTHBJkLxNDcNh6B7OqtfalZEAmMlnjkQqFHLHDzFK4ojPFkpBJ
Bg611o1kGeD/HCZmWmMiZbNrs8+dhyxLgf2jHVdv6LSvQ18taJaJEpgOqdD5qJmg9tUneo6wtIbb
QtEv92zUZdM0nObFKe6yCYej6/R7JKYT/TBhc3NyTJIrraO8rk+VDWBeGVSzDsnMLaerGIICnCmr
L5N7ViJAjD2pnWXoJCMlT3qB1kNMbssssLR3dNm09FGrqZuRhsIKbHloYFN4fBg1dqrESh4flagR
z/T2CVErHELDDqghtVuqNhGhJyP4SdKZpWQD905m3MxUeKxzaTc0ONpmUm0IBgmIkoXVTR+KpOGu
CWjecOlXp2Ts6Hu0xbMBumgqdLfbrYBNOFVzJllliRbq2dQ17PajsBbtPsMCiou3S70PPOtlf1N5
tLS3o9542dYlE0Bs5vGTTu2N7NU8n5wHSydtMBA4UMyTGUkoYBthCWBy54kOEZtyN9k4oMFIiSKs
r52uSYwbfVYL+wCBxeN7zbMSn/JOaUSAA4Qxg+b+OJwKWn1sI7Gnb/vEzZMAp496WECsdLCvbIc0
mihxvjlp/qmk/KKSwnaL5flfVFKk5PLLkH4Zf9KWffu130spwHWl1AvCn06eFzZLOtLfiLyKY/zm
UAZV4VfiqHZ+RPLKUgpGax39zPe29/dSiqmSJ+zZkDwt1qP02P9WKcU0abv/uH+VWY9sW1X8vBoQ
QraXP284WJXQtIf8sq+rWOZupVQoAR5gfx4eFzt/dhHuE5G+DiG7aM/PM7vfzPOSM0Dlja8O7r07
ufkRtlB+msfienJNwOGKTTWkI+9GVVihZMhcltFEWEInB61YqQbUnQ0Ii623bTyFFrY9Yi719NsG
UFqAMgvACsFSodY68ybWOCYr8MnPMGH4KpX6AOzmI7m/lNLTmne+xoBsZc+20qhBAUd9k2tUlhGO
dYdm6h410N04Qidjk7GeDMvI+YDZ6n1maM8TQRT8bvNY1JTN4sHYzLXDOs3WbzXAUiAI+D52Mw+h
2rWPNjBI0Fksu4TC16uYr+luEo4yKSQDd+4hrmAHkC7W+BNL0ngoMVxl+Su+xnlj21xKCBN9oLZ8
aDFxCYgSfeArcBlU90D4bh+wkkMkQ+imjymJrlmE62SEKbLPiAsgWIlStN3a/Gtu3gp3HEL5mxlR
METijhmleNmSXLgETWEMoTVo621cF7feUkxh0XNIVoTWlWW2nL4w9HBsOSGjIZgRmelD3rNmjxzZ
aKur16VqmQaNTvetaKEZk4Pfh+QUf4kKhdzQzrvHdzeERlUAwAK5iAqO7Q7rFBdi0KT7Xeb195Eb
5detR18ZA+y6bVZ13QuXq2fINEhhOQdXU+4vD0naLnRszbYPgFWy41qM23JyYeeo3j2j68SKkz9K
1bqdUk4qzkg7oufqbbVs7IM6Luej4w060if5FA38LILLc9pr6IfqXg+dCf+BHZH7uzIZbtAmwvwk
A4Ln+RXmB30cNJqbQqTPwGa59yt/yyIcCJOmVIEYXCCi4F58luUzGjvay7rTrCe17T0fpMXj5X6X
sYsqnQajPwi+LygyTwI+uPUtLZrRdoujqsWvvOQ81VTFWdfwdLokKYFR5LdQZC0PRcJfIbo8Gxon
wptHF6yBIDhyuZD03S/sBELR8p44joiOBE6tp4TmLqzT/pGQpgYmIXfYHXmYXN7Gy8WoGl4KofCj
TV4+l7XQw4hFzxEeqkWAFA8teV7RcaEt/77ss8ZHm0xedLeA0AYptAXCpoddXqsBYVFcUnXiHOKE
MKZemXcxdblro41SFm6rHuYOLyVNdwILs4quRc1TVvGPs6jyk6vzohoqA4E70ROhu1OEBAK+kuST
3k6Jdb68Xgb4tr2qjXo4m8gxRwSQm3pEV4GJoA9MSCpHspCq3Uw3KATWxGuYU/663FuMBZJbUl2T
MCiHEB6Bqmk9dtlcm8tTvjr5uoXdQ5YrCoSQnYG3RSdZBIDSGmLWuO7yCecVv01JaNgZC8OYN/F+
m6u37i+3eRiFROnxGKHSGcIp06InWMTK3kr4qmBCaLiNGjHfnsHoZaXPtMC4BVr+ipIAb6LB26MC
0vZLY/B8vdKio9qN1TW7zvlszdbOFdkz+LgFV5SorqNcz0NaTYjDV1XZxxbvaY2G8nphW7V1bB6y
qjSqa6X3ODrQQMbeEkkXgwPbJlYV5g5ORU9vaubDNDH5Zm8QtTSoRsCOv9+0et8dhI3/lK2gG8xp
qe5VINWhApfdd2KNwU1w6y6ALaLrbhMsNpBoqmXHIk4P4RFNvoVEz48mTkGMGm8RALM9ear84RTG
t7FJ92Y9vLy0bNonVBnKPZ+d3Fgdj0Rnmbf6ki07wODuxqKGzrQjeJjauaG2knL/6oI8qlatqCua
83l08lca1lyahTfgcq1tz8qDvOQjiYrwtmZFacSchz5QXIshULaqseBHNzqN0QC2R7Fzo/a1dfjP
5ZiBMEUIGqeMJ6ZSpFut6764mHNxuVAiqgl1LGuWv7mS3ChiPDvShWgINz4u6UzqmkK+lBYgTFRD
3OS1it1XsSX2fP2cW0VJcCArAjv0XK1XiEXusmc9I46dFjkhn6mq31txXgT445vsREViPIKd4hYa
KrWHTRSTvhVmKlLKpE6HG+KoYW8AtyUdeQunCZnykg9qiMySqD+EB43m26TbHJtofFKGuv7ae9MX
MyUFj0inOX91W0NZKWcp69rjXJ3Ffqi6esuuBa4h0ObW8Jus453PzEkJYqaigOZPdIJKtpLEbEAf
OlNndx0kpGZf7uHNDcojuM/JT0aieq6jxDNgEnWFZvvtkrfp2ZrAKYexXkXK+2pk+QBz8f6Hpdi/
acu8KaTKdQ3+LpesVkwhCGKkEvCHujyJQvpq1t24d9KFfu6avKY5k4tRufcQPkHEDrx1ZvpLnAwK
x7frKZN0GvxVNMKcP1jvqXXr0N+aca+Jy2DHO2ik+ddK4N0Ajv/619/yTVH727ekrI2qUvNQ/b9Z
va0iVkzk7yMpjTwgciXg5UjKYiRMweVI/2wCfrEJ4CnSucd/vgt4QHD2oyD291/43kqVRhGLricu
Ts1C3cr6+/f1v0aXFckePThNpbmmmrSOfmylarKvxA3/3kOV5hE2CypcNVgdGuaR//O/f2p/9G/+
/mPX0n2z7idVGG8X3VNKkxS77bcOkbpFplEv7nLyqlVZc+pbzbJsS1t4WHdN45DPcGz9KSY1uLfM
/qu2LOluTu35Zmmrbt/Rf7qCVjnfZJJ4Vaba/D5Bu3VTNlqvspIpZhRyOaOiOpJZWZY2AZXvFWeB
HObDVMV19gBt1Cub/VjqeLhjMcmc3iJS3nklUMdjje2EZZVO2d19NaBwpuNeoGiYp0PswBSPDpEz
wzCgU9ZOyCS5yHcKyBw5CSW6GcaZ6IgUd8jaeAepd/aht0mDYaPam7jUKdOgilyG911JT2IURXqm
WJzsWkdfZRCuHd1XpZ7cr0Nt7PlSgOvWUXkWSZneuyzFsRiUSXY71xZw3649rFYab5OaMRZvGFt0
qIkZjouOzYWaGb5XEwXm+HBAHb2iRIuH2ok3ay6YBwXaufZKd9ay0vyscudzAr9QOcyiFrhSc1i6
d8QDMeUHUDizeIv+AprVTk9hle2mSK2Hdg9eJNJQwZWSOjG/tws17U7N3NcVd4EYTGnG+WdE+J9E
kGOrMhln/3xEOD2l1cuPQ8Lvv/H7kGDbv3mGbTE7AfNnGy+V8N9LAtpvuBzpTVqU5L69/d9HBIf4
cczKrmwBY81UaQz+PjCYaOQhJ9GhVZkDeJmdvzMw/HFGgXeg8jm0+5FZvFXIL8RsoOBU1n0dhYsX
WsvJzd79cDX+zdT8x0O4RNzANyD5G4iyJoemH6bmSIyFAq1r3U+RsclXd6NgUXdtLum/rvn/w1Hk
WfxwFBzv82wlHAWuVK98rueXwfL//w4h1wI/HMJJayq2E4cY11tHvV0IZVyf//oQmvqG0iB5ezgg
6FhLU7pEvL25XD0cD8YLBNCWUnVf8IOpxDWq7N0cwaGtKC/es5Ni44DO8mggsNrOvUGgTjajIYFa
tkubrvugJ6uBZGPts6AbnFvdKicrSKZZXHuE9G4J/2JDBuRsqyHyvWMROsIpZyl8DyqSZjKehave
nhzfrZvPpdsEmev2YVFr037MOvr2oLs2CnLuIKd/eyKGcUGhOeKTSztyqbsxOyRq4Vyp7mp/Ukqn
AilmLQlbZ8W+oqYBdYCuV5go1kTCWDnOm3weCtpK+YierlwfQLEWAXBNHflAS/Ji6RyjtDRCl8Dm
oGfs3Jl6f43gY3iYq4XSCNCjnTI6RVgbXXYgR5q06lEzt7TAWeTPjXZy1RylvUFdatbn6T09PT4k
d4drhwTEsF5dfUEK02snMO28D2hl/bgek9som8QXmLrL7bTC4KGgMDvUBTKOl64vcup4xKPUZUHp
FeuDzaRlBIC4X7qOXGO8V+bwqrTmjD4oA5Th6QTLbWd7MG8RxfJB8gJbpnaqF4tU13Jgc2mDSA9K
KO7XhR2xlk7NmEajVTkg5Slu+J41OMgPM+WcxebL0CsmrfVh/Jqt84O56i8esO9PaDJj3xyV9HHI
5+yg0p8l1SBptR1pmy/Mc7RSE9Gu+6wl1jUrGm6CFa3DB1ryZCzPnEdGtPaxJHrwAxBnx8dZ6lyV
7picmpL2mGF12m7sRXIrCj2jFEY4MurVbit0V93V9JfzjWXTwvWihWYZ+OjMB8wWHy0WzftVszmA
vrJHaP+LvTPpjhRJu/RfqdN78jAPi97gE+6aQwpJoQ0nRmYwwBh/fT8oK7tCLm/5F6e3tclTQ0Sa
A4Zh9r73PjeVu6FwycSw6LJl1dzdSxHyhxuvZWKQvnEHuJ0yAIlKB7KXTN9Uqm7T40q6cT1up18b
hP4WSEzWOmvnNc3vNN0DQyq2Il+0t2OdaIggYOB/QqkY3U1Rot6nJUwqXwyJdUMubrqLIb4iFWjC
b6EDHotZooTX+uBV4SpDMtv5JvJe6kOheTPFDaJjym6rcY7MwySa+rJWHI0c6bnf256wb0OoD7t2
KfQ7WhFdDqb1GBb1fCcdOiTwt3o16OLa1vd1IyEgd2M+rsCdht+AfCzi9qGSvqF0yq6aYveXmWa0
p6MFNqe0w0XjYEqMqUNvoq42iTVnP7oBsuyBvfKW+xGqmQ3Da/yR02XByNqP1HnZCwVaq02czj39
Mscm8qCy69sAdsQfYiiWtnOdcsmUNodnVw/7lzK04jsV5G/QJzrGBrNDI5M4CZXVgkPRdy1r5aEG
kX3dGePwtTGM8qrsIu9m1GbjgfY+ZoS2dZXNWGvWxQBF5dboKcNEonFviZgsCeSxhruGaIjbkfjg
a3qCNlHgznTV1p51kQmj3Gm11a+w39r3AkHxWs7THNSD4lJ5UHUGqDEJEfmkh/KuwWRf+rMaZqTC
2ra1Tlyj2vbhgEI1sWXhx4jY73E8pD+s2W4DrWcRypSi3TE1rPVIGWErJtHif4QNuyb8rV3zVTE3
pNjVF/lAPDWn8JptIqgcjLxk6RS8NLG9Tj0nXOlOOR/4tdGDTsPrMGVTfUEQyrTKrTCpV6j91dS3
itTbc5C1tmhybAy7kbdfGECAKcaK6m6k7HBpJFhHbUhsK5eq2JZdAoWjqWn2CsZdLqN2p22ITmXj
hEuina7m3qoPMUlRzoZCr7OrvCXNpf6G6kOyjPXZXQ6HfhenKqhhVoGXhFDaDRVzJ5A6GidHpVSv
R651QVWqxISd5HRglVQQUFhp36RTtpOfe0n4q/W6/HFqx+GGnW92eP3jemlb90VsNntgVoUOdMwh
dx6Rz01LuNGGjkE1bZjDlIMnuL0ArYrGfx0ymUVm+nZL9aCbdI/Tcy7Vb1km2ydnqd/0sOEb32wM
ZUNY83RViihd6W2kfzLLMfySmnH12OOA20kPAphlzbTtZ02F145BZ0CSslLHLjvYVfeVqoHcu+gk
Mz/q6NBSp1YD0IsZi2fTX3sYlgFexTQMGoQJV3Y29leaIiMP5Fk1BhWEc913CVDZNxByUHy7HFvS
VhszpDm27NbmUr+UdM8bXx3tOfBIWb7XxlZ9lohEqCq2PDpRUM6zCHTZOegC0DeJjmHxaoeHcaZ6
QK+XToZTKw8iIRbUV0YevWvM2mXlGM2+I1X5h0ex4ZDlqX1fNLZ1EWokYUQ2zQT0/Zx5aupoO3aj
zR5gdPYI98vDcVTb915tKxsLYvfKlbLcRRk1O7Jy5qD1KNwpeFxuB9vBoqZR+qy8lpYNxfNbo5nM
r1pR55tSMMFtYlAOMzN65aim3BSmWv5M+Ybv9VZtH8D1Q6qP3OjWjhVcYWnn3aNe6Feworxd0ohy
RzPAfpZsSIHlJXp4mSM7IEe3KL2dju3uVspsJodW7X/2VIw+F9DqgRTJVFsvpe2/n1Mmx/DXhAiJ
WrExbFVTaNekFFNXDDMWGSNDEpzr3UaxxuQLKUXuHUcyAnrVznrC8W4+0Qgyn1JLTNd8qextXMfK
ekoSZa1wngycMKyu8AE1n6q4KDdkGRUbJQN083rXpQURp2pd9wYjxFYtCZ6m+JZeWE2l+TXGDqrA
87CqmIjb0YLA4NRxuSnJStgXkyQasC601dioJi8xkPJDh1boJnS1aK8V+LdWr3N5dmnl4LIhCIYT
ysXsJuO105JpQsJ8tNJM2dcQEcrshtJgsben0X728GuRGaFi5nETPobqbPL453q+ImprvtKWvkVE
ylWxUokkZwnUSBJXkm9Nhp2PRWHaY7Arb8iomJH5WAS7T62YHlVOvRYCoSHdzN3UbnFRepe5N2H9
zpz0xshiZdsZenYwu4JkhWEmRtsZlE3YiPEGNAWfbicu5Y4EKYV+G8LPjJJiE9KZJ2pqw7ep32NH
nJEmmi1UHplzMC4JN3mAB1BuOxYc9kD4CC4Q8smbOqKt0cAEXsGRna+mQROHOrQX9BR5LPg5S+Wh
VdWqgTlELYKCwNJ8Y9kgX5JXU1qCtlmbWCnNCIryKAjKnSR391EFUb4pxMy22ku0bzAqpyuzoDtl
cmT/NkHv6ggIpZiomLRN4pYXM6EIdAA8Pt81pKAf7MGcNq6cmj063R6Y29QLIss8ux992YN588vW
mO9Ue+SdVwxI/6uQ//JAEnEkfS+M+8tOKikemcy8pV1JUnc112HQaqm5S3CB7FM3tHdDneyWK7px
4pFgGs+KkUklervqkuJeH7NmUxH4spkBve6I5ZKNb1iT/oLOBLs+YoV7ozfgmWWJchGF/W1HuJdP
BFa8GlLlp1ujxdTM8tnoco38pSm85DKyNVHJrJxW1DZb122GDa1JfReGCc5S9iUXZmghtyS/ydmw
Q4wPYraKlQTspIukogNjF9+JivpO4OnNqLfGVh+HYtm31Xs3dnQycZKHoUKr0rhKFLBa7bgR/Yoq
DybrsGi2XuY+K6XRrFCAoD1O2jpcE0wQ+ZlBdIjqSmVfWsKkXSK43lIATvBRzZis2OUVJPErUcbR
ivzDcmPjakl82Pvdbp7T+CXqEL5koOpnf+rGfkM0RnUvKBRCyY9o9pHWHl/EqS1uyzITz0pEHAFf
9YJwcNF9F71j3ztaY47r3MW71fXTfNATL9uZ8NECkjCskV5lbd6aLoEAWEWbexERtkMggjOtxrGh
IzHb9mZ0mhD+chzvcg9MGHUdjuQEXR2iVJuIzJP1N6+ZiwvNU4wAlxNBtcQgRcYgtoD2s+yiLb+x
vde+jHbpXmkINpFd6lZ11+NAUHy96obbcAbdKUE771IFJZN0YT7qRYE5L/OUGMEMhqRuTQDHNzM2
6wHO/DzdmJpM70oaM1ssXc0X+ItAVUbSdK4nlIJfshxhdGYm5VM4OSpJF2VnPKrLF9LWwAGqsRsH
I+T9izhxzasYsO9TKQ3SxGQ9HHIr6i9IZs2+S9gpsR9rPNwKrelt74jiR9E66qq3NfK427TSeUWE
c9Ay3bxsZGxB4+eA7U99aXLWbemTTIQTfDZKdJlZaGnk3Pd9fF0p0090Ou6zXjnlRvVmdwVbYiYk
Jk9XKeJqnz0ecUBNXMSd3ynjsLanhpUszdMgxTgO7QQIJUqDxj5gNUSKFxuzP2gkELRihtFXPNA2
eh6xWPsYwWEcemB4oeNwKNbEU2OkBg5a+sw+VeG6W1vsjHeVZxcPFS7fSznnOmqCkK3UJiqISjJW
ZibcTgkMBLpFwHHJVn5OMu8E3Vlrr9FUfpRKTWal6Nwdpxiyp5Qk/Jwbirzko5jfslVMv46aUX1O
66x+Fp3AnCswymiERULD2vWVFeJXo8PPYUqWd6YBCQ8qWjK+ZI2tL57zIT30evcTu+QA4wNVN13p
8sJgZ/u9pKqK1cxp17aSXaMmyzG/G0q+k0A7VwOPiqRRMSAsroW8JoI9uk7ZDCHyyFOCwVyrvmoi
FAJtk+qfeP9/LNFfsEllT/YaVGjSUOR88Kq2u0WKxrkjyuPHsWkNPlyOttHKIrxrBYEBhiJezLQd
XsxpvJ87vcUGbsO2g8ajkSpBG1eSE7niVcvv8d4MkgiUuvlkqXlbrMiZ39pxp27nHqyPxYwPFLcy
dwROOpd6Zk8sLk3nQJbzOJumevQN4yHuWFZC3zKUaOtGo/PAUYfvSeQVLyHoubWIvCdzNIcLVWj6
jn8LfusRobuZmD8IjG1uMNRM36I5hNCbDW7CfZvSK8+bh13fLCSZynV3dZSChlA8booROk/oGMyH
pK+abdolvLCNh2QeKR4eBRvftmLtpBGj/vScRxbk7GYUs32oawQHcpD2RuRl+LXyqO/nzeAGCwLx
mqBiOsSLvNnXiW0KxtYi/a4fyk+YryN2uModWAm5x3BS3IWJYt86tYp3KLWR5Ma98UuDKbiq0kFs
yGyJDmEZdzelNcaXuZVZ9+YS8xmtpjlUui8pAD5ymNtdwXKLWMMQa5iT6l0YdnaQD6JbVcjidlNv
5PcImPHcjqXY4PxWd03ePcDERPtJ2+9gkACwk0PzEnulE6RRzBeLjeCBhVQJCsPrL9nKOYfBLCJc
1nXG/hdVSydBcyCvF9+MOhVfWld2NUeAOs6+YQRP1QtNdOEFgt90TbVkYLK1+kOnK6AxFQ+a/nWC
65zczrKuR8CWlbC2dQkfdOXGjXddTk1O68ArqbpP3i5O2mgtKGE92Hr7cxxlR1gqW5UGWc1BnYfv
JGoVBwvj5IpNFYekup+QRWYpaiBP23CcCBRdTw+8/9YzZNTHImJvbEKzDtgV5mvKHd9bPenWlTqF
KzXl+wpSJ+hG+6vDEQT7waXVYAiQuU3ljDKR0rnad9PLhwtzaezbtUEhJSubG/oHQe8p4a/YNqxb
S1X0u3b0ftWjqTxGvHqfQWo28ZooixpLZzOGdKg1x1dKi5Q0b+w2elKXa1tGve/ipzuDT3/XV3XB
Z0KKB40IHQ2T19taK5GwetnjGgkGk/pdr1CMS0TFnKx3nMfPmcnelahfRyNyGZMjJalX1dzvld2R
yBziSwlwqtCsg+K3/KRAPptHIl9/XOE9NRRYULSGFl5Llr63F6a2iMt0YoCCIXajhxG3ho+2XLtS
YUud8UAdWeSoJOskd6BEJJV84ekc3UMNefqUGwxVNmV3mSHZC5CMsOVk8vp1NBa7CoTmnxbJGRTR
tmYshlIS6Y8GtZJQ05UqaYMp4y7qJv+wISH4nEnNM9e3WLh+8+K9Xh8vNNk0Dn1N8zigJGPxn4VQ
mqCYYiP06SWmLG5uus90Kpo55Y9bMWlUEPM5vupyqC8fP8qlEv9ufAO+Kxj4pUdzVKlH8oDOPUMt
7pJTuGHTRSGjHj5/PMg7YQP3E4uY6qLWpFfk6G/ny4gLaZKe3gRSUrrFN8MuInKM8DrXEdbNk45a
rfPQ9Tdskj8e+tT8MSAn6CgNQFwuXbDf+x1kA41apBvkDKME3AjDkhF1FQrBjqLmtW9E7MCmWIab
j4ddZsjxbaVRzd6cJ4uu/sgTZ7QIVHHmN4FTp/lBK/rPmFfnILKZtZ7D/P14uFMvpMEao5rENLja
sXIkauCuK+7EcFg2Hmq93nH4Hzc1iW67j0fSlhv27so8PJWcwFlo1OMbOs//fpb4HYfv7evcJPfy
B36/0VcQEV1RUlZ3tjurX+NwKSYNlOI//hGnJi0iLfzApoEK+N1L4xgSGYnaBIYTmXdWV1HNxwJ3
ZpRTN5VHuLSvUByghX47dcwRcpxZsPS8rgKQc2lFkMbmayYywz+/IMzp1ECAxdNiXH7Kb2t3NnYl
vfaBBXWo87U+VC+2W738/41xdDmJJXWbD3UTaLq8mu1mR6Tn3cdDnJwczD+Nh8P0QCf+9jo8L3WH
RpdNQL4bE6FT9YNelTTK+iF5jgme29Rlr95EDW0WAbpyj+/o3Ir2/tVDwYTWnNxK1aN0cbSimZbo
DKXy6iDSGnjQlVyC3rL6MlfSep8J7xz4/P1kZDwE8/ADLF1zjt+9mmOVOwmjDgrC2C5Me7pzYs05
s5V4PxcNeujECVDahce9SPJ/nyAeSsO5wSkbJDLqVq2okhVE1EsnpZfx8TM8MRIXAYvVXNjApnM0
TTwS4uYJR3bA0oYmWGkvyPx+EE36+PE4Jx6T5piwXnlWrFyLkuj3K7LJAzG8BiPlnKibJv9KFvEq
zaCi1uEZh/IxWZZvLIrj34Y62q5Qo7JhQjNU1+NONksz8ovBwWA8en23qfty/jxZ7Mcs+h/NukYL
vkY4H35BZaVs0AXLTUr3d6e3lNGKxqAAXpgzwZ5uKg7SGJU9sO/5CrIpBf26JMM6olvEuUrilIKY
enD6fLweqo4KNvl/OTx7UGcDDNgzF7qALI7WZr7g9PXQXFmaYR1/7PIcTLuHbDmY21g+eYj8YRO5
n3DZJF+LuXMOXZ7TP83DLw3BhFsMh9RMRntvQ/5C3CNWWi2yld59LkIORhL7a1nhzR7cqzmksFRU
Wb0hj4p6Y2I4YF1TQ4d+Dkuh6QHEKKmCDQ6wW0Bve1hL6aKmh4G9poTnXGYmWoY088LVyHq99mA3
wXsa1yZX6HG3dJI6vLlVv+ETLs98tE7MNSJ1NBQcfLPY8h/NNcinNbuPifuSKu1lT7jenqc+BuRU
ocweQ2MIPp7c7zc85G+QhwBOEdkLqTBvJ3cNvaMfRFEFnitxMSZVsamjBqOwIfC9upG8jCm9PpiJ
F/1R5MiivMAfyjkS4Tq5ZO/OHE009Urc2WVAmWt67u1Be8F9rD1Ymp3+/OOLRODBakStYxELHi20
9EU5b04dGTY9gvSkX9JF6QShV07LZo9vP3FXLQ32yR90ivYfD35imWJfZdj0wjkZoDN5e4edLOoo
O5Vl0IYVfOOhfIhwwi2G4X+TVd/IEH+XHb4fiViLRcGIwgjOvXW0IFIDaqNKI04Dn8UT1IVhrbtk
WDSgCv94mrLdQDCFMIrTBzrLt9ckWmideOlzdAXdsJ5tCq9GekPQub2l8PTjT2+giTCTGAd4OHSR
jz9bUZJD5yCOIEBWYwSKmIgBHyZ6Om2OT/3MVur9C8hgbG3YGlg0tI8/XzXakNjuCq5MMR9iQ3mq
Z/dHOhoP0WCf2YMs7/Lb/SlDcSy1uTTWfOvo1SsM0rlKBSGGIfKNQa3UqyzyOvIex2rZHyhTntuN
nh7RYyvqLQK4hSH0+5dMMYXjVsuItdYfAPx9rXBgGs0SSRHbuR93+uWfPzo23pBj2HUw4tGMtFrO
HTJ0skDpugMeqcA0s5vEVs8M835js1CTOBoSGMHu47ig0LvqmCT8q4Ne0ZUHxSnNvRj5In58Me+X
SkbRFqUxrBaiDI4mPWSyEcu4lgUNnnWfSs8qT4HAlfZdWksa6i6EmKk6s0rq77+UjMrC4VhQpFgt
j0aFdyg9jn1Z4FkTVXBCXvjWiWy+Gj269K82lHbyct1XKjMj6GXGVlC2qrOTYx3tc/rI24Ft0Qya
45OHX30NH4PNwbItqCvdukAWZ3/2QGUGkWytM7/+5IPBa8WM0xAdHz8YJAkEt5q8ulSny006eelB
GalzfvxgTq17FrrKJRpCX8Tbb6d1YdZ8RrDhBSXQEL+q+kAFAeo68tyu5cQLa+EORVVpQ+k5ngAW
BhtcTpBs9VEQDaeE8X601XMAqVMrEB4HynDgrih2HH2s5lTVx6hTMsRDLV5Fh8/UaOFHw1b9rU/N
P99Fc2ZEJsong1wU3Bxvb54rsQghuMo4O4Y/lnvXJPZd0YRPHz+jUy/PYttY8rA4GBxP47HNoCRW
vDx5AtYzQ3Dta6H1g2ZLtW0iy/0+5CLdUy1sz3yqTq15KGLxAPPxfX/ooXSqxobZZ0Qk6jeyVL7O
aLxF+ggS457l+sxopyY8xx6cwyYny3dFspxrdGzRElYQiWxXQLa/G/RUWX98M19jao8/HdxEHM4m
yCXkS28fmtfpY2dRcg/wxauPCfyHrYLiGNiQsUQGtc7wOV1igLpK9jf1VGbXVu4Yu9hF0zlPwqax
nIq1VofdJh9c9Bhdl5473R6j29jgUSgg+3l5Mw1w0EcrVxO2KqSsgq/NaNImkPVXTXqQngy33SeO
+9SNVCccEdPEKI3kMRv6dh961UuMomO2BZkzQ2HuqSJ5vj0pwvfIZz1zWD3xrtHTZgsKYAu82PEH
MXf4DcnIdnso5x9i1gjfEYgpQxy91fT144d2YiJqrxpjaynUvku907WJ+BJXsrUPtR8qBYd1QdZa
O+Vl4HhE31Iql2d2GCdeOojsms2Ohi/Wuy02MRvT2EQVl5eSK0q66EpHtUMfo5l9Q5/qz3UzkEav
lX3w59eqEf29VKTYIB6vlKbiITd02yrgrHZd20NDVTq/oxoPXSWLHicXqOrHI556kmzZKAPoJLyw
lL19I3hXBtmaGKoVNQJ0osGBLktD3g21VwT4Y86Nd+KbwwWyhzL4sLFZPHoDi7ABeVJxa8cl+iI3
m2Gt1lWN7dZyzlzayaHwnxkAC1Tq/EcfBOGYiSxKjmgarvFbK69nv3GkfZF0mnZm+To1Rw1eqMWH
sFT6j76kPZK4cqYyELRFB+G1+mlZ9UPe8vySqL4DMCD/+HDEAobpQrc0nfbJ8QuojfTa9HYug1mf
0fg5w6ema9aCOsCZgU4szJTUyRQyqDxj41hu8m91SzGDKITZWwZ5ZD2BpN+5c/3w8RRcYomON/Rv
xjiaEwt1PjWJNgwQ9Gu+Cbzr0Fqt9UnvyBshaBYwT6QOvjU0Yt3aafS5GhoHsRC92s5tMop/HWrI
MqHTa44o4OCUQ1aZ8iAxZHMgIji+I5Z9XJVTH34JBd5sYsRoSwPmJzImCvdg4WhSqCP0Ia1ZyOS0
7z/NXoHYqtTabFsVbbPDDhWCskc6epPmKrvDKkn8Mkuam3h04p3WtNM+t5Bo9kZcXPVK0wdu5j0k
FZwm7nC2LagVNX6MUDBAnFj41TCLTdjFFmLhbLisTANvcpJ2249v76m5yVccLAedQ/oUR3PTBo0s
J5u5iUz4az3Kr2AnbkxD2RpFtQkXmvnH45167dhzs9mjfE9D6Gg8K4bPYADlC2QdLzWn60HP9oMs
z2xe37fVTGqlukHhjxoB+MS3E9Mcs9hoRq8MEJHfCZE0aAbd73X2mSb0FYIUcjT0l6gpzxyZjNPj
UqXljnK4Pt6QeaKoCzFY1ESqaX6ORxWXUGMqdxhd1HyDZoYzzoKj2kg8b2uyADWa2yULea33ewuV
v5UOyt5QO2WrSbNchQhDmXBiR7+TDraXfrO0noM6lm3AsXO09qRmU3tx5nWkhfeA4cB+zVbtZzI1
M1/OItqk/J61zMVPPB/abUr2wU6MA7w3S+N/J9JwFbcy3TiKoz/WhnXuUZx64hg2ocXQhuOBLLfs
tzUiUVurKLO+DFT5daLd60+Duss02Z+ZWafWot/GOd4Ywc8o8sobysAlqWNVUm8AkRdvPp6+pz6I
NqzLxReLM+jVovrbxag1/tHabMqAppMLmLH0OYw/VVmMpr6dzpjOTg5GvZIzCymJ77a9dsNiRPZS
if7OLjiJQjA0xRYFKFpqmZy5facWApuyP18LLHvvNr/5NJFZj4oqwMN6p7dEeGnh9FTlzU9ouXcg
o87cSe3UvFh63hxgkRC8yzSdW5Fzf9mnpQRj4/LStYM7N8Nepxa/rgwlDkxRy9UoPONTooZxMEWY
GiKQx1du5GZbsKvTZwdLEPaMEF/smftx8uexIFJGon77zow/jGGrZDHbnKEWPw0veoz1/h6u3rn7
fnIc2AkLcMleLHNvX4+2Bysv0OMFnEQF1Rz5tZyUYV11zZkP6altK8UpRBucHwiRPXoPjcHDwYH2
MpB4RsAwbtyhvGsq65C62k1e1Q/ARM4UKk5N4N+GPN6wLpksaPTUIlAGWCtd9dMzc8Tt9qGp+jNn
jldo8dHhTeNESpOM7SNn4aNzkRxcU8yjU7DM6NOLjMWvIfHsFTkeLjGsKTEq0KxXBSvyJqkXr4Gi
LcrMBtGf17dPJkWVp7B226DTcSzgasNnFMvmPpq9au2WAOeLsHW3ozO4j67FqunbZYtgSmnH9Zwt
pc1K/6UOOnaWCgqJUF/SqrtGiiM2ki1f4vYDOS9GsumKSb8XiK752OvWmVl76i32FqcuJQ7m7XED
Ns9F25b4E4JZzPtZzhCPVPPJEtYFNdMnmUzDmQFPPeLFmYVQxqHYenzbRUqiQc1mKEhqT0EX1wF8
mjn9ro0ohK7YLpr0j5fgV+3E0ZNGMQMA4JWJ/K52Fym40iESFQHIWm8VD519b8Zwk0pjsi7iKs8f
CYtx1+kCwHm1C7ixzB+LDh6YRNK3I+wR5frHP+rEfWezsVigCUrgOHF0UPLsyS2kbuRB5kXmJm4m
+6qM2TZORFI/pY02B+giv3085jFTfikFoEqg6rOs2jDR9LdLRzRaM+wx3uh2DpGyGpG5RZBqbGES
tjvPscFV2RbKSSvfeFETryZ6MjgvTG398Q8xTqxhiy8cOQaxuzTajn6IijSCQJmkwLecGrRGFl9D
YuTzHdrq0rrgzjh7maJGxmJFnkVOEVlTSPAkrirubweAC9sJ/O1zbLLx1uWsPrMtLnfxwJTCMZVt
EfXBFerinxNibJbsfmPaabxBK2yuG6WUQWzXzga0gLN2owu9yoz7zCjHG15bTGjAXean2AXvnqvO
F7WbsjMH81PXTwcMD7qzdOiPC0eU29IcBDDXn2fjfYwsLRjtMXlKNCXefnyvTw2F8BqtAW50PhvL
Lui3DQhNp7ouls+SVxnxWtTu4uYD0nIAkhQ9fTzW63M7ftOW6q/B6ZXP4PHxnzjTvBuIqw1Eb8Fq
kTSMMXvNprYLRdWvS3JALrRKDW/lqA/Xuq5EdwRweivTyMVOlGqzf/1B/wW6nAG6MLVoYPxfksD6
q/z6r7/TEa+/FmQGr3/mX3Gm/vwd4PD33/kH6WgR/UvxlGXagevo2Xz8/+E3WH85vLlouRZ1nA2i
5R+ii+H9xTYQ3CN1CxZ3Y5ke/4Bd3L9MiumEbaCs+xvtcARy+QjsQn+dWfv7RPNU+nWIQNSl7EM/
5ujjnaVA7rQZzc5kT/EzmolSrG1hkEaL04oQTqcp5FbU021e6ZjS8hhKHo2LFaFZRLH3SYl6HXvh
c5h0kMBxuNgr6KvDz1HayoJrS4m4IrMvj+Rt6SoKK1T+YioNXylySLdlRKjsZKjRhiOjPfncxCQI
gezdpxKCGQLo+TpPLRJu3A69ooMd2VyFadEcaEJmMN6gtSlOHvsybpAUenZzMdZwzezCIL1utNLd
wI/T0V3bYo9JKNxXSiM/lXwqDqQkvkAHUJ6TvMD4V5e2b9ZjCZVdj6BzC8MXbitu5hHqUzG2d70b
/bDYmBJHypXiX7kD3sRm2AOsOiHoh/KMSw3myi9B4N7gq54EM63y7bMEibV6LcW2nhk97vU72xhV
0NnyShJR73c61DjNfQj77koLEYPHY3mPuR7TBFQvssvK3tfdYflHcVlNxaXpiueQxX1FiXc8AMR7
gZi4XyKxfNapu2zKXjASk9lYVfdjqsy4bODdCSOO15krum0HrHiVUJhhCj6MRrgJHRj1WWgvP6H2
bRRrK68ejZ0zOyoWPUUhTyCr7qPWyx8r6JyP2oi3+hXlWEMD39JdGskIxMESq8Wvdha3SG7nIDSV
gzSn+mtlas2DIBbZjxMgzaulRTzA9bvNBysI3Rm3sCXrm6mPm2eoCg92m1S7amySnQZm/dLGkr2Z
6ZcFmFBdREvu53wWSu1zSP8cmWF0MAvyN2HOtQU1pbD7rqgkzq9wHRh3Us+N6yKpY42AsHiENhnX
8yaPy3uDuJSN0ZAYvNYr41ObS1Jo3bCEsB5DTObN8dME9X+cYybri7H2dijxcWlFQtMgvmFNTOmu
+tLt7epa18buIiL9rdsOjWJ9dswhuTALW30xufB1O0l2wUmqJ6T0gkbeai4ZA74B2eBimGpL7isi
4jBlpnL6hU5+VrC6VhU+VZwnV7neGPCIStiD+SJv9SG4ARVKtfv/LvT/E07Pot7/cKFP2tdc+H9V
v/5F6ERXfEvol/z9Kdj/+N//6++//8+iD7RHZamnl4N8lQYuS/s/i77zF1tVzEL0MP5e9/+z6rt/
wZzwWIapwbPS2ez4/7Pqk/aOzAHpLcU1nf/rT1b9ZVf4dtFHXoAnC4km6SiUkN9uZSacoRpMdxXb
4pK4/SuPlJtxCvdgWtYldZwiUQ8tAV68SM9axspmtGc2rgsb+d1PMGg6G4huKV8TYf9mN1XRGRWu
G6lB1UzqdWg+T0SptH22KYttlOkY/yRWN09EpW/m2C8x7u+oZJSbQf9iAoudYwidUK9VggCSyt1K
L/OFA8R9ycI2rd6Hj7gGmQ4lTHyn+swfwiJW4pvNXlLgrst/nExYIMn0uZ2rXVK0fqtsJssLTAhZ
vGqZfVmrfYm/RpXQD5WmNYy1mhEKYpR0fFDzMSfYbbp+YRCppxsXUUfORpLOd6Zshe+CQEhc5YoX
GhqjNFoEfJem0t2x8nSbscQ6pZDmZ3tfNIQPbeR8JbcSB3EKkMPGw2c7q6L2MEDGm67K1/1YYFvO
Po0Kkff10GyItNj0UrzwvVJ3Sd7dRq1zAfP424xOVabZij5VvrNhpvgDOBzfKMvvxWhSAUxdAlHV
4TtyzHVkd+1l2Q4W9GWxEnbLYDOiJ+MmKji6/3dx+Z8sLrqhLUFf/+9t5PXP4V9fqib7fUX591/6
Z0nR/kKEjEbtb/q3uwjV/1lSvL/AOOk4ijl8Ywpatpj/gMDYffIBQrJk07im7v+fjSRo8MXXYy0L
F5ltS472HywpjP7mdXYtCsDoX40lL8x9VxnQegTuqhpV+57YxWSVlZF1YzSDuH6tSPx2a27/Xqd+
lwW+K3wwFsJlamnLifddj61vSX+qXa3cO8ZAXkY/addpZ3iPE3fgsqYksvl4vOOlimvDcoF4lW43
5cjjWlqjIDgVrsp4hUYaxqAKCP/pSICXhB6xJ0HMJq56dLUHlMX6mdrhu/KGhdOD4z2VHjivHPLf
rpO1orZj1Tblnp2j/MHJvbX9XOvdy0mbx0/YMD1CL9Rzl3ziFiNjRsdvs2d+3zeVdCWawXXI/iy0
8RaLtvzRk+Y1+17SjLeRCuvt43v8bkDq+sgFmES2h4jwWOqZwhgW0IS9IFbC6uLvLOZYgop0DeXF
CHv7y8fjvRdzgMAzKFaSf8jN1Y/bCYCwAJiHI0CyaqSOTUeTMJV5ZsX33cEsCxD0iXbt5kjvnCnT
PtW9VT6Sr+QMq5hMJKjpTut8kpMO1aHpra73hYhb4EPe+Dzp7plZAKHv+AVzKHHp9HJQVtJfPq4+
YBF1o5QE0YAUMMhLCgXM8KKNcrXeRhXR3EUdacNBq+Ipj3ysSNoD7+D0SfHyJtBV8qoP0GsNACKC
zBWjbWwfhSRziYzc6qKAFnI9JhjYD72qk3/xmkRT6Cr3gfw2IofwRi+o4iYhj2aCdL4V1qhdK41D
hnXn/B/2zmtJcuPqui/0QwFvblG+u9pVu+m5QfRMzyDhTQLIBJ7+X2hSn2gkMnSvC0ZQFDmFQgGZ
J8/Zey+zuW6NWV8sQojuEyBaZbyA/vO+hZPTzlu/X8hFCIsO6AoAIX3vs0r4pCtNRXTMzcl4zUsR
JZeut3seuSTvHJLKJYy+hlR1YVlMAWjqrOCwLNc3gxtN7gO5beqM7xtMEmH+9I2ZdkDaWRcCYGG8
p3qSmsDlQd9HRdeHG5107duY2+3b0pvOCZUY1Bg9Te0bKqLp3pSyqTj0LCxf2syjXW713nvYm/oC
t44zZDUl7ZsjBn0xOgNZ90CcNmwhgEB4tupTPUf6zW8G+Cc06xqqCaLgL4CZ+aaEFNGCplHVbYCd
JC/Ao0FwjKHy3suR+xguE/etd62nMeJHAzASvXD88959mDuXjFPXrnOU5+xnMpxDckGJCo8lUeWX
X55VkadwcASnzvEmK7T8KHMYtZRBfFmbEBF5kGqCEGQwRBdkoJKFdyo6o6uGmG5vOO4G1xavYiLO
NWxZT7dDMeJfrWaX5wSur/tOXE37RgQYL39XRedo7le+CRVC7EJKyWNdtMbGTXVz3eMspthYw17H
cYZIQnozt5S3u33TGkYVeVIFSJNpXLmWkSAQaRQ5BBjVrt9VYTaOw7TBNrjef1K4vY0zhnR2SUjZ
RiG5E5uujszbz39nSJJ6UxENx7qxiKPBd30QAYctlYIkB/3CA0ziVojRuFAtgx7y164tOVHqTFKN
26LTYUQgYmD1JLPTZhyh0oZmfjtgf4elFlaFrR9bkrd6MEiNxnYPcGuOEzgCEBHKzDJPyhoCAlrS
ygAZJYFqGYfZHHMFtcKYk0vb1qigBXZtdKyCaIqzvUTzG4Nz9THN5BESmyKX7F7NkIJfJbdfgCOq
p4O0RQ1xyCyamLQyY9OYRRaTeOhxn+VT6yRip7NZwHqJ5n3klJtOdPqknM7dt2Hu3HphM24wQxAn
P2tiEhv95FdjsxEt0Tm+bcxAmujWSDxTXxildphFZj+Gx27dGb4YLgrETgqzd/K+DqCFXZ4vqZxN
GmX6egoMtM8hDIUY4VdTxmaz3Ib9mH5A27Fu/SoLrupM+LfMUSMAp4s7n61aVfzg2pANlIsUiHm7
DB9RJqDfSGNMsy0Pd3TlJoOut5E7yShGPZG8OLUc6q1luM+DQPGV9d17bQX5LWIPzyXKzWHJRovA
Q9ebE4/UXHjyQ1j8j5h1WV/Y5niWbSIGsqNvJOzSC20FMIftm4eA7wX7LySMIA0rDt/TpC+LFsmL
FtQWrWu1b7MsNLS3Qr1rgFAvueezYDZ28URIWM6EgaD2TUQD6JSYMjtkTAtOYbtmL0QRnQS20ebJ
96rdkuX1VvI1ALI7Vejh4l/M6JVhrPW16g2DoZFwx/DkVP3iqI3VSr13eguWtk+XmKJ+8nzENMVV
GbXJGXhpek9olDilYfQUEEvxUg79+1zpdfXPrBdZReM2H7lPOspZ573WyojEaO2vo5GMayNPmTdt
pIJHLNJFsM0mdfKc0Zi2juqsDe9lQChP04f7qLbrO70qNPeLa79UgjzPRkvGvlMlyDuY7Q5fPyH5
EwehBLRpYLjfSsvh32/ZsfpnclVtIIyhyvq469qk2S8hAXGxnRYj8GlZGGdI8yO3rkraeBm89MuM
rv+YuXVIRpEDv4WvdAisFk3RbCfyrdEhtUg7eOHZAfy2gfPBz9pFUJOyUrosFm6ZwmIPkf6AdQpv
SWNgW6gaOGhG6cOcKvPoTIQJyxuBYzw0KyD4IlNyV1IOWDxKY1oL4usb65ZTOWtp59us6XnEnzPZ
XI0/iOgsFT/Npiwj1kHST7mmIGTOl7Uu/0AUNY+gdtLo7JdtVm1TGxRq2U/YWsXEOjiRhsS0iPHO
OWpLY5OHCDXjnM2k2kAB0vdElPAueRhTD8HMPt70fLCTLO77MjPt2XwugYFYI/wCYoV49JVZins6
p/gHx1a5ZzWOJkQ4D15VPxjyoyZtq40tp+eJsJfOew9K9kfSrFZyFFJKuFBdA6+sHBi2XIGfQOLy
y2VZtQcqryPHyL9KjBWtHvSs9l3Z98eJ3KP7gYzHpypU0c5aSpBktoItA4xkrlx9Y/k4wTcmoPQ3
ZXetuLO9iavOqpbvqqaFj6z7bA5w8QHlZbfwB7ep4hLIeVHGKjRJGtyk2vWvxkLmHVZFb35MYKa/
+cJiYZ17Iz+rtgcfXpRjLtkyrPRJBQsRWQ2grLO7oNJlXQysx7IxzKt2FMbPoaehJ0YFnoVrpsr5
hOkRLcVjEZY9O3mHyAdDScf2lPYaGGQfuAShpDpb7yip6GQ8eTPb+kjgBhtmz1L1SN8wPOe5w880
VjxxpeRnNKyOU8NgLybRuZ5kIr4rQy8xXwgdQ6XBfaK0fPSdzBgfJ/IriDfNlEhFeCkLDAlsVW20
OHQV0m4GFUn4Vmo95yHVcnrQagCVaFFukC3jEfcLnWWTlFW2hSmT4Hec7UNlRNQggS1MwpZ6cetU
WDwyQ8w7/uq22vWY0eVLe8PP310IABOnYhLGF21E2RUxhgm8S8HWw7T1mNo0RmcdwHMYlcf36Hwa
3cQvMRi4dmeZbLrKeSDEL9s6fTruLRNYVL9YVdxr3Z2aiSSAdCitS+2yxMSUIX2cT30WWzA44sGv
ip9G5nr7EET9MVoaIGZDNwGSaMg+ZVX4WffdT6Oc7yLtqhPPNYXB2Jl3kBTMO6+ap+1EfKMv5+qI
rLzbURsnjxrCxj5nE93mnVA77bp3rglyTdtj/cCvzb5c6/KKnY9c34qmF4TSgQw4f5dG5c2IvIuM
UzHfmXObPrcQOt76xnZum6laaaypSQGpO7K3SlJNpnunsi5UfmT/gY766fmJd+U4ExJK0sCiHG1a
HSgoTEcjX354nc8PQtZuCmzUAzmzrZCsrZ4wUMcbgx1YkixGTCXrEWxMQhNGVkMgsNdjZxsn35m7
9kYWJQ9pJVhtMr/niVymVQWQoPCR93OhchhQlN1/08Zz/3gqQdXCgcOjsYAq+08uiGWy84gdrz22
3mfRP2ngc/1a+P71ce1Ppx9mvHjb1/xvBmkc3H5/CibaboDkM7THsl5TL0c0gE+dXCmshEyQGO2u
R5fP5fCvP/dPR38+FykHzUhOpn/2rnAkL5280e2R8GX/fTAq0kIkWbt7FQjWr6aq54vvC9biblqr
3L/+dPo2v2+q8Ok075CfRT4X8UdN9ixzuieWj9zdIxYlXsLefgrXVTf/ZK4OWDLQGLc9x5K18iav
gcX98xL+N/f9m7kvity1B/GfO3ZHxr5Z9tt+3a//ya/9Ostz/0HgCiY+zJeIbn06b7/263hT/kG3
DsUGc1dvHe/+X7/Otv9B2w/RGz0fl4ZeyCPx6wjAYjpgRh5qgPU48t+i/P6ADqedRNAA5IBVw8Ks
wQ3Xht5v1AyIA8sl91L7Ucq2HeMWLDv55RZ9RVK2OeG1bto/CCqC721Q2E9CFMbFjrr5ULvGDPor
C71NKckKjFmS1NbwLXJHjXbnaQ7U8jM/0ye3P42NqckgyyKUiI2WKrkRGhwm7bZdCx7vbBumvieQ
S22zvJjJ/Z6Ly8oSPkY0WMjzM8YfK3IEfbar3DuDJsWd5tzFiUoO6j1K2/k9cARh+qyNgbUR6cT6
0Bc9qcf0RggLN9pvoy3y9yFV8z38ULCFWJXf5n7pN4wXigCT4zL8mPrUiu22dE8pyQkPqfAfwO+y
XjeltJ/Jp16Kv1k7P0VC/5rCfP4EPs01flVzjcgJeQx++xNUCOBzI5H+49KDc6X4RjFka2qPqNHw
fxwmxowT7Cq6b4LWPtco3LK4JZ4E7FNhTodFEDyPo7k5Rcs4ERRAkKc9us2HlRXGa915EsgKwR9e
luc3I2w/ATwOPRZY0PCQCuRio3SaO+I4n4eSREWKwHOQKvvJFvYBRNhH3vndt9+8JP+mdwte4rdr
Gl/aXTlHq9aVdh+FzR/6mS0CwhTpQP1IfZe8Weuvj6HH+kLvi25NgHBlzAkqrnIFOU0AVUHnNyx7
SY41xEhtfmsLi9sQeUrfrdPQK9U43mMy83edY9s/UAlb1ylH6Tu8+BDm0g7zQJi8pK62D1GWlS9F
DcnML0rzmDHrOgijNw7F5Pjbmfp6t5gVz7QzmNO1uTgftT+eyVWxjsOYeMc5pMADmgrGWs/FTntw
Fcw2EnsveysBvF65bqO+g8oBGjY46ntLPDLtQ0r3frAmUuxQT7TTuB8ypS+8lMVtMBm8TBj2j4Xz
YTIdRpCe9L7cFrAnr0OS+zeQcfS4zYgsjZsAEZ25ADMkw22lrtW0gIlm7uKhzvKbSjjdeQ5L+3VG
xvEjLDsCa2u1Fvt4cbsjOBlrXwspj5Fus+tyGMybT7ZzWFvTDbhkvpxNbiuRCWLJj3MPjHCzuKl9
MbKBMO7B4obakGuyBYGd8tZ30ygWqIsKGaeQJIxyCjm7LhHRJp6UvxGa/mHNoj9MmBW6DpTsePCw
16xalt+sWXYKbCKl9XARg0kU/hrZbViSOHGN6rEPRuRP0frs9GRMQhFYNpI5HPF3ahYfOQ2p29a3
k6tuMLvXoHPbbSlK80BGwxcdrYDC0a+eq44/pZh6Wjb5hMKBUwDR2cla2w6w0aWHOWrm9H/RZk8e
b0AfjE6xQdLvivBjuZr3E223dUFtiqveawdr5w2GTVE+dvyZeiIqGUbBw+dj2+YwBj+DyfvOs85W
y7S/of/0JSRU/jXKLflaM+uASZkhaqlaqhykCXX2rTaLQ9f0BiwiHSGpdMbRP7jzgkqiCEV4F+Ld
mv+mRf8pKP3XerXefoRIlEOMd9DAMRX4/e2nLSCNdOmTi923iHsGK+AU0HfGY05D66a3ctuEHSeN
p3zOyBH30I+3N7qvBeYkM2N7cXgHx9guyZkJCXd4LyafiIqoA4O9aUl0fuvdmS9DB9o6dRlGjL9e
e/7dF2AMy2Xh3XTwmv7h+amXQvaWSINL6aPK0bmlb7s2Tfedn5R9LGvWmaRTrBekz2AhEmS5Q9xs
383E9K4t5Sc/efeQdtpz8+7g6Dj7SkOjswmA3HdlmDyVwXrIE3XKzPWvr/1zP/7DzXdBdTIDsBG6
Mrb/w82HKN0vrvIuzUhsd6ykTH7yNHOE6GVfvhDgvNzkWuq7MlgDqauQb2DXtU8vKpuumjU2XpHE
ghNK9afPgHjOWdEhUi6qlL4b6zu8ctk5sPn+ChSJHQ9SyZ/ocWCzRJn7TULiOZnLAjih6MjoHl1V
kEI/BT3AP2+Bd4ECaxjH5NUWFkl6oRFeyawDGooGbl9KB5dyKfRb79dQudWUnGheEltCUjd0e9vW
P6zPgG27chHbyNa2dpx3o73TFN8s6m4pnBqJV9G2p9LFL1YHvOrUBPr+89VLIiP96BNDTDu/4B+O
dZFcLbq3L/BK5xEeISjNyO7Eh9nKZZ9DDX7jyZt+uCV2spmrP5V5kFyNWb3cuKgKaJ9XrHwYmMx4
tqviyWxXS58LTfdLUOXfnaZqTl0q9KlQZGf3vQ2Z0i3ts9BKbvHW61uEdewlf/0gUCT+bgflNUQU
SM1gMer9LAf/UDawVsMzxcN0ESWd581s8oLR82NtLhUn0DkhiZvTCV9ALCLdU4q17z7S3ocFM3dB
RLA8CaMLEDWRj9fRL1PxXJlZsZmMHMlumtb7oSvW15Vglm9rS+mZ5X/4Zit3+jFmgWtsyRSogi1M
cQJgasqxm6kevB35tTPPgVujvSudMin3pZU0JtlC1XgMU0Nv56UNTtqtnoGVWQ5XiVt4Y9jZYUUL
PCCznmkFj+b40XlsKzxfYtvDnjsSkivJwwaKEJTZWnKuvyvoleFV6uKIKG+at9rOll3kzK8WHfet
04ROzPWIKpY5LwSCPx7WnITfDWmMwXeyN6ptP03FFQ4F87hE5WzEvrN0h6WzRXNjE0EXbdqxEC/s
A9mLNHJw8UurHORjWZW/SnwlNH+Kzk+ZPZDvDJSV1SCWUIc+DNTKF2NSa4HDee3KDNEVGrLy6YKs
LWqHOcBu0AJ8qYRZBH6kkdwofKn8PRwOtu1Z2EuyCUFbuLDkLEJ20gE7uemy6yxW7nwjszKbN6nl
t8W1AfOA8ieaH1IsQ6RopJ35DU8W6+rQIcifWdnNjVEjKEw9VVzNPAjhmh/VXBvujD2dYbDzhWhm
coOYXSwPOV17Ag2CXF96asvjYCCZjKVclp+2X4SncFyMHSIpQplDP7E4hfaL2hG9BBsC5qrY+H0S
xKjgeAqzjioz1mm/HcCsGnSiE3ML1b78GWCPRf/IBM+jbKVRVQT1plRFdRsElbiH2qQ2bAYRd4YI
x4fPF+l/J9u/O9myibB5/OeT7enjXTS/O9j+8l/882BrgZ1z8VNzfiUpiWPsvw62VsDxFVkZMgkO
Nhwp/ylDAWvJugUw/heBymrS+CePzkL0RoQGx9p1PeM0/N/IUFDJ/WF1XP8E1C5o7xyWzj+JNQor
6aBeJ/4tOb/EwyW17q7rYJ7tnRFa84pR1CzmTn2lEfCVj0tG5+obMbg/BGjkRzcoHG9jNc4T0jX9
WgRGdu0xPhoABIW009raD6s1LA1nkuGsQEijXOGQIiU+8tmsYafE9ZSVTnUNHUUepqnM81u6rlEX
08YP95kU9alKZha/fOwYXVrptsYYskXn4u1Fxva/y6PxgW7v2hQ1FXwTp0UZN9rDYfan7sqOevWx
WKioqyH8cCNpvpWqCQ5mm7Vf+6owN65XESznyHdQZryaOhSwNgK7F9fLLPTRbBt3zw9l3NYcP/U2
CKa9MEPqr02P9HnqybAYyU1dA+7Jn7Yhct8ZQtiv06zP7kj8tpVpCO6kdFxmWTcXArHr7TSYr6WX
Rc/a0zNHdLTDrR29ah36u8kkNdiZqgfOu93RHXv7tq8qTnqhs4ZQZ9m5mhrGT77IbiKjfI+GzqOC
JsXbgzR/3VVFdKBrP32TRZCc5oRBOOkr5Q+mRhQQmOh+rIVrx9LTk/tmZz/G0e53kcr0F8/Ca4dS
l3lM14Ypjeky/Ipmo9h5QQ7uKGxeq6x67Qw+uu7aBbmdmt6SAXozhXazc4ssgLcTVAgSVE0jFiCz
Z8VOFlWPwcJAIk5M0Z7WJ/K5m6S/D60kYw0fy+IY2COeRREEA1c/BdvamCYHu7rjz9u21Ejs/cJK
L25hFffzLJe7RAlzI8grOAvHNnDXm9rjU5xmF5FhfHDzknK5MpzsEeh2efaqdj4zs3VuyFTOyaJP
1L3qu35fS6m/D6vDM+Y0NWzGwmh/Rgy/YTgrLCRVkKtzvyTZUXu1PA/or1mgfZV+CJs5FDg+7yis
AYXiPLYBAeeRAJkxBOatqmeT6ItoYUJW22aNxpDM/TSU4ws65lGB5JjtfeEUHWgKM8i2dipIqhe2
tymMyoBqT/v7muGXzuOhJVpgM3GM2UdKn7OOiwo6n4yBZZbPaR/UFVNXW/xsxqUh9b+MoDMjyuw9
48NfPJNdVORoUnBAoe83lI1jgeOy0zrtPsgZrWYTkQFTH1xDpcnuqxBwHmEJ5rfJt8q9nVn+96JL
ForEamLDmgRkFGTbcW8N6gsWV4duURJszSBM9iNY8XRTF2q+bgjVZS4QJs1V6CMq2FYUnbt5tJf7
wAPzvXRRvfF9ZtiDduyTtIuesYyHiapU44snIGogvBczKLh1yBCl2bXROjNgryisNiHoudiHtWVy
Torkhi2wi9HSzEzVpvygh2TeZSpcnidNnPzEmWwvPKaWIoLI0g9uciPCur/3/W5rJWH/RCfIv0TO
eOxrZ7lTowlXSAdX3shrDbXP1qcsqdQxVH5zn1dYKC1lQc0L23B+LLDF3lRyoiFkd/nXzLQ6+nwF
43yFWTicwc2daoxZOAw67AINUzfdmjcVGByzbtRD6nb9ec7bfMPiad7KkZ+78WrivqrMYVHooi34
EfO0dNaHRdQe4/auPtnWZJ8qOfpxZkFZIMsfoAM/8qG3E7FNspY8tHZOqMmd4XGJxPwD/ki7WaAF
4/mr3Idg7ipagGAGOCvbYmNlXnEgGKfdZgkLuWkvw3UmRv0MicHddy2gAR/9/o2pAQ2QgKJOUcpc
Oymi8M1pTNzPraJK1WRl9i6wU6bRnv/GJrgcEVgaP6y8M2KthIPLzx1/5owlUVZkzUV2NEVbAiWo
ccz3dKnSXWeVhAw303QIJ2lwcqJYf+NYMZz7qrysKYRXIvLrjdP37bW9mmYWAvP3CqbMvWll0Z0U
a7odzahl56YkCVcuebQ24sMtpMppOwbC/UHGw7RTgf4+rm6dgjWzjJNCiU3ve8ZZGG4XQyFQr60G
4IXCYbn4jG23g9P4b2MoeDccH8aCF5YnOokaO+VosGClKlZe5n4tyolohQAwu0VW6WExG+sdZYe7
xazznIws6TYSsSPU9raKTSPxHrPM0tvWXMITB8vLYlonqgfOBT3j5V1hzvzANUK9bZBND4qZxivO
nWqTj0iyZ78W91j8YL4COVIvZup3V5HTBVcpw46QFTSJjqybBr0e8yyZ2V2WZbxHTTLEHWkg1yM3
bOPx7NGVsKsrIitjXgmOLZFVn/0lFSc0RZdijnjUVN+g1HbWtOk6DY8ZI8N9Gg7lTjoj0KswOecF
KViNL0cqcVTd9WJmW9WS6sQLJfZjxXkoZVIV27rsAAElFfV2z/KtEvUuMrM9GJPpXy+TDL5bQVl+
6xkE33qyf5BO5T0uoftszq68Jau1OyvlBCem9gv2y4CwXC+YniWImSvPr97zBRqYyAOaFwVOmWl1
Vo4L7txYG6m8gos27twsddE01M09k/5iC84KiUaeP1hpa78Zqgbmyq5M88hKplekdcaxXCbvXLVZ
fmVnAAYdJu2mbd4VvvuiDeXCrKvKXVaTlh8AL3xCktgexiHs7tpwAEkmW2dvdsmPsEhZAuFrHEJJ
ep8SsjzKplzOwoVs0npF+mUi7RiJH0Pddim7ret7y0+vK5/ApdUbu8iDxyLhEgarGDZc3xz7uXPD
XLzetcL6mkjXIBPXFXe09Tj20n/D9XmeE8t9LiF4XXVM33fYzCaQcSLaZ7pIvvbjrA+uzvqv2sDr
lUaQyJuJ8I9Ake2CKuSrslhXIrOy9ileq2LFppajeDdGb972uNRQd+RwZaI5JgS1vNbDNeQ+RIe0
sqdbt2zSjQhNBFYgdJ5zhr+PFFXFdd2FbPWexYEoUwV85KYZLEzCaXtb4huufKc9hLQTb5QDrarW
ngFn0a32prBTYqZrlh07H49pkmceK37u33deq09IXKy9DkkXmvPc2yhXfZV4HoD/0XU8KGUtd60K
yCrxeuuqWfp674VKv49hEpax7BaKFLBaQHxKrG8EknXu1gP++L1GIfLVxx4G6Ui+V2mUbLmQn1A6
u30OZI/As9qA1CjNcFPlhXGkJYiMLOiKKo8tt6jhiNvFxilcf6emimYEkqePZAB56gKBY0tjPB0T
DakvRZHfUfduhmyN7bH9ZW/ibt0tKrGuADumxAZRbQpGCUcEd+ZPBOEeArUSvNCgmi3UxHRnZRyW
KT36nSyLBy9YCieWJoK3hLg2lIKgZU1+6q+NJdMjp/pkF9RjixUaWRcWQIC8qTDktlPl6MZdkARf
YBP30d4aAygei/kQtGxIzOLT/NZSg/Vdt0GJKRA3hjnZ5cZJCnuf1EherMdQJ2OebJMpFM13/JAT
/LCqLqG5BFoUhXuVeGFWXA9oDpsnNU/ctWb40AbYuaimUo7z3rcWzCSlFWCqJ+Rs60GBDLazSOst
QgDYUCA39I/Wp8mgiNiEqSm9L/w3zVcjVcl+xcad4OWC/7GmUG9NGWZX4xR2N13Lv91Iv3lzePMA
HPZ7PtG4KaKo244pCpEs8NoG4r2u6aOZ1g0wp/Dk29bCG8xh7jYY/adFMGHues//cMk7SOIlWNrr
xIvUzlui/tJXmBlzH3umUbXVg6nwG/pOAwmpISzg6JYDXhSaPluqPnsLMw7WqJJrzylb4SKlu0Or
ZF+btcSeaTIJyxBx70LahlvPnys6OgafZxZt86yzyX2FZuzR+8raKoiR1tlxZ5bFxuTOXWjUMCYr
h/mN4fldmofcVjCn+lGrKN1O6A+TzTAu5g1yDijRA/hL8sV1F0v8umOcpC1ddHZhEit1N55ySfMs
lsiVrnSV509pWA5vA6UnZyY53c71kj5W3iLRrHCzMYjmB8w9nL48uxK3RjIROdbUqKD9sTVPcy67
xySpzGGLLSk/jED4TjSn6wu80B64kNW99KJnKtaG3Ze6SYH/BubZtel5kaVrgvay16ktOtg2HicI
kVHVPk5Cy3qbJG0d3IxauA+16N6DpSd4nHwOnFCGMJdNqEy2/QzwMBbVMvHvinIuX3OzzZ/DXCUH
ZjAW6KUR/BRHoeEZhhVCVYN2XQuO5VpWabvliuo9Cd68hPT3iW/zB29GD9VT6wBMtreJ8NS3haqP
it8geABG1HzfBSFW2Toqs0ufRlRiuGGB8+SjvQPya+1ssl5PChTcSUB6Ontiyk5gmYLb0uPkEGif
h8k0vpVhszwLTJ/kgFg+X86ZWTRMr5hfC5YKmydfmZslD5Y7Y26WLdyz5DDYU3mp1zrJWXiuaKWD
WQNJdZV8ipOpfJnDRM2xzhOLrHQL5Tm3kULW8vqzt+IOs9r01hUs3UVzh/yDxy6vui8N8SfVHQQm
6exKYt6cm85iF4inhvbohhhiuSakuf7yAbfeVPfg9/KjLxC3ZRCK5teh1q1+WpSRs78aAwfe4X40
JeOL3QjLLCAmkjgtdc0t6cNwDwkQZ6ojrWYs4v9XoZIV7mDo2yXVh8QICLcrK/3ym/bPv5nZfnrx
fjt7CHELwgrwcKsjVviTOaPttMohAanb1JDeFqoV9mcYb4GuTgaOwST9alfOYcrtK6fw9obb7z1h
7cIA297IzKwZdnzVA1RC9NbZ4a8vbtUp/OnamOdY+OF8QBCrQuk3M8HKmjqkZ2QgtG1/G7TUiskx
+7uIm3/3IRYxewFR6+TK/tGdgiNXc+id1G1m49rmL98o93XQ/DKg+l9L8m9akrQMXW75f25JPv3Q
7/K3Lclf/4tfW5KR8w/PJCuDwAwfmhNKrX+1JE3/H1hwbaaWFk4G8rz+rynp+BjgfP4vUold/F2r
VOHXpqTtkb+Akw6xwqfLzPzv7LakQ//+KWVqR08U0y8GHoA2fNbvn1JzMAy2vAazQGf3r5Phsl+V
8/dQ2+XtYhndTjDIjjWYhwspRzdocqYv/pR3JPoaj53Zy6tx9kEzhwHDqWY0aII5fgKGMRdMujrj
HUVcg220MemvhQmrE6GtqbyvA292Hlw3K2xizGrqitNi9aF9G7mc255l2dmcVpjhN7TriqFtb8K2
N6kazUlR44D1nIYK+lZCEOR+WVIzwOek+r57LkNGPjqmSVNanFm1z+ZrJ9GwC4Tpyr0o2ayuBpew
e0w5dYEahMbrjG+M4cliXQXNbL+4cyrxXi2NhaSF3oUO2X2C2TuN4INBgZJ5EuRPyWwY4yrxZ+a1
xUfRvOd1En6kBE4G28WWWna7XjQm5VQog8x81EtPGPDAJcgDBmf7mtigBbqtH4nrhJkcjosh8OR+
At837ZYmn8Nt2OTHKm2wqNSEk8YE+A7H3NDhTmGefJsnFLpUEOLIJP4xXbOeYj3mN51dN8fcVi95
kzmHfFBUwFWUHguVigVdaypeM52pdDezlaHovmnc/ppKaHyVaVVvxlIiFNWAU+uJc9KU+t/hUivE
5+oNcZbc2MgDCu2cUl286Gmo4zmy8iv0XN/SrOl31J4jh8YRqORiVIeRW2rQtIzhiagDvo5gH9rA
U6LoMi3Zi1/aiAuy4XqRjYqjIr1dRIfHeBzeyNG8ogVbH4shazmGO1vCP+xYkqx83bamte+75V6k
VRMXdvHSmka2HXuj2RXV9MPPav+m8pfkXkUNfjJTG3HEGDiWTrIt5hGQ7eRa9OamOztHZTNhsWBs
lZToMiZxplPa34QDQhq6Z+YpILxzDx7RA6Sais0iu/BbNtrTgcNr9i0Unb7S/QxOrPOMC+IvkMh5
+iNxkubOM4ZHb8j0Y13NJe1wmkB11mZHIkl8SOEmXcJm9ujPewhwEMedWBfEnrlttE8rz914wogO
YDt+NF5RnQZBekfC2hHDuyAoI9HZt8ZxG1T7wLzTFD8QJ0W5bRqHEWM9kFi6GOhszKncWQYldmjr
J8urTXAVxYtRJqdlwc5TSYjOCEJePVKXKMN1/v/ZO7PlupHsiv6KfwAODInpFcOdL2eRIl8QpChh
BhIzEl/vdcvVbtsRDoff/dJRUSWpKfIicfLsvdc+ZZ3tg0gT+R8cYP3HtLlhYYxBUS5gJIe54xIx
Kb1kR15OZ4fcAbmq3oPMKzbtDx1L1N7MuGeZ7nl9pVFfzJsKCYJoB+rFpyfQwYQ8KiphHxBh2GN3
SZ/fSWjcSOu5B/mDItbQwDX/MoCSCkfd2NJ9XrTmqZnSniCkxQ0ftaMptyBZRrZKHVb+ZJ4fKHYz
SBjxsUh9aG+Bt67qu5McqnHqCorJRwBG5rioxafalR9NqCn48iHhXZtq6mEZ/xhdd2ukWxK5o9V6
yv4wGvs8awtBvEDonQRu5NnD+2DzaTExAWbbzphr/Zw1fr1fck+GWaeZe0JI/M3KBbdV4WBeazkl
1oXaTT2ls96ioNWSqPe67Kw4YX29xxKOQcLbfq6g5F/dXK6AZrRPHqk3k14ksl1li3F8PNGUK+4K
3SyjviK/2Gj5dzJ4fZTTTP1a9wVGbUfa+ZWWm9kgBbJZEU534wEnyI+uMtFZSWHf/JRVezL8cYdh
dL7MwG+eIK5rz/jK3U+T7EWUlj6u7drH6TOl2a0TZEUMSrg17FSl9KuTqDYek3GI0nEc76oha2P+
nGZHnkHt+9tTW4rEeay32cLHQhxB66qM9Mf8QGdBHudqOCwGWwUUZm7/8Ku8QCVO87hY6p3qIvsg
5tr/1ZvDo7uKbAmG0poPljf+dNirIkboWmxa85G9gxeVE4pxMBpy/JO0BG7gV2pnNdkZF6DJuGFv
/BjHVR4oYgC7RBicB566Y3Vd3m+aPl9V7hcBpUwkj5qV1T2lv+GMYnKLIqb7zBdroOPhCtmHIwUZ
/Z40aM8ZPF6x+rvhZtGO7GMRC3XiYsexFNwGlt4OSME+0VxhBqWH2aHFyR/wd/MPHYhkTXX+kVxY
ErYG+B3myfoXd4c51m9W/8nQWHMOZRcVdYvWR2H78OLnhR9ZXqkop6r8iATn0adNNOhRVNbO/UHQ
jYWFv0w7fZBYbJRPyhIXYJw1KwvBqV5PWtl9z/RbVGMynY31ZiNYaMutTLe5J+erX0yA7XGjq2KH
o4F1OAP4QQPMg2JFg/vcNDlJH2Iw1AyqYCoLklN1yXnXOR/bRhix8Sg1zsrxA/paeUZeTwJDNex8
rUUFUhXGhc8AEdBc3Apvyz8UYfk7Sn4/8I9T487FnWJGZSfXpDUSkwsZRz8wva9aGujvxMoe2HEk
YTYbw90iPNTCCj6Ho6fvrWH/kX73Gw8RZg+bgWFexVuNiyGsy4FImscftfWiD+S0jn/6SXDVHooy
EhyirP+W7IGKmOLRN1s0NM/cLoRy+Ta45cdU4xLgMG05tfP5zVMtL4zRYpfMehxE+YSXzuNcp439
y2zAFdW4so4TuB2oVK4KG19rdhjo64tpmEs8qk2E1NZ/DRnLxNl0cCf4fA0Lexk6vTvvlQjk9lBa
Q8s3lOs4+Wg0g4ZvmOTLn8eyeOexLwE2ka566Vyb32vp6rmf4C4h5oVa5aeP01AtDzaLmnd4Ss/E
CpBbqpQK63Y4kGKlmnvNCmTNIeEbneWZ+IElYglX28HxMXqxACdoht3gpvyk50VFW0e/OI0WvkFs
1vy2cdvYGFXLEq+y0d7PxjYedOCbB3e1vY+lRA2e9PVXIZPxftMtjcLkOZupIR8tkjHOjIxUrCBV
dAmKCSQ0lqiZOujEtvlE6PVT5/n206J0dmecmhojhinN0BZD9WfoYbnfHtSUnymhiTZQbu/spTRs
HpnGoQmgH3AihxP6QaRSC9SmmkKXvTzX8uLnQPL/q0m7U7XQThkVbYYcm1rfbF7t5wZywi8jLXA0
bsKB5aLl03qUS8uGIIfxSzexrdZfeuVVkWyn4XlD6TwmHJ5XUkrV3m+cB8xW56SltZj4j0kptaFt
BR9nZ3a/k9QlCAxbl4yQnUPl7MXVmHI76usFOHRugT5p2URHfUf5e4sU8tRbos9Dxbfibi1ND1ti
0pKyGuWURlzFxzqaV7jDjZdX+9Toi10CsX+H+RBjO1/XfuwdbV/YRVLvO1xLb5xm5RuvuOknNi39
uSzG5KAXbn7U7YWJN+no3OaaXAS5NiQlwsdSvaZmXqgza4Kb5yDrT75m8kBk+lLGMq/8k9n1c5jV
q1HebFeA2+ZUx8GMnjBu6/ime9v0jasb4PnQ+ue2KMZ7gfH7B5bpvuT5a4sxsghvlbXNXo/panv1
+5GYJNeHYXlJART6IfekyY+o4bEApFVSzXFe8DycsXrXdewllfNjQUF2fqallm8Ra0ferN4kfB7E
HsFN9c6aIqQL584hfvg+u4uD0OZOz9XWYMfHEaFdq2bN3wG/Nbs+8WoR1dtaHREMyX56ReoFQpSa
Fwz1Ur/pyZo8zvzSw4qOfOpr/3mpmY2Hppu+mrrBmZG5yOHjlp77hpG0auaOWFk91y9GtqB36K65
Z2tTXkCEdjtVj1nEXqUKpbZVQ2D3VHQvpJUfybT2fWRvSY0ZOC/juTCmS91sE7Sfgp43d00fTILY
6slzi769Z8e22vTrrXrnlCG2R5NhAdeurwYvwJNgyuGbcTP3Jqrh3W4Rz+2YOmzhGfBaz+2HQ+HT
Fh8shZq3c7UKjRBbYcSgzpo+stD+Arl61cro5FiHMXPsN9PL6ymiklW6h77kWfzCmZNEugYY9JLP
M1xzPsJ9EZteukSOOZEoKzUXsRzCbnuZR00epsE3ntYOL2FtdNp+w4eBnUNpJyhD8tjzmYym0cov
2DzzMDEn9w8Oa/FLb0oywNhSR3TpWr4MqFb5u2EI6N/CX67jzfzoYRmzI2fwvN+tJ9ODM9WM4MaI
YNflvfu6FYse5w6nc+yzwN8NlCd86gzW50WRv6+4HxN+oMKEP/a0kYi4IeUleHdRP6Fx2KdN5kuI
Z1RG7JzIRxoZlTBpiZMdOibTAU7G/VrORthTOHgnRFdH1BCIHwNTJBa8FYN7YxRxyruO4bxTMU7Q
MZ4q96jJZo5aLu4sZXN/15e6+WmLVRzqspeIJ5xMOOy8wGWFu89TelVBOhNIzmtaQcohW74qX5v3
tJ7dWytpCp3W9JmvBJleN1mmmoraMrSvcprSS8mVlhQqGU32Zk63k/5qx53C7IcBvNIDo8izeGGv
HPsVr/GEgMjHwEwftD7gZS0nkqAtvEmahSJpwqvjEGq6hve9sKxde2s1aHxXux/xLGGczA7TWlbX
tUSRt9MGmly6aBX7yyz7LaUjrklCUgLGaXpIsBOKcuDgnxCXFJb5kI1yHfflOPPSWdQjZnz/bl7T
Mi6a3DmUTm7HZkX+XUfPPuEaePCQHjEPArIhJ5t+DrBqWSGrkb200Xl3pdb14VrrZWxUicCV4Fvv
qW/QJLHc+A01XJJ3TQ7vneWWQTZ7ewF7REfDnr912DgHL9e3o6qpnDW4eObBDJojgK9V0SRBTSYi
qROBwfoEgpTFMz8tjNHrT4g+5yzFG7l1301R/cQmevu8TXobT2MDdGG1LOzf7JMrgCanIh/sz3JY
k6BOdXptLfWXo5JcIPIc77xUrN2ldYrbCn9w99Ap3dDsRX6p0rR8YP+g69Ek1smD1KzPd8PIvF2g
IEXdbf2zQpo8+l1XIX7NlFUXnv57abiiFWMxH2oxTtGideZjMYLeLGX/a8xW2k3Ji6DJlu6JvVaU
ZUri9nYII5taeTLden7cShzAad59cV9jFFNNriKxFfURDWwuw3Qe1Ns8JkPAvudqWXXyyij1kmtd
F7r96J4zx1rCbt0YHNvsmCxbRyZr0vqomacP3+iuSKZWkBXmK8TaMixmAXzCAbay0Ej4lq1Efi04
jBFcXfDCRGhecJ6CWdhK89yo7JJrzfsoXereh+wZ8esPhXjMf4rpqEkJCWWtCXLFqI7W3IjvwSag
rqe9FUmtfl3psvkjZa1tu7TxnDFg68HwvRLtDjanfvLUqCM8pQU4E+klH7M+leTx57lnQaGWp864
STrY9klDsYBY8LsJcmQQSgzuOKu9L2HJPDUcWGMgLbt1+Osl7kSrRDZqPAl17OhlfzIbRsktT1eu
OknEj0q617Kw5T3qH4M1+LwbxKbMjcAxUQnj2asMIGu4xgBGOt6Rf+A/lY33x8RuLoqWw8PLobRI
HaOuzcvVIEmUlHLq9qVWpjGuBIInLsFyu1pPW+6WPOrGKyIx5lljRBAyb7vAm69F+ZNLMNy5kTBG
pjzQ53vTZhJOB5MjwVn7eTkASz+4c/eRetsJmp1Otg+Jqky1a+IPzDoVCeoCwwU66LhbLCImbulU
J2mz/ut8fcAWNXQhk6lJZ0Z36dP50S9ALAARjKZE2bG/No/EbdC2a+UeyWyZ6HhjhnOESm93q7X7
xRQQm8VwHhNNRsTv8zClm26f6ZRoUOFqkL/lctbb03BsxlRnczG2gV7a33JJ/MdJ01nDJQsBnFZ9
lKnB5mxUFi27ZMqL0fpK7Nl4XjxMEM6qlh5rSbv8tgd3fubsMwNQu5ge9W46IWFdPd0oaGDQxLXq
PY09S56bca+X5QFnzlWM1RAmmyWmCAuVP8VuaqA+kifAgc370SCvvitzJT/RaNp32xNWHZXatv3C
ypasoaFK7bNFIr139Uo7FLzwYIC67kopTdFf3JIrEh0CRRYBPDr1aOexVSv1xZzFo5XK+jOnCe2+
Xazkuo0ZoNPc+ZP2hkIoQsg+dayhHzEmJqGd41gMZa4vP7zVnh5ME8j3XY/lEUHXrds9W1BAtv6I
xr5tvrMz2txwI6fMMeuYedMjEiq5yyVyj9AT7c7Ie3sOafcRhzyZX1Rq/2BCsJ+7JG13YAnGA8+B
ip1+MLhcea8L/rhAZo35nOoVhtHMuveMIfmsMVqFRZ14IUlYaKjVLW5/XkyGGprTWK1245ydmSHG
Fap634Z9kTvTSTScP4EzolTu02TBpEavQobJ3OuYaWrHCGjkw9NpLbibQtdp+9ceR9m56zwP7GxL
EBNYDTs+JYskRM83wDVROnm3oDK/zPwBTuR10/Y2ldASeYxxwFssqG/UVTVcrUlOF5dPD54YuYz7
pWvyyyaRnSJeWH4wggxhYlILwqI5wjHAjcckxCnzjk3e/QC64PFoT8V4kPgDgk5b8V0QI4DVkWrV
HArPWp/tSY4sn5C4HTwHGPskkMhXIiywh7O0wCycJlQ3s1NTT6qcV4wWPGiYDlf44O7AxXs1eUUz
gtYymi2qGBivgV12j0pjrN8GB/ZF6YyRLadljwjePa7pbL4VBRN4RDtfzX3dNh6GrjXyoOrosB7s
nvcpZ1n7QMv1/KaJfDpZWcdehhYA79orbXwD/6Tf6fWi9qb0DJ/L62A9IqW7T76WcH3pwRqfNS0z
v1SVl6dx8OZn07RYhhIJ4yltG47VoLa9xmRmxDaQ20PBQ7nA54ymha1gYPU+Hgw2/NCAIL1YFbBL
Gkt2o7PY/KTrIsZkkhbRWg4PWzoIfJRKmvGNRPWiU3h9KnB3h02VqT+VrI33xLjVt20OneNsOvq7
zPdzuBRF3r1Nzs10p/HWTbFi8rJH6Oayk8c0wBR7qS0IvKxGzz29Psd50cdYDk55kUYD8aR0Df3S
bu3yYyyaceWUhdyQYZ8iFCESjpNRe5RlJ+9stXiHOjPSeJg3LDuDLnCvlnxKtH4Zr15VWz/Z3mq8
xBb5ojPfXUjDLJhRmf5ZZ7psabTsSWXFjG80nVnat0WYyqG+TqP/S5up2+JwSpCb7THS1GZc/ZlH
wypMCqC6WxTb8B4anFPHRdnzydHcbSF+WkVi5NYxMTFiZKWpa8j86QrrrbyAMv9qvNWI50TpOzii
n6mqs9DEJh0mmKMQhpOaXVmvXrXcSnYuNsxYmpuF+154+wwUWTj3ysTsACktbMtGmSzatiizViNy
6BsMRrtlliVo955XQoVcFehy6FcHto4xTA+ei2eLQQ8fZWPfRP3VznIMMrxsCrtsS/ZZc3lBCY8W
G/mGHavBpNFmO6P0wBeCqSJaxL/XEzx3ONUpwGIPPJev/mD+tFIOa1ujp0RYW8Sm5NNvbnnsFMFj
gcYCp6rSge9r7c40SnFYBKyQtADYJrkqCNsOfTDl2Fm2e8qQCQEX3ZscuuLBSadDopkHBqtxP29i
/tBIgmLc1H4CvdB3+saEvHZavpczL2psXZ+1X3SPy9Q9Tq1ZqUBvPV7txu0iCI36nnJMPPW6mR2R
v82LmLVvobnTtTWptOo5/4McGYxFjy9+jgtu+rReL7PEN9ZX3dtfWuz/y9b/i2wNjFNHTv6fZesj
HRdNm/8X5frv3/S3cu25aNCuSTs3HFbKAW7BmL8pEb6BqG3ThXrj8lMFcMMD/CNOY/Kf2JaBgnVc
vohbCOZv5RpR+6aBAwtF2r7x/M3/S5wGzul/Fa4FqrlrQaPQfeHalvtXnP8/2StyJyd1YAzZae0M
Nw8WyQ7MLhSyYOeSUAAWJyIxFf4zJxr55jGx8VXpMzCkKOWO0x16DiBybG3lnLbNFUlMLxGnzKjr
6+NkiVrsjcJV2mPpF/1b12AEDWdp0bEGRdBBEzWHGYNn7XHZTjDZBlOtbwjS7eRc/MJh0CU0BzqN
PehNCmz9GBOs1cezQatQyLmdnEjKyjkQjHJfPgWCv7CTzdHIgRmnbEhh7cvbbZkKT9OODPIR5sU3
2QgNfu1cF2gGgB8n0PCmtnMHAxcZ/kPdwo9m5M+yKNTjmunjXZ+a9VONYtzE7tpqGTCvNbXRGnWW
V04hnypbznv++I4NbKsO6eKwvpN9fsYttF9zk0tJ1ubtzm5sJzSHjM08omhpsPdMup0YXfOt8pmc
c6uvng1zdWI/Ex/prOS93So/ajbLepjMoj/OrRJRZpgPmbMRRG0cN9ZUjjFYatWD5WrVndUsT7aO
FdOuKm7NkprEXw6L3r1wWyvs3aY8G3VdRbmzdk9zjxeJPvU8veKWFHcUX5PvxDo3XfQl7sy2vUtk
X/8pZsffzaVQu8EmRpj27vBEPeAvO0lasghGEjpaRrXAwP9k9vbmC41VCMGakJqc07wA33Rzv3ku
4Gw/WWBUzxZErId80Dtel9lXYVrZJ7ewJcLrdCZRoSJ7ulU9mOwMekdqj3O71s9VX9bcSKrhzmTZ
SLCYKSLxy8e+KkYwcOC7c57YH+W6gQkfzPVO5UMdydU2Y8PmK9XWJUV3SNKXzXM1nAAeFomwaFoM
4rSl9/AepHFm/NFPJCW/K379fTqJ6pHYNRQztSb+kwtP7dEzxcwslRSkxtJtuxM3jamQGKFKthb7
jfLBJ93kE+0603ihPlCcFV4Jyd4ZhdMcru1qbe/EV+w8Jt+ZnURBgYEUZdXhUZ9F1JXlssdvmu60
DmHY8ocTnNfrPA/w+Ni9VUEHxiv0CpRgihpmxGQ+g9GqM45NiTaGhOBfNYxM2bA9eTnv8wTk3+xj
qOyan2qZiofM6u81iCEGmIOIxdMTlrkqbjz5a5CuC6SjfVVW1rA2GT5qt6+4+HDxYmNjntFrq7C5
/aTUt5bC9WtvV9Nt0t/YJq/hrPzkwGZauy408NG2KdOo0MU7h+Fwb8p63WmEucKqTO2j6gbxKhwN
nQTwEXkbEtkwmXmstJOL05B7rclWOekg0db9nhC+eSyG0zbmF+ZwlM5xu20+7poEWR5xgfGK8C8R
pDpeFpnvgGOtocDB90RVSfUoKfM9zgXfZngK1hF+8PpYr1Q3NmNpRreBf7+Vq3MV/XxSvbUcewVv
LSI3szySpn+dDKXxolc2YpmRNTxg7SAW/Zm03U1C7Axu6g8qWaz6srT2Xd17X2Sc7dhxNv+lwMy4
Eya6X+blyYOyvPzezobPRkhCBl1NGCg3Ph1agcYg6/XxY+j5K+t1JqNeVuY5reDn66bNR1pnATbX
4q+1XvWgOHapFeG8q1paJUK3UR/b5LMtSzif54nPYK5W9QErlCmYu3v33PV4KXTgIqnX1PdtnQk/
mH3slA8pPKqjxR5x2GMKxaNY2TMh3a1oj7KcQbrlzVhFrWz8p7Fw/8iW2FFqrsZuybwKL7xnsJfW
mLzB2VAEnISCLfaK33uyb2pv7tDBuaH0e1ykdgrTB494QwpnnV6zCnSzOCgS56ca/C8UxFbrfpVa
gXCXiWLSKaNaTGytPfzTAHiXdygnRtPLKnrnceWF/Wz1CY9IufDRI2Ax2z8HrranbKvVQG+nZX+N
fPq5yk/E+0NDS1wRLI50n7pK8/C2Gnp/ak3dO3UqoRfFLxrWpN14VLmV3mfVVD17WmG5AZtzd5+V
VLmG/rZk79ITQzyzeDkYeZp9eqhiflB7fcHQrkZxScF9cokTkhTHtqArzhKD9mLhmAngD3Fr4Gj/
w9YdRykeMzbs8wDbbTU7PXIdmrEJhjcSLdcGVxSIdZvQSqzus+v1/J13MlUKSz1dB2ur76G6+n90
arsYvavEIqxecrMrq+2u1t0jKyPSlbXlIDj6NhFuwDJTMNl4W1Iff67dzsea0zYcmB9UBODmlopN
+C6SL8m812lW9gVdr/rWCirKTjXaxxA4rOofk044r7xHsAcQ19tNJHNB27quTEKDUor02Ofr+qvE
jCs4jNLk1af85mF18epS4pdpD3kBmTcwwaS+Fyop76wKhAef4lGwcPXr7Yg/oPwWY1ey6G6eKxRZ
k01GkxzJWdaRUWY8rLKlbGbrrC4JoVxQh2AO5OBiZfpAUUGjvttc5H8nKGIfnhDzrtEKfNla6qc+
YzrSCLST+aGxOW8CCw7dL6Gr4V713M4DS7tVGbpK9gdXW+QHehCEC7Ul01EaUIGiIi86zAtAJN46
Lxe4XVprfCoEVig6i6zuzhlldeSZy3GGm7rEzcNymU1i5seW2+vv2OwSETe5Xq4R90N7P1Uif0rY
GO7JX7phg3BWYPAQBd1KWeERPpkJRpame2E90Z1oV2Qjjk8nUvM0RDgRnMCt5BauNObGnY47wSlM
eosw2YjAGOSjMQ1jNBDgvtCEMyHdJ+0YrW4hj4NLJyts66Z/L3vW01RCT4MBlmZof5bKlA2GDgzT
Aaib7bfDAHVNdEKTlul8IUX6P9ysqT/bdGh3VlbNVcQRj9ymKMjRAJbQ01zYFOQcc1d3r/4m3I8Z
DulBZlKloZnagNiVpawvdyHePCaG9eqPWYb+WFvcgZBH8ca1ZntIvZV/LLep9A4FvLAnr0xAL7Ms
MT5nnz4RKM3yA1P5+Gj7IwnOYjWR0jcGyDjVl4nPkj6w+21c49vviEPGCTKPdsI3mPzM/bH5AUTM
GXYWMI7zNEwKOzTrDpRidqO1a5XHAhlA36b8Z9e4dymMyjarKRXytHihXo8O7NF/FCNg68m91XL4
NelZ25fmvVMxG3pG6u5Bj8A6tftZfPnuhjVNQHh4bYRySZPWC5kog45t7sxDru99hAdkBnOLF0gS
R3ryIIYJFgGbtKrdpOvThY488gh9/ZsF/sS6b3Lc3w5F9xmsT9AbrIn6Hylh+i8HOsNubnWKvPhp
4qVEP5+umbnShMSYNWAQtUki5KxfBMUpoviWuk9KEM90E0gtqzharOXaknZ8q0BSvrBxy/Z6bmvc
D5Lp0hNFxDpZOt65RM8NU50ZsV5Samlp+dyB+wQgkvus4hqgwT8HDC99QNyZ8FqWY7eIpTSdmDDv
di41Q54WqAUX/obVxQS5+SvZ8nFXwzA51LKbd6lvNceuSq3ILLc3CT1qCg3T6OHid+4DLX9kOvX8
/xv0/m4/+l9uyZg9bqb8//mWfAdWLfuX6LNsx8//7PH++zf+w+Pt/KsNkvFGwbRsV5i3Mut/8BR1
AZECSCZzDREwLr3/vCn/BZ7gqiwcgoo2We3/uCkL+199i/g7a99/79Ez/i83ZfFXie8/gwiUb7rC
ooDSdE2Dpb7x3ytBId+xA1xd87KBJU+3fT7wUk8iBgXeW8NV48GJySlVRLg8u+ioumO8x89BRpgs
+mGYpXZJuOXHqtOoQILDTDps4xqQNoest6aTR+okYoJ0zu3U4ApvBhm2Taqdx9wzAonz6Xn25AoU
mOMomNpC2xuya1G1iXE6A0Af/jyDHroubwJ/TjAsd34S8nWvXMgwLefZ1eG1eqKOUgZZlzwi991z
jkcu38dAsCQ9dEQ8Ib54ZehyoTdYZyZT6Udgmr8n21iiqWDBV899EfZWo65Jn6bxMurROuu/MmK3
ZHKpOEqKwtgpWFJ7u+0wP6fmnr6z5s1XcxEPsswRnURcrf19XyoRw8UdP3tztHaVW3uhxL1zsGo4
1Ngsb0E+kotj4/loiFP+5MLsjmqkvYMsMa8sLZHORcr5kI7Ffa98MoFDueHsRJCbwJggbUgrznTb
itKc9D8TEi42oI8nyA/XzIBeD679Ca8vJrLE3fv1dJCgr4KkMm9+bHiZwkr1yEz0vYY0g41Yvdrj
rMJ5vP0lcNVHI6HoqFJTGsIucOAlT1/1gK2QEOFJNkZ+Zg+gQstc43Zzd1peyZ29wdSYSowyue26
QYcl0E/806haPfRu9Vj5lmhcvnL8cTrgyOHmRLCmdd0R0uKGM9fqaBIte+EdvR0Hg2y469I8P6yG
vTMHTUXDqgvCWBjdbA+E9ITNuLMcbBhG8SFXKc6d5h0VXYehaVtEBIeeqbPCmmmhKfqd7KKq0uKy
6F5wo7x663bBCO8GKbLnTmM2iSlYwX2KYLXZxUfRjWJftEkfLsXS4Ljj7taZ/m88zEU0zr4d8Zl4
ASiKi5OPhNenj35btLspLRXvedziZTrytjS2EC8afojRPlInYnwosRlh2Q9nHBFfG4MS478nY2Ys
dbAbeBDYrj3w9HwW6KrsImK34gBjg3g0DWjYG/l3pdH/1AYcXaW7JhHUcvhjrer2hsdPsLV8sXOK
ut8lVvGjN530yrWj3lneF+WV+mlNXdRP6Wgv1PvWt5hBJiIMX/kThm0vbFBc8HJnai9zv3/RGyJo
bAKBnNL0FEFUug4jF2cPuzcdBZmz28qJHbSpu3Gzkh8cAaQ+QHTeYp2u69gYvCycbC6i2WgRrsNm
eDRM0C156s0H00yPoz2b50HTp0gzM/ljsi2+i1xsI1MU7PNTf4nshXukbkMOGOxC/6ESoQejZjg8
ud22o8DbZY+9sZ3Zyua51Cz1kMhJPxnjsNiETMC0hAtFmLEjvYXUf+2QZGjK2CJSu+NLRSbTMKX7
jnZhO1rt29K500T5lc8Oe7EGrMDcweGZvFmL3I3vp9wG++DCI2O7pf9Zk4wWb67GJznj4y2c8Vn3
8uPUzA7zAEtI0dtPDiUxZDNAo5A94VK8VE4kKAsJiEz8msbqicvsQ2JMD9XUkDQscmOvcu13LTa1
q/rtjLnhki/8eswo+8XBWNuIptm5KVCGuh9kpG7U7cwF92WI/LNroR8gkD8PrbmilsPwqoADQaaf
xhBktYrNnERr33R8pNAsr8p0d1NtfvodniQvLyyu4gOcUhPTY+368QRuDMYbzinR/Z65oyCEq+TO
7gsIMZVhnEhplzsAHXNcKiRRzDII437tHehDuG8r88NxhkuRiuI42OurtwwI/bkzhpWynOOk582L
788MW/3CyoKxLluWcE7yMVzS6sU0prMrxv4WAziRJKkDu22r6w0fQNMJdnGKKxKL/GLSdX/6foLX
5YsE28bU7oWY8iixVRF3y1hdVLX0e7H2XDIsUAxVgaZpZawRqKVQQh1agtHnzSFhP5uqI3hRsYLy
+H9stu2lg4j+MMB0KQxeQhQvkDhasLqSv6x2PaDDQAeLIEuwlw7B0jOboGPad6yFZ/pWIS1gzsF+
FGV157xTAP1zSSbMDMr9bsmMQGWq8GATQNjDI9JwiSTowvXs34/V/KCnpKQ6IW5f+HKVHdT60TYl
XfNPbQFwhi6v3dpBSeFAA4SRaW+TTxoY2fbbQhPnLJymozdvPWcNGCKVJA6uqjU/ZbNAWYWvwGCv
2SFZjRpDlmnt839j70yW40bSLf0qbXcPmTsAhwNt9/Yi5ggyOFMSuYFRlIh5nvH0/YGV2S0xqzIr
97XJTJmSjAnhcP/POd9htLAL9GDtzLTECWyXch/o+MvQR+o4G+7D1DYX+M9x+RnBm2WU+pTmqb+j
4JYsROnInSq0u5V2Jk5uiTGpsLmTM3TxdzUy+WZwp9nKv3HuzttHO8LWk3DNGpWHU3IAqF+ux7Zy
i+EzRPlM81Wk4wYzecXVl7nXlGF4Q7nSIZtivmRUZajGOjDfjTDP6ZIx66PVDbmFpj9NdeMGW9UU
rN7JqprLIVoQHr66Y6Kvnfqp6Md8zk+1BenCW8fFgpFnPJ9SOJAyyannuj7/R4T6d6oF0ZNc0ob/
ent9zL9HL/kvO+vffuZ3Dcr+pAFJWtqGwcYeliTmbxtr1/1E3zkDTou6kUVL4q9+l6DkJ608XN6a
XjJY5kt/2u8SlP6k+Yvlx35Trv7WxnoRs35O+CJBWZJn4XiKoYBrLgnOnxO+HWJINIejcfStecSu
nOLko8aJG0gk2AiFlBD0q6mZwP12MBfZKIDsdcI6O8+Ob+O4oe1064uo/67Bml3P/pg/eyKmuzcg
BBet+KlsMxY+R0Su2edMwWwWjjSv62hwyGEhgJzhrYETTuIMJAgVyM4+ctx7XSfpXT12/bXoX7Ki
5kiKbvO57QVfgCSismnuU2CniSiJt6ZtNq4idl4zw+vA9DejRx4d0rTGOYlrL/kWckiGDVln9GlN
3NO3wNCjYzJWIwfsFAke9ANVy52gAWajajrttim2YRQby4tpKqb0aV95QD9XFBiFl1ase5ebso6o
58lTKkWxjxWvJbz3pwKA8lXXTGLdWWlzwUZmeMWkmT+R5FCMjd1gugBWUt3ilQle4IEjPMUmZ4mK
dbzLyrXTAfsdI3e4mtVY3ChrKvAtu5RvAxMd9D4do+TKJdx4a6fWvCundjM1xZE9KN7nChWmzztQ
1/a0H8xI38iq8bjVW9nr2BAks8bMvXGUhGVBI/m9NUFUjTCQbu1hsg7+XEpWEQPOi2rJgMbT3F24
40C799zI6rTUySQrEShyOpGq9KUrMjNf18aUfraysrvv7IRBZSexE2EJlF+x0PlfcUIvgQPMbjnZ
kcthNkGUYWhdFewq1wNNi5dzILsvKfdjNnxeVl8Ofl1dgCfp3zyQaDFHkdZINg0G3eveztNtydKL
05UsGyA2qfszalG9tLt2yUs14RwNqAxRuHAycABmPDTP2HDSdD1w2y1XSWUFN5xrcslNdIruwjKx
vphBFt16s+LRsLHX97KE/NZVoX0hzZgZfNgV4QGlKWDLUJQbs+2rw4CJ5C4Is3TtZPH4ZORBfcI1
5P0A46XrnSOAN3HIGdxoO1SVd4euStN7Q2OY8ZViOeeG9NgSRHJ9g4NjMyevdsmuGE3QBCeLdWHj
KfA/VQallM8xwbHYhDd6jJtzI6fwpEHjeltZDHDt/NyGITYF2eLrLx5ci9qWoG6LZmNU/L0sAvvM
rqBjX1dk5VVMyD5qOJTxLf86YtTG1ZNS7cYBNRnBS5QnryeYVp6KXJKKW41eT/4PkJY3ipR2QJhe
bAkbCPKHbABP5/ez8O+mgSTQKVRhTH2YcyPZfCOs6XltWWgfE/jy+xEYcL9txi598ulPo23bZzip
STU0+G/NAoYZ27muw6+1miJJbJKW83XIuefKRr26bDHR7+0qVqumaDi8UNG+9XzqjV0Lz3XN9+XO
5wTGuBRE5COhX9QgdEAR3+iomZGJ7BKt7N6em2ExNmsnV9hFK+MwdPVnmwn1rUEtUAJ+AwHKQonq
A2K4xSJOZYtMlS6CVdll0y0ioAlTHzmrWIQtd2rS26G2gNL9JntFHGy8dKtLPkgLdSxbZDJZhVcE
tZHbEdAESlofn7jL85sso9p3i9jmobo5i/ymOMvFJG26CoatxOLHr1nEukW2C+GIHv1FypOLqIez
sbmO0Pm8RfAbZgsE0yICEgn3IRyxWk+d+JIvUqG/iIbJ9L1u+ot25j30W3ERv+uL0kuwzDTh4/gu
PqJCuuz5jhm6pOIToxbPvBOLZOmjXaKqXDtDHN+0qJpAQ0DOTBd6kTszUdz3EfHdbNTsixddlGRN
vzHfxVKAcS6HEknl2KKlYmhbZFUEViYHDTsbzKqL9jp5br8nFgnBs5lAs9mgCDac78JTTQY24uWV
8xNglubsjQMHyYGWCS4jgrwobniZTRBpixI8VsXeULmxh+LO1QS45Gp6F4+bguYAd1GUK+Lzd9Zc
A1EJoja9TRbt2fHq77pYWp2igI125lVboyHcwphklMsyyzRp5XL5PWg6DDdKqmJTLWr3vOjegRNM
V+mihRNerR9pQuvWBmmvK1Iqt6o2Kr4SqOg1ojJCJco6mLrsvk99/1Yturu9KPCqEBPplP7CY7S/
SRadPh39l3BR7s1FwzcXNT9adH1nUfi7RetvLefULOo/OXpWfkN8UYszQC0egTAemUvhwWNAq18H
Jvd3Lkjl9dyN086aZpodB52+OQ1tc2CHm8WLMLQ2toR6cSiwxhiXcRthW6g4GdwpQgubanE1WIu/
QS1OB29swlf73f7gFU2z1kl3x0WYXnnUhd3EVMOtnMU5ES0eCinFjbYbxkyLvyJbnBYpBqyNQWnX
tRrks+prxs/SSO6zxaOhFrdGC95o17xbOFgOFztHT25A2jrfTdFi96CZnQEdDhAD58RJNcN0IEw2
Hp2WW+SYzM7RSKUjN//ZJ/9b+2R2bDio/vU++eIlb36FjPDmLj/y+wDa/qQY8mpomsqmMfiXAbT5
iaGuKRxMjJJWE/jKv++TMVT9vi/GmoVnSxIZsRxXIkH8nX0xm+xf98Vg4D1u8WCOHbIUpuMs1q2f
rFmVz1k6DkbnIlsst2sirQxgHYlwSQKkMcq2WmmUH+56SWYV/lVB2E5x6xEGK+PcwnemCq8SRoZD
yoExtDXmEYPqwfU7RkGd1cNt0hXZs6skZPqud1mNnWC4aukhDUk7mJhz13aDjB/s2ibNnMverprX
JBhuWzvS6Lmmodd26OhdagPN2zVVgJ15nu4Nd4ZEjns9KmnYkzlqz0KwnfeIMI24ZO6VKnLCgi8J
obioOaSV21U30IqT+7ryvacmnS1WpabqllxXH5cXTl6HbJgn76vBELPgISZn3o5eClweqwqFa9YE
t2EhHlwnVe48VWxFN4ZXDM+AxOKbme/srugmmGGAt5Zdv8lwqLBCUodtYZT7ZM7SYwxR85m4avXV
bCy2wzjmvdfCc1/Tcbpyidlhp0iYvPIP/9x3jnUdqUgcPHDw2za2vPW4uLVXveVh64zzkHg16Tzc
3EHPWKvUXrYquqJepeT4pxXxtv5A/Cu76dBfaSTNkPHqadhjpJtu8atOJwOTKDvuyAS64YP8P4Rp
HH3nelC3ccKQZNsXpnENVBGPGRnjQ1OMkm1rmz+EHPL3sEOKmwJVdU1+Cwy87bbmmSJP84vBBNxe
OZVpXRd20G0oqCwYXGH66SNJNrFVKJhRxxhVmnm3pXYBRh7zm5010N2U2jFZL5oI5meyq+WOjKyx
Bww2H22w9q9sx/UxbGR5PwuGXp1RFZeFEXSYaWcDeHQ3O3iXd2Nvtybjht//zb7G7sOzwZSmxMYl
UEirVUXvc16f0B2CIT+xdxlSBIvWr2JvxyrLjUO6AziugZ4DZqgh7o3X/6yo/9aK6qGb/dmKell0
4HA+zh7+8VO/zx7cT6yEEGhssuMafY9Rxu/+10XUg1iC89VBTcNI8v8WVcv6hGZnAmh3naUNZXGl
/rbImvxCD0ssplq8GgJ3999ZZC2mGD/PHqSUGGlYCdUy5dDqI10smuqhIxVTH1XuaxeNwpB3gpj0
2e2jcldUsQvKsqQmozG0Tw2vBxgzy/2TUUcYTzn3oJNpCoSEk+9Jy5KB62XKfsxNjAe3zJqNDmGH
bAvRemvJtuda5pQqxTUTDLBA6WebxCuqIeUtnN/8cyFsUIi5qcmaVla9loGoh31LBO5QVOh/Xd6N
f1G69OEuwztg2wi43N0g7ZnWR/QZbCSK3DGOHzm5UtzuN94+mOhIMtt2eV08758ukX8Cm/uAWnt/
PO5rMLy4m5KU+DDtMQ0piJIm5XFYGrbHIP0WEIlcSrD+ql3xw1xpeSRtmRJjtYv5mnvyr/fPmXqw
uQmd9Mhxu9mYWHmJBQJfBUof3fdmau9JVvh3f/vlaRzfgpu2yWUqlpf/000bjgwHurwh2+6E0MmN
Zf/cCFOrTTcq6O5//9HI7LAtoWnQwRX+66MFS+dynsWMr8WgknNeZ/MOkp0crrvUe/jzx5IfrOLL
+wlxlAfRFm5xZoy/PtgIEjekfiA6VuGYWmsr9Bu23VVWbNxa4j2ke+C6qzvuP7TXHLBpt+U2apzm
b79mJYSrmWbiVtcsKr8+Dczqeso6Kz5W3aIbwGhoNk7g+w+egw/xLx7sj9eQElIqhpIK6hY7wF8f
rK681AL0EOPsmufbwq2bDai37gf+pCQ8ThQrx7S0eUCA/vzN/uO3BC+DI6UnHcfTjljWrZ8uoySI
hyhwyviYD1WPHMKnOTCdHyBewXP7W49lIwFDPfQkI11WQbHA9X5+LDsyBtmHXnSMJBs4gmaksEtR
TxfBNFiPf/5YH9bb98dSdDUgu2hh4/X49bGoC3eo4+Mamqd5kJvC19kpjaz+t1PQ6/i/gx/sWNIp
KPL/RTT3psBp2vzPfy28vf9v1lD/eBx24YiV75er+evjQMBpasJ/ERhv1RMZG2JelD0RPvN7S92H
UUSAb2QuBW4VBqy/ZUYW/kOx+JfP4cO1szwHSUuJvYQ4aOH8eO30k0yosW55Dj0xW9K1lbkKZiM4
+9aUnYrAVRv25dNfrOfvb+GHl26yBEEiJVqCS/XDxwlkDiewD3ckRBT+UsdOdoJYOF2V7Ef3tVWS
YGuNAkbMMCFtr2n9mvojVIHxO6bQijrQ3stOiZ8zr1nODj6+yZM/x8btn18J/+x5LlBH9sbsDhAf
Pny1EuTEYdaGccDC43ybps6uKYtIGRMTDBkcNsZxqVdTbGjyDcWQnAUCY7qyct8/dklhX2Dj84+M
qK0rz3AavaPhoYhx3Xm63//5c/3jVesK3k3OduR1qAr+8FSFlzPATIcIvL2YEgQIl1wmJRzt9s8f
58O3niuGrA8fmdaMNvmCfFhhI8PkTYEtdywGGgS9aCkpg1SgLtirq/s/f6yPy/n7gxEkMrk7KnQc
98OLmtyGPPwYs5wXdbIJXL/fkOLt1gxGkx0jFCr7oD9cyG7UT0aWYyEpVPsXb6wUavkm/nq5uhbH
XJpv2RTwdD685rQuDZNvhn/Q3VBPR/1OVGu90SqPQVfOtxz3xDe1lC9GELc5C5VhHPDf2L9XTkZv
X0Nr5AkuxHSDzYT6QeJ4Zb2uqLahOCHJ4HKFjX8Ko8q8m1PLf+uZIH52p3Q+zyngXawutXOvK4r+
zMxVF30tWHAB0Zh3Cn/OvROW4tAy9bwMMWJ2G2p4DBoqhvkWHIDVAZ8J++sMp/5LSmTy22ywjeNw
jgpELN5/o6dPlac8q7IZCGTpH1AwwGfGOoRigNl32SMUOL5XeWXaLyEe61eWPetxsKwlO4uQS/MB
9vi3tG/tYZPRORJCU47DM4P77GQrlhZZ99G3LmTxLppAvTHWd03m12wb17kvKMUZIo+WdsIj9n6A
udeQcByb764GzIxlRj/hPKvdO4rSuN749lNTnhQeD8+02SDn0rB2Yo7VTzPjVeK3XnDWy882quBp
TAoUPzp6g8WBY+CDV1jTmftM+rmqpuH6/e31HdpezTwUt6VVEaTHBpWCm5CBY51Mwg3nBD8sFQg0
3pZb/b5akbLAxDGzQrlyNJ7zIuGKLARgkHWa4v4CsMd7NwFcp5tPiPAB8r/9pasJ3eMnEvnNYofO
N7HN7xkgcZ0xXZPvrHT0rRYenUF+XU8B0GJ6kldMfNQ9Uoj16OY9I1vD5L3NqEL9lgaZuZPgcF5i
VVFHzpeGKkk/yuZbNRgjk9ykHm9EX43X0cTpdaNtGT2nTsvSxLiRZI0goWEt12G2hNXcLh7gNoRu
iwkOfEa4kVkx7/I+5VrSWTufg2Faet05ek1UNPbzLUAdAe8ak+GmCxvc4jEvoFnRoEuBXMMFtmVU
Xr6EQyAOpCG4etVSkFj74VgcupATA5NW48EJE94wEdjTmTh6fErcdOvN6FkMhcbrwkgxb8RaklzD
HIFbQq1JlNcUzoUgrNw6vxgC5kERnUwbx2zEWVr5fOoq4RyQnP2HoNXbwl6ELydPzsBskzWmYX2d
zXqfRDODoNwfsQTH1pOLlrf4GfcCRgxw2s6CZzTOa6yX5loy6dl5IxNkfOfA3nlXzc9e1F9HpPRP
sfR2YVhZu6ELC3pCMN+EBhJNkg3g9DJeVpq49RroW4r3nVi72eBraZX9VOvGOiOuXYOschd/ybjp
J9dec8OxdqqKHh3fISDQlOZFikIKS0StyzYf9omXiXUyU64czsJhUAIUKfLCuyacvmHffik7owGP
mFkb6mFyUCDU2xjC/Yr5ws8ZBZVgakaXu1pXms+ZZZ9m0qLkHqOr0IkYp9vOQ9/7F0Wug68t47Nt
aE/jKUwzFmB72SMBvrtyIssCuNRUt5JCx5PRg7qYZ+cSytTklng3CU55WDQqoMA/KugCh0kWRG1y
v/fJOQVWfJKFXciVbwT6slMpT6hIbYvByWTOjyBDrN04pJSKtD0FTq2U1TUbJTvcDDS+4pujJLLG
kv+ILDzcT4Vi/1A0FG6t8HBN54QSq8Uwr3d2QmlZnOGuHlNy52HlZTwou+hzHYg7Vw3DnYZtsLXm
rtsu9x+1GgH9hOuorLKbpkWk03zT0qNtMKNdmQnhoXpiL5KAT8qT3GnWDr1TLEXAVrHzc0fQgacP
ZczRh3FVAqFlynfeLOx9N/R4YurSzK4b0X7GZUNp0gA83K5mgnMB4jreRNpE452KzewCBlGyy+NE
3QjiDTtHd8GXNg6GC3yXmzbyh1NMwRJ6I2CKZyse6UdQOcGSdc86ecy9OjxZFfv2lTmQEJn7jAsz
Zu/AESE1btOp1ttsqsH90wQnsrZ/6myoMK09JtSf5NJ8ABOqv4zD7M17oSIYNB0UDKKw7MeouTuU
UDyuRqNyCDs2+EmLolwbbaVp6Bi8gzeCpQC41NU/StN1t+UQT6eqtc46s8XZwygGYNGTl7Yi/UCB
i0blS73b1K8oPwawa3H4j0ObMUUtH4wIn5xsQdDxoaKWKnJE3IQxN1NyZr+OswAiiqJ+hHHRAFem
EsB1uATgI6GX+oHaDwRRd47b0lREBuYxwR1wE7SNhfwo4yPuPnOps402FiGJqvflvleKC9vLzw7j
g7WfeeYNzDZayyttXXoBgndd0uDnq0puMnco9qmYy106N+5LtwQ6WGiqdd8MkbV22wLkREIbB0SC
3MRLgGK9ChqfMIUYratOuMW1mOkKYQgPQK6k/TPfAm4piNXHfbpPk1w/Kdy5D7y0AOupcoEF+/jE
JsObfrQcxy9ba+gYhMOQXlFj28PjSnLu6ZDR6nVe9OqKEztjZWaqHABkcUrlRCdo35bnIc7Sm9JR
7bXbjOPBquAvrCMPVgSR/uPgUlPVU+51UZCLO8cds1076LNvSV5p6pTgcX6xA1XtHCdO3jyVEcgu
dVkckRmZJdEh91k35XPGr97WVWGna0/NFJk0/ty/iNKOUcmNhurEsmMv60rRrqsQ6KQd47KgiSda
iyLe8olH4J/N18HwKNbqSpCF8LWabR4E01l7XfFNy7w/zYB7Nq7HPbAKrXk/gT3e0Hve3kjRN99i
/N2nmALQDFqpV79bfG2aZNRjK7pcN68OVHVqh2xgqm8h+FaqYhqYL4Hd5hyTWuOtcsL8PKrSBC2r
ukeSpv03uI3uU9B55JIWKweZIqqnFLe9KcNAjg04yw8G1pOTacakwKFifplaGV2JJINz7C4k47iK
CTEueGN2UcHVZE560y7cY8usfOJv6WjxrNrxYOexONsDsLQ0GbhnYNmZsjXWQIcUd1KElKjG1XiQ
gJNPssZ8soFvW7CcTRSGuJA46MmjLvyoPABoKCbskhK8Pqw+zWw8wHgUO4/gxLbkprC3RNmeyjnq
XkvORpww0DVzavXeqtqNnn1zuZSZKIlzqEvM6dqsx4MjLP/zpEzrxTBL4810uuHSd5GDVT6DOSr4
taM9eo8yj/qV2QGg9hcUNRl3D6d89MjG2Mf47mAtSao7x/oM3ALf+8Ky9oFaG132WSgo14IWLQ2P
BtxaPq/RrXbM8inaWMjYdiIy+HEh404dggjJ4WK5nLFX+QLU9iBrJ6kZ5muDczKuEsDbE626aBrm
roPHTSTT23OWt9dVDaw7ka5eeD8ns8no6sSeCDem27mE89bKNfEU+1zOIh7lxaSgos/yZSYeRLy+
c/d4UJNVlk3pHqfTeF85FMSZnRuc47x/M0ph4WaEke30PcZYBrtb+D/jKaqn9OAJxgPm2FOMXNbd
vsR4+i1pYd1wxueuw0bohG/Fxh8WVbtsaJtL0Y7xZSLHfUIZ1spiw7XmUO2g94zXgyMkedXROaia
jiSR9eAtKzrpaWDjBlH4N6NssGWnMfJJ2/xoF956aRTzXjqY/rPKewa8k+3qhdHelswOoPMf8RBB
VTBeIkz4hQ/eVXTeFVaVU2ZUT0M2X3e0YreF81jW/pkll4HRQoTHXv4WV8FnCSpeg4wv2U2TdqeJ
U0TITQT7AJ9636SC9jXXixxkSPUITJ44fGF+GxcqfWoELPKheUzpd9p4JniYrrwYQz2As3Zesd2S
2nyH3SuDE0GwUPBna34dQeNjDzZ3CyV1AFk2BV8Eag5oydpNTnZd4u7Dn01s39rLedtX0VfYKUQs
2/BSVY8C4PRD5VbeNoTNrxdIvx68hE7zvvtqmLW7HamxOfScYS4Bp5M4o66Qr/kkTsqK9FenoRk6
wkBMhV5IN3pUOYxHh3g5TmgvHPfFINlCRzUsxlk68yWBYaPeQV29U/ANvgsHfMXJKFMGOgB5Glfs
zd4crIvWzajcxILQjzepWS+/z6yS+AXUnTMwuJB+ewyylitaAxmuV0w17XjxqtPrRVkViKiE/dBB
k7cwrtquJQ/YwHAiOO0xNHWagSMnJbPrujP9JzdI/LfGd/gC8qhIDAoDec1WhIPUxnQLjkUBl323
KVhemDMtmsZUdP5Th0N46xv4/slJKgw283hVcY/77Fb+dDYoMiSeRBFOO1WOuIoNFfXbdmljzjrN
sjQ0WNvpYuV0Qits/yOezeE6dibidzIB1R7UySlMKMIOMoMhd0DV8J1sVLt1VM1JJJh78Y3KRUed
27BfjrxeW0zrUJUNMJCerUNqOGJfSrre2dvzq6lVM/CGcUDfqCmYd1pqzlcYNZ+dNDM3Uc32b2WH
5Y2qMWzKPj8SiY7XM7f8o5k03EjpJThZoWIogIx8djvNjGBRat4fry9tYzsVTn30HQB0nBP6vaAr
/Ov7/0JDJ84ih2M/wQtvr5WaD+QfYb1lAE3WY20yJXCt4XqY2fYYHDbReubcufcS3kyUZQztYVvt
3gfFVMAio4yFS86HuXGaRSXlMlHo7Q2Pp5iFFHWDaMj3Dk7sL0XU8gKimN/IOjLfNgxeblSUyq9Z
J/jU80TwnIexPtag+G6Skf3uTOHTgTzJfB7LaWppZOV12fBYHkrFsa/qw5Lq7ymu9mzVONt3YE/r
TZ/4xJuimakIw0sWg05yOhGYBgq7V9Ux8UWWcf2L2bj0iqB8YfgX7UUSM1F05wuvrhsATanXMpLB
pEBmMwCJ1xK3ty/TqhVXSg4KGPGMQgbr/CL15wS8JtedEeXzro/5BKwZ5xZskhm6aANGtqckjecX
lv6bAX+KoQjHrNu0W96TtENlk/yRz2qEFkunO3wEb23TbHk2c5nvMfi0uITy+azhLlzP6eDS2xDN
O5z987m16bMgELf8wjR27gPTM4Cr9LDXqGXftLokjpJr8TUT/EiS2/VR58vfFi3vlnRGLlhp6enc
84u201wTZqoGQ3wNpbKpPGppL44arvvQYHtNpzrR2vfBkzRM/22WNkOlmKvJmvmlwDqKF0aJOXmd
3OwfW6gJl54c/FMf+sWLH4oRdkTIV8cI+QrbVoc2ObT+yQcH/pLopgUjOhoWhug+FT3lE76843DA
KwQnyvjLB0fKDtgfcpjZkXnJuaX+0nrL25tRnnbqCt6mnpjL3QCKnZ0WT9xskvB7NmflC3l1Hnrs
mv5EtZp/bBm5QhNxjeZlJpAdCCZybcXPeTVFdyy+3zpFmiqUEUePtnzNheutPcS8fdPX/km0fDot
QYUv1cg30O8mj4lFTltE3bfboHCms8UI/Fxmvf9UDwp7xuzM8iLF4n1NFME/qdTimbecfNQmZznc
C0sx/EAWdUHccRUMeGMuVakYKWDroQ7VbTkTAm7kKtGz+BaIuHxBijSIW4Yl3+miVqQ2OZ1itGZ9
hMib77HJGQ8zB4I37Ze8YK9drsFa0JKoVemfIug/PvuAaT4A4XI3FGlx7HOdsP/hOpyTwfLK8WtD
o97z2LuoUA0b8ppRKnjLkG0Fd0by8Zey6fOrcGi7B6CN7veyt/23CEThqVdgL2D0cmeyI1J8k9IT
/SM5V0DvVf5T7ChF7gZXp7/REIH7TVpGxfSP8fN/OF9/lWAWqFE/Tc83L+3Lb9nnq5fsx//81/mF
/d9L/v2X9PI/fug3n4NWi5lBC7QBe3ElLBHl33wO2vuEvKGAbC3xZGky9P/NO2Z5nzTKosvOFouX
ZQrcFr97yfSnRWeVWCa0DfqAv/o///2L8tR8+PPPatiiqv0yYxdc4GwvhEdqg9abD5JQLrq4zsJk
PuhAKkpeMK9fBmMwPWZy7NdBANfup7fnn8hvfxBMyI0wzGfazzPnnPthqM/cAITu7EyHcYzrW0Ev
OqDB4a+q4f4g8vGSFs8ChjzMduZHga1VDXNXFY6HiewYOYOxuk2KGi8BiJUtOEV40YRaN7i0jbuG
vuTHP3+RmAj+8L5KdL1F4wP2xHv7UWXsJpbLSbf496mIYIAG0ibV3JN7G1A47In6NMZj3ewndE4i
3ExZlilGZBDMZB27ZxBEArTguHamKiNiuyTtlA3FkOzoTOb/TYspA+yRGjP0wDLmRqn8hkWypSnk
rWqn5M6KXSaB1EcfQnxda19Tn5w5GNj8qJr2i3wQrcpAYn0uKsgHK/w280FUo3wg6l5e1RyBHzjz
jDet1flwFZryxQWEKQjI9tMbeRdu2NilPxOznPYN1RKXvjTSde2TSSd8beZY/kXxHALEfcKtwg8O
Y+RdNqz3W7Rt/87rmWpv+qYUxZG3Ct53gClEQpO0bWtvIt6wmuuGeqg5Mh+mgq4uAGsh7SdzflnY
HuZ47gZAzHRU3xZpT4Km1wOkrVZzoHJCZBxrjA7sWYYNxo76lHRmdct+zT/NAPz3Dgz2I4Qono7V
9p9jDmKfq3h27vl0MEnjzdjSTZ0S6x2r1wmz+jrQkmtoyKfHsPWLJ4CPfDJUtYiDM3h8hwZubFab
e5eOxJBXVfBGh66cHkXNj0yibr445OEu/TGwj1XQyoeOIdUXysPyy7EovMssc3lHMPaRdbCzAfu2
Q08pPb1puW1KktBD3ptbRmrJXemExDCQSdaEc+pX2+ePQYKpaR3EtIofGD7BP7G7ilgNX2fXaKe9
E3XpkUxAeTXpkvgu0QBgd1Zek8qG2HMsYfVzQ2WArBle7Q3pJ3fBIBOGdWF1hetCMRMP+h+JmFCl
2jbZZakQLBqyeI7Gqv/sA9k8e1XPrwK0si8B/a7kyCv2BqO88rElQoKr1LURCKC3sFe2jh3Dz/XC
bN0TlMhWfZj3P1DHJzK70PMDm0/C7z1aIPJy2mQcHzNucB3va8L2kymlWo8DUIFNO7KFROL1/TtH
+NUrLcPzOR/C6dEcMjq/C74MaV0lO2Zx7XcRO/Ih4oYKvyDlrGLw3lKXLQ7YPHmrl0sUKG7/Y6p5
9TMwG5JLFO6AECumvS25/uukL5/SQPuntEmeBqOhvj2qs+vAfePgzfYrMjJq+xo/M/E7qmfB+OGr
6fsdzR5cmys47dHeFBwBbDt9tn3dMzvUJVq84qJctkRjyAflaKOl0ckur0sEAipMBnXdTb58yKOm
fOqUQ/svY6XtrDly1aZfPFuZmi5iy1D3o7sIAAZQiLWbD8VLwNYkX0cW+WOvJkDy/uLcBbFOUMW4
G6cyh+wTxfOZOGnzhdFncjdRWI0msqTwZSv9E+GYbO0MIjq0hakp/qYcba/GCHNA6gg+pizp9CJi
VV8pkPcuYzFpWPomaKPWMQPX/OImHrSXJyrnhvY1ohfoKZJ5lgSH3ppz8NLtDITVEoB3zlM1+Oo0
BFZn31FbPJHZHadHCd19XTgd8Dmpxhqf0ezsuA4VIxOcgagPtNETVcuvugKdoOUKO9lGctOKxrjF
4n9nqO4KpEW2c0OtbmEes3ZqZr+1Cpgh+1cMTJCdNF+iwJzDY2Ymjw1Wq223iCCdPX2LXBRJu+++
J6FJD2oevGJRCKmuBSqcy668pBR82AJGGxmtBu13GdFTGESACtrK35Galqdxhp0BW0+vU61g/pRB
dGXPCHDMVAFI1JyQnNg9GQmwhSitKNotKYY/YhFIN6YxMg8j5AarLekZCKXpW1DOaFeWWmb3jU23
j53fTbmOtmZmeBdxGJTnxomHnRPyha3iTF5EVEVvO3rcMdzwQZqyF0fBCP+QUdCIvmW5BFgM6EgW
Ieae/NWecvNybRo0sA0q8g5dIO+pDfA4SunmUuaelW7p3mlfm3IYnLWqPGMGE81nuApSGiMoTcOJ
IYf/y955LEeOZOn6idAG4VBm1+4iEJIRVJEUSW5gyRTQgLtD4+nnA7v6TlX1taqZxexmWZ2dSYaA
+zm/hLCNwWNakLraNvtTgu0bhDVE7uvGnsJ+3353mrE/JG7CnccFHuwHTGAbQoc6iiY8dUWraG2s
rmj3CcgBGSZkwJElPL0HSHooZyqmc022Nd7rongjhboh/WDy5gNkITiTT3jBFsFFGvmDcJgQHfXI
dAZsSWKCf5Kcr8RjcYhgEsfw1W4kz9WtKFt5hldd8Gaa9smeJGanNOWpaukExP5TN3wDQZMJL/D0
9LyMDlEoORxG0NbHsdzSqUQNnPaWb5IIy5M9V8uTpMQ+iaw2PE6LG54qQvMfsoIA4iHu1U1RSZKj
7bLi605/QTliF22FIx79ln7AJp4twn31iHdJBntF8MfOWClrChioegid/KvvYXINzHnci3geNn04
GHuV0iPUJ9VjaRnc5awbpyxzALXFMGwTcs6o7kqsQ5nxjafAO8XoPsW7cIzFbRNiO8emb1wRGwR3
llrmm1UkWsKSE0m6Ux6BUiJRd5Q8+ZdwQsJN0+MI5Eu1twv9lha3sl2sk0wrGJks9fS5XGLnrc/9
mWIDd/RzAFBcqekMqxflVm7+lNWaR4p3xqPTnNqM04JRMaL7QR96zAJvtLdnEOZFll8E3sfvlZN7
UNCtGCj9s/AGum/hYJpH6r4wt5lNDTBHVmux91N3+Ghyq4m6clznAqkep4nwQk8NdbMLhio7G3S2
kfcy+7nP169KT9ja9SVUbSMijbOr3BBWkR1JeYvbKM8a93624+y4pLX8sCW7MRzjXKyfDYvfOiLl
ucM9tKoUcretiZuFTA9q2f0g8nGUUTJS5LY3i5YLR3IK/6rLErhhNuKrhEnlGUB+cfFjU8bbxF3X
zTSrIGmke79kmXE1sAHycjOH8IMiK4JtgqWFbh+SurfCm+QHFRmL3JH5o+6shdt57pkK/zl8qcy2
nnJrbn/I3M+DrU34JHNyBda/mcjq2zGGel+mQjGWrQNjvbMHUWzz1KajA5fihXCN5SjMFi1Kg+6+
0zlu5kpCm2xTt+VyD6vGuNZJ2L9kNnmJVG8WJHl78i5ZPn+LUH11DI+xFBPseigjbPjV5cwkWegz
nlCSYj1wDNY/HOk1w9ZAz8atjcbHSziINpXm14Gmnw+pZfQv5ILz2Vlk2dRg7Ho+JJU3n00sI7u0
H8ZtknCXNwxbb0DO5BnO6/hLj+6b303lCTqGks5EWE9BNc2/gllmB8xytPXlWQjgOaLBoDhvjWIg
VO1U2KH6Oxnc/2+HWAWC7Et4fTiB/qhUhPAomiQxumNi2OomDjkMGYf9OlI4Px6hqBnvHRVsBz6Y
93bWAX7jmje779y/W2j+3APOCvPP3wTBBoAWcdV//F36xsGTm6vuKDImf/Jje/fe9zp7l3QAVKR9
QBKFvLM0dEwPftJUu7x1nSPY63sS13wxa0fdtM4wn+tRqq99L8T9gHfleWTi3v/19mWxHP9pqUX3
jHEAladLeMCff1mCwgp/MJyWcqRVxtCCws6SB412j/TeIEJny1XEF4ysXeup6Npga3JPrUw61aGS
udmH8fwbyefnyvnHTZvwMoTf6y/lI6z/0+KbEE2JszJpj4RrwibSDBpvW7xNFwrghwNJK+mWo3nZ
zQ46KCQhTFC5ZHn10/UxFUNxpSZe3Tilh8Ipdpsf1MD5j4GXyF3YqYWMeRoCNqpzje1fv52u9e9f
RNTyAeAFS7Xj/Zv40O0NpCrUXxwnxZ1GqoAkAabC1tUgX+G9rMdtmDr+L1SYwxHVZbI3LPtbkMvX
sU6cXeYyLhku4cq9rJrbQdvibZCyviUVpTibZuW80yKQTrd0nNTDWadpAARvFVtTgLpmANiHiqPk
mISZe29aqdzpqWJeLavwwgAJfTE581mkTPNa9SOFbpwwtuiN65Ag4KNPc0Zsl5gu5U+CpESn5Yz1
BPL/dmzWqjkOMBBWZnaWZfYSUgyNDc4oviEajReijXVWJ9VEPdalWs+UcB3bCwb6EHyeGLHM+yLg
Anb2FGOZI9PikvfQKvhq2RkpYXxZxb30rbh2+a4dtIM3Xbn4w0XFtLe9jhnCEGNqu2nnJkVKMAPF
chTEOE7e4/Rw7c7AgMoLqu0X+rwsyEJHFiefYqvkRNgEmTzL+j/EDPT0v7XYbqI48wj+2rhM3OeQ
Vu4ffulMktuYmV6baU7ID4DyQL9J2OwolmQjKUmwOfio6DYGpa80ZiIaY/vmiCW89tXMWTWB1F2C
oxB/RVUIxD5pFrcgFfJjzvtir7MuO/QD05VZjHwjYTC6bVp7/Qsloe++Zn9E2CbfgrF0sq2eV73N
+t6FBUIQMuJXkwxVzFed286JeANAG2fIDnGRcugFbleScBU03ybUZ9/ETBBEZ5c2dVETn6fTBZSV
Drz1szLxbI8s/V5Zt680D7Wv02SR7DFxGnXrblenYUl5YkdkiFjKCZaxpMaV8uPqpNucraX2nQ2z
k/9YObp/MS0kjWDyzTe31fAdgg1LWmzPpD4t3ABdY7Wvdg6gRBC+vIOuI18oFpwmXVwHW3p02Yxi
ITo/atyFZ6RF4kAvtsUfksahvlP0y7tSLYgI2Q43biaWY51yJ5K1Bipno9LcTOF6haY48/fu7AMA
Vbb6Os5+cLFGYJaWrsFLgqn4Jpv9+uJhKzxoLtADHRFu1AT18BIQVLjpxjk7BCsCFAasmxXVGEc/
Y00Oxnr5BeuYLLssWORb4VUPw+TLD/hH1m3TTXAoCcSFY7p6mflHa2MdnNffehKrlivIGr4YDR3B
l9kZcZ6sj+q0nu80KJFFBVjy7qqp30+6yr1NbtL83Q8ZyMi6vGYTyVVb2v3UI3V5fDKUs/O1Xe9i
+qzqeMV65nPhAK2vQy+4jgMXCrDKqyv9+bwkUAbTALr2+TWEPGGQSGplHqfemG9FAuLhtLN6/ER8
aoevD2klBGNYICcEWJQn4qoy/IsMVCU5h5c+ppDgEx4wEoO3QSg2WwBH3voVyFuyYN4XaPejMU1/
6QCt28LjhqudiAuCByewsCABvTLlVFypxp4qyMkiZE9hJOsbuEvVU/iW1h0fcTKaJbJQXpHpITuM
EpraoiYcgeBidMZAOyaiwx4hAGUJwBkAd+Oupu+Zvp/KvbcLb7UumKYG+BpatGkaRHARhfpKXxVA
mduN6nuCtXWH3m1+rvFabWJblydjBVeQ83GssdHDjK5IzUqR08XjUwRVL7TubiobsEctHHGOxY//
xG8+L8mpALutm1QgbDR+muayjsv+msVTVgxLqjUpdvz8aiKp2UsBNFRTNXw1rbK+yIZqbeWK4ILM
QX1tLDA06G8wtX6dlcfKWdNU2LRglzoOd8NufzRl2LxPCcOONlV4GX3O2WakVYAgSywKZu3wgRR0
VO9a1qdd6zGed3Bsl/X7rPR6DLdx06KbL0Ekw8xn5i00f51LlOAbDIFP6Yp6M5estwAL2rsV8JUQ
S9/+6BVEXGrFyb2PAB3x7/r9KQQLACfRpvR4OfGKfn2OtwF5PPukqItrNQ6gSMgSt56Plu/zbqDc
Rt+gPknvfY58cCdAVPKcxT05dC5XxRgGFxUyhqi5sJ/Qvw9RWEFiedgNsNLywadebj1Jz2k3Wc8H
GQIQn+bSrC8LOSMX1+bBqdbPIGU8fGvpypB7TTXRthrpqSUqcniZR8ZkWoeCi0ms3BNSfg5bzrGv
TRvIN/xx0LQxx/4nJDh0gJaBDeWV4F6GrWT8bDlNZMSaU+xX48NeNRPDSceyU/FgHzrHAQVtSh6K
2Ryad4o0AKhHMGMni1kVOgZnx1Pj1gZc3nHZ8+X5PGYnn3cD5AidNxbkV7b6Ge2gvaYjIV4DhdIO
KmZAm2cM3hBvZDUTutkOvJkmx1s68BwVSNJeTW+Q7HgO3zWD9JdpBC+zy6nK6KJz1c0oS0DE9aik
isem2NKhojywCz7KzAX1Qr7rqJD7gcor0OlFg07XHXyvH1rWk6P8/qe/apc7fnUUtuRfINZjCYE9
lh9tpRk5FJEup7zmIctklt4jPH8fBpd3DYOLc6JcmEdlKHgPutJkGxpG9ZWpJBcbAi9QX5ZmEzK3
9G52B6/MITsiKnlpmpgJch7m7dDzgc8BHeOFDaT++Z+fD+Zc5VwxBprP7+7InYrXVJzqpZseJtuY
91WaZ8hbGh7ojKky8dcW4MHlmy2kv7ibxc2WW+ktbGSjP++nlu5wsTQeShsW2E+geJUSCpvNlPzt
CiGzYiVDpNwfABJ4xSOGjXw89oF4QzdEHPbKxBDNLne9C926KdBk3dBp32w+x9X/pSr/hqp0uBf+
kqp8nZsqq5PfM5W//Z3fmEoMfmRZEGPskfdmWpbPwvkbU4nDkz/y4bMIdhMsgf+PqSRLmZYqm2tX
+CQthw57zW9MpTBJvSDfAC4OvHYlOP87TOWfiEMoSvyWdHbhERSEcDj8Cr/3Isb9aGX04Yx3ffUj
wV6alh9/vefwZv1+a/y3H/CnFVdPTlnJiR8QMJykgJ59+I0JNQuZFH/89Y/6s7UJFotL3sF57IjQ
FbhW//hiZqsFuiI09ha0f0aGsKkM2zEJfgg5fZT7DlaUBN9T+L/OPJhgkMbClOPOWX3DlqaS6ge9
IYEPhgLwjHnzQNyyeZiDuv+Z4R/LqkuvyecQZ9MjA7hswzzWTwFg/NkTRhM/zarb53bm3rTUvT3k
qiG+Ys5jVXfM+Gw8gaNpGbEHwpyI4CK0gtbAssKf80WFEHM6ws8w+MQJNRBWlNTPTK11b99oS2bP
81T2SHvWcWkZmKz31ZCVTnX2OyyxLnVud4FVuOO7gTd+Uxg4LzaET2iUo65w7oVBHNU5hxMyvowm
2ZWwAfAPoSEx1OTdFB/8Umft4X9Pjf9KkoNtQY//7sv77wKHrK5/0sj37ffnxm9/619JDsgYOBiQ
vPFYEm7zO4VD6P+DowHNQ4DYmIApj5/1r3ic8B/w/w5YCArkz5az/zw4HHQRPOGhBeKAdJzj5k+S
hr+SOFjw/X96tClYI3oH6Y295r7bn4bH33mmHcbuqhO1ea5No0kVmf90Cm3Zv2L4JmuSu0I4XESz
M0i9R0JlQVnBgPycppJNq1rIWoVzbG+5kkVIf6eTL68TQeUC2WzJfTi21gebdvJcTXzpsWe7rwPr
3i0kTfeAA8OI91mTuxD6qeFj4+IPo8GbQnkw8rQ4UqNen/2c2ama3MdSU1trjCD2ZxMmEk7NsztC
2KB0np0i7v1Lu6gFlAAvLH0conL6H/kya1Re7RTFHhojkLj9MgPELkVLPpc2nShFTPo25swCE4Fm
lXFbOBlTr9KVL/cFn+0XOD7inB0bP91OlnH2bKWUdyQpe2Gk8T54J7QqbGTATF880dun1qfJ157y
H6UK513mZ6t2QdFLjYLaPnC8PFHCXTx41HqQthfOzi04elxB1TIWdjXu+Y3GXrfrLOPbhC8NpoIq
CzZwn/hM6KQdZ83aF8WMtF1SX7m7RRjt1TJL95bY8Glndb1vnfowVA05cWH8slSB/0WunjPdzXZw
0nHnGNu8lW65GmXp4/AJVvs6MLHsqJFCS06hHu+BHDaqn+obL2xKFNU+72VfjZRDYtSCfp/n8cwW
nASRkch0R9jyclV1IqjaiJNKHwsL7qojnmdjd+Nxxn1Xb/1gxrokCKPZBwQEHwVmra9ywd9NE6ux
PIWlX4pNl4x+dhSYwsqXTAd9/QxJi5iIBk72HvpB4MXa9mD3+Wy2JxaTmsi6vHQpgsIloBM+OSwL
rluGu6oVkc2aSSpnPO4mM653HjKxUzYs1yCNP0vj1jTCZsyjzIWTEeSGsESE1NX2YKAbGl4dIlFd
G+pyiQf4Ddjj2vCfignuxrUx3epbdw6okiU908+a1SxF3pRbEAJdxTd+Ue9rr2ifKT95nBAwbTQ/
Zp8spClVw/xGEAWaXT+L9/EwfyF9vT0psL4d2H9+UZVhnqQrij35PfZNaBDeWLS0ZbdGytCPgxOF
fUkza9DAypTzcjIVj6btlfZzONvvdYdhT9GUsslTKrppMR32+Oa6DqU3gRBtNn7oRpc3OhPJWeHf
wiNXmTvYmUNjoDwUsse1QJkwjfTbrDLqKFFGaGCaylMCWNKfLqMw4Bg0Y0yJsqfo+gyFhqRCDAb8
2c/JpXaxvrXIXQ5gHl+6jJLEtVd5M9guNVeai5bfPj/n7mzgE506ebIch8CIEmVDgEWGCPJ0PCqK
2gpfOqt2FvmQUgQ9uF+UU17pBr8QlngIdW+i+lieCP0+NGYb3vjJeMV7wHyPDhq+b5fAV+mEzPVg
EM+tUodgnm5ziGMwyH7a0xfW0eO64HyKxYvnLNQ7YhXAcFr+LAUggl2P3hZ1SP8lM+rbQFlWFHYs
VcDLHIJZcEvSJTmq1TTh/gjJNUQF9WhCye+qSdeRHw4j3y3ZWjWfh3fAroEJiirZY6DL74tPYTEc
a3jjcVze9NqBYCJhnxreLmdhcLAW+pn1mKTqcchb+mN5UUtT302o5L+V62lW9LFPuHreGmf6X8Q1
s5V308gujfjA9J4Sg/DNV+lX02jhTe3pV9rRJJ74bQ/jSVkl4OgcuQa1Cj3VXbuWY/0R19aqSvfC
U5H719jTj5gH6BvnXkGybIx+RFx598q5Qv83nXPDRjpdfkd/DgLyrugOJh/U3mxUf+cmbnql4yG8
1ZN5XbTR4aGq3gD37CgP+/t5qvY18qDNtAYZIBi/onTmdMEhE/dmvockJKwQz9k38lcBlFNuB/qq
psJCT5x3T0Tue3u7WuIvYzHeSkPpaLK6/Nk38mcXmHxDVdO3dgm/eglMNSqR1fwnUeuUcOX2uAcM
ODVefiB5De0qciMCRhN1GAP9vUZpu0NA3x7Nzn6SsV/wBS7Au6u0HM6uGs271HKuBKJfyjZ98Qob
fBLawmwETUSs8Z4RvuN0ayNHuFGxnqXSCB6C1jm0WT5dJz66CmtoAv/rLcF7ESfW19INvC1lkzxq
BqZcQo6Qaw+7QRU35AJ0e5cYgDNZK8GGyJNM0eqIj6qYy4Cw4X45pU137GR+M2RxcWCPJjKJcZF8
VQNnQ1FGSxz6m2AEpNzgQxbfhcHnBdxlBHczbtDHtFqhHl+rW7hkvJXjgN8md9MPOXnk/9r9ZcrI
WqvH8tkS5LKhBgjxtm6dnP5CW3dfhrm9U5lffSf7/BgG81eCEsrdwOvBldEUkXD97DzMgNq6svYC
RseOAJmWuwngDZQ+xv3TL6l1djOXXFFqF4imTpw3DJ7yCjRR1BtDd7XcBQUn01A59UNiDGS8Nxow
FuyMrvexPmK+zbescnJfr43lNqhplNm2PIa0AmDkNJ7pol6vZ6iYZi1DDNy70fTtFzKi63szkcO0
FXMpEA3MS95fqS0MTiGdKTfT4DyLyZQfBs12VN5VNXC/64+AT05pjXojRAOuzT1r7wYKqCtjeLBS
PyMbd+yurVs/jLVhRKowHmly6++LKXtdNcv7fvKaGwQ8r0EryieSo29sw+p2Fi9vDWNV7xyvlC1b
c/yNjE69G91YnxzsYbu8GdKDB1BDpJYsoqqg9z5rh7fVD7pDbG7cJsNYvEgkUyj82+CX1yO06fEL
btzUKb+xPs1f/BGjWtEHb07hkv8fVP4LgFK2NXC9Rbaf5k9Az+ZmGs32EPrIvx1narYTUXbjng+M
JObJAfYKgBLzkF8v0W21q/IfUhcfs2lQgR7WwysBqdhJ+/QOiMfFfM6V7efSgjrJtEijRWqxxuqU
53ZZGqDAHrtRWye3ll0euyIuyGX1gU36sLniQqEjBdiof0SlFBwX31OvxhIem26enkiToUE0zLAG
hSgiLmj0fqgi+M7pXO4VVOm213H/nOUWqYk462SoqVKlIGAXS48LIgtxqJFoiwvHNjHlNbl9VwPi
YV9yFU0N7bKhMHe+kAUZHsfGmtAfqO8EIaytb2UGOy8H6wsHZDvtHOLFyeHoxhTDXZ20ewp/Cy6v
1qhJYAydM3i9u8dNmb2Yo3ZmOIoymDaGmJ0vVepYH3XpUhSX1ahwlo5im5h4WMMqGRh63nM75LBc
iGZiAB5u/H6hLoeyitqxqTNgj+S5rTW6VZiebcXkEVGqOdDpiMcYBuOs+9HfF9WQfAmJzNbWLYNW
VEGSkOZ98uzxRxN73kGBhRGsIRFKgYOeYnxSm2VyQ1IacSZpcePmotugKsK81zQ5PEj/ThgHS/Qi
cdij6mVtbuINpZOrCbhBiftpgpZYIgKrPDqdLTapzoebmkLdWDt3eZo7z5nw6DKVVKJladWwC4Ov
FXit5yXdl4PSV50O4mBaH2RSMjDlgLx5FT/juKK0Fr91bAhnC2sgt62rN8FADaP2ZuqJVXlcar53
FdqVDdXTVtQYtYwyMeC2mhTHCbCnwLcAxYh6ainS9zHsLoT/hHsz4C2G9XueGtQxpLbgqs2q8+hl
8za3gmrLqkJCd2cgU0h8yZ1YNqemEddwpOkZhcb3su6fGzkj//SwilTsKTZZkmija8Q0sttKMeMC
k66mcH4aAKsN+wWxHKFEZVU9T11LHxHoNASLITa5RUSo05RRnroGsHHeNBeiNJ4rJac9ckbcXk2c
/Si0tbUmf3lckFbvsHZsSN1AVjsF8bNvlReV9uJOi7CLelX/YvgFOE7bnUUNSEQov81HOtxPSB72
S9lXz1rk2bYUfbJXog53giAKhu7A3cxGXhJVwuEyj0W1R/VPl2MQf5gtycshnbEHPF3To5p9Yx+2
FH/Npc/UY8nw3pT5XT3N/R1q0Khq1BgtraYEVpjzHS7lG1IsyfjwiC/2B+pA/dAfL4FDzwn7Bhqu
NztYviXSO/hW219Yc2m0zIv9WC6nOCiG3WIYhzL9ZQTUeFoeGatWm8ujKvSDyhxkcinHY6qCCMDe
3EvJejvY2jmgiD7YjWttnDw/I7bgAs3NG7MInkFvnY2TLd8mv/8e9wkmPpKzKbJ87Ltbv4mfm2Hp
gK/r5N0gwCfq4SUAyJcocfzLEgZfA9lsdRg2h4LLcYMoFGkwtANNBSYZBEI+5iifIqPNzYiuaURb
BeT9XRFjWYVHf0CxhGG2wBHPlZDHvFxuAkWWtkz3cxC0J803+H3W6U8HqRre25F2WMdusf4IdIjw
RNVbScdJs8syq7rjyiK2Y2qckgGv0f4W9Xf9OHY2xlFjUriJveKQZ0aiI2lDnUdN0ck3GzQS5fHg
suRI9Tz2AdVGMP0npuriFPppfRBhLfak/STn0ey9va77p1mjSVNNeB8S9vJQZ4b1y83a/rykmXeD
0FIf7XJejVjxvHdHoZ9EPa8ZevY3dvj8FgMaC35i3i9LQn9k2yQXZ6IEApeee2uZNHipZZoODlEv
W3yczX5Ax73vQuIrNRKD2Knrw4DxeptM6CUrBZ2SkfW/BdswMGQTxy/6IPJk7uxsqmHvPavzjn45
f6B3JRze9uFKSt4xhtrbmt6no87nE2ZO/LrjcEdazRozlPrcxSE1G2a2VYHvbPMqHTDtuTVjkF62
Y8E/34Zj1PPsJN7EuMfWvxc2moRusqMGY8g+Rad7Ym48EROek+pTDXuOK5fGJ8xQReXWuxJJRp6S
wT0bwbXPDXFgFQZxcab8bSjCcCXgzeKWq5pbaGRbuJvb8Fy3NILJIkdOEVNL0xNrbgysH41lq7M/
47r2kjI7toVY04Xp/EEdZJ67QnU3beP8Ugui5BBz7bpb2Et2Z3G67yizrR5yzcdI3RWxHgWGgrIc
I2M0rI2He3NbqMA4j2QNZ3Zlw3xUt4nnvzRB2B6Yr1U0UeWwIZVhX1vmIRnBO0jZZZehUG7V8fFP
BfQdZVn3c2nko9d0t7Oc840mUWFBYAPKwJ5lOyRdwOFtRirs7RiWEG4wMtOJU9k142PalHoHhesy
tMw3I09q1K/aPrPvOCNdS6NCHj4GP/9AHHUKhHpALzGdCBuyt6yQZ47oFxkPNTLZaceqxTfZonG2
Gwgu4Gkw7xartw8E+ACjLFy60HsnLa3rnBunIO93y+AVERK+OmTRWepXJQxgk3Ecg71dWk+cnVd7
TmZeEQbAwhvZvAK6ozXrYGeYm2WBFgYRoFA+G29S2AZcffUH+WvhY54YfJCBe6BIgr4o2tOfA0s8
+Au49SQtG+Lf3Hetiz1YE3sXMSgbqEPoTmXByZ+qOP0ZWOquXexzEXjfAO73svzWWUQIdMEvvbKP
gOrzrrYITmgrmrzzOrJymW8XNfySnS6i0ijeU0WrqhKUxrfSiAq7aQBVArCSJQ+TbV2DBaSUW9Pb
FL/nTf6gUw5oqmu0N0USE9k9rKlNgGzqYbRM8GqPNIdtBzVr/k/c5JJw6U1oSnpK2qnW9MD58IHe
WSLnhmukuXeqGMSKst+D4iQ3XFkuxbeWr7ihZ9VfyBCgsQvldbjxPcysWanih4BTjbzr1tIu3vFU
pQE9x4vXPRnCq9p9FVBcs9dGQXiJY6VAbeRn8BRWyu6zfU5ujEKCw3vkUtpAQIAxm5eegruPtpj8
osMUFLYgFpv/Ebz+8LNZfXrt/1npw+8MF5xzafd///ifgMm/sYsr+v2H/9h9YuiP/U89X3+2fclf
/afVbv1//lf/8DfD4N/wdzaP2N8g8S3Ems7+CMR//qX/BOIJywsFWRkg7RBk/8pTdqllAisl8PJ3
xJ35D49dEJca4lIMhusP/424c7x/mCZWgjVm1KTNgKDIf73uh39KGv8KfyeS/s/wO6mFljBdpnHH
d9w/hxdqy8vVWqh+s7iUXWzKEuFutxF5bPMAemJ4M5PKvzNct7lmcl6LHUDeVFCZsO1hn+8sPzO/
5F2xzDttT8U9EWl0j3kGTdehrw9TmDk3Xd0TBkI0s9q6wRQ4yONDwSVQMOfP9L2ch3JsaN2AKtg0
dnmRqS4e6IQIDpUZpofYp+BTFCWzO3EFKDMR6R2WLNUnqAHvlr4kjloyg43I6WeA62pEWDeXtvea
9XbTR35l59Hkxwnht/1wyI11fMDocG2UECNmoHE69YSGFEvzDWwguF0KcpU2YKwdU+RIVSp8wL6I
J+9+jCca1iwvLM1olSWeWH7FsdC28X1stPrl0yZ57+R1cGrIuPqZTHZM/QwVrQ9ZKvtVdKGvohVE
UpHNhRu8yImlIW7mZ27SIJq7VLsAOTosU3Pi3ZGHl5xbuRjfa482no2FKOfOoIKUTnv1dQgnhe7U
9g5FGgzPqey6L2HYTewZxqI/sC0lXzkaihAYmMHT8xKSxcDuaY8J6hPrrg+IvhYqp25YUNK+Vi2r
z9ZlW4yvHrZ03um6/CCJpDuGa1czlYvZ92Xtb85MfW8siXtT6E7e6LXhGQvcEFG93u597G2ULrJ8
0FEz97bmQ6UemtUXVI13qedfW/ujCesvz7NFJYFuKo8XurZNt2vxNGyygQifMupJxeVTU4v0tegy
wunGWjrM8TjyCAhycws0wKXiOiXuAa0NX0Bwazqw+8867P6zGpuapXifLijOygSkPhrXEm2aCvBw
Eu8z/qJBi5ZtOTk1ZvyyXQ4yT2u6PamkEewEl0Q3pGgtM6l0OqhuZWfkFxseaibtZgScAlzjsnLX
zu/4s/477BPxoaZRIKSQLsP/2hTeSLM6LpJkxC2TH8NYUFt3S+WGj0k8pxGdhDucF2z3BPh72r0j
Y2j4jtSxOGFNVNSzrrXlw9pgLtYu82UB8t3na8M5hazxVwxt1J4Dz1OBHq5t6ICBbb9JsWpdh8+6
9GEurLcuLGMmu1r1dMfX6l3Pph2FcrS+FSA+zK1zN6+m2zI4IpqFX9ZB2Bwze24xCDiT2BAcQY17
H1vOizOY6VmZqfhg6qfJwRJ8aSNfL/TAJ3XwnmOQvi3ciZr4aW2MXz7L4+fPInkmP3qb5NovH6xN
8+7aOQ/+/2GYtNB7km43q/fmn67U8FytZTX1Lg7imuIr5oyo/Ky0BxjTb53PnreBvJKnIG46bIgU
oREd6IaX1ZO0ZQB4pJ01pEY343nmKlYRvhixC0q5RMzN3mYZ+hbcSGZbAQy+W8YOvXlj+Teu2UKT
OynYpgbePjR9z7EGHuJHWMHMw4Ag8WqjDDs0mVlM9FZ0sdgJX5tvdpGGUGKcqINtEv4Y1lWWH8jW
Lk/JjOEORKwvN4RudldCogRvrF/lrxhlFE46C7ibEy3uT3GCfQUR1yjfB3+WGjqKjDplhgkhdubc
3otWG98b1wfxb618eJgVqTd5saCbbIw81BAhYtgbeETfPSpIfio6qt5mUVu3TktE8K4b24DkJJdS
oyiMHXWfzmFcbNGSVaAUY3xKbWMk3tGUX5KC/lUcgiNor86iqiwUpbz+jVhb5Ia6Lh9DTCnbIaHw
jdrcZNdYQh0ms3pKarc/4OmOKZLFoLlBqKspvyvmGuZioKLHnJYfizNM1W6wcJk1Tl8BWq/lFaUZ
5PcTisShP4uSkMoOtmaU2SuibZac2RckrHwN5gKwG7TGsboOA8Pc5vfxFBsbm9K0eysf4z2pnvrq
4Ym9epafPHAsTge8CMtpSMYXhtX6qhB/Xnurjel+yvL4ZUSmiecF5m9T+zVjLb6nl6D21nVg5LEK
Mlk/mP1UPRAsT6cQlhly0ApxFyYwKiza4KCQbBzbXHnRVM3ZHc3WPYikr3Km3qq6y0OTX9crDJKF
SjaxtkRJMeYhyJOlW++iLH59ODr7liCJmFVu6eIvItDe6T/YO7PluI2sW7/KeQEokJhxW3MVi0UW
SXHwDYISJcxTYsbT/1+WLLcou+XfJ+JcnAh3R7jdlknUAGTu3HutbyVxOjxQ0HnEMvWUyKZK6Cgu
YR2tyu2YVIKHj+PonrGTuw9545/pzs/7YZL2Fq8jSl+VAwJFkUiQuSaqIBTZRM040VdheLuuWxyV
KU2gftWpbBGjnUkHiYkjyYfkts7ICbRrckiCSyQJ1GzEZnOgRhcGk5UyJItttrCbqiyTUKWaqM/z
QaqkE6STcsdy4RJ1LrWbFO8xp1pjYL7uz9FbQE7NLh45oi1kPVZcB1nsYWI0dTZSOWz9yff3veia
RxmUCKFVHgvPEwqdQqW0mJfAluYS3jJfclwukS6dSncZTBX0AhwJ261Kf4lUDgykOwsCFwTg2fXH
fcPGiPveGE4oAz/rKktGNCpWxm4w6GPTjn7ThyDFmEv+THGJookvsTSRjNikCVa0l0pztYn7JL1l
HDL8hhISZGgrnBdyW70bYyLzpo3UojlconDmYbDntZSGUd4XhOXERhEG6z7youqqvsTp6IUHEq2H
l/oSq7wdm8q9vnUuMTym69fMSBwH9mmeiFo/Gg5NHTrIlwyf6RLow8bPJ18a83QvQQ6PiMUI7VIp
QJXvuETkFU6whJp5noXBILSFVZkjF9WiZ7sy7fjVcHjEl/ANdHstB8bb9Obx3s/OtRDj2DPsDNNY
7w7csgZwKbcvHOgzdTC/UPuOT8xui89JPxqPPsKAB5D11YHE+4e6cKc1ppt879ZNtXS7Pl+65Xjn
ZPMLC+BXLE2vSeu8gJnuPpllQwVh4QVeNHb34vpasiNeIbsFFrAerFw78uUYpJRjuCjStv5qznZf
LMCwpRxmacnH9KHjbCcB2J5Ne0inJf18+lOVZDLx4DmdXOezAd0Ilif4mnKwc+3/zeHoOv4sy6b8
2r4/Dl1K/f+clf5/OkIZngMJ5L8HfZ2+fJKvTfpey/Tth34/Qvn2B5PYEwspE9kHtqV+33cN5EUe
Sbyt4yFNeqeBJJRGx27mORyzXMgcSAd/P0pZ+j85OjEm/+no5CEOJH+GABbddGxeGH/+g3IJuJrG
Khv1RzOffRKQAPIZKhjJBF0yFcfeja2pyhF5sD5Hl6Ua2+fwYKv1u1EreZZ7LOoFL/9aqpXeUGv+
eFn+W7UTGJdNwTAls1Lwks+W2jPkZfvo1U4C7yg+GWp3SS8bjQpmX1ciaqCH2eapVTtSoPYmvfdy
tjzw2q3aufzLJhar/QxhzHCwLpvcqPY7HUv4Y6dHGiF9XunfZYgt76TRPjpqr8S+xK6p9k8H74sy
Csi7MTSDDUm3bFQBLiltMNtDWvkzHVgzRUklxrUV4UJfxGmdPXTMmV9dN693cVMSFmzNDl6Lumpu
HdeJnmoQBdARy6RamWFvbPzIFfeuXUd3aBOTda9bPXYsvRiPMhyMo1c3HyFbt5iJhcE02+pNY6mb
1fxQtF261MX4KR0huSzMPmVorvXxsY5BBTP+sZvfwJoNDLD4Dj9mZAifvKGPNlobzQeZo8xbRJMZ
rrIerGVSIMRfJCR53Rp+k+y0LLyhV5psEIZh9IxsOk94HXf6UA4kBBXdERMHpGiRO7h68mG6h3XT
bVLq4CXkYuPGY8izm4y6uHZrfThaTTHtsIaZr4lllgfGle09mcvZSLtWS9eQqJiJywjVFK7zjtjj
Wt/UwtVWRZAVZ63Vzft2stoXtHzZV/Se+oPREwfvpGNxQyCqdjKx94dso898VlSj9Vj4t3Xj5c+m
jPuN8KpiVbSGvh6KdN7iJ9KQYMmRQ0TT3Ii2Ko/J2I5LH8dXvUi4caBcab7/GfkOR6daCpZljZDz
bDky9VpbThGdi6bXaQT4dUsIOxh9Yj1pFEOmYbhlvfZG710VyoiADLE6WVKEy67Q6RSiUl9GTQiX
R2j+uO7JUjtWs2XtspDkT713si9JESa3egVOIk7D+Sa1kwpksx1on5l0IA4Owgb+Zz04SCpou3RX
5AW7tICi6EAAAWEUeZCsEi2znxky6E8S2s/RIbwUhnfTXcduxdGvrOr+jCVlfsE2ZtgLLavGK4T6
4QMmAvvGqy3OBFW47XuXw6LetBwEImOd2mY7IeKb6QaScO1yLqw7/C8tOi0HTnZK7VhoNB08J9gz
viE6jtn0Htoffm60PIw7ApKlu4Ujg/yRZaS6nYoMx1lY62tONvY6Bod6TQAqjHPsfGyZnGvWEjng
DSnY4Y2MLAOXvGP+lnGEJD2Fed1TE0Qu4ZVeN91TJZggyotMW8+JiHa2Q1BIN7O5o3N2h2DZA4Hp
NxBd9JskMBEXEX+a5idybcNHVxQ1WfROGWBXrGswQUVczas5L98yJTVfdE4+XpuzmwMGTe0YB/rU
a49h3zT+OhG2H9CLDUkLj0VC1ZkAPt+MFBGITrxqPBuZLp4k/PVuScdZVvUmc0raUteC7tUY88WF
eTcaGxCVYe5jyJ8cujGj3jX6PYAlY3I+hm5etXetavSgz8p52g9QZpVEu/WQRFUrqzfS4V5eNNy4
SQP4tpGbkcP0Me+ToXbXXsXMcqN1XZu8geKpRLpFRSUlGxeb279WiL9rpZq6sgf8qg7oX9/eVwHf
fuS7E0LghAAeBq2NioLWJRv69ypAGbu/S5gN9n3lzlcpafglVC7o9xYqtgjdvqDVLIOIKEqCf9BC
xRjwUx3AgVFdBv2y6QPi+jmLLQIF3xeyAtkeNC7GLcveT6bQOLfMGbASsm5rJh3lwRF+LRhn1ShO
ZoQwg+Nl285o6iOsgs54tqM5BZSZSdoqiHqQjFZEAiMLsSaaLVb/3Ka5XLUhISVRNRmsx73HdliR
xb4aAW73oPMncdfhoX4p+qC/gXkZjHQPiqFj1CBdJMXw5DcxYo+dC/6EMV/ak1/BAX7r+LzEBSkt
ZORAX4CQqU0Yuaxpcp1NNHpDuPMtMXcEiST6J1BMMBaYh6ZvtavVpDzYfc68KB9vAhx8jJ9QLOsr
QD6EVyRIh9x9OUkL9il81GrLs8qfmg2CH+Wzm6CQ2/W0D7UCkRQ83FE7eLzA8soKSGZZ8CDn5tlg
Nn32rSS8mwnRvKkz0igS5oqrIcJBvgxAn22TQbq73M+KeplYJZSgmH3rliN8Wqw0S6LrvCZg5GNb
VUQWVKsBCFpb7wJhx902Dwym4FuP5S7cuDLWZ301JrksyJEAbnoyXRDUYtmyou2tRpQdeVthjcYr
cSyvKFKsuZmWsdhWmdWYdz3uQnpFjkALaccBDNS07i0/WFOwSH8BW0bmG5Y9whg6kz42lGzktMFN
ICZt0wfYloel3bQmjg+8qG57bKhfiJiudcctd5A8RADJk1HwqraaXt04uO3mMbHnjTYmoGJhcWPn
O7Rt11X6CcxI0pqoupumH1hw08FAGf8cBpFhzC8srlMh3zCitjmDpnSes+D874L3v3Jx2BC0frXg
3X4pimbK+tcifr/sffvB35c91/qAicwDLelh9fL4uz+WPU//wHFfCJ+WvOMr69KPqyD/SC11hilY
n+wfVkEwlkTk4WpFIeJzi/6jQZJxSdP6kaHhAc7AaCJ0A/YsjI+fT0O52YCi1aedTaT3tOqUvBqF
1WCejGAs/TV6VgB4QAq57YfWqf2F0UhQuQqCvZlrifQ9ynS0QXXTZvYq4gyoLRqSz9GjkG7WBrDZ
YcTkk9BXVtyNYoGjAA0MkwSCXMRkrWYE5zDVzAYwuDtPCLkMcmWxjibRDDDPKB8lJJYDYOXoJDxL
X7vaPH8M6OWT8otvfC2Z3yZQrPOaZqdELoqLGYaLGHUXmrLpEMAhSoSFpWOCCqcAJbakG4G6RMUu
Rpr4RRMi/Dwwarge+ZlneyLMBSi7bx2jPAuShXChCyxcE8T1AsUjuEBtsG/hfGVX+LiSm7iM2ut+
aLStCJJ5GehkVyzKth/XHh0n4qdwibMopOFyHFnTNYnsG/2Vj3S8wgzRZ7b50ZN8zEJjkLXoDALo
GR1164KR8s5AnriGheMvLABSBwJL8tuWoK5N68z5GXt4eZt0nrxBAmsZC6r34mC7RrVMPBKL0iFy
N8RBkzuhpiCMGEJ9zd7ACUqmFaP3wtaf2CjbI7D958YO23vRoOjYepIcmZWhJSFOus5Lt0j/zMcx
Sw1I9GrEBwccIwkU32urTOPVZOooRhXu2LZJmKfY9JI1SEr7YGqD/rWBNL62ckGqwa1a6FfNQJfZ
CvVbq+viEpmQYZ4EyL8XMVXhR8nU4qZvEhuHtrPWGq9d2pypFi6i861ZjNkByUhw9InZO3M+sq5T
y3iKB8tZpSWe38npJtTgYXA/dXaNftrOdwOnFL0ULX6EJLmDBabfkCXkroLRGvahg3Qqgc+GDHNY
Rp1OAMmM9xOZaxnsEj+wyU7ICQAZhs8C49ymtKyg5HyQiTtuchpb1MN0BwRWlAybjYD6sEpNw6LV
bp9L7ralcP2rUsd/nHu1s9Ki5nnOkQbOI/K1yAC+hg+EV9lE9jLsmBOITsSHrI+0Z1C44b7KovrO
zqrqeoIMhoa7QYGgRYxvBVTZzJLRyexr7htu22ExYh/cVlMULLoiileJbiF5rZDrrkndG++moVVe
7Ngqw61j5VMoPnpBNsabxhcDKU+2mC2nWyVDFEbe3eAg8qsIqEJidW8Y+Azv7UZ1eugkp5F4FBb3
wlq3k5joA909t3hjoqfRmvExdiLJzA1EFDXHY7TI9fv4hJ7bePJNlSCaoTrEGBOYkVxbotTsZ3qc
RbKHdoqjOStnElTGRMfqv5UlUun7Po6t4b5NY3THC1hOiYmaHwTVS5q2EpcQ86qCkimyG2NJmoMP
+K0xRla2Lg7Dl1zEoRI4QptakUCTc3tidNfX4zQLOAYiHnn7HgwQWgjMgz2gPGYLSXHCDPMCzRvA
ovuNtshn5Hc4Ibq2PMRYrzh8FkHamvyPQ5uZybCtFUzyujZ4KFKmYku9NqG3GS1MSR4sGiz/7tT/
q52agNxfurRPX4b/s3vNqwZa6Jd3Uo9vP/l9q76oN2jXcDb5QenhGh9s1ktgTR5SC2W8/M82TWdT
dzj/+sCjaXCabO7fm5QG+77Nv672VnJS9H+ElP7JqA0wG/U2lCuVcex5dEvftyxRdY0h86d5lxZo
2MzZQeHnhI8/lC+/i0x+5FZznPvRrP3tIj6HM9vmfVK1vL9IW/Za5fuwa7rUIAzRbeZV5Pbuskqt
v4vepHz506UsPhbXhnCr449/f6kyp1lCAOC8I64Er3Om6PYGmkFRVsggwrjd5WiRgcOxxrBWlN+e
lHfE7h/f6Z8+TpRsIFCYFJE2bGKhfX95vDUsz45R70AqPBi5+0Ss4erXH6b6Fe/KKnUJG3yAT5PZ
+1Z2/dBkllKbOj0Q9c4Ww8Nom4+srOWyM5DKQCfiLv3jpP0X35ypAOo/Xw5xkUdz3UIH5uvciD/2
tM2wBkWIrXFnDUDhwjQXFagbAmVTmz5RhmPNCoYaZ2tIZMTCNtHqLmqmdqhuUsnplKZuvHCNkP4b
Y/N0j5Tfh1dVwsOnN5iF5YJWUELeXi2qYZEzppb0u/fITM1PRjJsaRW1XwvLY5WXrW48IgwlLW3y
u5xVtjBPUd35oD1Tc9Xp0/iIL14eYyccwgVeMBlBDffzB8fOwidQSyWiBWmegxD2o90Ce3FstLW9
hRS/C9vw1IFOXdBJIlgA2BtjRuK5+m6e9/S6rtGt9hszz79abnZXxtZnHFHnFqXKcrC8/FDp429h
zw7pw0uCoMbvhG45r6iF6i2YAAJgCurfJhm+yMiv9y54u2rC2Rz7JRuUAXaNZrFzGjGpLEnCDQ6c
Ph9duM6HJIoJ9yKLAJdU/8XEtPUwFmSuTSJJTrNfhw8tCRlLaqml7vch0QLs8uMQkN4dZ8E60cfo
umjgGLFr64GHQdYOSUdZD3jdJtU1C/093TC8hjFROg+1S8BFRCm9NLzYPVZ6kmDGrkQggLdJ6Xy0
Cld7itJe3oAH4vd442g8lCLtrzD7dwQBg12KpWxzvlXEXEFey+sSjCpYLpjOjCy5RfKamXFZkoI5
FGLdowraAB7QHyn5PFw39YjuNDa6ly7WcYoudZJqtNkNH+KontdFrCIQndxaRbWDs2qIhb+fNeo2
QGnyXM2FvM1lcwzwMb8QEtg+WNhQdig+xbUYTWeXF9wLzCrjTdcW47bIzZcIsBBy5Ri7QOKa485q
Yv+so5HaAtST13OolbddNq0MJDfX4Ug7GJ1Mpm84p9QvpWPTAo+disHDaAPz8q3uCkgofKU5cm5j
RFBBAJURuYwrFr4IfwPBFjEbt5/GPjyQ9aI6QsMZ/uhHnDuMNPpE21p4XK7IVSHlJeqbRd8xjdWC
QWwNkyk1EoxsN+Eh2NtVU19NlIAwJ0O7vMkn9g3uaINhg4YE/WwG9fRKKBGZqzw0xz5MtKs2dIyt
OfpIcDM6uii/waymQe2uar3masSPIIklcMRclqDyNkEVTYdR88gwStsC7nvob4lrH67GJEkY0XbD
0vG1aEuXH7pnypzUsHTmOUHH0MIGpWU62XCYjUgc1ax5EySODxunTBhpwBJz3OgVkd2TLxAOhm2r
38UIhXZGb8KiC46al4X3VODoIFw+aRwNh9ZCytcHqQSdhWczgNuEhl0o3mVyrTU11gS0Yquint/i
0MMzHekENHpB2O9Jz+zWEHXPODk2LdqEXaKRx05YrkrR4teGsI0/Sg5NOcvToK2qWpYbtIPmK3Et
OPmiylk346auQvPBtiufaKVUEmHk9s1tp1Um03Hd28f5YOL8iZiCqFFAFCHhRgddzacgS1sDt0M1
fSyFlx1ZkOa9GH06WIb9IkuEVobvaYsBCdMyqwKUd3p0BFi2jdgAkE7qaDJDhS7LclGcmtzbZ73x
Mc0jfDqBQNHlSSK5PA3VEALJINW86zBIvwQo6hB3NGu3I6a404EBcubqbyomif7CJnR1xZLgkIHL
BMR34Kw5uSF3DMrTVTnMw3PJEG+h2OmsJH4yTUsicguMYMWYfPWZoDyJodYfkL1ZZ3NOnJWZ+WIp
sjxpFiUZMEjfIjKlSIziOXHGN1p7yD3qApYetPNUusmjHdnIePwYt1AtM0V/AKCdIFhdZ15Ne3R2
iScySVdB1zH3TLM8bYfpxkGt7n52hYm+pvf53uvATpCye+5D1oxiW+B/QpAKbdvtp3hncKxbC8eP
CCAuy6ty7EioRCR248Qi3UVaGIKnXuchbPtsivj4+2j8KFi5ViRIeAwFp+zBBL28hINTkebXpsa9
VTtrZ8jzp3ZKLQJknOjkQJB+aggJ4iALooBEa3nqRNXiZku481Cp7dCxSg4w3GRsnl+LlFCmoJYw
L8Og2bM/Dvs+MVkz6rF0nStk7rRKV0bWdN/qin/nD387f2AY8ENV9CeoiiryD19k82V6X+Fffux7
hW9+8HVaZ4jnVE/tojf4fQZBpAzlGoUVEm0l3KY4/j6REB/o9oILNlQ55zLC+KPIN70PNO+QL/An
uiXg+f6TiQQng5+qOB8ek2t7QjUKXYvH4X0VZ9SSLQ5Xwg6oOMGqhTQZwoYExl9FQW9fjbqs+/vQ
Jkqs1OOo2/dx0Z6jCko5zQtBvqgEHA7QUuXYuUFn4nyX0L+rkSwpqATxGdOujj2mMBehX7PEINY6
kXARmSsE0cHDaBT2M4/9K+mpQFaz/KHn+eSsXc7nRvoPaGVxDhUcCOilZTCrbTpjNMtB6nWMTwr8
bJ64a/DVId5p9Wc/RR6x0LTYuCsK8tcalUNV5l6MIYofHByS8PBxj6d8JBpM0Ia7C2ZDg7uh+V8b
Q9IeqEqTrKk+n+U+7OnqL8jvrV7NHkPzPJA/N1uwxy8fVDrT85Nu9InvP15qWsNPD6JnSJvKmX6W
MPxymeTdfsartATdwg829oDk2WBqmiyc3M/9pz6Z63BZZJ7+fMkHv2Sf2QYUxRy14w7dJSFRWsfV
hTeQ95hg5GjilmSsGPkjDSFfYveMY4B3Q8MBRyYeNbBRhdpL1xFCg8yeTr3TmeIovcbXt4NNbvmU
ZhjK+rATz5KIcex5o85vy/JovPGqTPs6R4O/HM06OAD1jd40FstTxXR1e3l9jXpV3NkSXAB/3RtY
nUhrVShL10EDudFlV2zRV/Y4goEsxiUfMgLSdl0goo0Wbkt0Wegh3Y0WXQtY9OgYQRTtgozUwR3z
b2luItvFHmbOqtxIGO+AMSnTw2yV+15a7JLQQVgqie56BgvoORtRTWQ3cqsoemHOvYCj/JB0TbPi
6nipm8aO0dwCySnBnT5Kzczuo0pOz3UVNUcPK/VDMvfeBpuhdFYUouYBOWp4FdSIyhMCBhaZP9mk
SPNle2Tzomtrqd57PPPLZEYJYc9GU2xtHQlxatc41sGyOIoOgUKtGKYtBF5/m2WG+XVwwFQsA5nn
5UKY88i0xkCoufETvY1OaVbyu3xCTDZOiY3ZWFpM9ZAa9rJ0k3WLvvaO/OQJ9PKQEhNNL3Ru9eA6
d/KYBmk4eFvR+mIjs8gk2IdOau4RS4cMT/moxzbOvW0q9Oa+pQELkBfDKS1ZJlcTXGhyNqNFghOb
pM40u85DAMDLRjjOBqAsBBTV5+1Uxze8NH9j1QdmCFTeNqo33KguMfnf+S2kQnHoIBMvcOUR0qv6
yvjc27XhW/MhsmrazqkxmMtB9aJHQUCtnU94xwPVqx5U19pS/evCINh2id6A6G7V3zbKViHUVde7
U/3vujKbaySbiH89QNRIJuzbVnXM8XG2F9Y6jXRUrTTVPdVfz/w67laD6rr3qv8eqE78JJPkCya0
vZz46mfVry8urfvk0safLi19/dLdvzT6tUQ1/QGk16DU1Chg6EW07qKeAQHRNPPH0abDN6v5AQHx
8jDrVfmoOfa0NWqXRCLSW0qIPWFF4GBBHxBqY9ZiZ4wKWJVdwbBiYKEQiy4b9FWvphlDwEyT3Mjm
yef9m3vmnWOyh8TtNitnDuWhI9yb86+DhiQdqMQXOZUN77/uuiXcpVIs3aKSS0lQ74PjhjqyqwzH
mwHF96rHiQN6U8bYMBIDGIPpVIQe+P24jfSwWA5T/lrOer2W8WRgWKndUzl12gPpmio90ACR6g8j
QaJukbVAMb1ZMkpNEXeqnEUAlfMZVSirUuOQyHdZWeq0Db6SmZweyGhsVoaYSTi9PEXAUO37ERX2
I6EY3srRMLygjccevHAndhhZOsV2DFme0aYYFo/DYNyh7OVC0FjHFQAtXknWQ9Mc9IG0w4iI6+KE
QGU6YckuJ6Ij59/jJCW96atLDfBvufT35ZJqqv3RRPrLcun6yxh/Ln8ql9SPfZds6EqECYHMJAPe
eQehE7qvuJYOVQ9lEbl5/2mKmi4/RG0DVlEJLN7VS5RS6KIQewrEl/jXvH9SL9k/tfFI1+PyNk0v
2+YMQCvxfbkETTibh7BIjhLb5PRqlQokXVhua631CNwVh9mBc/+0i1Eg59peTRRsSUC7W+zKAdIY
UufpTZphh35Nr4i9QvY0X42F437hUOOukJ+R5VzvCk7hacMOkw2Tda8hhvM6gtE6ODDNWwbSmSd7
gjJmr5nAJxH8gVhr3XNfdj3Yu8ppYWLdkwkWtOQ8AUB6yWB5x5M6EWNslTizi/wQYxdZjp7Libwn
b2pOcebb6RgdUXDXlXcfGS6o4WSJu5A1S+AFpnuXFFXePDQkJIi1hwgx05/i2m0hxhZV7xlEcOg5
jL6Y4CgcMnr9OdIauXHraroFnF9gk5mGhB91Jm3+rSp0N/6W0fDvA/g3D6BpexZN2P/+AD69Mo4o
wrYsfnwAf/+x7w+gcD4AbLQdx2aQAGKFA8Mfminrg2s6+LXfnVV4Khnk0wDmh34aSHDAQVHFo4yk
1rJgVP6jZ+/dScWCIEkayEXFJRiWqAf5Xb95Luea4WnnnHNOCfOyiMfujPVAFVhD3fz2wwfzF+3t
917Xy8V8X60Y1GoOb/enaUFoj2rM3wKV0qbqpbBK42Fqe/8xJcTZWcDdrV5CUqVf/T6Ru/+LS+P6
YOrCs86H+v59xloqcOwL6zyjs3opfKn5dEFJt6Q14wh6CyOC40aXUKobiuJ48evLv58iqHfuGpaB
Ydj3gHf+eVBhxpRsDFDPWU5eBpKwvoWeAcGjOsSlutyYe97x19c01KzgP6OL3y/KrWKhvuPg+/Nw
pqgKCCSVb5xtuLUPhenB1M7BVm9AgfqPFXkRRys2uXgHCbvZRmAc36hQ4i3h4nwONXiGbYXkYdw1
msQPQwiF9cqMBDtkYPe6uOorYrZW8VxqNJRgNkWrMQOJ9DepqO8P09/ehsMRHzmOLVAe/rQ7eINn
dqMbGWfRadwrXWbtgeimI2LmUTyw/JZXYwp889ef3vvJ1u9XxTCOf0VNEf2fbhjqI7TlthTnRPQk
CmpzvK3dIvqqJ2N9nsQ83tFZFCe40CiqwXb9XUrr+yHe5fpkodDHgBvNffPzs9IDx0rrdBRnh5nh
XaweGKYw423Y1+L067cq/uJGYSPnyfJ0Lshp8/3DQYRXW+h6J85W7I93sGJoTfexoHsamGbzNqYW
gnFoyTydZJwvKxdKPtmJpDQkKa7vX7+av3rjJvWASc+B+eXPd60Bg9mv9UCHmFPzkFhukJVHg5Mn
sZEFqYm/vtpfPSQuyx7PJf91bUPVJj/M90SVsMebvXGWTUtI1ETMECk3Y3nVuXp5lcvE2pvQZK4w
S3GXEyEnTjnO73A5JQIduYIhXWlOP96FtT2G61Q3vGOb9j4AVpwVUcTBj9+a8JTZXgH/w0dIkG1+
/SZoT/3pSVf9LksnFR07zM/9piQLyUSafHEOggS7Cbg+ubvcN2ObVy9S5hqxHQPr3sQHmHuDT+Li
nIGknfx6V00kTCIXt2j3zsOcEd4e6M2bJ/Xx7tev869eJmUk0i6mxX8me2uj0fUOIT1nG8A/mi/1
MYtKEoHLhPWhzuTf3dmq2/duCUS8wl3NnqsL0ApI4N9/u3lLA4AxRHMeKrO8stvcfg38Uf3FTNB9
6ioqwXSoCIM4COQa9QnJmcMw+fcxbJlqYRZT+2aWPXc6ebZbXeMhwEPLwqnuictH1LBrOOhNiJhp
wH5jqDe9I60ya89AFIv51JXfzkL/derNO/j5bfFO+J5RJFio/f6k9ZtxAWM7mMJzyX7AXGya5SoB
cHkDCnVqdwWH9GGZuD3CZMPWMmcZ93BccPOEEIiJAzV1MgkYoxiJgRY6b90NgYCEqUVO08GVEFik
mWTZwbzSzdkPFzqHvY+VloftSncJslkMIdwIUmrdqFnphs6TkTQDM55c4VnShBRFC0/LuSva6Mpr
cgz7uVeegK2BW/FKSe+gMjLtWZBucyPKKftMrJ9Y4SSSpL9O4Gx4fX30NtnlRB7UFBWruGX/PoD4
yM0FjOnqFuc7s+Ax8tFQWGWjr2Bv4cbtXVerHuEmJCrY2HVBMtRMaVAp0FmSRl/3i9wOJYRax4cd
Q0yb96nWMuktgby2KQremSYYx3sQMEY9xRqkMGHBi+xQMVXk6ekYje7BYArAFrih5BnHlYC5xoDb
ZmqM8XyZEyla3bq0RwCyQdoIVl4y+I9h1LHtptwjnLh55Jxy8pElRVi1KQ38tStaUgzz0rZfG0wu
8bLwWG0oAVmIexiEd/Bz+bGJvL9oBbBKIz0zAJQMeTdzj+S6pR07s4iwE8GI7nS3OpBTlUzXRFXW
R230PbEJCUKIEE7Ho7eHZUkjJfXbzx7M1HIRIlfcYr2WK9/MwxPTG7mRAFPB6VcvA/k1zxj54wPO
oXHlUQd8mtqyXNpxDamJsMaNQU/xt9xv7OfS1Ej3cKrojRtl/BLSRWkXcxQWK73j6wHd0aICCyvY
ycLtl9xYuU5CdVCMIL0nTWNuWLZvVs2YifFuWD1oNiOxq77woE8dsLojMnDRaOv0UqNsKt1V7tJu
hVs6IatggIuyLlBWQEGbD3glMTSaiBbxRCcnx0Mv/OpZIwnF5OWmCbQgbPs5YyZdFT8zuroyTfmk
SXwtr/TQoxhiBbdea28gsLfJhgrEDwL7j6PW8I1NQcumME0m81HXZ10h6TnexhN3JVkJgs3UwmhD
KIlwCaCUDd+sQ8BktoiTUlvqOnk9gz9we0GC5KtX4cmgGMIzpCCahPPkWK+BTY86jHXq1RYS5G2S
D/brGMz+42AQ/NPMkbV3OoeFB4TC0bVymNcyqoES84R6qH5Nfv1U27w4ThzlFWUdNkOH7g7B0uUV
UnnjodZt9S8RInRsW+YWC5azgIknaNgQcmrLPwln+vsLQDICIB/5AwuilckX82w+HGmwU4Mj5IiO
VU4kJ/gWLDHIiL1jWBNH57v4ig3bYVOPNVbUyxpJDUfmt80mCsVX7oLSa94UDr1b+tISD03T8beX
V5t3HUw2s7bGW5XuysDdjqfb+lKLpBnEphuSkuUuDHtx6ma+kd6iMpyMQTz0KPzwtyfTXRdz3DCz
hKChwGB7blEBrCZVPeLas1+Z9vGmeCS5UooG4I3U0vEuUX/Xy6liSp9Qfeppb796GbsoWi8SQTN2
29oP65ckzal+R6hgd5dCYWbUyhA/yZxXQyV94zHjq615MaPhJW+c8lXSq2ua+7LW9JMe8Ujj7dJp
qGVpeeQ24rsz1KstypqNBwTfrgl4RWS9UoSXZe2vbZFWL7As2M0JQ9LkOqAT/OqgBQ8WfelM5b5u
JK+852f6RVkO03isNeZTy0uB06lSJZ2T9u3b4cdUe/KU+AlR4vaEyoV06DrBouJ01vWAshUltQ16
2TVltmXb4QVWxgg2R7lckjW0reBTpkVcvLg8QoKx8LjpR6nKIHaediWHs2cNtFv8hu+oCjyKO/6v
Hwo2YJKHWNswEZr7NCKaXExkCbEMmHuHb/pUNGQQ83bKK7PXnLt46gi+1iJytwn7ieWOPF1xatXt
aReZOOkIL2iHWx2/OekpVy0vmbrragi1aJdHAWdA4WDhXHQ0gsy1x3+OhM5yA7dWymfWCs9/RNnm
EoPFMHzd1jqTE8PnHsmizH6N8oHPdKzInfu2CKQECd4RRMKnAoPPP0JxNfcoonjgHHX5fGhJ7lVP
fdaK6oU2eHnlMxfcUe7Xuzow+VZjg8zNjI2cz4HwuissfsEj+mDCiWASvUqv5XnVUZ2vjXjWHKJu
eeKlbHgllzvRGlG0XA0xS4AtqNHX/8PemW3JaWxb9FfuD6BBG8Br9pnVNyqp9MIoVVn0XUBAwNff
SUq+lmQf+fg++8X2kFyVmSRE7Nh7rbksmtMONW0bd7ehjuzxGNTLF5SB6YQVS9/5UEorfCJdXJM3
z3G0gzuPDmYFrJYayB7j8oEgFu8Fv6T1aBsBZwCiYdmadGA9jtijcQbaYH7g0mRhsZrSsHkme5MH
vbVGfXv+hOxE1MjkbMe0molJOx94ifdsnmfL4RGNOaJiysyZ9XGkfVQtf4g6iq8Fd62+nRHgE6W8
3J3nbXOiB0ZsXkFOlBMkfPYZWchlZSPiyJRdbqRSnGSWqyabQYcooK1i3sjl7ZyzwfI0cl8aBRBq
XSVxeFkQcHpvzhPBoz6zsZ3qiOqDOBGzHKU5D5ftAoNYJZ30EGRwywMlgUh1n6SRcJhT+O1hSomB
2XoMmLx7LSHsrqvRzee1IU3vhXB27hr+7/CpAqfyWBTKPeZtvYTWhWQ+nkqMteW2UIndPuDxGLlF
opwLjanbuk6z89qnbVRKdWyxyFOKMAmGcENY5pLWWF+cL8DXtWg5uA+ZzbqwLKwyZuC3Pt+74GzY
1nBhEVfqp9NnyTZ0d74/AfNF+4xGABDM1s2vfBVwiwSmAnnj5cMpiScZfLshSgYIXxp/gM9XykEe
jAzcazE13kss6KWc7wqBTY2RCeKYa+JweJBbcEuZt3Qb8s7AJyCqCgA+401WInqkBj5amyaERHw+
r9LlAxljyd2XSq9YS3fk7yYKIbnh7Gldo1SHB7osDl4iyG2zipgny49adhjfdpwdwcP6VmU1qz1m
1xt0wTN4nJmb2sSJotb9yKJ9XgHdHFvfpob/U677CJsEaXcZV8nxRx6bZQMCbxQ707jGH8CigG8M
nlVrBCHLlVrebaZ6HjOnnXjduJn0fTm5Eqw8R7WnUE8Ufl7M52ZqG3B3225P7AZeOGslqYXmh4EM
PX3oEUMmN/BnzfpIL9i6lubAu/ACSCLs/KBvN6YVzfKx9xRFSGzkIWxogpcryFl8Xj8ccWDY/oMK
dHljOx4d4gjQYph1B69ozZUPFOZizOPsS4xBEY1oGzGQ4kjNqNXhAaZnfp+lDTvSlIKE7ml5hlQo
k3gCksZ1Thu+0NobZ71HvOXsIKJMZKS2TNwSyEHHtGmyKwdjngVd2IMn4tj6UFlNhWipIdA2IiaZ
0VRBvSBszWJIkQn9ubP7YKsJeDVP7bL4nzJiQ+Y1BGtqKuVClKK9TRRjbdOFocumYCdHo/EQZwiN
17Js+GcbWlwkx5v1LR3AkYQm8ngduSz+7UCNUy4lHexGfZ/HpLBCczbWqh15ZpaDck6O3MXohDyq
wH4J0zQlb4+UdppNdk19gOKWd6rPm0mUsG7PXlrnv9XUmOwuYYO1etnDLQNoEZAs7qDzwTBmxtec
iiJDpSh71rRaAMG7oJ8mD35CVHkakho4NqF1HcPNfrKMvnuDD8NwzsndBVPF97qQIsikyNjcVBmz
WiGitB8XxdX6vG6GWc7iiB7G2U5ttTByl3qzicLgsgRsVW6ihvbVCF3rOS8QYNQQsl5kyyPUF9w8
aWTkJ6P2kD8tKzOIdXYgznbJgbDZ9Dd3EGZ34TWKJw7OKFTRvA0vja8VBrRLZbAzl7gz3SPuR9M/
cmDT/aHjfLMKlJL7uu/UrlhcwJxVeu/FhLj5GAQWLTugd+maPg+XxM8Mtg04x5wkSsHGIoZJPCZ0
rGGI+s4RHgDPw7yEX34tmT2z/EJ8A7arsCpNgiRLP9iKqbd3vHLymEil3+tEzJeJO6XvGxUTx8gT
wurMaWdmgm8rHxt9CXxtchvjVhqihh48h1WwdSRqVDv2jFfVON5bFqr5t4Kq8ktd6I5yeyyIKsKV
Q+diAUZTlCE+CMaPyIqE3KgoKmBatFXWbkl8bIlY0ek1SAPi5jORfsAdHz+goR30WpXIW/POW7LJ
vOkaF01EBoGfv9btxG/yKjPtqJSrML6dK4MTa2HGI/Pm3kQLxBRZPJ+7M/9OeP5mwkNj3qEv9J8n
PDdJ+uNw9esPfJvtnN2fDGpoc5D/Hp69I99mO4H7DsMo1gQoor9b5f8Qo4V0GwXDAKzrDD2xqP5u
jw/eLUgbHJC4iPhx2rH/xB7/YwuMURMjFyRvHlpMRkyLzfSHBidrJSnblecdBzIq8Ctlc36foHE9
QdQZ1s7koX1A+LVrJIHi1EfRKUBt8Bx2pn7vVUHz7IqMsFCHuOhYM7D87kr+7Ujo/O5sOiYeb9B2
qA5+GgmF6FwidJ7uMRtcIqQTTnc0dqpL8oLYMlts0XtIf4CAmxqx2q9fGwrRD300nCOoB+neMPU2
aQu4Zzjrd81fvNckCai0hfMXfSypvxG/qDS8ykPkEGAQPf8Ss0ZF8tck/AvthgR/ZTL9pOdqfvMV
QQAkN0/OKS7ACeRCFSSsSJVvZVuLO9pRoF60AhjNBtJfWo3T7FyzIcCC8AVc+SVaXfqI5U1iTyYg
EQYNDIVbCIQjA3l8bkRUs4wmBtpbmsmrIRP2M6JkBNFdBim5Czg1dy7gsrpQ94hcql0NWhCgeO8E
pM62kL6BCibZmhxT84OBlHlLl+hR6VlysJtb6gtfNBWMfzrXRmKMA7W5Mxwmo8RwClBmlc29Yrzt
jwNpZ4Qtr5kN0N/ChvexyoISLEsXWpfemEVAM6f+A1U6esDURGCzQomtB3blQByQEE07wi4EPFo0
Y4Zrj0uYs93eh8rI7mi74FXOsNYDn2fRJ5zKlMQ+6XA7Kgg5u8HRUBJTHqV7jRIeNVPbioKxe9I/
WqpOoBH7ozrS4i9gSdtVf69RUCVryxk7oIcCh3MJIC/A2Nfniy1SNHiU3XheIP+SiiGOU3vkyB+q
VSZnIh8a+j0Hb7BtgwaIoOHpeR/9bAog1onqNq+kBjhIxUoXgvmPu6TUrTjhWDvcG3TNeuRSE5G+
+9kO4rc2sYddbqYAo4aBPiXuCTgW5f1sTwMKy1plpzkLsk3g9T5H6745kL81b8Oi6TlVgD/dQdyP
YWVnIFbWUAx0vx7aqtsjQrQuIiPQJ3p70RMgW1KkxoSspoLQ2t9cjqe0V7FIMDrxy9+YJy+hAnNL
C9VLiUvDGdGSZzPMHGqET4jQhmfvITl7Mel/K4yZhNKJ8YFsnlQ3dJOqelhH+BvidaYj3DsBZKS3
KkuiFNCSzPa2WY9vAAVJ4x04waMuahAwmFddG8r0BctJQeJONbj2TdfJ6DSr2TkWppMNH4VOOYdN
HknyhK31iiAjpSVPRWv0r0wyl0R5cqjxG6CvS7c9iHxjSwjodDVMFkVmZ/q9tVUDk7qHyamn6YDo
jnLRiCqqt7qSdLGkojO7JDAh9MCZgbYS6SEHtXjMCS2HwsxW0FeXMhnTZtOaTv1C2bAkE00Ft7qm
NJ/yLr9ncLUshgmfPyf/8CablX9tK9ox4JPCc1XLZ8O06z2A5iWMvEXqSy9wcLsPfSoIMIb6xLvX
MU7Acy50WjOdobVTP48DhCuSyAaizpKRB3mLZV0bzCq0+mxC0jeJopGeeR1G49Ias5v6RXZF6G0a
o0AwtizlpB9znVwOwts+O6tQjX641qk9PxUdR7AaN7lD/OGebkDEsZidwJpePAo2szkFZF3wrzwO
QwC6xWTFLlYNax6Hj1VMkE2HDtirXiA9l9w6cu4uajmL67azeMcYzWpjN6qeOQPkI9LeoGjdTBUn
hIX2b3cLJVXf4eC1b9y65sFKo6C44YxH3l6FedvbcKoYjojv6cLjukjKy9LAp8CSCEV3ZcPfOlaW
FQwE7MGNWs2OF6lN1Un/kzGgBoWOJSEuFzFZLrjKBFntKoE3u0roHz3XllFfJ2LCV4DUtF5FgUmh
bWu4UWNXf+6s/j0qZXGkHZN5i9pzvFOicIqNAd9y2AcMGHDEUFYPBGsAU3K9LNpZ6DavEmeIoEYb
cOcSclke7Vxpgctdea8gEAWuN/jwu3rMt5ldQ0MqcG9fugWIFQB2CVB4Wmmrvg2Ko26DBne3ltaF
YxT9MYQPAsaqixAGss/MfORw2rghETIrqy19e03yJHYbVdPhXE39Eg9ejQ5MY2sQ9PJZx0GbxJ4L
cJQFvyud7sO/heN/5Vd2QQ59V3L8SZt3kxcvDKFevhcGUW0uP/SteAzddy4SSSpBBvCLlYHq7Hdh
0Fm0J4RPb+IsseOvvhWPZ2WecJj8LZqIPwpHB2q9B0le8CLLz/2jwhHt3Y/VEdJAxH9IQahfbXpw
P8sC5JAzsRZWe6JjATOMmKwe8S+ezD6486gD6qMXggxa9ejoUMxJoQhRI8cYJZ2waaJqFoCZ3I0y
TCN6BhDtHtXUFhdY2dLstheV/IQ41n/2ZlGdEgsIRz9mNryOXLL4pml5wghHtyAPh00/ZNVl1rQG
aKWkqVnzVTPvgZEQCYI6Pp4Tmwy/YZTh85BOhH8FJiEcsuco9XEYtQpuJ9vzsWqmySVPIMpCBzke
/OO4CdiXFs6qOiNXa1mDH2oWxv1lDwG9j3dGUZruos5OEw3cPqW9cF0kLqCYHV3hublGasvHTTSr
EFrdKXOjA+1TAH5bIotMzLsViq6AZoQdEdSyyZVfRteBDV91XEWkP/cto6lSjYuuJjTHjQJqh40L
eIr5Oo5FN87bPEk9aqocXylqwSqrwUCUihgowPKqokUFn9ZgHNqHLk2JJJhbF/dr1rjzOhc0V5s1
4zY7gX+H8RQWw9scTVPngUMs48nbDDEOW3pC7hDv7VxH8hrThHE06WLemlkQrWaiwFYj1l0GvUl1
TAxj2Mfgox5ygwJ65XRkfg4w8e6sgqBHwUj6xW8yPK+FKhhMTAlugQ53b1DmlxJPzL7u3JIIrF7t
82po+1Vb1WIFlFwdA87GviK8qyyreuOIJL7x7JBov6TQGwEzbuP21CuZiOsDOY7RnaQh+SGqjJ7R
c0SizWwMzU2Rifd5XcZ3WKq7W2Jj/LuiyYdnWFV6Q9IBsV9Nou+4H+rdNNQpO6OObgu7nj7kOHHs
9ajIrox8EA8EuPjXYZhHTwm9tgONBePG0ISUroB/h7vBl85lJKJibyDzmDeWL/PpqVmSr5iIifet
sKqHbiKgcsUQPtZrLyOJZ52W0tfrmmH3sZK2ELQdyceDcN4fRwr0/Vjk8RNkDecinH1az1bjjY8k
isD9ChqSejcKlOIXC1QKzTufDtcqrqtqS8uKYQTiu1vOc/5Rjt5jhsm0y5TrrFxH+5cLlyVmn5yL
CleAGm5UHNPN0Lo+IEhUGEAmvmsAY/KOir0C2qOJRiIl6PNoJx+sFsoHM8jgxDddbvFvuOupawht
mAp9F4kuOZHEJB9jDBgflTOXBH6N2n7NmPpfGHPFVt62jn8aCx3u3Kz5DWd6dEC90W4TndMyJnTm
IcwD9dEUWfFhosD64Ix96q29Nsg/tPRDiEniCRNGL/emD18o9Md+lzbiYqzJr8GVVOwzIPE3VVh5
p1GTp7RC+JKBJqpCAxp5mjMtQN7LMcBMb6so0xhtG2pNEMoOdzHDv4ScDOazvdFtCMSctvWoAINH
eDi4Lv3Kx1dJHKe5BmM64uEKqw0HafvJ9Q3npjfk+3SWD1lj+G/aqwGjYxOHxemNqNyAys3ZI3A1
96KEfHpp9lRZnLCZO6TxMXQ7/2oaZcujobqHuQiKjSfN+lUo6I7NONe3ThTOn2leynZlgTvD/z42
NBVj932ckCoqWtT7q7FsCQtCunGFKlE990T6VHUBpC0vyUvLLWumfsfdkDbxS+fQ6StI8lx3Q3vJ
HGDcemLUm2RQzkcITunBMXyb4Bt0MZe2ppPlkkBEtdLbBk+cmwA3a7Wxk1RXCRE8QX2XZx19xKa3
mAsoendDl9JXJTebQQ1DMxSFNqPX+3p0mZTl8eg8wJcKPudjSctWpYqe7nm+ir18uncNZoT1UHkv
ypPMwwRWFuqcRRVxFvDERJUTfxQkmHhHFzYnqK7HCQTRtR+TPbyKFTR/5Gb4PrsUE3hJhbtqJoth
OUyq6y7tcAiNXr3uTf1KImR1b41igeFF3ZpfiuUuwxrqwdTd90yfL41+sT0FTfDq1tL7UhvuG8kq
9iVKhq5fTy2H9iLMti39Zx5yI78adRJchU6eXyYmeHYO1a+JCZmjNRedjNbva1M+QOE014Elk3UV
cYJIsXDtUlpLCDLm8K61ZL1FlZkwyMMkdmCAeV3kQ0zeVBptZCUt5OKeu8+AzO543l+zuQruWxuG
XUKh+Bj7mGGsRDankSH1VsrIK668Gqe/11XDVV2Z8YEYlinFPUdwskvgwx13brmpTOYKSCzlW6s7
kqbsxiooe9zgKUbJdeIdYtEfm2pdew2nxSL3ytsyMgivtBk9W0Bt1yadpM3UmeklKlJ/xeCn3vdK
q42rdP9sS6gRRVBXKHfyT31nfc5aIktntsdLgpJjSKzdmDC5BXpRdXW+0WVC19bR3RcLqvBWWZN6
yEzhbYFByG0d0/mAaRZsGEtGD+lgddc0f/r9GDot7yKVN9jxHWubzeGS840uiQFdYhxHdYHoIll7
FWnYplt8IkBE7TB95W8Ep1tbBo58r0HwKQmK32SedkeiCfy16efY4D3+K0IKuppQsR5AoZhHE6XA
BhGlvbP71LqcGyN7DbOAiIIiMfbMvQyMWFFxl6GYOOGtSXdwJFsC22PSTCF6HBzkIztfU3kZY+3t
czsZLtKyJpSs0AT59JZhbMwJgYhu6mHr+F312nsjLXW3eISqQOrolIjDODiMlL2r2R2bQ+WW+YJN
s3e15b22ZnOniKJZVSCZOS3Oe5ZoYzU56LIgZ6+SBF5Dms9UGIUpUDbW134j7/wl7rVrkQqWamWW
OXOppLoPsGSfMoiPO0icRBFj310xXLJXLtDfbi7iHSi1K6c0jPuw0+O+ECo8uFMWb2anvMPcdTvh
k9oh80RUQvDmWhQTLldlbWB2F/sOBvKmn8Eku3HNXDZRWMwHh9xEw3dujF4TsxUa/mPv2umBCLEa
3Yn1WxsJ7IMTiJS0JJTEThuPjSwn1bFy1N1oW+FrWk4tHDpuP3IxDwKQKIJbIhQZEySrwUMNR5in
OupShkBmYoNR3Bycyn66K1LvExk/7/89S/13ZylPcP74RROetKYfLRa2e/6RbycpyxLvINKjobLD
r36KP05StvvOEw7qDQ9YAD4otN6/t+HFO6CNSP1ouPvmV7v47+An611IiwPjE51h30WG/U/a8LTu
fzxNQVHDdcBBzzMZvgZMC37sw+edmvNRhSmaaZo0IXlxS96XRJZ4E0aN6965omXIDbilktBL8FF4
FNypWOfRUI/6unUWlKmPKHzVEXPSO/esRAvv1AsGIzfXAv4PqoAqP9D7MMfbnqHvW2k2uPVWLA5p
sJZWwgDahgwJIK1O7DwY9nXo4iJN2uxUZpX1xYk51q14vIPPhs18TgN4PvlIg1EOxXgbe1g8Hk3e
fYxzZOOEhUl6SEpPsHKEUhxwJCvMXDR4p2fHNd77pvE5gI27KRfyD15g/1okQ3ok8jS7RFeeHn0e
sk/j0qqiNR4i0axEci/9IE8Y2enpFh5QFG5IAynl1mn4xHTEZ0bGHVjwTWgmsHo5I8ZDGq+xLIrP
Kb6s9x0wiOzas7Wx6Rhp36Ss6CO6FJ2kEDQmFmE/WfLkQx0S+mL2KWnXXt9XG76J6WM0sRwY1GyK
oKsofvBdaq5VV0+cuSbe/jEVUXIxj1p/xD7MFi1cbR7jyhm2IfayCu59RpS533N0Wfmp03yYJNVl
HLcZFYU/lCejq8x6haixUYQuz8FNQBSbIi58CSzK5pRGjq8TuF0ZrR15TmN8phHfgraR3Flrmwar
3oRFojdkfiBJXCTIpZElX3xZuFtkvvmhS121G2NHbLzFmkuX3L9rZzr9qyrJ442NePMuFyU8zppY
ebNsrTvDC8dtNZTiFLk+sadSeuJtGVBvNA/NNV2CGQnMVwVpPC1y0rYymkvgj4hMza+KUzt3R/Sn
oYcIKthyIVyywxlANbdu3tIymKsUtazpoF4GqhektABV2bmXOJErC4VMRR8CfapFSjVze67eneri
Jc7aGvyHsqnA/flIWZunQiK6Ae+O8nc6i4DJn0UQ7GiAZxthE23FfhRJRFhNnLyVrT9B0iz83GcX
n4gqGRCWdnB1NCWgEaSXw6JVFlE1vthfVcyLoHlqqnI66rPaGbJlJeHQCzM5TBknxQO2RuLKe4ti
dD2eBdSmLP1dFafpLTgdiuykHRZeKSx5nuwo8JFcNBOhp7CVAfg0DOeHy5loiRaOoAv5B3OAs2mG
cpkEnWe+2Xn+K86zYMkm5l/puaT9sIyNZe6rTRI7MURC0nywy/sU54Xhp9cGwvABivEyjMZUwzi5
XGbU9jKt7kPdwkAyu3uSjTJkMcp4JSWd0TdsT8bggZdN3nVfw5Pd0W8v+12spvqjRm7rroJlvj5T
ndV7N2pktecPF8mMUfX9gZVoeoAApuvjN50ntnyxL8wE0ZkPzf7o1I38Mhrue28Rqzqp16F/ye2h
OYwAKDGKRxPa4sag94mu/mqOMvvOrUaex8hFk7jNYlYzTxHck09ttp+1E5wyg/ipTTAaWl9qC1WH
73TVvOGVIMcHUbctrBglTMp3VaPPmbONPbvOnQFhH8CYSoqNCDP7Av9zuHUCpAhbI23wMrkJ9iKS
D1JE8IXN95y7cfZZtn72kpm98R4F5PBMbTtIBnCuy7Pm6mFjZLOzLS1Op0cZx+6alJKs2wrOEfKC
/8ElaNqgU79iNtxMaMCDuUxObmd4eDwRL3uNucqmggmU5gSwtsFzIgISMnZWFSOBg9FKp95GZFoA
3kFmgyqzrhoVrAJ0jI8WQqUn8NIfXG5heHzdIvcKK9M+CKTLd8JjzBb30bTp7QQkGkF1JuSI3t6C
pCKesdajvq+izr0uSqwaKzoUpXU1yrq+mvtZZPugrZ2Pba8/xloPaAVFOhOPm9J0WQ+D2XcrNWRa
XYEdX4wPVndfEuXKuZr9K74DbxpJe4XZd5qnQ+n4vU9uB6e7ODq1ZDIG1y7K7K/WmH9FDX8jasBy
YOEa+c/11EOt+uR/Ni953f/Qn/72g7/3pymqXEia32yrYukB/19/mhwAsNUOWnrwFN87x13vXYh4
AXHmko9KU+P/WtSu/Q5rG81p4WAfx5Tzj0A7Z53Gd/4emB/8CpTmFH/Qt00cYz8WVaHZVX0UtcYF
E6zhjvqvRBIpvWNZzPnWb8gVNOfBvncKwfSmZlRuDVN4DKwANEhej4/k1pUsNTx7VtsHBxK0SC2P
MhKMQe2BWSNIhQy2+D5uHMhRBKRH7jI6d6unUeW3i5YPLETMEZLjGQnygJR5ekJ6Mgtiy815dlu3
sB/6ioCWprGXNMO4vHbHocOPSQ5358OnmOg8v5kG1UbgvOeB+eIgnaV3qO6mcOrvM7B1+3YkI4+8
eVXep4wbT3UTwKDz6cevNKE9e85C0IELgnkmaDzHMibLL2N6D5UsCneosJx1Bv0HuTCX81oKA/HU
6BLcOmj0y1QbrZOsJpMYnNmU5haVQkRzq/UucSccWMXvGxPipQP/5KrMrYsq0uUm03QL44DlI09A
vbVtEO16synX3DD1NqgsSQxBTtYKjW06awQ1V315MaOt3vme4VNx0q6LCGpdKddvdtqOoX/oCvss
XYnFS1fMD61XtZtxSp5Ceprvx9ITR+36w3Nl1QQEMVXmDOzU0XUjJ+JzihpWGgRzwIMmbpHImR9A
CuVY5tOxDoxXJHAWSGHkEsa8U6LLKD6qupvXple76CZcLIdoUlFCtk4VECQYQhIZA9q15Inj5NuX
dofGzvdIYSorIluoZfwbXSI4MNBl9ZSYRpn0q2DunGHVx6l36ecSAodFBMPWyOfFojKEJXYp5ebX
xkRxaGyMUgPe2LNhzRJyY1akSNpJQg/wK674RZ0foj3V1Vyd/KjqhXyuUanfy7kZaWWGXZ0aRCrJ
vpbZeIfAodxXbR348Q1t4WEYd0hATDXv3bmRPafvc07LaCpCWwx0diS4EPFTkOdix6Ui3cX0voa9
YAlasl/GtJpIgmnPsTDWkhADekjfjefYmOkcIWOf42TyJVmGcpi5qKE6AmfSieyZ5BxDwwiTtlgv
SKcBkUMrswrbN2+OW/ZppiL3FU2RZs1K0qI4yJvkKfoaepNNtrUulyyceRjFsKO4ISJHUUiSd9pX
FTB5MnTqJU2HbjfBOmOgCNg7x+3QnyH37hzC4y15PG3i2ptiyehpl7QeseT29EPTrMU5zIc3QMFh
dguGjqwfvaT+pBN1q+hkhY53CQXy2yUgiLYF/Hhc9TjElgShZMkSChofOyiBEYxY4p7YEChY/YwI
hgyi/hxHhPqZaCLrjCY0ySsiVKK6Zdgb732myok1eDdhNsSP0Tnp6Bx61C75R/82GP6bBgPiskX6
9p83xA9p91pXNKK/n9Z++6nfpX7i3dkMzp4D8vgrQfrbbhja75Ct0kpg4wvOg9k/egxwVAIH5R0C
PPcMnvthO2TIimtRuAjJ/mGY+I8dBjzMAE88mCGuw28jrGz5++/UbOAHkhw5kvhqKZGlpW89C00w
IZxom3uJwem7C/QX4r2/ekF2fmgOzGcCYf0kLcz51OhPSu/C8WxiGoYx3cPX0rcCdOQhnvD3/Pr1
qBu+2+2/fkA6MVwvIAqg9X5qoZBxN3eg/dwLv07ES7YYiM6WlM4jx+zXL/Wzw5ZryVfNdJ2GLZ2h
n7MFUQAlscot94KMae8l9QFSeP2MAJmTJdppRitPPqi+axrpf+eS/otP+bXiAhAOLONs9v7uaxzb
fJhMQ7oXnY35HAXmYrZHibkpmeOW619/zj95//mg3IFUTzTTMG3+LA/VpMeWvk5dhmeoMzF64TtY
jZmJ5WXofY52FWbb5MQWxahmkljhUDrXmJOQAmFetKu/c+T/+eMLNgABsBU5n+/ayzfz3cdnPcfN
BuTwIhhdPm5Ihhi+a5B1/8/XWtQXiC/gH/k/oyUYBJhFMk0uJeCIa9A1uje/L/W9Wswzv77Qy7Pw
PYwjDCl3Ud8ixGUDNX/mOaR4bjhdK/eCNEqQiGyP2JT+KTvh/CJgXM7/ZpX66YHEvg40yS7cC8Rd
9UUWDMyNA9EYawuHzd8xTazlcfv5I0H1tmykKFzCn/UhQeRYsN4s5yKzU0ZFZ0yCFRl4bArZNc9B
m+N7EhMP6YKVmJLeAf1IE+DXF/Yv7mDoVSx75vKoLlaCH2+YyLbsKBK5e6EpRU8ObSRj1S4GiMbo
uEOxN5XbPLeXoeGs4JWcH14YzumeFeTvODN/dfcCJQ3dcPmmId38+GbygrDdMm94eAfcYWc3ykgq
8gV+pXD76w/+Vy8laGtz6mFr+RNNh0EsRjq/dS5Sj8sbhjGPLP1glvpA8O3/+sV+XOpZvl2Xw9YC
XAUG9ufbt0n6uiAmlIh7nIAzQjcJTcLBzjqP2JGHamJ1+PUrLsfV726v5SWRzdOUFwQo8QX/jOxp
8hmVE2ErJzPCL0jEF12TDjHCvaDVc592Ed/r2fOTBBnewZhHqoQRcOEbFaYdOostkk62v/MK8tXQ
Oc14JldRYtC2SBfz5a/fMty0H98zGz/5Dj43IuAmB13/T18/sMfM1aXjnrrCLHfmDMKvToWxi60u
V6vaJFotXmMJknW0JmR1ElsEXeIOZTbmP5qK+MuY/vJFRgT4vDEa6980mduIQ87eNRtSQbLB/4HX
0rMwc62sGLfv2dpUMD44mBk/Jhe/rE9UNHEAme0cRxtker+wKYLYdU4y4wKuEERMt3Fa4BgGThU+
Me8ySIAKo9Y6WAiDUAr6iRw3ZZiIfA1oPoI1q1KHdl7V8hqLDRWxBw7slqyLlTu4nIDRE1jXXVJz
hzQuRimc+T3RTxhrxGlcCBwdmbi47aVVJaccNvUbrIj22W8quzmR6DLdWwFVi2H3Bo7OJo/TTxZs
apTPsyOWDGlGD0/Ms7n3+ly85NBZobVktvcykcf9hgR12aEH7Nnk3tmvzRzZh6H123spiBvyRsxt
qCw46bH+ctAf6VJz8p/QCxgOdiaci5A9oHfTRXb1PXqF6Gliorg/Y3DkAog5+9D62V76amjd77su
np/sAQN5Ey6mP8TSOLmIvH3Ly9hmBsqReTt3EZlQwSTDJ9WAwoStMTnHMCLoblUu5rq557q5ajF1
n3e5ip0aDRrS09VUJjI70DmEujn5/mJHSwTT2RLApX9KlsLkTOI5W+zBTOJxg5mht0R5YQ4+26Db
tOWuyR1sqL7IuZpTljUoyOtgQlVlRr44nQ1jBg31bt+5AyAYNLG8GQdWLGoBZDBvok54/moznpgX
zYF1nRjgLTaThxqQQ3yAP9GfXPabPqfrvLIqh3sZqn741JkRvzboVbDRBq7MxlokyT0HJb2j00nR
ATkDxUfjxDMJ8AVyVSsF1DLUrfciYGYA5qokiFVvsuRD7Mz2YQYX6G/sWLifqmGoHoM5na6KdgBD
3mmyCnD+WcHOSk15Sot6OMbImPkthdbrsZprtTG7SODBnVNixMTiqKAVOV2THGNelG5Sk5SVhyFz
8w47P3CD9VTN02MO9nnLHKVBHW0ilWDmlTOYoAd1hzGUQXoWqRJboOy/BO6MOtL21XUoPEVuu85I
giQFsRnX8+LdHk38NqserNNHUeSy23XeJF717FubjnPtJWMNGe8WXNO4ClWTbghsRYVVq/qaQ6I1
rqu5Sz7FC2fDr0lVZC4l9tAGogumEX67D7pRPDf4aHccYedPJHTUJ8dF64eMx50/VUWbb7HkzDBo
B77GAKAXeVpj9Skj07HfQJDpNrkp/f1SjHZLfwi+8gISQteSDCuQieWuDOx+WZjw+hOGcK8w9h6B
VjXHTCbdbvLU9BvRH+M2MVKDVlZdfkzzgY74VPW4AmhdZG1HWEkuX+iC8XxgZ99EDF/WapDWrmxq
flFg4DIHS0IfMgJYnEsnsTbChzJB/lfLJNhbSeEHcb188814SaUbHBDbomkEcDuShxDxQm5Bxoir
4gTre9Nhvu+SzVxPxtYua/W+yUXbrIeq2ykPYGuVmK+F39UfwyK1V2loYfUwIgJPCt5HSOv9jl0J
quPM8n4p3JYQgdjkG/VhDV3iMqxuAbs1t+jEuKkNZsv9y5kQYtgZj0SHyl9v66a3swuhF7Oo7Wic
8qy2/VssTRakeg4RMJkzt6xJt+hJ+opuWKC0Z24XDSqKW2SltOeRF85rAD/1c2RhnDr7Wv2pkKhP
Q/bjQHmEwSAHA7gvi+W3Wbrp9l9pe6zGFGZNzWr7v9ydW3PaSBOG/4or97jQCUkX2aoPjI3jYGed
2En2hpJBRgMCCY1O8Ou/R4CyCIw3a3HhWl1yaI1aMz093W+/nXOOkhJc0EUrpTwzDXWWfkJH0B75
CrBaa4qJMGTadgIzBek6pSL3pxosxvhzHhhWRQvUgDXvyXD2lzGh7ul5GaZ6QSASD7q+GcvufKJn
LsxTFI4Y04bxHRSXfU1jFtnzgyXp6Hk+FvBkKxPvSaaxM6F4umvoNPrqDJaYjx/+CgDxV7ECD9mz
VM+6TamJ7bRoONT1sowGQI3W6nJpzcMHQG8zs22bevaQGtHsHiKCZxoF/chVXbmjDQTlqS3f9Duq
HSVdPQnV0Tj2xqOVENnXcWLy5ljxwLeovqZR39jMALZ6oohv+tL8RApFBhd55hPmlC3seGdKfjLr
kVRr3uiLYNlfSFLzrVUuyJ/STV1pt3gL5DmIJzw25oTxurkS+306u+h3K0CYd8SUkvuZsBYdEHRy
qKcNvxvEK+0psFv0I2mFK+puB6potaEHFZ2pB0dSlqwyuz1b+JgLetrRTcTSP0FK9DQIG9nXLB5P
YcujVCSiMexf06wF4zO01TZ7ZZFkpVJ9fGtTGtuP6Gj0qWFnJN69dCwdVQAmnNEgkZ4v9O0mhN+A
XQlganSlYPIuGzizpKYUVQWiBvolv/Rg/PvWmoZhL50Tbg2FB6Zxmaz+jAG70XVvnP1M/HiRdJtS
6uJTLvLc6FgBTFr0BgFdddvKKWO/sr1E9jjlNj5PYEd9aIpIpZhmmsxoVdQwm1Oqn63sNmOHf1bS
hewnYZhe5WyEN/OJnPkXoe0NqM1XOF54GLcrEKKKgDgmhFJlnJrpn2M1pZXGfDIApUZTkejnNI9h
Paaw5zOFMZhRrbm0afsDgiK7UGdU6EGQH6j92FyujDY8aYrVtXxTxyAqmRuoUC5f2o3FiowiVdy6
voB+2m+tejIxxb2cKYsHkGny0fKXejfNVyDaaMPbnpotva2DWlDa+WpiXmhhZooOdf3eCBou9qG4
Ce35oEGhFE02KUNPV5xTCEWaUcegtdMdRaj5QzPKGn1DxFAmCW2hXVpA6802fI8GYVrTyDqBKmx5
lTB3n8kA599DS4uHmTEwR1mLpN1lk6pH2YHiAm6FSeCbEZUwVOeT5FuIi8iDs6xHFdqz4eXjL5LW
UOxyQsZ02MtBhwQBIXkvF9Qp6tTPd0A8RHcNH/YXtdkaxBf2GJ99vFrmObxhgUkCOtFj62aaAKBr
ELv/QQEOPV/M8WpyR/W32WwPoJwGrev7cXsOZgN6UI235hNA0nuzEKRw8ph7i3ywLQD9zyQHtw9S
1JVQwSgAlSVutLx3JStGljXBxbdfAjGPvwVv+9Hrgs7cnejqMAB+XowAwolKnFQtAmSV2Op6SOvx
vibBd3isZOR+/KDZ50YTf5J0IadiLopk/ACoxObrhg0jLnyY5A11on9cmxvuqOiYEl5/vo02X/9N
5Qmc0Yz+SEz3SAzj3VixShCU8uXf0cKejB0tqOcmgWATwtjtVdWCZZ8XNT9FmGOjJQ6g3PAdaYHs
DW+uthJgKVdVlXTu7hywiL/rHKzVJnH29fXenr7InnPmr/f4RXMbprmqoMvi2lsJEA5Ytk54VCHO
V1zvbw4ozQPS+iP24OhKUK1zgwaWiqqB1qxMggJCABu9Cj16qZ53tgRYm79pDo8+vkbbUZ0u4xT0
bJ4ScGxFCxrADGwl8+CdakEjOlZbCyad1VXoWwmrrS9ihLtaMC2as4Lohdli8z0x0vc1FyC1UPZx
zf92KWgwvkP3XuT2Nk+5ZxZN+1yxDGDKJE3W1/szCMzl2maRuaBCGkVdZXUSWMa5Sl9dcnTAuIvr
3XkGGtmJzczccPz+ctkO/aPjBsFg72PbK9oGry9cjd2lwN6ogbnSWyDV19dmF/4tz+A3fvTL3ex4
wh+tHU3hypf80WM/KF2sw++37tX16OOHwo+s/LCAuW3u/bcf+kdFSWvnZ+fL0hla32f79+0DHt66
cq/yqcoPe8KNnGhI6/W1C7wd5q0zw139n+88OdXK7o3n8/dIPn6ojHPHK/gHwXJaQeQpsGWXfuaL
qL9f3sarcin3DOZVweSoTiF46sylI0tJxWukNgGjV1cVHccXz0E0F5VRG7jGJ5Ad+EHkjCq8ToAS
sZy1R02VrTuMxTCpnA5MuCrrC79wfSdzqs3P6WZ+AmWXJ5qz4PmsAwBu9lRVO+1LTjALL9G6GFXe
J17uulXRzjHzLevmyg2icXXIysYPq/tCe2hciPLdrae3tka71hV8PYIdoiJXNxXMdm25kP3OA1Fd
kWzAJ5h/1/ORcPasCPz67EW1Bx1k1WlBqRZ+Tl2xN4e2CRjLCdbLDSNLhtNlOcT1vNi4OXXH/DlI
hDxQs82Bp7zZ27eBviPmbilmY6o5Upcf1JFLqNSZj0pJhWjCFKd4hX1HSmdI/NeN48qcBvGhn0Il
YuiJsVONZ3G2PsFe0BfsBXIPYa8SIzjBgukLSWk65WthxTZto1B152AhPUiifdEnGXgwj/dsSIEp
scup8/ZJeOs+RfDjV+wIeKCi3rOuPm7d1KnuWxQjaCdwn4p2xz1nFkqQ6ZWFiXz7BAbw9XbKNTfd
Qvjx5oMnEP6Tnsjly1ubFI1Kj/KDGhMliCh+6TgQI4rqbrY9r9eeLusbHFbXIL4A5dUVf4yRtKbG
X+Orqiv6aPl2TcFf3PlcLv3U2TsmgGct6D7ravreC0bu2bU82NtMItT1xW+qsF6aiNtIct3x/1OZ
V03tf0P7rpRuxXJtwx11h/7NzaunSg2dnMDiPsSOV765wqZoOkC98oO325RHN5qxs5WC1pJJCJ1g
p38UnGz2pvc2ulpXx683r6w5Ob67Mj57cfBksE5wGHm1YqPu2Klip6tn5W22qC0oPzg2T16KNP3K
zx3Gn8rs40t/qwbXil8MfdeJ/vg/AAAA//8=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_xlchart.v1.22</cx:f>
      </cx:strDim>
      <cx:numDim type="val">
        <cx:f>_xlchart.v1.24</cx:f>
      </cx:numDim>
    </cx:data>
  </cx:chartData>
  <cx:chart>
    <cx:plotArea>
      <cx:plotAreaRegion>
        <cx:plotSurface>
          <cx:spPr>
            <a:noFill/>
            <a:ln>
              <a:noFill/>
            </a:ln>
          </cx:spPr>
        </cx:plotSurface>
        <cx:series layoutId="waterfall" uniqueId="{E9FD8249-4C1B-4122-9C10-7B489EFCD426}">
          <cx:tx>
            <cx:txData>
              <cx:f>_xlchart.v1.23</cx:f>
              <cx:v>Profit</cx:v>
            </cx:txData>
          </cx:tx>
          <cx:spPr>
            <a:ln>
              <a:gradFill flip="none" rotWithShape="1">
                <a:gsLst>
                  <a:gs pos="44000">
                    <a:srgbClr val="719BD5"/>
                  </a:gs>
                  <a:gs pos="71000">
                    <a:schemeClr val="accent1">
                      <a:lumMod val="60000"/>
                      <a:lumOff val="40000"/>
                    </a:schemeClr>
                  </a:gs>
                  <a:gs pos="17000">
                    <a:schemeClr val="accent5">
                      <a:lumMod val="100000"/>
                    </a:schemeClr>
                  </a:gs>
                </a:gsLst>
                <a:path path="circle">
                  <a:fillToRect l="50000" t="-80000" r="50000" b="180000"/>
                </a:path>
                <a:tileRect/>
              </a:gradFill>
            </a:ln>
          </cx:spPr>
          <cx:dataLabels pos="outEnd">
            <cx:spPr>
              <a:noFill/>
              <a:ln>
                <a:noFill/>
              </a:ln>
            </cx:spPr>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 idx="0">
              <cx:spPr>
                <a:noFill/>
              </cx:spPr>
              <cx:visibility seriesName="0" categoryName="0" value="1"/>
            </cx:dataLabel>
            <cx:dataLabel idx="1">
              <cx:spPr>
                <a:noFill/>
              </cx:spPr>
              <cx:visibility seriesName="0" categoryName="0" value="1"/>
            </cx:dataLabel>
            <cx:dataLabel idx="2">
              <cx:spPr>
                <a:ln>
                  <a:noFill/>
                </a:ln>
              </cx:spPr>
              <cx:visibility seriesName="0" categoryName="0" value="1"/>
            </cx:dataLabel>
            <cx:dataLabel idx="3">
              <cx:spPr>
                <a:noFill/>
                <a:ln>
                  <a:noFill/>
                </a:ln>
              </cx:spPr>
              <cx:visibility seriesName="0" categoryName="0" value="1"/>
            </cx:dataLabel>
          </cx:dataLabels>
          <cx:dataId val="0"/>
          <cx:layoutPr>
            <cx:subtotals>
              <cx:idx val="3"/>
            </cx:subtotals>
          </cx:layoutPr>
        </cx:series>
      </cx:plotAreaRegion>
      <cx:axis id="0" hidden="1">
        <cx:catScaling gapWidth="0.5"/>
        <cx:tickLabels/>
        <cx:spPr>
          <a:ln>
            <a:solidFill>
              <a:schemeClr val="bg1"/>
            </a:solidFill>
          </a:ln>
        </cx:spPr>
      </cx:axis>
      <cx:axis id="1" hidden="1">
        <cx:valScaling/>
        <cx:tickLabels/>
        <cx:spPr>
          <a:ln>
            <a:noFill/>
          </a:ln>
        </cx:sp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_xlchart.v5.19</cx:f>
        <cx:nf>_xlchart.v5.18</cx:nf>
      </cx:strDim>
      <cx:numDim type="colorVal">
        <cx:f>_xlchart.v5.21</cx:f>
        <cx:nf>_xlchart.v5.20</cx:nf>
      </cx:numDim>
    </cx:data>
  </cx:chartData>
  <cx:chart>
    <cx:plotArea>
      <cx:plotAreaRegion>
        <cx:plotSurface>
          <cx:spPr>
            <a:noFill/>
            <a:ln>
              <a:noFill/>
            </a:ln>
          </cx:spPr>
        </cx:plotSurface>
        <cx:series layoutId="regionMap" uniqueId="{1CD47833-C1BC-4EE5-BBF4-A3D5FEBA2D36}">
          <cx:tx>
            <cx:txData>
              <cx:f>_xlchart.v5.20</cx:f>
              <cx:v>Sales</cx:v>
            </cx:txData>
          </cx:tx>
          <cx:dataId val="0"/>
          <cx:layoutPr>
            <cx:geography cultureLanguage="en-US" cultureRegion="IN" attribution="Powered by Bing">
              <cx:geoCache provider="{E9337A44-BEBE-4D9F-B70C-5C5E7DAFC167}">
                <cx:binary>1Htpb9y4lvZfCfL5VZo7qcH0ACOpFlc5ju046xfBnTgSJWojtZD69XMqSaeTSm6674ueATowENsq
iuRZn/Oc4/985//jnXm4t498Y1r3H+/8r4/Lcez/45df3Lvyobl3Txr9znau+zA+edc1v3QfPuh3
D7+8t/eLbotfCMLsl3flvR0f/OP/+k94W/HQXXbv7kfdtTfTgw23D24yo/vJsx8+enT/vtFtpt1o
9bsR//r4qXbu9NX3+vGjh3bUY7gL/cOvj7/54ONHv5y/7rutHxk43Ti9h7WUPJEEKal4/Pnf40em
a4vPjyMVPxFcEMQIQR//id/3vrpvYP1fPNTHI92/f28fnIOLffz/bPE3t4Bnzx8/etdN7XgSYAGy
/PXxi1aPD+8fPR/vxwf3+JF2XfrpA2l3usoLWAF3/+VbFXz3C5DG2Ue+0tK56P7s0XdK+m9z/9t9
c/+7kP4eBQkB4ifyTDPiiWKIUoLIF819sopPmvkLJ/mxVr4sPNPIf1/+IzWyNZ3V7/9GjRD1hMec
Y0LjM42QJ0xJyoiin3yF/m4GnzTyF07yY418WXimke0/UyN3D20LceDh4Xfx/A1ewsEZwA+QUp9E
T85UI55QRgkTTPxQNX/pSD9WzldLz9Rzd/WPdJjdQ2cL/Tc6DOQYwRRRLMafhI/PlEOfMMaoZOiz
8s785i8c6Meq+bLwTDG7//5HKuYI4X16V4e/0W3kE07kyS/UmUr4E6KkRIyJT8mF/b7pp1D2V47y
Y538sfJMKcc3/0ilPO+msXyU3tvO6PbvdBr6JEY0ZgR/dhpwim+AGXqiYvAYjPEnDZ0Bs79+rh/r
6Xz9mbaep/9IbV119n9HW/wJpzGVnKJP2jgDazJ+ghWnSojP+edMW3/9XD/W1vn6M21d/TO19VJD
Imr/1lQEAQ8TFVMhP+npLO5J9UTECjGqPnsV/zbu/ZUT/VhDf6w8083Lf2Yy2tn79v2ju268N7+L
6F/BuP/Fcgv9H+797qfV6NcF+Tef/HcL8vgJR5RLwENfkOrXcT+OnyCsqIDU8MPMfFYk/+tj/dhM
z5Z/c5P/owr8X5vLFyIjux/vNx8ZkK8K9J8//XhdoGbOlv6MSPkku4v3wJIAAwKR4guzcnrJ55Wf
8NCrBzc++sPFv1v5cO/GXx9HUgLbAjkgphhzAhUJvHSBpfBIAUjmJFZM4BgzJAhEnvaUrX59zNAT
QRFGUslYQA6RUNy4E+yAg8knOFaQU6SIgaOJRfyFg7ruTCi69otUPv/8qJ2a6063o/v1sVCwSf/p
c6drcgaGJbFiXEqMGZwS0lT/7v4WiC74OP5/RWCLaauivHCNnI6dajlNWtK7Iw0NywwbO5fUE8W3
DkdJaAqTIO11ZhBe9nVpo2qT55Pc2jG2z2MFn4mpiV9qNZpdGUdFQvUUd8fO82E7iWasU1+X/MLl
q7TbqZryNeURW0QSK254wmousjkOdcb7xu+HnB1aVU9zYkNhk6JRxQvcujhPZm7zNBbV63hZXmJn
cpGw3IUX6zivKVwpbPUcoWxk1XRTLB0+jF2ry8S3btmMeWTmdI3y4ZaHQV/CEtxnFsl513fRjc77
ymWlr5a9pUP3dF1Cm3hH0avV2vlYURTu8j7QbbCuvCaxE0MSr6ebm7Z2G9IInWlcma2QfG6TcgnN
86LkfEuo79PKwWOJBnyMsX7R1R1PCjXOTxULWzWbMY0G1GXF3M1F4jQbn9d9Ja/zDtObnFHkk05Y
hrddmODGRkVrFk95nCg5sw3pZ5yIMJgMzlxn1I0sZV3cJATsNMk9fTXVdb/HuryULJAdnspnhVrn
MSMBMZPJuSQp4wtLWlOs7HKM7JwnrhVjosQ6Jnkz7uOlHV8wF6oq6fWKN9FMbMqqQJvEupaDPvh0
uSqyHyv0RleEZxPcZVPn48u8DegQL/ZFqANL44Dat3apwgGXvUyaoMqM12FT4JFnpiqKW8da2maz
7MxTVTXDlWnLBkRtmlImfdOJZ8XkxHVNozyLSjm/yW1ObsLQVRteCH8Z1v5hJLQISRtWsckHXVyv
S+UOPjaJrQRNARP4SyPqPDFY5NnURvkNpuPrwnVtykdZX5TC5sVxGZGZb3xcdMO9LQr3Fi3D9EFX
M74RTc+PVTHQ57VgVRbxdrrkzg0iHecGRLb0jX06EfR28Wy6inoSbciCHljbvJXL0rm04e1wMVds
Soym6FkwErussUG9UUU53a3R1KXVnJuNGHIzpWszTc0esYlX21x0rUlNuyxvy2LtUIbDpPuNiwbn
k7qyOFlByxsux2ajWzejm7lbTVqjEl32Qyxp6nHIb+aeXC8cv1ld/AbZKbFQpGysRE2/j4Xu45TJ
crC72YHFoIKIVzxXd0XePyAy5SGppOk3lim052ae1bPSsD5pY6XTqhRkX0DMuYU3FImkrrxygz4q
ES8XHreNA2NmpU+nwi3kqYvdWuxU7m2RTrZ/0+ion27tGCQcyW2raMqv56ntEjvU/dMw0zlzs/Db
CcW7wGh5UdfrPNyQlahmP+W4iVM1hepYU1TVG+361iQedfyp4zTfSNqVF2WT483Qj0siZBRluBfq
FbNN4Mm4Hlsko30xunJXK1MkuSDRludhTmIUlm3LKp0U3tSvPacha6phOSott6wdm6TPA54S5Vid
1LbiN2XX1Jte1HMilrJJ1VyztBqa4VDVdM26aep3M3M6nXFTPF1mvoAEqnW9GwziF3xU9qlHY/Ry
KbJyMscJ1UXWGNebRBed2viINtuqP4rgX5Pci6yzjlz4NV83HD51NBx1T7Ghg044i7xNhm4gKOMT
p/KiFrOCSGWHGxpbeqe4KlMhepWVHJdLGvo17PIo72Qam7p+s1bxlDAvlyNnuEogQLw1taqScp5K
n3AZ2y3hAid+na/MWoQPU7nO8FTKbckLZhKp+2nnc/eO5WLIhCzjOilFi7OOoOkib4JJuy63l9pM
byGxiO0ymnnfrsMCXpp30ZqM/bKItGn0+I60kG02kkl3yZo83s4Ffl5IofY0atBRI9mntlXVzsio
ScrV7l2vUAL1tdq0sgspbqN5T2yLLlCQOM3jurwQC/MbIRU6inFBCWRstXU9IpeTxPHRt1JvPDG3
uVhDKl0hd0sfO5XkVn+YdJi6JEjFkqaH2Lvg2WQxJcPFEONmTaqiHjLk6bXFXRp1noSUg4s+LftC
X2nkVVqbPkrDWscZJxofwjjk22Uajr5phg1avXvPO+vToumXTWVMfzlSWiTrxMoLu8a/qXhsLgpu
3w9xMW2mevmtadi0QTjgzTRBusG2vFDWFftpMTRrcnU14/x2dC29og1pEzXN/GZhutnayF0Vobqd
kItulrK69iDXQ+45AW80V4Vs1q0XdQypURccJWJ2YstXZzNWx0Wb8HkaU8t8eMHqEJJlArneDpMu
xGGtxjA9DQ4V3YZA5rQJ0Z72yYhoKMqELV1AG9GqFW3KPO7X541GcfR6ccSHTEup1kxzR1I0161c
E19jY9hGjhiHfc/1cy6tqLJ1XgHKuNqwq7nGFsyKY5qQqqq6BGHbPIQOe56gaR2ekY5EZdZXdn1F
+8m/ajrkD3Ks8HEaWrcbQrSM6dxIL1Ic6vmARL1A6DctyGAux31o0LrBDURMVUfiPlSqygDPVYcZ
xRNNgJFrbtU66UODGpdRyjdSxss2EFW8H8gU7dy48GsX1LBd1IC31I5VmzQthNd6oCCgOtR+W6Ki
eMlC3meyasbE9rUD0NFQttd2ZXOGVj4lSzfhJYHsti5Jx3p6tP3UlJuR2B67hIQpVglkLrTlDnJb
okKpqtTJSSdrbcpDcLgtslW5ebpAZZiOpqyji2gYBAC/HE11giiLn2EeiTHtxnXQ25oP8aZT8Wqz
kk4iq4sBvXG8KnHmK1TdqNIOt1VcLS6JRdBph2O+czr3W6uQ2K+49HMy1H5GCQpWukTaML4yUAtl
uYvxZVOphicGlP96pZptheM7OubTkOh1nEKi2oXCep2nrqPzvtDRMieRdsWG+qi5YkFUxQkBDSZt
BFEXTDP0Ks/LKi16lJdpMVFVb/vA2hnMZUSptuP4GoL3uqEgpGMX49+YrGtwbI6aBDSaD4mpUfBJ
bOtys4xTFRI7cZKOo1j7lImyedYOTuFU1OW0GXn5tOdLv42XZrxcJskvRKn6kLZU8Rtn7FRvHG/N
jrXCbmJQ2kFNbpgz07Lw3ueqfBsD5n5BgpDHnJWtSHWY5aVDAM2yvMBF/LRBnKYkyNdjQ92rkNdF
IgrOtiZai5R4ji4sCatNXVWJN7Rn85I61du9phLigCHxU1OF8ECivEjHQeN7iKf6oJcIb8LAxOt5
rl1Ia9vIfBsNulTZiFaSFGNjt6Ed6e2EO7rhYmmTLsh6UzMd72LfTBvu5/m4ynm5Cq5Ybp2sbVK1
i08rXpOkq/vyPgyLHxLSdWyLdTeKpMe93QxkHtOm8zqh+ThsIlGKLZmRfE9a4i97p9crNaz9837B
kqcQz6sP3YjdXdwi87rAyBQZD1V86EKRH7Q06ID6fNhKsNcjGgpxQ9dxSRfUdxdkRbDByqMES9Zv
QisxYH8kNpznU9rJsawhNDftdhE931Umai88Aizex2a566yh2wjZzdgP1TNd2DKpqma+qqQkRwgS
cwYOCM4iZwKABSIfra1Oy2joN3VTiU1guOnSeg5D0jUOfN2y6thrwCimQQMAqNG8K2vB17005bLR
wyQ+zGO3vBeNL1Xam9g/nQnxdLtY1m2/bpl/UzG+6/pgdVF+Hlz48uN/3XUNfH3sof/xy9Pcwx8/
Pf19YOKnn4LuzKl4ducfOtX/X971R7f+VHN/ad2fVfGfRiz+RYn/04d/rf4HEj6GUvhf1/9w41IX
9+3vdNSpmv686HPpD/U9wySWMSY8lqeZii+lf4yenIj8mLOYC8Sh5fJH6a+AN46hww+UgQBa6FSQ
fy79GQaqEqgiwA8YeAEl+b9T+mMgqL+u/KFnjSkQEhI6ddD1QfSs8h985MfBOHxsIRyMQzoXjfZ7
y2e9y0vUiibpytB0l1WNo+WF9i278H0oe5u4uOf3Us8twVlAFZ0B+VWAh2zSMgPGW5AhMkmctxCF
IH9at/tK0j9iLc5PzuDACkSLFOHAqpydXDlAL7ld7ZEWyN/iso1SvlTxJQRFdLVEITfJzzekCnT1
rbBAQhicnwNjIkCb0B37miaJtKE9lGLFEaiey26UUZWaGWOxqxiDfAdpOhr22KL+TbwM8QA1DZsl
gwJqmvMtL0rcXeRSR5BlZwlSaUU+rTsyCn+tWi3ppmsnf11Shu8MweO6Y3nbHSuHc7sBwhwgNK5z
K5LBDg0wJn5q622xQA1yjMTsb806qIzgld+PbQ+ETTUo2Cou87mASi6vmmzhOSbJIiKnUgEaGdJm
dNO0zV0UngahyZ2FyndIF2r4vaWNhpIqiu1mHXt8ZVVX61QWOhSbRcdLscGnk6OSGZsNZUHuMI70
mmjp4G7OVsObqAz+uhALHMMTrTykUtK/IfNSr6noyFA+82UDJ4oDpxfhhAFe2IGXq06GiOA7AujB
HUnHJLla60VGUKIE0b8mdGrLw2gd2F/hzJpGBEiW29W25C6igBFe9VDTR28pGUFy2nk4Txg7313Y
XjVNOtsaFuUigq1NP8PTfqrhdKSa2yb164AAOqCqKq/zGTuRdLZtyowtFO5f1S2/r5YifzkFEb+c
JwvL4wWgZDZocVOKCV6N3ABC0oGBFgQbR/e6XNq537MVNc0G5EinlGsKYtGRGZbM83FYn4e1A7XO
hBN8LNYYcNh6Uok8CScedA3662l3jIco4EybMZLpOs/L07JY1ptIISi9Kg/OSwuGVTZA/h43zgZw
QhNjOKUVcpFZNxOzYbksMsMHKN7I4sOdGMl4FfHYy7SpcuYSAJHdfVGN/GkIhXgZzRJfLXNvrimt
i3sCxcG+iwxTqSatvG+Len7VQ4Xtt3gFky0X5K/nZR5VWlYLSLwxeR0OxAvuN7yT8ctIDG68IXqN
RMZnCWYzWwniXXQj7DM0Qjm9dbyIgNpoJgC/axKYKleaVWCR5N3SeNCdBgizfAhVmPoTmmmqD71f
/K1uEL6rhDGAMguwEQdQYUpLQHB3gZw0b+poEEmUL6DbellNs1ll178ByYBzyaoFp6z7bsm3DkW9
e+1y7m8VhHgL6ECCgDXpidjVBnVHTtayB1LN2X0xV129rXLirxnlwx5q3uAvaTuB6GU3wS7C19Wa
YPC2eON9BXKRMW3yZOK2O7ZlTexdva5R9DKa5DpcAlqP7HXwMZzEBArhd22WEL8A5NrUt/lc2b1v
Ijuk+UzpxTozCBBraECWAF1Blh4tuk/iuABB9Kix+9wo47cMokp56AdJaPrRkGsfgeK6KAY/FvPJ
KUbL4C1+oRBDW9aROz1FmKYKq1K89kZN5FmVxxAoVIHr7p2kC74qhQKErUwDe0Z1Ufm9zAtbvbXY
LkWf8KkY39NcjfUrCxECl6nPV26fdU3bCpX4IsrjjTRFZDekxvAmBOZ0cIMEnY/G4qtqXKl/pQB2
1w9ctoQMCQtDkW8aBLjnWQP5ZwX4OFWFuMhbYH8AVnbAoF+UhK424ViuNRQEBXqr/eoSrQt11UJb
9zXUqHnarfi5nAu/pADDphehC9GmBtYnA8NwKZ2AGgdGO89onus6afS8JJjiwLNSNnwfuUUslx2r
hki/Kko2uS3ruWirBNBW3kKQ6S56IB1eOt6TlDbobdTOOhlbA9QQAOdEl4tXe1yT4jfjcvngC5on
Lbbts9GIy2mxQ9jUxvob0cniLadzu2kgSWXQB6C3asjbt5iVzZa0qMhTuUKlhEZpr+Mi1KnsoXpM
CBR2T3VfmBekchLYKzdu12j0STR7n7a2WDdzs/TPZrM2l5zNQBws0txAWO/fAttTPp+ZuV4k8tXO
Do5thzD4BFVdu5t1p58XTpgXS8NcAU2Atr2MIYFlph7Wg4nieqso08k8LK1LjJQQ9mba3UHS6V+3
vOnLrFpdu1Uada9KIU6ibTSw2YJPbSrk5K964WlS6LnJily6D9pKm5mJsT1Zq2K7GEKueOEky0rE
25D4AHAgc5bMx8E13U6ZARilytDuQpaebAuOb6q863fIl1Nm4Y6vq9r2C2SpWVy0IcfzJkAn5GoY
Wf487kuxi9xab3kUizSqolVtQxDiKirH4QgBO+xR24YLqJPii3Wsl01w1qYjYVM6APm4L1sn7mY9
r+8RMtUxhjL5aFsbm+znCOU7MMekhFINKChoc9NYQZvpa3wydA1Vlenzgx+hqqvb3KRooZCEWGRV
VqG5O+bg5fuf73pCPV81j2DAS0rOuSICkK5k8Qk1fdU8YvlaynLh8WEwEEU10xAY+pEAxvj5PmdN
qo/7QBNMAFwmMP6KztDXXHZicjGUcaw+IQyJLMTs1vdvuM8hYPz7m0EnFoM4MYWJmzNRYvDhqAAQ
eFBmAWKjK9mFK4VJI+hkbX6+1Qmofis/haABGJ/mRzHg+TMgOxSx7COPxIGKgK/aCaA3X2IDpfnY
HZ3s1J9YyQ/2w1CHYDATJBhX0Ez/Wl9YdeC2puGH1Zf5y08pqC0RZAzeOkAjTgcQ78/veBLX2R0p
jPkpSCoMlHcO1qFlyKA3OLKDFS2gKxkhAD8QUCEDt55ADmQCVqVRM8P3KKogffz8AN8bqeKCg5wR
FNyEo7NLdy0bEPD04gAMqN0vS0Sh+bB0x/+PXSTmsRDQ6IXK5FvRmpwsba6dOBRjafcBhlx2UoXl
T4T5o7tAQak4hyk9cLyzXcQIZDKP4C4x0EuZAFYDyB0g639+lx+YCY+hmQj0E/SHger+9i41dCZ0
rzt+IMBq77QtwSjmsEi/CfmIr8bez+uflHTfxy+I6RBN4FqMwndnF2v1nIfFCHaIuly8xpMqDiua
AYpMpos3rQqIJMKtYCI/v+r3kUXF5NSch9vG5DuPiMmi0dpzcqgn8O68gzg5QkckWyuhYBb7Cz9w
/cnkv+61/+CKYBxSQBGnJJT85FupSrNY2KohB2+hBxQa3B1XN/ZvDAODqU8VnD9Zzc83/dH9hGIK
Bgy4EJyebToj3dIyFvhgxGD3bcPohUGq3EGh86ee/nFW4FtXhwFGyWG0V8bw9yXfeVqpgNGFeHJY
rQOaucINX6AnhMxtP6/2qqtM2SZ5AJjsF8B1C2AtdzUPs8+3LHIMiouO35uCuPe4dBRQ59qa8lrV
ojd/IpbvLRyGJ6gkMUQkAQTNyc++Slyt5osOUQ4W3lDYSOe6f1P5CPIltGLB1KoYYP3PNYG/990Y
wZAPgvQcK6rkWbAvDPAlOeS4Q6QiwLpeUagfRu/H98piSJlln5/svdL4apjM8Gae+YozqmN/Ozgy
mN1QQK9iCyhJ78aATflvez0M03Ngg8AZQHfkzOvR4KBVp8Drm1UB6Ea8eouLiB6coa1OlgH9GY3z
nW3CSNPJG4DKARNl5xsO2p1Af1gPM8vZvUNVUSVhaMFMfQ/V+M/F/6PNTn89g4CggVBzbptqJTEq
hjgcfOH9ddXW8SVyCqocjnqokn6+2XeqhpspBTQdgr/WgXB25nVNHeHe5SgcRM6hsIS/vQLLAkeE
KvHnGxEYpP82uwoIlyfwwOFyAnixbw3Z0FJ70csFEIQt3TWCGm5KI+XG+kUedas79jA8YDesYOqy
hN6zh4pEUmgBm1Ma7AZ/W+oaeIJogWIpdXjt38Bkjt2jSACVBawX3SJzYj+WoYbieCFFuB7bLu6a
fzcQCw7zRzCqCXmNou+gkG6D6mXj3IGsQWVLO3XHZin1rkDh30ZdsBXYAJOnUWtJz9PbWCAyzr60
B4sEvVCkgvtDSzzeRMR3R9b6P+UPT9nrq8DIIK1JRcD1pcIcfaeldm0oHixnBzF49iAEmQ+W5fHL
j4SIkA5YnWE1/EXnPfmTSEfOTYTBzoIKQWFnQgEJ0W9NhJl81GzR1QFjYJLWDFVK1G4XxDpRki7Q
X/pN4Lpm2dw57K5gygU8kMKc7p6Moc0TQqpwi6YGWMS1PvE1g5WnwmKy8P0qwY5sI1y1m+D913IM
EczsdIvmexj/qisgLhXtbnjl1pf2ZF4mgmSwC6PF/WG2oYempHD+mi8eqDGX18D71UAc5Yke5kJm
qlhI/ZSjqLYZwnVzswDbcGXFGO080+K6Czhad51s6wRY7HZNkIThhkugpVELfU0+xUnJLDTKawYd
fphVWZesCwNMXbSrPixK45TNhk8mmXA5QDt7GjSHEY4OzUt3T9eq7cBnYJxrTaceG/x+saoGUjyq
wF9i35/I0FDU5fUcPHwvo2HtLkQHFOUutnFe7sVcQ1XUDis8XQf5GXzOdQ7MS2xOuGbowdfK1vDw
AdhyvaQ1LiwU7sH6uL4oVORve7825TVtOtNdQn91Hm8cdaAQ0kvw7g43fX3brQjyhZ1GPGwxEv62
RkRdFkJ09a3ssXvvHYJbLLTi6wMV7cSe2gGa1qmECcAcRmM0LISr83u+wHGf9xgGUjc1qdjlDNKc
gdGAiZGtrkfoRYs+wPbAgwBzNa4lEOGqCYJuZprDGydR5vi3daHtxeCrKXruOw1bD/UKWStGLQMK
pzTUkWctTLuMt1hHpYPGcQ3EK9SrnYU2u1z6NIo0u5hnC03DbBrnKF37tl8yQSCE87UAC2pbmDtI
iFy0vGRzjpeL0kcmh7yKZw0z9AY4LdVPbt15AzUsTBrEwDIWE/L2Drfcmp3SHAysLZUgV5G2kBs+
4gDg7MH61kIA1VDCoFV5wELScMyBCFEDsG2d/xCPa36t1tlff6LguIGBtISWHt8xmHy713lZ5hs3
uQVGqT66lSAQW2CuiF4sklbqvuUaqLeFB3yHPS71Hthe4ObJyCCMW8HBigYloDIrDQe5EnfizGnl
pt+C7pZ56zXw8J9aMzDkeZ9zegISBQNspzrJ7htcnZhYC/R80ldQ/niMgIH/mP6kmIBkLIG7kpdc
Qj8iqWG0s9p2qkbu2MQFuGnTR9BpMNCiXC5YPjO6rWJS6BvX/g9757Vdt5Gt6yeCBwoohLrFwgpc
TCJFUeEGg5IsFHKOT38+LNndMuVj7e7bvW/UwaaQqmbN+Sc23IhAWNUe6tzqHstVNPOnYfZsYwTo
cbLs0a/UPNw6cy6e3DQtJaKuKFl+9w2YjH3qN5Z8WEQNCqwXemOb/Td5BecxNICuApQf21qRsDkI
hGRve+9pzLM+Dpy2r2obudxYG2kQRWsBNm/kTnrO2w60fskBJQ8gaKsPJJHKCNWFOQO1gZD3m5Rg
HcZ0+n7i/6FM/qO7/66s/ZGp/JG4/N/Jk8JecqD8aw76SSd9+9J1L1/00P0O2fEXsvT7T/5Blrrq
N1AQl/PYQXUmTEUj84dO2rPRx7s2RN/WnUrHpgf6Uydt/eZv/lufHzOlj+PwR7LUAr2h5UbhfNFX
/ydk6avukb9aeJze0LGMptzdq4ZO2YtrZLWBvifJv+kqVkfDrziifPNXE/7fXWlDuOiBwD3E64EN
yUcp11lwJQsFT2HWn+rtBJoiPXxfst/N8H8zj/7dlbiGsk1YNCkvyvAfZqC4N6IVDVF96qds2EWD
ed+NRRq4zfr8wwf/n12IecdiAuVyJtf6awMyerlQVbvWp6XLvmV59i0ykm8p//nfXIY+mJ4Obfzr
b9S7eu20M9enyAC3U37TBBfcLpuT/+LVsVaBBj3l0NL9JJqHU5GV5onGqGhv5k0WFVUctm2Z/uKh
3FedIwuPg2ebUzdtvvRfvTtvLHyjV5wfepqywB2WxyWen4WxPNeIbcN/foOv29TLxWgVUTcyFSNN
+OuHMoRTsTcrDqsNXfI6iCPqdBRURvJi+nGxS2RrB2iG+/98KdKP2xjqPJCRn6ARt60GC2ygPtVN
Ur0dtubHUUb2bKT8t39+xu2F/diKX57R8UBc3Q3k9V5NuSueA45OlHrGACBSDPWyTy0zevvPV/mb
vcWQ+e+rbGPbD3vLB1YejSHnKmp2rq12foZiKc9l+9+9uh+u9KoyTVmhq7HkSjofltCd05cVehbG
45fby/z5ocCqfZBvOAbiKV4DGFVUOH5R1cWpHq0qrM3RQBNX93Q/slj2KsK3IFQrDg3I5cls5yqE
d1F7u5HleWyAp3ZTBYbozzG9TVVOXzyd0H2mESS3Z4rD4GXfFh+EKl7FeFt7XYTGcd3aO1U1dJ/8
K4uOir2ZTRYtpu2cvLkpHpZWWe8zz6qunCiNPo3FuISwxM4p2ni/ainVEdW/H2bIN+NdtwxogbNy
9sOxieVV3+sSpWxeIpH0yre9kcqzqdbpSxNR5dE5cO+u4CqprK4ndJHpTnu+rpBt5ebnNNPGLum4
H8NStFsRD52NfX2oVFzfx9Zahb0jHXdHXxwxCw2ItYLG7tXRjdr60JjRvE+bwQ+NFuFvYfJ0a0Hh
KlKv33l9ae0ij+Ki0YDsXZcjoPRmceh1XaFHVcI+ywLOAN1qdS3Mvgp9kNujrwqDSce0ICRH53qO
Rfop9qv82Z2y5Nh0dv2xcQvrfcSz14E3ifpjjUx45Z4wGgTaq1W/s+2FvT67ks7RkG3+3E2+c+0b
XfFAV95/ing11zpt6nt3SL+Zgm86pK71vvCTb3M3RW+RQlZX01YadddV10tugX60Odp19ja93ZuU
3vUR2YK8oqL3UNmITsY4twPaAKw6uTWU5yS2fZtRE310bNfqPnXj8ptrKHEnqpSXOOROGVrG5PvB
ZdnnXSwBjiPADpdXliW8hGhA6rlKveyKpo6fQIJ4pNhLsk9qnTlim6kKI0czzuQ9BgkI4dbNj0lp
mfWtGMZahUwz4wcd1ZD3lhjpsEv0MGvgmmV7Y1TJ+t43SudpLrPim+Xp6swzLpjZqJym6TcnmQr1
XFmueLLLivXjtKaT7FrpjBkaHT1Wh2Eu1E0709UqtU0IfTRnDpRkHVcBQ7SxM1MUJ13Tsu2kuRq7
UXLErYvyj71dj0Pg5FOtn/vSiMfj4Jfpi5pwK6iSfeR6lYiDRI35sRuj+XFq1fhhbdfs6NRDnx8m
o7US7AO2s+7X1M8afDzxNARIFhjhVN19xVFRXUkDT0OYT073bvRAreNUOtfeAqVYzBU32w5Aha4p
kwW5TGLskJ3Is6Pj7FMTW+V5juJy386otjFEfLN8rW4i4dogxSu9elwsobFsDJQuXH0XZ2reD3Gu
jqnBFxpsjr7BpqptAHPoaBW9TUdUs6GuZ/17WSvnVOJjCBYkouuNFMOHulvGI+Ny0QZqYCGsk1+e
ka5866KkQWKEyrcTORN6/Hs/tF6ou/lt2WBaqsbPg14QapeutR+i2oVG9r0HPbApRcltmSIfb8e+
Vfs4Y59Lvwchqb3svS/q9dpU86FYYWXida5Rr07wlUGWYBWx+5xFTVVE5pXXS1gOqbq3aSoPjcGu
z4Z8CcexjgLm+mW/tlS3YurHo9jO3Vry3FaRviSd4d/7UwpMPnf+gz1Cx1TxhOhFRvZ5HlhRGQX1
06A2AjhfqnAseXynW9lGhd+o+74cpi+d0ebY6TpqjpaZ/yDcFk2Fmb84DoWybakfrja8hzWZs8Bq
2yWMvAaMwLEH/yGqsvZGTAOV7NJpDaptjrlZDCh0UoqYNVShC7YfthVIUgKXuQOHm75op7zCg1MG
sepMVrBp7dskv7frvjroycZx0hX1fddsfXVlVde5qFlMU6PRphdC7jKPt5NEagoLdxCIu6i6IIQf
+8wXv5sT1Wrc1ogDCnKH3Sy5S505PoyLTqlxdBKBYfTOXRo7h06mqK2q1to59kpFRCC2G1e3QuTI
G1q9qAxn08PWhrpjN/CF0yA3AUVjToOnsUZo4btleY7WoXjoBmqPEVM9JsWmz8aCd66q4QDM0gQx
Yo87O7LMz0oM/fVoOPivquHez7r81LnmeExRJx0Zto1bUsHu7cQeP8CBdvfLrPvbKF3fJ6Y9vfcz
QFF/qZKjXIVzWlWy7kvdFPe10UZv8uyj1yBDS2z9rYpRcMs+ecd+fm5HMz5ZfmXsdVw0u96063u5
dFbOsRgfKe6fDacagE849HBtyCsj0flzU1J525KKYxa+eEpMUVe7lU9afy+yruzqw8o3ODB7TUHm
oh3j3C5345LPw6mwHNkeS60CC2ffFPSdwsyw5DnFLGXIQ3poparYidjMrkp4BfQeNcqQEnV5Gy5j
g2Ynr+2kCOy46c3AiaYGS1VhvesKqzhPjV2ckWSb9a7yh+Zs590QDqJYrDyMmrny3OtlsuZi5fDJ
W+pf4U3RYwPRN4UmAJNxlKhJ9BnB6CZchYEe/TOqlwpqyh0QBezoxVvclatqvW8YHbUfYNgqfkfW
Ewciib2r2QdP2yHIaju6G8fcY7ijri++l+Fv6NFgvSldD9kdtj4FqOnHKeJw3cpwtQcxFtSe7hMo
S4YqfM7fTqk952jeXfgPmmv0MrW3jOcyT7Mwqc3P0h9ONb6VwFhwWUrH0AfLZX9ROMYHx0mNW2GX
Rhr2HvC+Ia3lyD617KBKuwX+1O9PVjP0+7mJXvDeZnsPRHVvmagLKq8RH4remu8GzmhcW3FrhqBz
g4Hby17v2K7xlxhL4hCAyxoAO7OitTSMqwRLgX/w4oL6Jl3Kt8StuGNaklMwSZU7Yc0Dn7Jh0wD6
izP+AtYWW1/7lz5ecXb6tPDQBZYt5KsOu1vXGKGGmZ8aDlAQwWm87YH1vMBv6RN6Wss7hHNaI3+i
r8gUOjs2vHPd20WcBEL9alDz/u5+QAg2jfA27L4e1GKYESia/NQW4nkwl+s2o6ZOXvJS5sNjhMT1
8M8jxk+TocIgzmgo5UXz81pw0MnRKeKpzk9jQxNWRkPEAcVxXJa6ujbkUl398/XET+3/dkHPgdiC
wrR/ok3KlgZHullOQWkmA2E3dT7pELeGaVu89AY8fdZp+kHHn95cjp0JbZ171BZwnBa5sYsyxMXV
2ozHueNc/+f7s//u/raMNsclxggk6dX0Ws9JZfhyyE4a09t5GLviW2U37KmpnzqMO7Gk2c7znI2k
U9HfjS69psi441rQaCc8BK1MefYtqPjFYvIkmREeMl8G51oCHN+UbdreZG6n9v2IQiLoh8g5xRFV
2Z4ZXPfSK6K3NvTPi+1ukkzFH0ffEN4DujIO4GiZ82czSdJPl1OxLBGt7KY1s/Qv3oXYpthXuwMV
ikuQEKS/+kknEg9TlHJ6Zad+Mz85RleBiKcx4L/80CT4Wg3axsBPtXVwWuXs4rY///Pn+GnOhuZ2
keezaGBArQ2Z+3EC7hcXr0wiQLSZt4+OEVfXSHZ/VQZ+Qiw2Mh1RmGtD5hFh8OqbDwnyereskpOL
awrHE4WrrHGmNZZiznCzChYlZXjQGU3vPz+g9fM7pkUhtwMfB4w5HN9fn3ARmRzbfNIn2SEKP+U4
7W+MKFKfioHWuKtA9e8VyupnXFzPmVqabwYusH2/jA4eKxgFpPFx2/ZwsYNv7+O+pp2UWXui/1Y3
CLW6r00kov7KQCsVf0dc/g+v/ttImn+nc7AWBUfF/x+vhhP6m7yoi7vn+4/+AVh7zm+SdedhBwF9
sbD3/Auw9uVvILeQ8QTFbpDdlvnxB2Btu7+xGZEVojSySfh0+ak/gz1sAg1tvD+0F46JN8j+TwBr
7ye0BszbsgHU0PuBWNO3/HV5ehnYSJt36QnSgzFf4G2Gz+pihixrbJlk+rE2qwDVnEY2bS10fyV+
auwha4f41ppcCEp7nXGuV04VNycjr8TUBjVOCZya2u5Is3X8myVCIAkewSDi5OApcoAZWiw8IHkN
vT4mgoF2omnIgyzf5u1V+TdYU6qPJQ7Ej7W5QgeNKbU2mErh3whtyZeyHcVdAY5R7oiudd1gAF6t
j1bu6XbfZcb2IxemMUuT5Y3V9OqZjBIuPNWbvLDv/Pkxntl7RSLmxxau9irKNlLZrmcP/s8qs+pc
Ib73z1D33dfOxziQlwVF42InwgS7SeclJhZ6WojpbJuo8PtJ5ByWFSOQQAT+ZEqBEWVjI6vKGE72
qO13jJrzm9Jm9CEyBJ7cLTpxF1ubI6r2MI98tyfg0ahxuqq06461WruvaZvwBr5L7rscV0OERCuY
7ZZ/Tc5oxYrKcV6WeDt3hpgbcMTE3U45VzNtLDhpRMrAbrCBwQNXzTy13IQdfgbck6cmz05XxqE0
TKZ952Lxxnfg6Ts7M9IbH+Y0aKdkvk2jZLyyK3hnbEn8zHe5pnuR2RZ4DtyQdc0b/v5BczOGlo8Z
yp6tYfvC2BvnN3zSrvtAh4oJYtqiEMIZFrkIzS7PkgejsHiEilGRPnfU/Ol3OeQw5CmvfEJiTV7A
hcOdMHw4O8/AeMSMVjjjqQbtNN+3bgcRmRerUQXjtH7T0Wa0MMdSPS/59NivnYMnVbtyl0dJ9Lxa
XfpAPIqSQT43xq4WhfVUShbgrHEvVE7BQs9mOUSHpY75m9bI4k9PQ1NwJywi5iam9ouZyetHVoPV
dnxZZfc4ty4OJkgJ6HQE7psAOu5YfAaAdhiN1gVhq/uvqKcRAJibnUpPDZvQU/OFU/dRAPgqBubM
0rpczmWqkNtkKsc2MrJE3UCwLW+qWrnydAFLjXREe7BA5M+HBFf5GhQZwI5txozo5VSwYiIxwPfP
kkuWq0ELMG7rZEGv8HHYPpFv9/ZV4eCe8UXHX9Y3ZnLknMWIIdEgLuOo9rUEGGzrNHq+LOHEwLyz
ZEB51bbZ022RRi7ms8keeCUXZdBFW1UAF11LDcfMmCLVs20pXuTG2dqYVX0WzODhn8lLd1sB25YA
KE+ObkLawW5h2kecSOGgd2i+a5EasoB06A4AaGQDRLACQM9B3TE643QDHsnxuOWBW6EUIvwjOeba
wQKOoYjHMcEXv/vAGnMzBvqmyQIzGJh2XTbyfiLidJ5Gq+epQQ6sAJ2ajVeAw3yqcnWzNu4m07sI
o6ta4OLJDVCo3eB12n6TXjQqRtst1FOcW6GJvOoEb28im8KR6OCyDO1JG20ASsbz2qSbTIcVFFrv
FZsC8KgtuKHVpmIVVjXpx6Wb69s4RY6akE50tBf28mU498sMBLKgk062mUsSeAIFlPa4dEwzEk89
gB5vsJAzehH8KIGls+ZjZkbNSYkuPka9xlO2OXbo4nEW+Rrg+G1HfyVPMwPjlb3ywHO2YZuGsvhQ
uWWIp8hc1/ocVx4OLrssMKcVUQrobAKdDNJCTjBOgCN5son4EiTDe4HG095FjEMbJrfyWduOzt9E
2o43qRTiCW8EmJWzTEvI1G+TdWBWrBfR9SjuN2H/pDZdR+E24i7Z7FtFIbiftAB82Y9qWzmeyKvl
LNOWv96Ko+5rnNGIJ9phddOwPdGCq+c2cUR6LeuhPQ1wQc3hsualJfkhs+eZdxbaSpuv6Yq7IRmR
ZGEX4jnN7RgZJ9H0D1AXCF5MoDdig7reD3Ntb+tRLSDBdeNjabM3YfL3koZnMylCFHksJYJy2uEq
9buGcQnItt3XwhBvpMvuyvNMpbth4vXaWLMuO64YfflMvtIsdnPjtPpwqaw4EJiiJu03zyKxy5IY
GMw9752LKTGXW5USI5pQqXvnBUO62qcDtIjQg4VLq/xa6lldtXW9HQYN3XqwRDEVWOXgZNPqUMhy
+odh51d+DQSgdSn0vbXo5UT5sYspBNunhQiIHqtINKhWdV2UXc9k7UUzIEeXqPxhTfPfUzPJPX+H
PTF+5ihlFO2dgk9UmuyabJiptexJUiIoMeDak+WkO7tp3a9VWTxXsWjPKpoHGPXFn8hCce32yZL+
VaW2g6hzy/wJA2p9zRnjvxGlZ0bs3dE+wBbiGhVMdHinsU0MebwbCU96l3iNkwdI2D41vYW4r2qI
TGDYaXtvZ3opeyAYClEY06nvFzweQ33tpaotos3ZWu2U6t+XzXCo6645GK6n3tRyDNLCe4ws6Zjv
F5ewls3gV7jRlRBVQVXdgF4ITnAec7CgyGokWq61liTF9A4DSSPTXV1ZxUmIhqiTRNb+zpCZfchK
a1SE46wHc5inM+kZWbYzvIm4Iaus9XJYXKKhTopl2e7ibnBArsjOAc6Q670/9965I2LjAY9ic0pm
o+6DYhLvpBirW8N0y/tkzfyzZ0WsXoHJk/yJah/7aQ0kXc/onTPC31oiOG49PNVMvoYzvzDRpO8W
r3iHQqjJb3LMXw9NBl1m9JBBO7m26uATwwRI1qrPmsi3oJuUFawssn3jeEnotwvxEEaqTuZInsUy
k0RV+ID2OynTDdPv0lu/1elyy/tyv6JVKg8rsyvneGJifJ7eKZXWhyzx2qMXTZ/gL3DPpt7nuJmX
R+0sZSjyxjrYgN6B1TvtA6EymvanJLphLuYv6YAvOPWARqauu/UTvT4U6+IQxjAUZKgZ8hgpkjRq
lch93HRPjRrQFLUundG+K5rqFoUXJQrZJA5zXe9j+obzULTibHWtcXJU1V1lapA3lb2aO15auR+z
xnk7u1UVzE3j7w0FCZlSsQJWSPZGNinGQv9srJm45xAgnEyO5QGRn3uVt/byEFfkkpF7drKMrj36
2wlhL/UYzrEaTg5pGaASi/Gxi+YmTOtW3a7kSw1JYYWY78xH2BX/plry/p01W8bNUtQ5wDd4pQaW
a93P/Zgr+hLLWs/9XDbHFGnyh5T2PQ6KAS6R9W1lT1Yb+Sdvso07021MuFbhhZkvYWid5YDXtQBb
9bwXIys+zEaT5cRm5Ju5uu0OhseyISqF6KRl7YejGWV650ArgSgmJMs4OQcRIRRXY+l8rZGq7a1e
4L2szXyrVuJqSVv7JcJJ34RR1c0fMKFiwjJaOsHELMMF2HTfE0nyBNgr7qj8LelmlYClTCzvZHaz
fSw0ZEpnLcQrTbmYbvRgeCKobSiXgULit7y73jEfcaPnYh87ebvQizfrnD4mkZiHQKSFzE/e2o3x
V4p/fNCp1ZCKQ0xgZIxlvYs12pmgwqt5RHdiUJjaxCX8Z5iejayzfI49pP5BgqY0bOueCUQ3ew+d
A79dg32R2P30TNhYfrW6iyZGZskO69qv+0Gb/M/USw6ulZvvpnj2WeIQWdI4J87W+FFIcUh+wQQY
38RNcafHvntvaDVcF61/62YlnlW6gbfFYJmE8RHyE+Bsifpz1jRL8r5z68G8KjJX9WejEas1nKha
6oD8ZGjIlCLqYQxiBrfoPkJ3QjdLel8wO0nlf4yanKIepelUL5TvxSSH0RHtah89QpVWZ2fl0jCh
lQyTADNCoQb7o6/JMDngzV3cnZ/4dnwAjXeK68Zs+f+zipYrNJ0CkeLYWtisnYEeVF8cR+VExEvg
IjocdklT58vZFOv8uAAnPtGLYg8nNuYNIZP0Zz9M/H8jWHqNKjE6A1QD4uIO8Rijt3/+g3pj0FGe
1H2SnqJKIc8sqgr/8SrXofsglxUPhiwU3UhVOtjKginj8P3nG/gJ3eYOiOcgPh/1NvD2a8nUpF1R
rVYfn5xZ+WTPlV2chIMSkXUnjE7HNJtRfUzsRMfXfR2tJelyXXQXl7148s1B3MmKMLz//LUo6HZk
5PxSBbxa1l9fS2kPUaVTGZ9KY2PNZk7//Qa6Kjoy6MY+seh8hgKlcmiMcU36+79gmL/5KK/dRdvL
4PLEoiCIMnk5r5Q7JbFCQzmuvJMFo9gpFc1CAl7X+EXKB9EL6T2rPfn2U+ZFxpXY2u/vcSSjbGrr
XrrLmCEPR0KqT/02QddNjF7r4vGfys2N/4sb3t7HjyCsEluqquNhLDNNT7x+X6Miiso2/PxUom2A
iF7modtpN6tpmgBtEYXXBbKOuWteCkLSHpserOISp5FUc/tYlM0vZFZiw3z+ekc4X2yJY0TCVHAM
//ULGk5jrAN9w6lNEXEEroECoweSeu6AeLrAR2sApGBhwNpEdlcXiVk5oaI+ipYjedd19TaD8Wb/
+VXZf3djrtzMk75wzUvozY87zhvNGvKv0afajelQ44rZayBcY2q9ma7I7sq3tc59ebVUtK3hjLM5
O4/SGh8HOaqOgMEJttJcmJblpS8WPWPsxbEby5X2PYlB7bf8QHr4DespFeRgaBQRaEnmtTN5dACD
X78PpUlBlsSwbihAudRYZKIEGmFM1/nN1se9JJt7qFw7n1AwB5P9+ovvtP2in9ffycNP7aLZBkL8
yYKsBRFbhNkYR1s71ECrWtGf+8M26pQzd0/hJ+3G8kfjbWmtgCdzobmtJRnWt7NyeVuxLZhOnPUi
BZP8V14Wf84eEcL7CzxkW/X2sdsUlGaYUNicqhgEbJd4Nakx8Yg67nukBPJ4wBs3W0ZWCAPB18u3
/z8k+hdINADx5jz6Vwn8STn979+b8W/4+o8f+gOD9sVvSPH+FS8FIfZntDSR4hxcGMsvRkyxgdN/
ItD8XgJio2GGSHzCCm4SPfUnAu3+JgkgAH6GTnXN7af+DNj6oz7/U7T0a78j56cpwJ4dyEIMptaF
P/nhFKUI6dZfo/hMxGSvEZTBg00iXg82I+4xaTxFPOLn1Jjmq7qR8MYpIYKPtBv9qfUK5DuNaI5m
n5jmL7YXsNWr/eVbPBwENSeZhUnv9QE/d85C+JzvXnmjU1f3SmXmvY+igXvAFJqh06veJkIacp+Q
kdjHtgpwLRHWOxP+99UvS/HQCcdvGOiZj7z3K4Pg3aIbUiKl7sTHQuueKL98rNfDOroGU5eDyvS+
6By/M0KJe8k/TVm0htLMyl4zxUwym0PyjrL2nV7G+FSRXYhLQTl58+hHHQ2t9DrofyMrSSZoEcBU
1pLu51Y9Nf6g22GvOPveQLgO71TFwTgRFQUFmVtk1w5T2nwuSKl8RCZUUcokuN4u0ZVJfGLmICkc
I0vn596u8ozkbMQaQTrY8oEUwzCbQKxQrj6j4TKOmL7aM6yqOA6Mb18SU7f3qnDm0E27axFX57py
uyevTOY3Qs3L0evQvZC2OJ5nYzSI71wb5B0qde8aaS83ZawPRpJmdaBJEHw0JBnE+Fto5ruqwm+W
ayJtI/KhzcGZbmERjYd1QB628/TS7adknG9ib31roha7b4k/JnhWlR5zqCviA2Gc8jOekDQgyKOj
i3UkLi7bTNxH08/qxxFz9I4Q1OKNM66eHnd2K7Jbu8w7+1265fjN+Gbuafj2pG5ahwZw5WnBSxKU
GmcTvkvnCEpbHupLQKBoXbQeGFD365YfONtRvfdWZQSMhs1+NkmCkVviIJO/+8BbbwhCxj5DfrJ5
joWtzkqQsKovwYXRlmFYb2mG1ZZr2ExbxGE2GPXbZss9tLcERHvLQoxhbw5yy0csCFcNyD3pIaxH
onQuQYq8d3lY6ZObAKW/fslY9oGNHnnXbzmM0EHTo7llMypLjtfO1A37fEtulI3O972xloREJTYP
1NuPest6HC6pj+0WAJlfwiCnSzDkykD2weEv2RlzbgSRrwh+JBvrxYpTTbDUQrQkiT23TaFl6M9z
e5KAKdOu3+IomdRIpow8La6s0U1prCd70bu198rlOFb4DwPP6cjYtZrCQ7OlSBshJEgtYR6TUx7Q
+RpPDu42j7STvL9Sc0u6eu1Uzn7mPV6NHn50JGS5vokzt7wG9uftgfeTFD+m+7QbNRYn0Kig9CP5
pZi2PPoEu/7TOtVboI1SvL61wYbopNEBdiTaATNvuwtQTgYxINx43OQEeWgxND14pZk4Ry+r3Kus
b98pPa2fvXGd9+ROyStS66sgcRcFTCiM6o5KOH0c9eLDrfnuYgZFvJKHnCVtpnaEvE1LUHWt96mM
PDWETtPOhAsJ4Y9E9tZk8ol1qoJC+UAgYux1cbOgjtqS1cbxqordygk7ikixSyM/v3dIRmqDMYmt
+y6XhNi25JwFtBdIoZayy+8lG+M4IdBEN0EagnFoOwH8ULere+dSDq4LzSAfDFFePEd92Twmg91X
+zm37NuomZobAzldF3p2Y94nflo9eWTr5qEYEhmaFf/cZY2SLy4WfSaht72dLK3fJNaUvasLURJA
3YtdvAxFSMZxtqc8U3ydLsu+pDhWSiAzui/w+9Z9AxCSGx9qO14n8NJGPVq0/wmQP5EjzLCt2x7I
y1K/M6E2Z/IWpo+xr3NUamJ8FCg4TnNVh8SQAc7HQ6VPJilwZtA3Wl5rNaZMqmP71rGrFZeZcPUD
igvrfYVM+dFb5kKcOoj6N4Qh1DW8V58RxeHp7hPhxSUqLVFSHdolzfeoyrIXrKWNYFqekSn5xVgF
sZgcHSxEz8KLLr2+J43R4NcejB2Xy+N+/EZ9V49Mt9Oh8dzuE6pnLhErE4UrtflA5H561WbWvG8m
p9lTG+ar1MuiD2M2Cv5g0VHn2eQZwW3BAr6OxXVFrq5Mkp53qBO9GxE7CgRzgSgIzE40ZzVPSXRF
GuRw3fvgmNtnOxm+vi7M1tAAdjzkKLw9xpov/CKEKZx8We+yZrafyZyrr9La894oWwuuWnwBWwcO
VE5m3wNJ3qQRpR8A6AalVPRl7ipk/0MRuI5BojU4bOibZb2va5neLTijj7IyCJtc1xmbKBtdwuj4
0x0IgbmzLOBVZj4rGFr+wIdlfEqnrHlo+SUL19JpJCE6tS4/MnOMX0Y0gsTAO17YkidLU936n3Pj
El/WEJsrFy+hdKTe6O8xGOibrhpH8DLfJmHSb+YO3atGFyi61ZP7YTEWicGgVdtvgDCSKpzXwXx2
074v943bZJ9l78XZflGlPSM6iq0oTAm8Irg87xHo+dqbXqC+8/VYZ/ySit0wmu3HpNPZMy0cn0u/
GDId7w1TZo+L6b7N5ojM2bSIi70tW2/dlTBPt/iE+bUMgsbrPsqI5qTFqj4tVdQfegwOYdWbfK/I
TBeQdjstP9kOalHDTMavliizvelGcjtE2+LWbzpx01HO2EXdsiJdHq0Rxsu06gDxYMQC8azsBRXa
x84QhPYtqGEgalV9Tv3I8AJ2nSFBKWfClIc8mgCIq6Z4nLTZk/mRLg8MOsnbOR9NO3Q7QWB5C7F0
QHL4GKuJw9rxnVvtVDqcK7bYTYKwyQnV3HXd/2PvzLbjRq4s+iv9A6iFITC9AsiZkyiKZOkFi6JE
zPMUwNf3BqvKLSVpcbmf7Yey7BKZmchA4Ma95+zjo9lmOmQWItrgGRiDMJ3t5ymVDazzpiYXZFHc
oy26aS0wTb3dFCk6tFlbesFAu10OTooA3kOQa130ULoFqRX5oHsSnl8D8S8dL+iCmWgP2EdSaPHC
Mn3Kk/ZBT+1Z+TQaohC7gYf+J+5aHHkqayDcuFVuHcHw8SQQSVI2+4yoEhlIbHohj1ZB/VXlhvNZ
Sg1UW2MrDPFpgZ2cNmOjjV2j3jmVlaeXbQzZ22drL67S0pH3NMGaW82Y7K9NCLi+slBmISDPlGeh
hcoRU29TYuFoZeErUUGnPtYWHhmNHQ+7pKi1Gx3Cb3F06sTF5WzXL9CQReIzqFcPNYQwFe8Cw9PO
GCw1kEMTG/3Jcma9sv4qsv97rPvgWIctaoXD/vtj3W1MdvH/HLqcNK1f/LB//eA/8iLtD01XURFh
ZeQQBa7rX4c7W1tzAIXq/gMB/udoJ/Q/+Ak6h2sTRfwVKPR/6GB6mq+qIo6L/8mxjmbx+eEJsgme
UeKoBO8LiM6vTaSmjYa2cN1qr9hd6aVzXH12M71PmCe5tOJ183EqxvESzgPThKF+zCNTOaiTfaWD
wsz8YomzoO5E8ckdi/ImZ+80QxVNLpMKzOdiAr6El+TQMlNga1ZsnnTIhpzOvqpz/A261LDoT+0T
AM1La8ovwWMy2q7DoKerxkQVh3c+Dg5YURIZ1CG5KoAp+41dw3YoMZKpigPh0tQnD/QTdHf1xtI6
nDft9FQBEfXMrMXcNWde2+MXWUXYBSEyG6Y2V7Yhd5AGajQe5YublZcTpQSZCIQWJMOWWfjlMC83
3OknNVqzJ1KFeWryhEmuYhdYns0+O4INfkak/tjM3bbK6Zu2RWw8hM1K8XfoJqs0qirykbxSca60
3njMxvzJpk++Vddivc0u1yvQF5jGRJa/oBlByRD16dZY7R4GlhP0QXbM8Hq8i4zp1ilJLcDvGR3a
3H2ewgxXWyz2zJBP2YCxZ1lpqcrUcWE4aQszOerr5Fhm8s6K59upFo+xkR2JOnlqmxT5rnllx5Rf
HjaAjeADrbaaqp9vRM53NRs956SamZPIjgs1ticpSb2ScwBtLC6UHnOiDvHwe3RN402S4TUblBW7
hdtjEynrtYyLp0GDnaaShOH1xEH462vVeIs24DVuUPPe9Pq0A7N6erXHKKN6qu0KW1QWvxg5f83U
kssskyfiUMw9IALLSxM+YYUScwlx7OS9lQeJaygBWPuJepjAhhi57kULRqCacU4I3FtoCe4A6wdy
Lie/jNueiRR6bnqNG1DDz061nEZoCATdtMlV1tiPiVS/OY1x7U5gRSxkz7Pe7wHqtvtGjndLY+4T
BgssVGMfFXxHiurgB+nHnhnNckLAQprAxPeJF9g4oksDFrv0CEShVKF3Ue/LSHt2jYnhrmxL+hL5
UbPHu6Yd7oTMXwqe9r5qVT1NeHlnhFrMkwOPEs47hDGWEvsQWhL/9bprpXUFiu2xasp0S2f2qobO
tqU+uaM66pE92SxFw3pk8jrvkX+hCNGAceoKTNBQcXFtxnPQrgYE0IVVkEtMMQQFmP7s9uO+Wf0L
TWWOpIpZzkGOinKdxXO+aQCgXZdKPW/VOB+PRdx0PscD45mj7leOrdaFxvkjYtVUSSMC4hXqNHCL
xgjsbJmeQrtqFUp7PV/B2015D+jyvpCKNQSL6Fx8QjoCkzi8EmX2lWnq6Gcy38jYmn2iI4K6n4kV
EJJkihYXdOolqHF4pvapZ9nkSynxTVmJajMp4r5SNMyig2luxsF8kuXcPpfAhLkr03iTE/nl2DMR
WItrbYsE75NO7XVDdFWP54flv6T6c4WVmvlEQW9jVH1L6gR72NhMeBeQfxeWIfpensKIHK6FahOL
o7Po5sx+tBXratCb6RCO7YsytSd09x/os3l+/NJixoJMc9ChCYmIlWbh+u9/6s4lqSUGKuZqL1Yb
L8M/HJiOvErM5nLhtPPBLOSNNn+l7PFAM0yhgr+zzmY3rpiG0prtch9xqwellh110FWeZbCh//Qw
/bsN+TNl73x2x+ei0HNsXgyIPv6QXz/XZNvSSMO6Al6UPbkhu+G6HafaNPtG53Hm4E/q9vev+aad
uL6mw5PfQAu+/vevrxkZJY2ALiz3c2/GmO3Gu0pyYysks0yr42v9vEgcT23H7vb7l34zOXn9vC7N
zHXUhPnkbFZJD39a0tkp97j1YWRXhXMzh1a8bhentEqzPZbE5wl/0jabxvGYjh33LUcTj8rzObZC
lutyGqIVeYjl0F2tw+lA+8iZTpPF9s0wjgOeYK1W6WXJkRod5q0sonvVjJkKSHE1OFg7ZIWNzTSh
wEawK32I3XPw+0/6zhKCFafqDIc0lWPA2Rer54lbVLoo97EOY7lSb3Bp3xQLJpsPXud8FrVeUaEZ
a74Cguw33gm6Vo7kX7JWXfTMnUQ3qSEPUXM2YUxxJPs4GV4jPOH5ON9gRCtgJfMMFUv00ozsy2up
kpLYg3BTniIFG7s7DXcAhK+MdtzFDtu9WeN8jyLowo3U5WNkYtoqIr1mnjonp0FtIepk8l6u7thB
T8SxT5xiw4lv5ZMlL2FiQk/N8K+00ql2ULxfwmq5d6Jhu/R4bGVt7BmI7tFyJYRFLa+651NmMw3S
h+XGnjG3IAHRtq6jfG1J3fNt7UNDzjs7DGNG6OjaCn99g9aEDFY1AqHlfpnQs1FOSHY2KNjw1ydj
//svjQr7fDdjLs1zCksYTI7zeTnZNqBQxVyikBlvSVI7FtVHG+brnfTz8JR1gQoQv9X6T2A163v4
eceMm6zPVbXcV+5Yb7tEkpUYLs/rTp8sxrzr2/CY6WQ+KPrVFLrxxi7zoyLDBzJ3vjkWUZB6MbZw
0lNjD4CIh6zL7lTPxaWmRS/4K42NDWJ8nxsWUWEmzkqard1Fnlib0am/OBjqaXU60UHMyexDC4OW
rRl4XTgIb/UWE5HhNvpuwHjsqXryAg478wgPuBxldszMaMa1mlKgEg8lTa32MYqROKf2t1Wpxxth
LB8Rcd+5Y/kumF5CzlEB9+i/XjBSRHtZzUW513IOCmMMpynp4QHo6IYuCZcDfk65FeSzc1WYVu2H
Xat6i1Zc9ylrma7GRoFStp1Cjt09gogAdczjhFOdRhG5X9loXa0JcT4urKsYMW0Azgt5N7NjArLm
e1WfnpdOJZWC5oNBdeg2fOBWkbssVu9nCjFy+uJ6Z+TTzq2n28i0Bi9tWZ/oRVfBIaR3l1YMMWk4
0XXstG6Nn/T3C/edm4RnxvofOvyc3s6u0RQ1dt5PY7nHoB5Q4jDtnng7Qh28sI4++EZIin97nzCW
QwFgYoZYTSi/fiXryAWxyVDuW70rN5rVgYwI02PIk8rV+H6WiiUJgJHWIZMEcoyoAKMcWREF4ACZ
16tKt/bpFTUb11oKuuRdz4zc+dZl2oVC+mPuFmgcXKp9WVZGYNTdc5EutzKfT/hweRizzCIjewqn
tUrFwZ0u6mUzlEEqK9gASb8Z+9TZ9nylr8fLRUiDtDf+ottmR0vp+Yka8FkdDr2XL32MGRdk23oI
CkvgG1OPsQOL+13Sc5B0MrAUC95fz1ymuxbyI2ESLsL98Y6ogRs00kfDoFrT7CGgrTwH6x+Ugv8n
HNcFWQ/jVhO4fNfbqJPmVWVPd1a0HiBMqAyOhYE+b6iW1DC9lE0GNKfmb7eK+dikJrdYHzYXrimf
274PJoRbmGeTy8RAs+5KSnHSch7TeERCLyzfqMw93pqjMqbHVwhIi8zX6/v8yKF4V4Q8WZJozWPl
7rCm/jLXzK9xB1Um08yrsRsD5jqzvx6M5AK2eYIWcSL49yrvxaPeYqX/YOW+c3tT65g4/Ez0JDC+
f11L5FKkDULYYt/Z8zPxorcMYK6oL7h4zEmYhGRPr0ftqndBlrhUeq/3fBn323nqJq9J+bGmMIKs
L9ONm7mBM7aGHeR9hKJbd8oN/Lh5n6/G4xFyJW56kWya1ZKMmca9RPwYA+jjuQiAED0Ge7m/2MaV
rrDHpP18PxqUW2pr1L6lgoCSUZ/R0KSyjjgY1vIUGxVfCIaog50Odz1eDeZnaPVIUfTdIb8ch+FW
mPgRaPZJJsGZETTTwgBkwmxTOEEBedIzq/kZMHW9bZH52ZwO9lliXY08RDhkDncGfL61mu/tf56v
/+2wfdRh0ygqflqrb4QTl1XZP5VPvzTX/vqZv5trmirolFHhcQTCpLda7f5RTmAb/kMVeMsJ38Lt
DOboX8oJQQ67qvKvdAv+urBW+Po/7TUcf6t8ySacgPLWEtp/0mLD9ffrNs0NpVpUoORzka0Ac+ms
1KiXKmPqPcfXdl27mp8rBapkCL2mbzYIcfY2OULlFtdTjOA8MbCL6Dz50NfG37vQWSoPYz5lO8FA
jTzES1OQytfZ1vNCe3lTlAkBpaKo54uqydr8IVlEc1F1i/o9NSLpon7I0MCi0rLJtVXG0dglCnAM
u+9t/dA1LscIaSTtdNnWVrmJwYGCd9BzsipnK7us4ab52hBS5M7KhTrMtAHb2ol8LS0XPWjm9us4
0KjXERwcxCjV2ScvU/vBEWcwGYhFgqo0jHWGpaWJUNyKk8scoOxhyAd7r7RDexirIq29Ninlp7FR
djoq76DS3YepRPwbMwImdiiq1nc1L+mDNLvax6NUBwNSp5jYbbBmpI5qWjBlSFOCocpThjxgkTm9
YwUnLbICJbkmhGeL5vHNc5XVZdAYUyYmlpOlu+nqKbVO61j+mStCKw3IRcjA2KqXQ9+KThEnu41k
tklblMcMlGW9ax00bBt02dNllYo8EUiM81nT1HJrLQwFQUoIhCPGPk1kDJoZg1I9DvZpGSSJIQvz
Jx7qcjPF2cBDw3OjltCSg1Zkmjue8H0AVAJyqcG/fqXG2nYd1LA4/hxxq952HV7GvHEV+R2BRJ2+
uKnWvcwhVRJbZtmZBTE4xCFvrT5Z8b6AZe3HeiJqxUNsNl5MUcbztxwwl9ltxqRnzof0kAiOkps2
zz5hgGg3KvYOL4yz6bqb85Gk+AQgTC6zKpg5qMLI0rSjk2ZYDyIVZUySZLusiq+1BJFdbw0iQV6d
6zTm2rjkwdrTnHGYpvjC4Gr7OuOmvUqIRL/Jjdk8FFJttwvmyadKr/NnvW80Y+tmnQWNqFlir3eY
eBNRiaDcIzReO3bIrqlAaJulRZJqe1EOXxG0IplYKmHeKFxBcw1Njb5GrVBPII6KLSAxZccUqAxs
Xu4ytxjdaIsmP5W44HbxRPjxNaMZG46UM4HJ0NXspGs8VNBR8kwGXl8exkk1rxIwMsyd+lxcQDBe
jmW4UO2mKvaCIX7iPaZbRy047uXRlRV30I0GYV1w7O8eY5mFXxFFu1tiwgipTw2xyZqsPA6aXX+B
rHxllrb5aV3Z16HWqeTLGwhLGw1zgD17MaWu7xi1Sc5OrbdcgVp9qbRZva7MLHqMyHE/tY0gxmjM
oNLkVu3NiRUxcxyzHZkW9GubFQM1QY2urdb9HOHLpHfj6BdOZuOvVK9LagGcmqF1gezYvKiTRtlD
sZkezAZLG/YSOV3IxND/LEzsbB5d8mr1rqrGrUU5utHKznhRbMTifs/V2GZEBB+AUz3DjXf9Ngmh
EinD3Lhr0S8+18aEhUS3x+pZOHN0ZyJKVokSbc1vfYEJrHS7jt9RKwdir0hdMmr8V8OY41qwquNq
jPYdeCobgrSwOJeRs5cmnRDEHqPjDTD0tph1kEXYQ5+cNJcY9j5uMz/n+tx1svnEsq5uHX2+cHH2
+WYWusxC4hpOjNHYiLMUIoxckTvfpVXGN27uJIAiq/I7BgY3yFWiyMDZgG7YzJWgIlW1Q2ilt8hr
nMNsjDLIWN2fkYbUBb6VWQehYIT+1C9fHDUlcVGakc1MtoFwRKaAVw2q8bXKI6zVGB2YQWqcWQiV
Mf8ExOEGBlyq20q6VJt2Oz1kMWcx00irSz0nQNgbbfmsyHLc4CntX6JsUnykScumyuMOwrZuPOrg
y68XjYHiKJ3lZi7NaquhULjR27Y+gYBSP9u4ADIfPlnWbKuK5N2uatQnuMukQcuhuoVFAbBunmKD
VLhBQR3RRy9yidR9OZb2n4beL0qwsLQ2C1uOH8NIsDwsXFNQVuz8zkTX13ZG61JviLPljjS2Ap3w
F4D+9clBSHGs3La+aTQmxFhZR66sG88/cGX0n80xalKAEGEcdOqMG4ZkwcLHPoOxVhv1w9LO8+BD
pP5RFEidNFm5HpPk6lKmaOQUDGoXBNtNn8gQZ/afuZfNqJvYD+ckDg8GWNjLWNWaQNOb9GvejRix
ccZe2rUzf1YnrYPIY8XurXBlvx+dXh4qGSbCq0Ix+WOcqNftWGcPBYTDh8gp25uSCfp9nYV0gSQ5
W/HkLF+0VsybWK3S3dyO8ybEKOth6iKjDB+jWvmy19X+UObLWAO2G74wPETYl4iuDJTEJEjLpKnd
qLF603R2RJvBCTkk0eWGUJZN88lM5yIDgIJty6mEwXXsp0chbdMzR1pUiF3G2E+bcDlqiWY90yJR
Fb8Ky+SGsJvJt1LVfZgXs9urYuFB75QqOPUu6nCxJJl1QeR7fRfaYxt5Cn7mzItCBzUQJr+Loana
bVdzIv3v+PkvFfAHxTHVwooM/vfj521etcn3X4rjv3/mH1Gx+ge/gupOZTigm+BN/lUcO/YflqED
lKGVj3CYqJd/FceGRnG8AuGxFRiqbhuUrH8Xx7r4w6TYXrlBpN/oRNj+J8Xxeqr8uQtHYgjEabgK
5hoe8sbCEE1SXZy6GvZIgCK0jpkLYEroHADFYOAEsM22hNED9C9w4w8JuWdnXqwvzEvgd+i0NAFr
nAuHmwaPN0K+fjcN+rix58LaaAngMRRExQctzXdfynVIKrEZtKvW2fGaemDUCNDpd0LjNE+o3gQa
EAsiM4jmg6P8ey/FpSRw2GY2gz3k15M81UxG/Lnod7mUyU4aSxPQsMj8XtrD4afF9s545mxU8noB
13QZwSgIeM55gJUcaQDmJhfQBRqBbE7/VLbkWcvRCqAXpL5dGTyrwzDzaxUP7u9ffD02/bR2/n5x
mtLrKubYd/Y5eyaDoVH3/U6pBLt/KuNNqXH2+f2rvL2aJsp33Sb/xQJBfj4N6iLH6MYmHHatKywg
ghTXnIVkY4+bFMPPR8E2Z14RPpSpa9xbQNB0lsk5eMzkcYTeDqdlNFP+x1n7g1PqixOR0KLlxckK
OSr9/gO+vYyMX+iAryh0JjLnwzzq+xRtXDWAADAJXgfUz5flVpvfv8pZZ/T1c+HAIysJ8jpMtfUy
/9RuRzqATo3QmZ2BHt0zFOWCUcr1jNGAeFM0Hr9/tfeu4s+vdrY0kNNEDUbQYedg+gfmDSF2LGgQ
r8r0ynV7r82yb79/yfNgltdP6NgOiSy42liQ7Ns/f8KZUHdnmrjttNgS16IS+X2kDiHpIYuzJ2ua
E0Bza4+z4ze56L5bveoca9PYD1Fb7cbBHTcDZ0mvnez6WUpDOcwgDzwdMfhnihpgfTGHboI4P9iY
zo0d6/tG/wORGZLbGsq4ro+fvhmniyy96rmNkmkQtHSVKbM9Kc1xoygG/XaEpH7tVFNgcPU2ei7F
V1Rz8mbQnPrK7hfDj+rIvYaI9jfV6t8j7d9ZmjQiNWO9w+lKns+BUje3MhSm/Q7VyYaSzwySNpZ+
41gEIjdR94VDSOqrk0UAJ04yuLQlSLcuLEZUPrIfvVEtvUx0qdfMpepRO4dBWDrqKmCZT9Ggt1e6
tSgHMqnhL45rV9emz9vAg70fwN7e96MTIt9IQF4I5DDEQ4GRMFpnM1Ty2Gfo0CclH3z6264nc/ME
fvXLAFb6KhMzrDKDqNHWGJJgUvprwAfLHlrbmoDMqI9YovBCjWf1QWlB6MFXoedNZkw2G7c96bqe
i+wU4FvcX/Oby+3vV+vbG4Sm18qsIt7NhbB3tlhlF5k4MNYvvYuvFA5pPqLbg5bIu2HB6DBAUviP
b0leEdUJjZ+VsHXO83fBEZCWmvW7NoSv0IlNrkXPbikuWoMwkcy1Hn//Cd/u246JIoJsTAYylD5n
sxGga2PJd9Pv0jmvPR1exwEforFxaKsHv3+pt8uU2QveIxWWumrQQPr1DooGkwHgWPEUdAB0Vxix
D9U02B9cwHdfhT4lZYpBJ/H8K4MmrhRkO/C4s1qVyC/bVfZDEzk3v/8w50Ml9gM+DSkI0P5sXK7n
c74sUXAd1S7HRThVQaV1KIpQCKD1LStPhJ1NScHCV0FLHFvnodWjXSWy5KNt6Wxu//o2KGHwXWlk
hLzxBzdNJZZktLsdWih7M+HW2YZT2m/FxPDch5MhDlopsR6o1Y+8muzbrE+nHTb18bJYFuNoZpCH
f39p9Hffk20TROIY2IHPKw4aJYoSxka3K6OhPKituXFVXGb4aZqrsKvJJrdhML0Ok/JGma8HRHC+
hfQ6cJ2SMWaZ/8jxDFyRUR8sy/R1SBXdbxB1fZ5L7D6Y1M09SUXTsZzzK0Wl8fn/+QDgcgwAcghI
XzvVP+31oda6BTgWLipawKi16+0wiehLzC4G+8ZOg7DTVL+wrZ4nVlsc53h5chL7rmst9zDUYehL
px3Xw6v7qSJr/c4Ry4/FDMujAQN8O9URiOcsBZKUwiJv8fl/8AnOUZh/LYufPsHZxjX1WOsigiZ3
cEgimM1ueexNycBRUYM+YeKMFHpm0qmCPUMwxmH0o2i7c43O328BspTJzajZ57e7M7OXzObQgTOP
e/BtuWN+o6y6QbdOQrirfq/yUT7Y4JKfO8KjhzHy00qP6QORlzlG3VZXGdS2lrCxQGhT4dn6UAND
V9WdNNPUF2mk/ZjhKrFV2p9tA9sM+dwBjpEHNN/tXhtN9UIxtXy/VNUTZuvPFjHVfiS0wa8ntzM/
uOZvSzcUXsAPcZEyyeC09Ov2BuMZHwoRmrsmzR/KcGePaR4oC2gL1KPGB3XiO9u2RUXCyZMYG2rF
s3MSTDmrbNl0dq+a3MRB66KNKcy85aPcwPU3/Xp84GOhxdZdIQgPOS/sCYQY6IqbrKQ2usvwMTyQ
CgdSrJg5TZhzhmlSxet5DC2Ul7+/D995+lqqQKlnGDyYKLx/vaJ9lNDASkngHOz5z7B3bqTd3Koi
fMnt/htHXuuDB9Rr7fnms2KcdTSdA/ebBEt3VDoG1CxZjuHl7WBQ98yhEYDVwyU5Lj9Iqrgj000G
0VxT3AgHKUkXEdFHtfL7j/7uYjIZqREgbUNcPXssJ0M/mvHI/Tsh1AzUmsGqwKSDQ7SKfGIbXn7/
cu88NBm+GXzNZGq+zaFE35VFxSD5kudW7qJaC/1lcOIPzojvXl9iVnGHrZf3zYQPSlhUaaLudpyR
W98hjhJSf+r6Vugoh6kzuDtHgRZhbvLNFKIXoBuAknVUTgszpg/u17eHcgeCD9UyyhBye8/v1wnA
8RJ3dPfJE1BBxdvRtmuXy3mcwbgw5fbrrih3sY2rsMoG9YMb+BwsvW6P7IsWF5u6HUXC2XbRI2rQ
jVJtd7Mm4m+1jXzCm9qov+4SzSy8yaqIjsHAg79TmVeW4Gg1AMbVtMbMWmB9yfxJmadL6Jsoh/W+
HzTfjMzu++9XxjsbjeMiC2aPQWv5RjEbK04ym6XV7JBDY4SF7bwRzP421PLJB5fknZeCmyxsF2wI
lPPz3g+zqa5uWrvZgZ8qXhDtEMVQxszWFEv9f3wsalB0udbaUnuzqxGouPS1I5qdqSftJ9gAFmAs
OzylbU8X8V+Nxnd6P+9sYrwSbRFKRHKezs+NOiyAtBp4pQRUZYB5tP5cRI2+4ekGl0UWDKUrgFi/
f9F3LyXnazxmFhYYd91efipgGDSWvRubzW7WtdHHqI7tA8ZV0Kp698FLveoGzp8QVBrqGpBkw+85
r7idTFRDtIAtsMSKN7JmYk6x2YtpCcwiLHPfajudcAyEhH5jjJOy5eQ4yM0ibaP4VDgmNxfqoMU9
hAxQ7/V6BCLalpkzBHWeW1A0wyZ+giytXGYwhrttFOdIrbpSI1uk5CMZvm1VjhO4o4n7YCL0nO4+
dKgdoxCboY4AtuaRVqrdWQP6zyAXGGG2qVZIa2NgktdBRsEv/GGlNEsir+YEE+OXbo0waJOsjb90
QIDnQ17SXdvFiVaIjaLWGpHRUio7hpZjd2UW5eBcin6Yw0/Y/fJyy/9Wpm0xtV3G7E9gnAkIyhDR
JSpbTJkDHtt0O5hN/nlEJRuSPaFUe61F3O/NUcvE0o2T+6JDheTJASjdwY6mCHnDUBEpNGdQATeo
GQjjSVfdTeJbyPlIuwFGlwVyZOIYVCOT7lOBFlel71DUsPkKcy2uEsfRn0iaol9ih730F0dU7efa
hHa6q3qiWG4mJhefy0S0/WZWGte+VdFYR4yCxmg4UMTKbeMwXdsKOMU10sFoWfwOGN+uXM2hMGfW
9p9KPBRizM50vkACy32ZF3DeOhGPmpfWtbkvnOETfd7tAJDiIcTg8AhmVL3tS2vyQgC1e2W1EhvE
kxAUs8WHvZWxXd6GNk1UAQ8qW+Dd6CKbgszNim00jEdjnCdfr7unNLOEh202DIZUGlsSz78LTFOb
sZw73kNr76xuUjcucbo74aIeoWJGgVq60akTtfxm9+BqxYDdobTHp6Wx0KkZEomgnD3yS+/XSSYo
oebGdAvgnypzocyYIC2QKHtyAIZeGhPfB6eFBHgdHAmU5jtT0Zijgu6K8Y0eQldkvkyzgaKis31I
P7jWO3v5BDL60PQCqSjYPv6RXWd0l+QkWua4Ug8WNYOt0LfwKghpIiMmK06TEQcJ3+wNBNLbQonl
RpucGMBau/iz0g/g72Z9t1C63oZRXn8tnU69AIYM9b9vLEanfftiKU3pKz3hBg4N651dVebqn1o8
uwzlAYQESpjZdjY0KY66Bl/IrLVtZs6PhTo0j2US7m1TfE6G+dGUYbmZVJdG3RA+FpYSYTfPCueA
tKPcjkoTAsVT7jJEL8cuxKViRZWzURmZ8j00C/YFdwmQhdS3SauMN03UOrcdgVHeZHQX/YzyIJdL
4hG7/IMAJXIjjT4hdaco9mXhjC+i6wfG+dNChysbk36Z/QHTz2JwNNfVFpxqlbj9XVY5kJB0Fs9D
gYBUBnbDOYKHKZtESpzAn4gEsqtmYpWlc4jGPdMOQDcwZFXE91ja4pz4AxwAbohNaOrm3F04M+SQ
7s85bm1EgbPOyDODQK63fyoINYh7h2ym4HKpdzZwzmdJXFu9NzKCv4LCaW3YsRWyrgtFsTDoZLbD
/BC0hakcac+qMI6rJtm3LVfK67MyB89XjHcxXf0bPU/1u7Aos+SAbgSonJs0VxpQg22VAIz2ZEMz
Lk469ZulhtST9HdXVIean2oess89ImtrAyip8tPJTIwLKTvrsyCy+cWluT/4VAEFh+9wVAO0svIL
c6bipQU4gOII2vfXUtptwBHNvHYRQf+ZuOUUdHGHRJyK5c6ZRfrniAOXxZjLTdXrzfE1vOw1x1cX
RvdAF44xSNrFy7YfB1ZCjLT7MY6c5rmpRbbNoC4+2o2e7FMSBfODIXuwLbPaPZhVM3M+rCZSkuHs
IW5aOm4O/NbwQ1SRBcDUTVAQ0H4HuLaBTQt5w6nUbbcZ56ZiX9Tgvrwepel9E07RsnHMRHMQG01h
4leqaFxi6lzYYGWcr2tQmY6Rm8afVaCLXmW3g77tuJzKfemu4D7oWG58IgiPt2pl4/2oy2G6jMIw
gg5Bzkal1stl1TvOhYgFv9WABC0AtHweexTXHpVIc7TqOL5Op67+SutO39A4M6+xRTfWpkQPAzBU
ZtupkqLY2bYdXed5Pdp+bcbmNTdRw03Ft0sTvjlmhSuu7Tiuv7Vj1H4SS6vddcDFHgDQzLtlBjfi
xFxUhXn7SWFpfqrNtv5mridMv7QWOBhZA/qYK5vs4Yvya5UBzg1mwSNoaGDRY1d/6+e6fRxjruuC
SAMXWIRHZQHRQ8p8WYTHiG7EbnD77rs7dea1WBoFByKBgdcyMQHzTlZRzN8XRD6O5AmMNjj3gDaH
84XGY7kOEHohpYI8ssZLgdlmhxrCDn+Oqt3V2mxeJ2YVfqmtGB2ROVRfrcjKgh6zJOZLBW+XNzoU
keZg6GROOJAxWjUMImUYTy32ub1wbfnFUVL2xShM9kbNTwPVj64Ht8GBEDsmFXipOkwsjCaHQBFC
zuuxMqRBkk3hMS56/kI4uo4XRVPeB+lSV4MHhKamjVV2D/NM09qxx+67HWEYROeYH7S2X1f5ENcD
Mxfd/JwU8Xgvqn6wCY3kTeammt06fVs/GWlsfYaq2sDTL6f4eraKUvM6UbaPOQjPG8fqhnu1ltkt
/G9xvaJML8xUIwJKoADSMmXekkIKdJ0iI74WHVeNHJT5Ro2U+UVdkA8pUpilR9M+vCVzTRxQTpQX
FiF0t0m1ZLeU7PKLqzKRWaYRLidi6y7eKNAoXuyaNh9RuqQbePRbuhbDkDIhwFAIqGcnX3BXoaUM
b0XMkcsjl7yZD5il8WvFAytpUaC7BDSQWGnsWfF1nqUwlwttqW6gONDEBc3Ed612TjweLKNySt/t
+pfKUTgzjWqB0KWYCBqpUu1eRESlj1OHtHJMh8Hn1ms+sVsskEXSuvUtHYMIHmVz+KE7w2Lyndms
/brmslg8ybudij6y/V/2zqO7bl3L81+lV89ZizkMenKSjo5yvLYmXJLtyxwAAkyfvn6QXF3PutX2
evN+g3uelUiCwMbG3v+wwV3ZeVwBmN4nyiaaReH4Y+5jcadS5Dq0cPtrNS791xl9jztHxdlNGqJb
rhIYyvjceOfEMZQ9cUfyzjEoVH8JFBPsO2nBk8JUvmqC827pGLzYi644E6cH6BeSIBa6EXVT5Wka
wl78gt6euk5RAD8b63o8viugC7bNSw+nAywQsQm4hSfcH/rWH55kD1RervnfKuv40tD3aLeOvfeG
4klwQKBh3faYJO3QC2m3weiFZw7jtaGj6QNIl6xDnKKWe6fBEf7dt6L1UcJHTAtXAat7UIl/NULX
oRdpg1pUEhd3nZTXgvqPrVG7Kpsea/ShCm/sqUHzP8KFKjRuc7NdWFdzaOHZtATpAzqx6KDMhc4I
us1qTAYh/DqBfR4U6jQuCzxl1uYV5G+JWlbUnrK8XSD4eKSACe0/SqivSZCL8ypq5/uqG73vY+2f
RGE7hLSY/3iD2LchjJ9Z+RfzXPp/kW8b3NncvSWT6TN1CoVbyz0XKQatW5GTkI5lt/wVz1N2b7dI
0ET4KoddLXbJZBXYSYruGE/rK/W/5mvVRCuANMjzBBjkQcuQE842WhYf1FBVoZBs2ZjzpZZ9UzU+
1Cmtg4sm1fPOr93mjv8TUZRHw0kLKyTUJdm9HriIDtLoVtsJeDXOMWgKIzCfFEn4HA6qhkkdPc/4
WpxRLoUHYJPKbZoCuZOumPKrIqZw0znueeqtzltup9NhjC37TLnOuosL7e2mkcWIRoxCwJVSYbYg
z0Fy4f9V+sFZG8zdgeVEAMZFbd1koUjOjBDU3yOk+b/m3neukyZZQS00/mOfz+V2Joc9oPJmHm2o
n4026N0y8paQ9JnFISIv3EglkVac5/7HSqvJRUYAm0KYIulDAa0BCeO5RTmk79EE9ptygMdXyi0N
hE2yQnyB60RC72flK4oIMPKn9qgqUZebwLfQfC7nu9V2/1KF1RxYiofCW/Hdo8dGQhbp68YP0qe6
6rbF7EMGJQRCX45VcR/bct1VjRdfDEtB9IKVnyNsi4KPDG4aZLS6bT4lDk2Lej1flg5LPZSIW3I0
q2LBYZDbZ3N5A60NPwZRrjXrTrYcS2urZBnRQxuvECAuvzSuH54FDgV4SmtAjA0ZHHXiwppvk9QT
lwAbS051EWSPjZZldYJGb9+j1HuSZTQfU3C6YzxUVxD8kXlvjXKM3yHwToMH24tBXVL3XTYhljfO
bCVfEnqmnHNesRrWW/Qx163ow3FbRi2OfiPOmV/mxZfnnRu9OWv4I5WdeCFjrUHxNR1Ba7Ceojqw
Dt6o0dtFqehuCclY6gWRuI2fKJRyULzpSYfm4wi1rzhZXjf5uzGyh+gYVYC1N8jJdDcW2GmjJBp1
N5RvOnvjxiVeiBovMtxmnaB8aZqyvcN2rLnDBQNBqHfjhxKG3Pd6cO23FqsLvKDstYcszx8UoABO
gSy7hwXx4umLJOPhvRUccpo8xNlztDDQqHuYUaux/GC3pHa21o6rKfrzrS4t3EfyY06mFYpsp6ya
cfOpOvV90MYOAXuK5u8Kpilq4/DUX+yhdN4qxIJwOfDBkQ+I/75gEMEh3E8L5AD6FQMGK+ixVnbX
MYn2axW0D7WYCQxDPk8dVoGY6x78ZKKioeec6ZG7mgQHWaruIUciKyDH7NKXwAn4naSfkWdFjb8K
dvgHMI1aD4mtHaZuoMdLqKDxrgWlhWyTi1Ai6g5+O1wUa6A4N9rt6OTbqZ+K7EDyyl9erXhGfW+i
/Ij7QLJYZ9ZiUgBFhxQqvnHfLXMbjHcoG5LWOg15S4gcQy7E0RJPaTniJJjpwnieZgE2v1pzVS08
zG0mpFJePgYzGK1Mgx71HKh0gw0yLUKyGpMlZNjO0N3Mtp4IBzRQ3osCaBy3DwH4sfasLkrKPSAL
AJZC/K2OPUKZyY0rjDajCtbgAihr9xBMICp4hfRbt1MqeL4qCqiHyB5ny4sBFMN41uATkF8lIwpi
Y0htdKPdoM+vQsvJH9Fwdc9w92z/apBzuquiRKTbvo/tR8Tth+U4U4ZPb3xtbDzd0WZ6kJVz1wUK
xpzylrlFtmnC52nLO2HtUvuH501dhlEccQVQBAnEgwtOL8WGm0WkdhiHH0U5lJjtailoYCRA78/s
qnBnVIlYP1gJYdl6bKn/nSZMNuwN85CMLsj9vjy3Q0kRRdJbQTRPFEY3BH9Kh9+12L+2jUZfHtk+
DazKXee1vslHz94Kk0LWUevCEQQb+OSUmM2iGmif6EnL49Ro767J4vkSLFPxvK759DQhgPhRVv//
BK0PDOq3TrdKLvc/sqJrfyFbmcru/y0M/4Oe9dQW6sf3//WgXtWP4R+/9xOFGoZI24KMAH8KdJRm
PnXbD3Fbqqr/EUDAtqHpk4y907B+atuijEQhO0JZFoymSyV46LTK/8//duL/SMADAesAlsfERm/5
3xC2/dTONVdEXAJJW8+NjBr5ZxBo7ZSyxXwr+EGOobDpcXsfc5Wt3Y/F+hwEuq9effwKBsp0y4BW
HP6qASAkq0vtt6yVPlzVzoUMf6IuvWgKdhYCYlPS1MNVHTS9hd5jNQfm3Klgxe6sEKEwMFOU1J0f
EYxqfV+jz1K/xnHQp9+8hphynYW0zrF4doxNzdbn3NrcICWqpnaX1YE0KLYpaJpLOF2CW87w01ku
kJVBAN0akHms/9BS+rXWj2a1jdgnCEuwQrw+1zZttn8pu0eQiXWOy8iPdOraUhwVhgo+HonjIKMj
sqOqmLZr0dfF3wQBTIMO/zKj/odWw6f+GtcHdGE6WujV86a4mV+vz+k5HujzFd9Lp/Lw01IdUZk8
KnEtVKYkeS1qPjJXmU8n0bfWvr0ljmONvHV8Q8U/gaNq8bbtOuFJcj3Efvne72/yU6vRqGc5NNzM
NIfQ/Y+m7rSscyHXoDpCG5UV/hZNE3kvIaI3st39u5eit2fAejRfKIJ8RiA0qdssOguzI/PVwnsD
rAtIPfRmGj5+fynTUPnvzjGwQLBGSJAZJA6S/Sy2X0cevSsLjSfP+o6u5giQJVujLBIHSrqKa7VS
heFLFdj4Wv7+up9mnLkuFm4Axegngrb5fN1eI3vaWV78PVtYSSGn4b6GOuWnbgvVqCx0gUluDmxx
k+doyv5J4ebXHqp5bLRX0F4DHAC0i8jw62NnwVhY9px73zFAiYSH8wgNt9eP4e7IJOrrwnI658qr
xKIfqgEbMpKrvKj/+AJ+7XhxJ9hS+qT1AEtBqP+jm6uAD5ULvZNvabK2gTzrRN+kFGrTZkiWM2Rm
Z97K78f+nw8fg2NFGhGpB4R3P1sz4JaT1uViy+9+OBG7DosTrk6Fteykwe2ByfDDF6kZdYGsAtPz
pbMRe0r2Y0H9b/rDRPjkcmAGgOoLa5/wA/DK+yxykCVY4iS9st7yAiFxCwNMbGZyNLO6fOgQiCuB
gqFhMCwIXHKE9rirAB1r/dD0IQpareXI9iFpKAW3OxHgGn1Pct8Ob78fs1/RJH4EpgpRDNsP4Iga
6P2nCInLUUyPcJ3fZk6FTAJbVzaDZc+Th5PFLD3E/Xu3EmbRoIFmPgrKS//uYDkOHqahBxKR+otP
wP513sbCHdQyhN1by1mHnakkJqO3MS62WoILLw3YzQYU/6rXpgw4tG4lhzYs6KkQWlD6Rc4eYvYz
gF8Td7jW44UPnQAryt8Pl/N5jjnv/AQgMIgOAKT63BOfUY3vE/oWbwPOOlazL9XQ1/pWrKro2+0k
FkQBthbC8XyvW0TTLZAv18V6mPo+PR8SWVM2Behno0SRC5QZNnhAhCnqc4Ft1fdhk2QrSaSH7qjL
MatcnPZkrwmulshSpFg2/iFOfoJNEqmwd0hQd2QTAGDDZP115JmZrRixz34hhQ/KAAx9HDAV01Qn
idw66OewYaXLR/SEh8v3cPIheoNJifnWPCkvFOTj3p8XtP85ioP6IcUKKO1BYSCQfJoWHEEGvDG6
/qWXrCKx94Yq9q9AqNFQ9gaomGKTpGO9Pjf5vCzRhvL2JHLkZNwpvM/EmloYoVPwfJaWHsLruAhN
2kPloUFLpdKBeT3d4BlVCIwugvG+58C/Pq/gt1EJsevabMUYy1m8oA55Lb7o4bGELkwzz7w7D84a
H5DWqWHv+mCg0BLSzOC38GsqSJvE++VxzwEasom7GbGzDU56NndeWK3JeFQfNNUrvZ0WAZ1klM74
4KP2rC4lRW1E6utGukZmNW3mY+aTMnxt4zb1n0d7dJhkEXZV5d+jaHG2/MPc+BzCGf13kElsuCqc
Fj9NDS9dUPpL+voFNZyBttfMSbcHOt6VHc0eLZAR3/9+eX2ORriNgK2C/UOuzd79+YqDtId8arzp
q7dqMxlB9pvw5w5RxeYdjiIIX9LSW5mEk6vVkF0BkImYp7+/DZOk/5I9gACirMvGBYcGrtU/qEgU
WwQYgOa58dtGeRvV6cD60YlcEI3yCqTDHoxjV9yONOmIOD26wZTUYuWiqY021ATtXLmZuKjTOET2
R9bxshkmJxzByCN/vBUBB/ILJhFoxBIEHaUFH8CeWey5zTzsxpzs4jwtK2VW/ggz5QY2TNTDQamk
N//JwfxzXAOaDXfHNU/N03Lk/4Rvq8I0byd4mU+jhjeZ7AOJmtWFO65m3oJq8f1j7iDgLzZzlXh8
mEKKCXVhb6Y0pmaTmz6kOM7xRVcUayOP0Lw9EyIFRQjnIPChGAoa3kvFqkunxpwUnCVuWJ2RI1hG
f3iJv8pXAGYDDs62SVQzLlYgmH6NbAKX0LUrWxfNqtxjbak+MzegLE+bpfu+jpHvg/h8SLH6ZYkT
K01IkaCeqlcrdzicOHNgvoRExVC9osgcIZA6YeAroGZMHdJP2L8tFwXgav7MkjUhlG8rkt6hB3Ds
DbCN257H/cOjfcoyeTSEmigwsFTI2Mn3fn00NVfI0upuefKy0UQqJQVTCwueovum7LhyaQErpF6f
I7c1+2NjdbQQKKw0Nc3ytQlhPh/QHdXTE1mqZDimqPSYfYAqiSYtxTSmmD/VvYlumrB5LNx+Iqwp
MhIuiIyAzb84OToMBUr3DIVSUW4p46BcsiRypLD418f4mFBY/QHH9WmNQmuDtsL+ZVQW0az6nOo6
04qXViisx7GJ0KM+fKS3bh7PY7XlvJxnP9m8/09ej/tpOzKXRLMK8Cfbkg0Z69N2BJqZFLKfo8dB
gwt6VYtSTCj2fsbHL3sfq4d0sjpUPHBhWBjwekxbUhaCHqM0yblWtxHiaWl5SJUfEwxYkOO9rHGd
fcXWmoWPHSIb1c/Xhn5Dy1DOddyyVlhF5nVQJTUvgqq2w0eylMlowEAddxIY09znKlTm9P37KQeQ
+deYyMObTYAgAamBLOjzyYZ0cLAye14e8xzPUZqtGk/vbTohOnWNuagvl73IZYj+QAKNpkTFSIpC
nOxae3OA0kAurAuZNZZ/lTZGx17QLM++YdZqH6cUkYkdnaOu/u6DZpb3TRc28nVacaS58UdanbRL
gAIZkhP544Ac2xRgPYFXV0phM2yQrLj0bOkkuxaREmdbzkojb4oApsDIIG9Hic48Qigji2Fc5bTU
aK8j2FAeEtfR/kNYq8XPtvbs6Emf9SgqOEBSsKhV5yqPyMy20VpP68phnanYn8/VktIQHPoyPFBo
zjyQdda8PoISdYtn7ddZuvN85TrbhfNpRz8gU0NCNxX5CjwJ6+wIzljt6JYj5ZQmLRh6Z8Jz/gC7
MM7tfV91jf+0oBpQWRjp2DO6hWr21JU1qNYymOtIfwdwHcqnNRozGC591zn5cJdQfTRyGdRsDsiJ
xA2q85yy3XwbyRWXujenKeP2e+72nZF4CNUifiRaTZO9xYl2cMoj/VQRxDvOAQH6tmljVWj0OpFV
VWeokblDnf/I49ZDTms7O14s/StQPCNTGjEbGlko8doqtPdt6/d9dI7pY5HXl3SyKpHtyzFTEyou
Ad6/xSH1m0kH92nreuI8LAGQxQfmSgjipx9Xm229HuJiSjaZ5YdC7fJUIjJ6PmWDlaMsVgAX7GBg
TT4BduwLHXzpLB0GwzmTY7LQqvBIWzBU7sm6ko1aMLcOb2oqE3yojy9aBQ4ryQYoic/l1m7wxduq
ReLSOg1ln7mmiWNFEeJAQaWhELWgFGtaXaPZF21ACDxO5gVsKq9zuoR2gqVFTon9ZqHy30e3yBSX
U32IKs9y+/NKL3CtbsLSCxDnEEliahKRRK+1esaCPLXWC9+voQjugVwTsq+I2iIPLiwvlVF9iRd5
4dS3WF+iQbPHf2BC5KIr0PSjj+655paW0aqpMuM/uxRiZ/dVKelRYMMQtF/czG25XlPSQXzSwHig
B3IOZmTpvBfsIFv8Rcwf4f5JWTaYmZicHi8pnn7b507rhQf6QWbEvFpVfHRDrnB/ayIT8pGwyeJo
SzO3YwJQg3dD+u+y4ef6j0fNaSIwfKKkOhSxlwwpV6tzh0Mm4FHzepzeR2DqL6eezTi3Ph4ICtEV
S/IqLCCouf8DP9uEE4csCjKt7RQ7oHOgAeaBtoyCjhb6WZXwklrGy8rX7izXq+/MV3EZmVtGLEj2
60PIzOIKHt8Sb6k1mwkWSgzHxxOKUXwNDUEzNOOIHxKtQDAqE/cwtgOX3f58Hik9T7xRRsz5WjBj
OvVQBX6a4OYxJRSANj12QozFz9mTrkPCn4xKyzxcqpb3wQBSzvv7meMmdFnMv7whwAPKBmz38HOo
rY8f/69B/vg5KgXIvUdu33ADTmvl4xvCb30hzwpaVTy0oB/BtTLXywr7gQN4hrBI8PGiunVUTDVO
3lpm54BplzTYOBU0hxAzLd0xSnQUa37ERf+Lu6LMAaJmU9mLSXqzBuYGazTKbPGGopMZwQ5JfT7E
xzPlLtBDWLgd+FHniGG2OZ3bH6/2Y3qEaVUzPiHC9XwEdDr5izNutMzTzJHmMrmfh3xxQcslyp/o
TflanXhSzwzvx0Ra9QKjcM9Dmr+C/tDA70FF9JhdWISbW/8YUGudVv6BKQYeZ2CGg7Yqz1cIhehi
ZaaiZWPmpWkVX4JuMpWPYeL9QudzxZsTZi3TB/BsYx5e4gId3uDkbW6uwzGKD3/EfIARMVbj6OCs
gbn/VodQ454QVKK3fkDmh7+bC8/JvGM1LJGjLsAamLlCfypR0dnPIU9KdMhtlHi9ij/CDtBx8bIv
Kvb50RFraD+RuZUxpkjCwmZyaw9ZysXx7O44Mqm6p7YJdNNUbnhNuT6PuswsZ83+yteqRYdIXFYk
i/NyQrOinrujQtGYdmGNbBC+UumQcc4H7ab5+VyJgQ+SxqC+xuWL/y7NRBEtsCeHUpGgQ1Ffj5VK
KQrg58jVnTzrxucQqCqngHRZzdyfgMhT+p494RJhYpnXOt7XDVtss58tWPzDOQJ3cp2/2iggEW+y
Gnh1dfxZJIeel0tQ2nnNeffb4g++5x37Mmc4zrz3NSM6PG147Whup+uzl8MAV0/Cm/IpPII6Mo8+
J9nAEHn9vFY8EdrVQ7APV9shyqGaZobPmXsza6hXmSn+UT+l6Q+UfeNo1zyvKgqXD8kE5+dFQSnU
Qoh0pa6cYMHQJkhbF6DCrrzeAYiwCxfHnGHHQA/Mq48iy+pg+pwedCtk6p5nqQCCu1k/Sm8pxHSq
hiLwK+qlKf3jkAY9Z6d2q2jZcw7FPtmsJ+VPBa2FrAKXpnZemIIMuB4WIg1SXl5oBk8XnikV0Omu
6DCUdZvx61ip8pRfJ9IzLF0mZG+xD0i80hQpO812dwV9zgvVnU8Za0n3c1paS34Ipz6oBxSRMOHx
NxFFoPDFx+eTIzmbIaZLtLmBNKaHsG3MttEEqRlz8POoagMANKWjUnVUor3CLrzxNK2QEugC47hu
PaCYpqgqrL1IwhfiLfPLmpC3X85K3zbPkKKxSvDneGmqVPizm2ouXatu6l/CBPND5w3ibVhfh6Ho
l/Tgu92grL8hLJZzumdH8+pgM9TUvxFOrZ1IPlORhAnxiPJCmWWGyu7l8/0UkduI78lYjMLF5jym
NHEmKz02Cfpx61A9r752sRjX7A4zh32E58gpoyhItKOZ5U2ZuNuRL1qgy6KJftu8+/kkH+9S9CUF
4m0QeIt5rPdwA6DMxL9kyUw0Ifs3ixcQtfmJ9r16j3ib+RqyORY/sSC2wUfqUZ1o9pzcTW+jqNOe
pZyRLabXq1qcfl+yUM2qTBrznZ9TlpySSJQAEOJbH/VwE06tbCvnRXrRxnGlHd/qHJpDhyEIIJIX
fKfTxD2fRGtWeWatphw40P3iwyctU+ditZnfKDPxgqlbmjuvCvqnLz8vFMiELQ3JW172x4mtLco1
Qiq17bV/V30ErOqj0ChixxSjLUjJ5h5lKH1/hwOVgCKdi1BbDxrEO8+sJnqT46lwM5PG5f7MNaKx
Nrel3xec1VXsI0jCarPIe9c0T3ftNJs5GaV47AIUQJKsafZ5WbMaDx8DQh3YBL0qDk2K5Q+OVV7k
rlcDuf/98erTgZ5aDvGBGewS3ELnH2XlXNFDoF7tPuQ443HXUZbNrAYDcgDM55sVhOuMWV1jIcy9
//7y5uD6L90yc/nQNE7sJIBZxcL9tZ4A+afDeyWiVPURGktqwNwF5wBW0u8v9amAzmqyUTvlWpSs
+G9ojvX/0pKd4kqgq+m0/zVH7ArR/q3oUx9QdELPiogc5ual6qLkDUMW8nllP4Pj7+/l1xIC+j/M
H0PTjw2jlXnu/nov6ei5lG/L7CGhqxa+FIFj8nE8HiPMJjtS5z+N8z8viJIMhQOj+Upx8TMNjJaq
jRqODQp4btkoMvQ61XmE14Ypa76v7N8/4GfaOU9I7RbhCseF8k076lMJd67RJGxVHd7/jBhTvpqi
/RJ6SxAcZn+Ix0OJc7u805O3IDKuWxPPcQiwHqxh9dmP/nBHv850xpyjlGG1eoiy+5ToPhUal8S2
pmjxxD0ayGZRTeR1rPFZV+B1D0U8FryC3NcLKxOTGbMjCgv4D0SE3hN63Y6Ck/0haBCqZisntCBV
IHrBj7M+Uue6WDzOk9vpo5/Vf4TZ3z/E59fIi6ORbaMGREnW+Ye2EvuuUAC+xmvoqiYyre+JUD8E
rb5brFj7f+Dp/k/XC4zWjfkf3M9PYxYB1eQF2/r657Y3Z7koN3ZHZO02EpDqv1Vag2/sxEbLiYWB
7xb0+U/hwJtSKtFjUV5/bEskyeZtRFXNumgHKDl/IpZ/6kJx2AOhgUS/y/XImIlBv67E1lZ5Ws59
8s0GM/VfE9ANK5NUSQ9PiuM4xciSb+3Gly4wX1nTE0B63XaGrfKgujyVk024+P2L/gkR+e/QiNiM
C2AhAbjz3lr/BwnWtumsRAUqlBKF0XzYu8Fs8AQanrzu/h4w2Y2hBQ+gtodk06Qr570Nup3KgQGG
Cj1MzG1X9dRuLl2f6oF926QB3Ivjwu4edNfpXFTOvGxTl6bR10GIhoOMhPfY4qVb4/6utnZnh0Oz
i2VAsezSQ93EC2+Tj44c2k2j5d2kbeOI+Qol5hFzVtKUsHCoapRASI4cFaKi2QGD7YlnP1OMCBdk
3mL1kRiQY8eE+/A9EH0cFqr30ZzyxiX4crgzG/k0ukhAHzs3JtPHhYjhJkkKdXTtDbVJx6yPGNbT
3uS92X3sQAkD3glzAOlb/F6glfVRXWrQ0R9FC8HGhzr6RyryngPRG5sY31XEZhuOxEhtiNNBFbp7
1Jy4ZFNxLhhPNv2GIgMY2QyciKjI12X95JG4Jt51uACMxwY0hPDIcX4Y4btul4+TVDItgyd2qBej
J3xPDSWiTwBtT8VdurXQu5rsZiPgDwfubYKwZzTtM4HqtngMFkT3ukc6BqYnRRZnu+E17EzaAI9F
T7042zHPAQQccikcp4QwQdr498LhcYhPQThP7osTzIuKryl8pf1dm0Dzd/dlC9yQsyxLf1ZbqeDU
uHCKFt7tbppdI6JlW9QWxi3JlRPE2wUf6OmygnIBJpyG8lRwHk4QfN3ORY46g29j5gCprKmWfJf6
pMztponaRn5pqZ1YehN/NM1+RhNBRzsLL+OGyFseIFSFAHR/ZkqUrk2mt7TKbBsfU6N+z+faCMkL
cmLUijXOs9IOkV7CiraLuA23ghM/VdaYPBKGu/ihbxOrPjQFhPhNDiHnIVgK1PlhBKZnhT96x8L2
1nNYDuORWkR3H8kQgTUIBddRgd0JVd9RPqZM6qOfBYC2WX35Wyn7+ktmG+/TxEEBI649VMyoVW4n
tw0u4t5+6SqWYzv14WU4Ff0uQtmat2tbxvB69vdlV+ibtazRG2D3Vft4sT2McIew+Zb3+sGFB3KB
glZ20YyD2gcDRWSgJNlx7HSCU9sU30V9LujM98X3YoBDWed9BhS8bXdBmohTvLrNAaIifVyMeGFQ
VfHSIpTSRoeJP3kec6J6A4Wuz0AupN8F3rpn1ezUaG0lZQAbwu4eevT9Vrx4bYEfuddlT9O8xq+1
1QJV9nTzOMVusbddZZ8wa8yLTYf82aVPoe0g1QAbs4zSO8p/BYgj5SXfHZo1nEic3rkf3TIvDlCW
rb0zNOp+GH1KBoSCHSrd+uQNEueHoJliXLGTNI+/FKObLOdgCPS3wfVLzN91D7U8gya1bEY0JH7E
KoianZVa8tQkAAp2vqPKu3n0Kk46TXcRDAribBrn3atdDv3lHKFwPYSOmaGpoZ352TidZhLSKzuq
xnPq19apQIHGxW2lqL870+S1mPHGaJso8I5fp15MP4SFd69bOOsrlOcOr1+s2k/Jug7M3LyGywDm
SUJeX6dqPoUajb2N7fTF9eJEBGIORdtx8mrvhABm3Z/kLOTB7bV7EdQ45VKrfQ6m5RuaeDi6OSyf
cdBqR3HQRp4PUdoIL9rO2/uRaq/73Jdflx6fK7C+WmXDRmMAWMFDKbKg31ja81/pLXcbz63bM7gq
OCDZjbqbURm8G3LA5RjxqexJ5Iv4Iue+cTdi1vMWBaS+3JTcHz3TmKoZC2/OcQ6f4+k2cQcMpdt1
hJLR9HjkZXaDi2+BXXg/OncJbYDz3pXxVsNvOeFc7b8OcThfllTsRxoHvuaiKOWn2hKcKXWGNLiF
9mDtVMmrtEhLdjEZFgyPchC34RRWBwI9ahhJsUZH5XT5LUgb0BlTLp/cru2RBZyds7Ifw1c4+08T
J90n5P/X+AzeKCpHosl+LAzIWQ6hQe9J5JYHtOsCKBu+oOdaZXDVc4zDwwQbcEEm6aAoPCRPCSoK
bx6+Uo8wTru3cUUDRjPBYTt07pUPNABMd4i8/yzUAxmiBfy7HS8tKP8vK97TuOzAYNy2FISvkbDz
2ctmIpJdFjEVHRiWRyyEwKIPbXlWBVo+gc7yuP/RPUEox+069IavVNbEbYIR49FZ6uShaSRmMkMJ
ATwi5HKQbYrr1rfVSWp/um1h9T9K5Ci+edVIcHDFMl77+IDvwXRON46n9MUso+m8mLAHovISt2dp
2Pg7DrggPylcJOerJdPLNM3l3Yol+lNM8eOrWGP40lmeHVls0dXqWAoUUlgc6iQNLulRO95WNQgM
xjBKPea7bA9rZnW3FUX02wzTcbEF22Ef5FSKr73SfsbxeMV7MvH1BVAjBJKtpsO8c00aYnYz772o
io8OXbvt2K/+TTxm+BxoaX23UhcU2eUSIH2WbJdmJluF00tROr6sAm+M1N7uQM+Dg0/69HKy+uyW
OglaYZhlPddKvvI7GaXawnkeGjKYUkfl9ZyUAChhtBenpOvdF22letrW+WSjCRPpp8IdR3GWuzU+
0EnuRBd+2sn4gLF4m+DpGPc7OrFICIx0rHdo+DXRplxxgNk0XtpedxYd+wu0FCLGOrQnJS/xlKBV
48zSmc5bH6Nqb/atu6hNCrxbZpl3+xzvpfsyK8YGtwF8Mi+aouqKnSXbAExjmjoWKlPDsN5jhSd1
fmZSD3uXiLmru4pR6+DgnCpO1bLeOhGZyzZodDpeUe+AZ+VpJ3ucorVboDjX4SWAuxRih0OKeKE4
SqvnoOD8JokjslcBdE07g8qYHkcVRqfAne22fMQDLMU4e5mFnegT6sTCPo9ReFjORI04xS4fh0A/
JFZW4eXhZnUiNxhoZljiWqiDPxQeuJeNm/v1XbfgLHM2cVREqxKat30J5xeaoiupxF9FNeF0B8Rt
3XXUpk6lq5C8cKLqpKxlHmBiLVaYrDDumhZVlR2VlqYyOKveDfDWUn4Zq90SlmENP0kPHeshpkG5
1c7iNnvf0XV+aXw3w03TUqjdrmoW0GGbhdZNpHEURAwjwMKBVt9VVVDo3JVzMR895MTiXYjnCJSf
sJTOeZXJnoaiDvAgcCf616Fy1bUVJHO0bcrUR6zZh2S2Xai6PTu9Jb+PCamJJ3vkGboudbx9NuYu
ZrSkcLnVbemuAyabNlEe3i+W30UkZjpeinpLJFX8QGdbxVx8Iwih+LnPe3Qcg0w4iP7BUXSifN+7
WIwHV441hvqJdmyTHksR+6/ZOL5AA8mesrx/yZI+KDccE5qHCXTGPo1TeWazeeAxoENJAytaL2oc
T66lh+3vmEsIUKJf+00E0LLfNE3QPMi2DndSIi2nETsnvo6q+aaydD1EHUJhAu7YFT3C2N468zCJ
3cpm498mWLs/oOclJQoWVGuYD0yYDYi26TtuotVdL7CO3w/w3HGpb7sHLQaFGMmMhtI5dV+MAaxm
Ts6brhQ7txX1AWPy4KGtbGef4BB/UaVox7jV7F+4PW3HLhtoPycci3aum46vrcaGdJ1dFymziE14
ZyejwHrXCbtrEIAT4EM54WeIXgg80QrHdD8cUJ1PnCYFBQqkUZ8PIQ+HtYHlPKwpWuQpnWthpO/G
nWRRon64VPKaXZ7Nvwgr+K0l+QW3kN6z6yCBYuyaddvnz2WROS/UzuYDsJvkrLOT5hD1UXlrQYXe
jk2Yf7Hb5qkuwXJlHNwOESJpX7vJVd0GTZnuq2en8qRdL4W2Jecy3haUN0/Iq/DQmU2NupjHLZB5
76bkWHIa0b75VuX/yd557DaSrVv6VQ56HoXwBujbQDMYNBJFuZTLSSCVUoa3O3a4p+9vM6v6VBZw
7rmFnvTgTgrIkkiKZJjfrPUty/taxInxCuJtOo3sXrdO2zVHi6HvM+Nzs1DXtLndYMjublyQ0tSt
XBzVQWh/t3FS4q2tK3XXnk3x3uA7zUiMJexkwzi4cY+1U2dNKPpsJgq4XImk7rwpN0Kr5DqycbUs
d27KVpjvKdgPGBwkRpOzjavLDwueFxIBEBG4KS0RKGB8vC0t/IjrT+P2fQW/YXhp6drSsGgtS//K
jXeCoKP503jQhsLdDm2uHbLOMZ/U5n9nQAaROA4xJGMVzd8lYYPcHug8d42M0TM1sWOdWL711+2C
LGSD68/sT7OQ7XthDnOmEDIUttlYzt8HgCT9npOSPk3iUrQ/CEvmh+zUxqjOR+uKMTOQrikj/eGg
hJ+fuOfGeEca8nBtgwqhl6UcGbZl3GlOpHUVql19HZ3nQZTlm9eOc1gISxCjoXX6WU6e8ch+zA/Q
9VDDbdxhSsv9RFF1xdWvnqK5S0EedXNA6YkOQ2vOVjqBNJM4ToGSEO/cRnjF8QigKeEgCkmfJhOm
GHfJ6LIMIRgBD/MQY2CnjcVmuXSZSU1tkd/yWgtZF7dmY0xiS1cRk6fBwdvg0+wNmZTLXtPNvLZv
XQI8/E1hdJn1rYQuptXhiCUxj3esvIpZvynSxm2CkG57tgFErmklYGdww3WWbcoGihwbiR7bXrY1
JKOquF58EB56KCQNWHtXjnhMIAQj1A7krpdtl70mCTSqZDtxqrAIwSVk1RhDQZ+4wy6hVquPMpVa
9UN0hMM6UYqCqaojp2Nb9kgqENuTfYvUaai3/WJren6Xy7bgeyDKQ2QyR4vMFH9EqM7b/6y0wNP5
HEVeL1s4UrPz6vSOmT7+HLdqrVoZDCVYwUfNNOK5vSYRUS3f2firTQbn4ep9JHasz+4eZfTK+dYZ
IsjeZEvGCnArH7uMRmcb55PLLYLL8fAsUwYK/mmgoJzPeh7oix3KRMiu2K/sp/i2uOURgvtuYRAc
qy1gaLnU15bk7a0bXG2mKUJkK1YVP1oDmaxwjJCaZtaVLmVHoPPWygZqHHqHpNvhkyTDHKFdsy3Q
Ed2YyLEo3duAK+ZC9rQYfHufDV61LC1z1JFZaEbIZi/BKUVJPdtZGbXwvhsoQn3d+KeV0s+PYq10
Y/ZYYxwAvzDsLrAjb1kte8/mrnpufVk+aehjBlKpMMVtbMm5E6EXqT70uqDKQr9OOk3UuII8vLFH
aTJvVrNjfbi6crno5K8CeC53DvrWA5Pc7NTosRUWpitvcmNZqqi1KuRWY8Aqt9XKxzyYJ+/YUcJ5
G6tuF7Bb9VTU+37Q0SHOfjtBztLH4qPFdl9waVX+T7zRAAsHa10eRKZNMwWCVkZUoHSIMOgdZw/A
dKi2JOfN73BI5qXdGMnUGQ9+kWHznbK6/t4TJdqTcDjSGtSrRgSl3udGqlK0enGQKfGuH4kGUlYL
qajNOlyLNNnhH4MusKuk4SOvMbtAudhtaEQ2SJyDIRrvrYSJwMDSi02oPgwUM6IBF28R5wrmJ+nd
uiOHV8QLCB82fYtOLkSV0Y0USIaJMojh1jmh8642dkcdfjOzMpuh3xRe5BUuMa+JaBCjSwd7BOq4
tkJ8YS5SbP3aCVgqaUO6x3nAF+PNibaxUMcdurYkmEYyMHtfkRxwbMTBvdT0hvdJnqBrtCQP82Vv
7SD2gyhHHfGpIT9ieJi3yUnjMiy+0lxO6b2XV72quqCNH6hg3Kve9pzsnUukteyt0c4fAFnHNwgd
k4+kN/jkgTfMCM5iglqKdc3gHGT69OTPjryb+jLlLWCvY7/rVQ1XU6/CblA4wYPB+NDbBjmhPAZD
CzjlqFteJsvG3+gUwj5AyYBBMvXOI7jUZjeYtf7q9sIATo6SEAbOisZerMsGB9NyxutpZltTCkjq
m7JG4h5kYzAeE7dHXybqFUFnEhOK6k9BqcQNdMNhW3uLuWPHw6YUYHEmtslIjjgzGhwLIPJgtOLB
TkRHUQDh7MaSrTwl0P/8re4krbdDytB+mWZvQDc81LxL9vneV9B48KgqCvDbTlMVryCYj7B2bVmy
DQGoAYKSostSWHJ+jnaKccndWjEB2Kxu27pRMSKR21p6lUVrN/OYxEEQh/Cjarej1f6YRFqDpBcz
SU7O8uZxtRiv56Hu223ZjTC98DZLXs5xOhqCjClQRQiRVcbmtZ+WhYfQJwbt1BtxAJsoNd+XMiuu
Zq0Vd6jt8hAVl/kNX4us2RR4wRJmjoAe4U020Z9yWnKxKXt/iCOZZn7J9be3SnLRzcXZDe7kPIOZ
aOczk6uCVGm7qQgQaCtDwauSZVMhpTg3aET0yJuchaYgMPElwCRwqqgycqzlztxPIfdNqjrq821q
9Z2vPjf3drImxtCW2cRnnxDt1w6dRLIZZflmQVp47eGGbdKsZvaIJhKpUzJyyJf9W0K0VEJtNWuh
RuVx00sMOoK5C2QiqR170q9KhSX0bgc5NFeDQ64XHXlxYi5AUmCs+89MjDOPwyBx31tztaLZ1sXD
2C/msRCAt6Cq+pOq1vQK8UvNiMcTwj8IuMvudg00CqcKzz84EHMsH3DxZtue4da251C3ITg6MqJ8
Ma7rpQG9kE/Gaxov8yu0C0L/hNQxPzpFVPll/ANhsL61HXt48in394YdG+8NGvJXnYc4kD/44BDt
v+Ka8W9m1vT7dhw463z5DYnxcNdKfSGNfYDyxHmw3gWJBlSiN6BecT8gG1b6gmBkD3kJjz5Nndm/
EOtkbP2ZRqVrshruWWo0z5pf2o95imc/hFapHdu2NlhmoZUsLOv7Ipn+91HRMg/q37lBFRUoIh9H
ivdKR9tU7UNvC9LybgdAhlzlBbHZqIv6Dl82a/55yauOXQMrw+bWXhDDLPvJxG1hbq1Gn8nrhY5D
IvARKfYyPMXZPDnfndpuikPe+NVghzHozEEjC9axp56LV4EeBWesEq8QcOfqW6RzxkrZ6OsLcc6F
2+vzkWRHppgb15xh+9j15H9163rgotK1wHtKrmNOqjtb6jyUBlttcZMESQpc8BFBMWU8uqgFjzYn
DUJ0mxjKMW2bTx0kuye2rCSR2kWinZYCDMSaJQV6nzYhas8MOQY71iBJnqx6dz9a/kALk1mz2/fP
jT8RMbdllerT92H6yeb8nOeNkM1WTC5Q3khvLSBQ75LYPGPZ8CwKAD81NiXZZiUushsPMUZHyMBM
rNU7sd1ED8p9msyj171ILVlNuIixX/Az1OyeO18DYqBhvs4XEZcugCIyD8bdf76e+3UvytbQY6ON
yxQEKks6djK/bg0zZ8HEk2TeR9G0ygUEeUJJJKoCRg5Vb8Na6t+sr3/dXqtXxMbNslK5bFmO/hUe
y3DOH3ScBZ/Vz1ccf+pPLKfuWWILL7UlcrFRnwHkp1nOUvDnW/5bNIf9Z3P+Vn2K/6ke9b1pcaok
6XBhCfzzX18a0NfVf/orN9n3vhHNj+Gvv/XL84r/dflx8tkohsIv/4jqIRuWe/nZw18Qsvz5N/z+
m//VH/7j8/Is/y5RTNcxJPxrnMP/Lr+9f6vYc/98tuMHvIXLQ/7IE7N/I/0Aq4zLwt7gXGHD/JPk
oPn+bzYCCYutt8mAis33P/PEHPLEPJXHoSNWcdGf/F+ag6X/ZmLsD9h2wCrEbvz3wnY5Uv+0ZVYm
YaXUMLCbqU3zX4/k3GhNW1i2dgg0zc6Rgi7rQQa2+PKnz+Tu5xP+o5bVHRfSQfzH//j1hIFOz8t4
VCQBr6bjD//LCbPCglsYmmsHpB0GtM2KUkHq/m014Vf9N6eKWtn/5S3h28QOj1kVq79KN/6z0Ifv
Aj3raMWHxWiCW90ltJ7FP0uWVZ/vWtCV/05EYP0V4c3b8xRnwdFxRBl4F5Uj7E/aorkQToekLz7A
GY4ZZ3fNcGLxA+WoYZTtcFOfgmcC5yxzBzV0ZKIC0GXZu8xq6n3nkNLujKM9geIBMNrmWX8ImhmG
zBL04I/mTI2IRbCnpgz200oeWuUuJtFTs2JJGdV9WWArLbV+eDIGgFSYOdsdhvfsTFZidgaZ5aA6
Tep0v3Tc6rNEYJkZRHUPr2z9ZJG6PqeF3T/D77vR5ZJFk1fWoWRIf1hNq7ixQfP7RFda8t4UoJFW
a21uV2vKn0w9A4urx+XO6cishZ08hrKpp4PexHhQ187c+6OOVgTTWmSkTI3KwRLXnjE0Z1oFRKTc
dr/pZaIdSleNAXttOnQgfJKNPQexy2UfNKrwQXe4azWzUlpTspm7iVq19+2dLsz+LSs0+ItbOM2e
oNn4iV0NnAuENa3bfOfVHj3RFHOch3qK557CuarfZe+1bzl+hBdAS+ZDwJ0FbpIugo/cx2CzQYgL
trAyl6ZAYZDNux50JBs8NtLQoEixAAxkl7d6ycgoZAvfnDxMPNcLk4Fnf1mxT8YZIFT2BCo0mZWc
zWjrFknsQzpnOhmc+fKQojeNyBDp3zCTjbsG+u7OH11whjNOpI++qtJ9Wqfflz5vtwlivusk8Nl7
G6uTVpHgw0nruLzpymp9AQqg3VuY0E/6inB0I2ajYCo66tq2yPIYpFODQtLNnGOMxQxhSy0ia8mK
Eyxa+ZEId3gvDMVZXpOVZGttyIIrPgKB/8X93sHsnhilnetSZ+zhlR+6NU9UuDYZqMO8KYrkKRDU
bV3clnsNMhJ63IoQ5xkAZAN7P8SQ4268drjOAYwyrRkSBFS6n39DqxXzy95XKwZMxyhoYaPldg/x
VJonsoDvoJZPxsb3QaGRvm1tZ+pRSBI2EgYDGGPlaTun14Yb7Ifr+wAiJuSbdd6BYBa3FPAItNZh
eOgwy4ToCR4Q42YRAMpXTfaEP6+EbZvLKs6at67RFLjTY10HoMLIld4tlX1fT9WLZ8WNeciYAY/w
dpnLL99r0j1NqJGScgaA15zDYvNbM9+sNPBbYhQKxN0mmakhsavuevKncpmP5J1A6AhT1iP6JtYo
YJ4LMSHgx+UsxZTwQTTdFry2yL/YyOyToVRRff44ffEWUr0CgwxTFr8qkZeA7oyQ0k6H4Tv4db2f
RjQ3rzMUQn+Hus9kQupPBCJn4KL8nchF1tnYJwbU7cW0Jg9j4SjrU5uNwFI7FkebBonJdJcwYfWt
Tet2Ir0OYm1kKYuw3XkzW/ZuKMDqWEsjfIWB+Zwjn3Z2TBgd78ObGS6y7sebc1Us4Br6xwLYV0XB
H4jiTXPa4jEYQUH2ULLVi3mQFvWhfPbiRVN6YjNeNpN0wbvNIwyyaR0n0JaK4O4MFtNTM+5Oxjw7
B7PSoJ/hhqO7q9bA+GKmjULBd+p/e7EbPxJrO30H8snksTbqdseuBfJbiVJlI23GdIUs7WMLLe2K
IpwYg0qudVip7MUNw+LmurNttkLe6Bk7wyV/piRwPXLaYAhroUNuQ0FBvxXHwVc2dFXYDVr9uApM
iRun1iRN7zhV97Nlt582leSJP0TxypBuM0cOqnWLO6NMox4z75HtenBbOpn7raxosfE4jViDhVfd
q2w5NvM4P8BxY69J+TAG+Gt+Xz5b+kCkeZG7WBTXqnlMKpKuNwLll8HFgwxQzttye7mP/60q8P+l
wPulbvxX5eT/h1UgmyvKjH9dBeLcafpvH82fy8Cfj/m9DGTL+BsyWJ+yzVLorD/Fyhp68BtEDzTJ
VA8Bnp9/loE2sbIUiMg+UQ9ROipeAN+fgnpZEMIgSwVIiJHqezzJ34F6XWz2fyqayHPl8snQGbwI
DDEUkb9WMOCrWxCkq3bNiKTLgx0wMX+Rr/0YQBa+yvXKQ9UBbdZP870ngOw4JysoKzRqUIYdj4TP
ZgH+f6WGdYV1U2uM51n+MfhLCCpBIQUleC+LfJjjfeEDes5OTjKNDKlW/m8sD3hQeK0nZrRQ3xNg
g6TQpCAtSUxfUSP4HnxkYhRCVpfsLa/AEUEqLKwJGiZzGFjkb2YNDDxkvs8C9RHvPzVi5NvJ5N0D
ZZdpcJtlQzQxb1SZRT6KwtCRNaKeUvbABqgbuJxikW06//fE0P8+a/5N7wTOQQnD//Vp86iO5X+E
MEjLrP6lh/r9ob+fPZ7/m8NTeUqCbDiX0+CPHsqCeUcbxFwCl/jlJ7/T8CznN8bWyBJNlj9krqjT
6o9zR52LPup0Bx21YzLS+DvnjnOhqf3p5KErZ3eATJrnBGGBlPjXk0eyEav7PGsODCWMKQpSjktW
H1lA6Qb/wa1NlE4gYf37ACrtuDGzOjtPLpQWAk6IK+kRYHzJ48x6cZFi3WHEqB9H4cYYugxaFirt
9uAxRjm0SJJZP/MZXWfclFFG1w0D1blwqy2LBmacbG8D6+SXWnoujEZDqUyDdCXBhXcRZY8a7y/L
ZISFdFMy9ca8/iEqyX2DkakNQULYcPPIECjS2AbZh1MnYgxkXfUwWRST2qnzLQJeMz2Os0B+2Syk
0qMSasPBjIHqs2fDWAVBJKDEraOZCc6bXvFHAaSJh09exRiZr9aYuGNZC2vjs6xLeeJyiYLFsY7E
RZAajD+8KSL2KA4CTR+gqrXq1Y+ML/zgxM5859bOlESofOOP1XXYZBbsIF9aikiel7/sxYaJ81JP
UNODgrYPtXN6O8m4/tIKv7kdRD8u1wTMJwgFJfLqTZx6VMxlhUwr1A3s8Zs1bf37ueDv6lwWyhsY
6nFF45CxTbdR796v2QqSP/EJ2iBPsdkwhtSNbcwIh+ztUjFf/UpswLke57ZqVXBHcOeAPEtPOQ3l
QfD57camC04sx7v9mqbTKZWBSbLJiBWS4Prm0TA6/14DRHvOC2qMYPGJSjGIw6ri3vgSN4V9ZHNt
XWllZh9nCWG36DuWjKtdLZHr5caVLaaJ/NxC2tuMjkgcKMoH3rNh7egUuvdprbo3xSZ7aVkfWiFg
ecf9GR+F642AD2o5l/3DEtzPbcLSaLGDR5O5EKXNOidRMGNdVgDxr2Y8C8GFXnNw26Xa9M1fCzb2
wghOLduUZIezgvvDnNfZIfa6YT1KuZjLPkP9dzKpMSfUs14VWfrs15iurCAfjmy8HDyvUysfPDJ3
ilNqzcFd65OgsTGgEDzVxmLfpOiYJ+CyJYvajc+EcXVQBPWrtU/mRQ9iurd8gmCj8UH0h8XJGv+t
G5uR21MwdSEbIyvm+9GmcQOeQnZTpG6XO1ZFq8mdqaG3uBpcRtDHsuuW7MVssc9ckd7qIK/l8Hn1
4kR7XAj4Cc0ivmFcO15n4yBe0q46Y8pOTqVkkP49Bxw9mhvTqhrA+Umle/XWM0v9ycFwvSPiBWHV
OqwRcTzFjtsnUlNLL7G2JdNzNrAq0oK0uYGG3DGNHR5yaZD0UrYmbVUOsWXDeHZ6dt04cQ+c3tqX
OrHifdP3K5hpx6raEFNSi97EZEQNJmqnDaZIPpyav+Gw6NmMwlSSPrIMM1NUX8+PjWRqvJCA16zs
mXMRH/ORNWIATwpYbS4jb2araw+MhckU2U+gJD+clStNGfdhF6/72Tfy/ZKZBvKrwcMdOj8O4C+3
WPv2/pA7z0aPyhw8PwkJi2xuJ0J/GO2Ym7Ff+drUSjexkS6MeAu5VLjJDnRwKJhnXOvsyz7zxcPt
Z8ZvgHOmwzyRoVS7o3+bjw0IHLUetksx3hnIHXYdhCCUF+myt931nHX+si9RS4ZpKkqQfQVVM7t9
IqPp2LK+b9pt4a9vTew5NHDe7dr2NwMLeJbqhAAWVoPQI67Rc7uaftP38XTritLHNQlVnqvtvs4M
P8pirKBNP+QMaxyhiOydCqHMmJuPGpB8EoIWQl020ku+NpnJLs9IM2J8FthTgSSKaGj6F3SSDFSq
ZHjKZT9wYEzaPunnH7J3y/2S5ks09JPxZTTM+KtV4MgkKzm1FdiiyullTP0omTQVBwsG+nXdZdC+
8EKS4JKQ9tDKwr7y2cKHijdxL1t6rQxG1DavmOsPjl1xVLird15Eh1h6LNYsj3wyWB8CdOfPQccG
zMJIG3HvTc9r4HfvdVMwMYHuWbxiuqh2hhz7DZRTf1eJAR3TOrZvbHv1l6BPtGjAPho28GbOtW82
1+jO+kNlVf49LKz6RrizdgvrCkpFVyEWCzq5S8TqnnszNkjTmofCoFnMkxO5Tz7Ejpr9YTlkBGcU
pkXb2rnZurUn9nkOJvNwNA3rbCFpxTuVzoiGWiZuXhP7e5RVxRW4B3ZqNK54vyRx1q0uXjji6m6b
yam91q3+gUT55n5eB/1MvjfpIwOftCw5DOxpp6N4CmcjtQ8mwRvotW32dLGXf1rCrj5l1VdbF34A
XrKBbpr7oLtc1R537DBfOmfrgut+alI5PqRB4X+w/EqiNkDi0cXmVy2QP0iOSF5d01XdZ438xXae
ahtFG+dUwfqsIMDb4Dq3Ll38lPQ2wcP51xjRPCYbZw+iAkB1vJJgmS2vpBsGyK8a7FVe/62rIN6P
ln4s0rmIesNsP5MY3QzRtEjjfCs/jKasGyDTCyZpNzbuSkGyEJOL4r423DM5FfWpWnsZVYOpo3dM
xmwIkWVPLdOtaj0n+B2jthIfkmUpuROUUtQX2WqxzrPG8uAZOSFxCG8A66mLa+HgOkiRt4SD3YsN
NiArYtKVfcPh8UUz3WZrTZ3+NTXJ7GgAY3z2Rv8gR+NHXHUbvyeAPNC8t7o09C1zH2InCh1l/hKv
p1aX2Met7q1JkBmsaFWnuoi5drYtkWAd6jYGtId8XqqjNbZHBwfaJneNp4z11wlECuDEzGUm0DOQ
NfMhDVs93/cj+v1mmB9tkiTRlJGthqU6lGm+fiChsbGKyeYxxrEdZgJQDqFm1gJLvx4jx20GVrCi
2s2yYcGt+d/jxHw10Im96R34NabcZUg43n1nDBxXzvfKrIxjtkqEiXT81209NteyMz+9agqpCz4E
Vlco8/xJkDnEdPBbhhLCbkGRdojBRt9N95cEaENbkm1aTvmOleN8i3QmvkPeftXzpTclKI9UR60u
7NDxWg5Rw0+2C8E+297IjbPV5k9z0boP8ZxCLpoyRxLMyxobXRXJUULbeKPLu2MIbnNLP2mdcLfC
XWGkZHtVbHZGfdt4QxLaU4Acs/nhZMmhg/uxSYnKiCdxu5Z4AdJBhL1AQt1WX/uSNIxVzF8mIe9a
Y7hl6HJDtYYIzyXZqxziGTmtLKgBsb8tOac52jGUl46VIfLH9OGc6hxxuFuRb5a6/cZcPAfpRFGt
dyZatOv/Hpf8l5Zm4Ovwbv7rxo/RT59kv3R8rKDUY/5Ym+m/Ydg2IBrrmJ1gs9K9/dHyOb8BprFN
hIJMZf6yNvtnj6fTGIJ2xVgOp40u8O+0eHB8aeF+bfHwifJkuiIOKrTfry1egLvEjyF8HCw/eZu4
Sm5QijTU2PorXIhHbMsH8IXdq18ZrwvTamS8yw5l4dWgYvIINjKPFjeho1AheuDTnWOggvX6Rccc
psL2kJ9h2YtHd9vQimwbn1A+TcXzMTrSHzRTRfZphPdZ0MDC1lcUK62eI5l4D7kK+5vWjHplqK7r
CbY4N1WVmtVRKGqmuV1UYKCOY6obq1vQomDRBm4GOemCnFrrvSNiZ9t4EyifZZJfzCxgEqKCCelW
sEZpxv20ElqI1vrFtatsY04EGnoq2nBQIYe5ijvUVfAhk1Ly5lQYIj7sCMnfsyQlEdIHxrKO4MSK
BEXmk1yEiP/c9nY7v2cqaLFQkYuWCl9EFUZKiiCQsbeJZpxUSONkExRXktsIXMza0bDFZG259gYW
2TdzJOaRpMIrdjgVRj+yGnMVBrkONd2JF2wmFRRZkRg5kBy5NtptrFYcOI7mQ2uhapq9xngIWiIn
h9FpX5wx31XBdL8aQ/WA8tQ/ZaXfSyxQHm4qBGM3fWslU2Sy1wo77hevktCse5xi9tECRBEiNGUv
0iZj/9hZWvxo2nTrdrEgJtQqpz8kg9sRvIALjKnI9ArWgiQ0xw2e58oqkBs3kuy6huA/LLVseCZ6
vI7I9HtvwhmDRgfZS2mOzmGw/PbNy3JCOnKQE891gfXQKSnfdLM0zna9MglHsExGaKK3/QkjBaRY
tk98eIHJjDiV9M3CbOurXsTcIdaGWXinQSGDqQOvC6BHMWkbo2GPqCNSQnRrGTsTS8BXzyRiZTvH
CRNxk0jL3CTFBJUMKJ0qo20tGu4PzDeubRWCkRC69BUKMSVnYOBH22XFaqAX0uZoYIl0twAPP8uh
SFDxAJqNREbluU5Vf7AwogA9y8YFhQ0+hQ6X5DMjf/29l5511Czwn2EiBj7VHhZbn47zHR+gFpLN
ma0MSnTK4sapr2bFS/RYxsitjqDrzkw4NB0ZL8XBETDkNh3q9gcPVXW2qRDqPDA+J2SncVyQjozr
sQDDhd4Yw0zvddkELCM77Hmo2reU82+fEQnAPmIm9ItZA/YhBN3lc2vQui8dWWkZ4809PKP2E6EY
8wggV7eXvyxHHOrvRmnw9CWg1ftkTUlJQz7shhbex3ucdqQDqql/qbJqUM/LLyK30dtDoXTpVHjj
A/aUh0U6w5M3V/xiCdTh6IxcRLa+1SyRHohxn092Dg2FIy2nIlo3axKMKG4XIpsuGxAfXuDt1AY0
c+TTsJJmaPRMYo35MtUqypUMA+++dxL72BTx/GAQa4PDAxWZmUjopJDzuOqxWrnSKhULb8ZTuyun
avgAz4kxTW/cWwQSy3UXG+ZDrOf+w9Rh7k45IukWUL1/RVSH5tJhj7G57La10ecVaYaKXZmkitvS
jfvVJfinSwikasohiC7fVjWx/8iSRfihKOJ6CI1h9MNG3ekXdc83EPMi0b2UAkCxsg2CwCT0ypmj
fuU/xOC+ARRcQvNSS+TrWdTpeeyWO6mJL2NHDTM6zdc689mewX0I/BtzkLcMHe7SUWfINqSHKu9/
OFQygdUQIMlQpDa9h1kwZxnT/UDdk/QUQLg5qD5UUdTGDvWztjHbpQl9VTgN3Mck0wFcuUZmuA8E
wDwBRjTO7sg1vFDll6sKMcOrFcB9OWdzgFE73wpqNksVb4Yq44zZBMDUJATWTqrUg8SUb/xgtKOl
LZjhtV1/GFVxOFzqRI2KsU6QLVJBdqqURAHeXueqvKxVoQno9ntP5VlTgTIJVVBgCRNYlacadaqg
XqVzr4i+oYRFDjZsKlXWaqrAJTuMWtfsTaTorotdR5XCoyqKK6pjNq9km6mCuaVyrhHYXwVesbdU
Ue04K1+wKrTnTsbI8yi+C6pwV5XjXkDcmyrQkZpYh0kV7TpL8WhWhbxyn5FCjAACB0yniv25bvAI
qgagV61ADi1x64xU1wZuEo1+AevXD2tpH1rVSGSqpbBVc+GRW7g16DcGQ+TflksLko9ik6m2RGd6
CaiMVoWVh90B91y5HqhWJslVV8NS24YKSBsfP3b0PYjl40iv/eWMToGuCIAuHVJ96ZZq1Tito1mf
GnqpUjVVHFZ9BJ/duENRbkfTpfuqpJYfirpot7bQxo1QbZpwzAKwrnlcKppuq22/SdXUdT7UT7bj
r7pq+HTV+gWqCdToBnVbf+tSHKuqTZxUw2ip1tGxQIQibdRuevpK5r16qBBqhEvRdPrI6Vh8WtsB
ss1pUp0pRYL/gdB6fEBsbTwVqoNtLs2sUH0tJhRa3NGk6QmTMX/KPUlumOqDheqIh74vURfgjawT
EaMq1khlUz10IXhsUlnRonpsT3XbwHHnLegRKisocJup7f1zO7YIYfWl/Dqplt5Vzb2j2vxeNfzl
pfevLnOAVI0E4st0ALJbchovMwNxmR+kapRgqqGCf5kvEN/4PKiRA+NDhpeWOXd8iQ1iDTWqGItc
nrCn2RwxNTqfpnNac2OvE7dBmrdz4xvela2GIbEai8Q/BySMSojYY2qCy5AJyhDU2hlepXOkUij2
ht50UTaXcVhOTmNHKYOdujLNW/zyw9PUZ9OhBUr44na4uko1GEpWJVPx8Nxodgt+z1uPhRokEaSp
XelquAS0pTvgWxJhq0ZP+WUIpcZRsRpMLXb57qlRlVBDq+IyvlKDLNiEjLTUcEuqMRc1w81MMLmt
MW0yE6LAmIbll7lYXo+Mi6YOcKkamwEpAbGgRml4bW3mDOsN4/Zl36uBm6lGb44awq1qHFeowVyj
RnSLGtZ1uepPrUJ7s4bgzJpefE5q09hB0tgFat4n1eRPs5R9CfDmll0dp/hlQsiokDtoc4vhg9TU
QAI61xFyW+28n6c52QprfYQ35J1nNX8kY5dJZG3s4TGIsDT6qBmb5BOp+t5S88uxa7BrqJnmDBXk
KlNzTryxMcyx+JQl3YMdOw7ILj8/Livy0jj304B0Vy0tjIhkS/YMXF2Na09qbjZGOeJVo93DOckT
yLTYETmFlbyDN6zEHsjtUH4kFxVI8VMS4l30IWxM0Io4F91IftGQLEpOgusEZYnzU2bCfRvNSXXR
n4iLFiX9KUxhjo1KhbvhC3Fi9xruxR2eZJV6J6fHWMlbDCV0QQ/W7DCZ2DfQGl671UKzTyOfBQ0B
GEoqkyrRTInu9rbzENIIJanJlbjGEMZwMynBTYbypk8W8ogdxDi+kuV4SqBDUAASEJhmd2TdmadJ
CXkSJekxlbgHKt1XRj/xpqtk/m1SEqDsogaq4/iq0hAIJbmOO7ETWMTGDOuMEhK1SlJEeme2Zxf0
BZDfvHHQHa1KgISQ7sMz1eS+q/qzaxRh2djf05JZaqwETBBD0TLlF11TQorcu26TK+gVTn6alADK
9LFtWEoU1efBI76qQEc1DX6euPChOK4XJdW62svJhol63yqhVdnr5Y1Iq+80oAlxG2aHImsaVud6
qZG9Zei1OiXcGvDvfTAFUdeseBh2ss7GXa/EXpQvbmSa1vwwEFMTUgM9WEocZl10YoaSjOl20G1x
QnGmKUGZq6RlXWvVJzJG0Jt1y1DeFnXHdFqRtd7rTqBNi5VMrTJSbgXYy1Cv0Ro21AFl4H/4F33b
mDjGA3Gr/suASOptVUK49aKJGy/6OPeilZP6/2HvzJYjtdat+0Q4gAUsuM2+USollVrfECpVFQsW
fQ9P/w/K9tnl8tnex//1jvCNw5ZIkTRfM+eYQ/6YL4nmrjX753BJOWfrP24h67ByIgEdE1TMC5pU
9DjqhjdrSUr3qiU03c0ZYddsXIqVzcGvFY6lK+p2AtZZibaP6FCX3HUw8d9j2KmeW2Y3428Z7aLB
BVJXTf9NNWS4yyXNvSY7+QCj86tekt6bJfMdwv2NrruMPqv2H8Bw93colcsHsaTFaxQEq5nwa9zP
ZMnXS6p8suTL88GeaPzCjWSPsjMSUuhTlE71bwLU/677/9O63wV6+XdTn+evdVbk7Y8imYVqz8/8
see3UEQLpLQC2QvTFoGQ9vepjxS/OAtSDkUv4OJFBPA/YmkHsTRrfEhz8vuoSP5LJePYvwDRshBg
MwayTNf5R9F3jKN+HALZC6QQiQyf0EFf8hcMv2/1HUEH7GB9Hz9ipghSTaLqP6WfLFKbH0dNPvqg
hX2GrSQwORM/SXHCjkoc3E546JKcIMgeA8PKH0Paj5b2NgMpeEznStcbslrKtx++j7vfjvKjTns5
9385OAMlBmCcNgZsyyn4QclMfGo6Cu0HJL4ETA5k3RCiPaJCyJYEcvxSxXsEzTNYNXksNjjZ4q8j
FOB869WeQCOH02nqGPDSf6VrUZE/32kCtRsg+rxb0hDQ7VSzE4ii+dI1MnzIvHTY/H/8EQCvAosk
LJcL6aczaDJXwtE5ByDIiKEfnWLeZUbGrlwOE0heExszTFxBjzKBHjdHYLQBjTtRKhOfD8cT+gKb
SQLmnpXZE1odBGre9b5OjyORPQh0WbeR8Nfupnxu2bFlPAv//m/4WTC/XATw/QJMAT7KFvsnSQl4
YbbjcggOsSDGvDZncgMwbrGqSr79/ZF+lst/PxI2AxfLoe+i4PrzN+5S6GBv40i9iMzD1C7Z5Z5f
nepWVPc4Bv9TktVPNxE8SwhrpvTRjDtcZGK5An+4wmyrwYRkpBwviut7ng44CLso+GfkwuUojI8d
RsAgRlH4/HT+gprHRToY/qG2h3jPa+gbw774oBv/8e9P33frwk+3q2tbuDUWludfHwpJhEhv4Bo8
2AzbjrNsbGgtXDPYoIfNlC08e0t5DYO9Vj9MvevflKQ8baBYhQ+qy+dzhuXxvp4AH6y8nmUE3BkU
1r0l5gPz3/BUpDkqCa7Np57882mNFIZXW5RgBIBaxUHGEiU0HpP40Nhe8zJ4c3z4+z/yt9C4P/2V
PrMyi9NJTo+HiHHxJ/3wrYV2mGLLrcfDkNDcZqRaH8kNaI4Gi/ddoRt75YniG6nFxsbVwBi4eJND
miXwQayy3WGog3mh4wGDKkCJysvNFwv47a3LJuhXOWTZi1t5LB4H+5MVZBWYBUBC69oL00fb1JDt
5hi2eK/GJ0xQ9iaP4mmvo51FsMOvPM70wWtd9xp1NoLimFklbxdGMmVo02h7MQR/HKGFGzNuYh67
b0ThP9ahmxwTqoBNblXkoDPR+FC8eNZZo6OjU879tQQesbT20rnJ/Crd96HnbsvedpD7l93aY69O
jpYFVVHXhX4Ge7ZOq5z4AMjJV0L4pi8THkBEMardRroVezd0EGklnrKxbpfeBsm5c+8qYT6WXYPK
PFL6W0n5hp7eDCYGTTVLT4KvTEFStBpfpZ/rjczs+uAGQXpMSD2/maklr16q/U3rM0xfiSwerl2b
s4hPUvfdBGBigDRaq1B/NbThX4w8NTZOFBP2IMGlZR6f2rOqrbaD49gbIIrCMlzZmN5bcPO1sTJk
vjfL5GY5nywGSSkXAdyqphialZWJN1dBpXFGZR4jjVMD8N/0ZKS6tfmv5nxrAVBCGw/LholGmq7B
gIg9bn7/CA5LvNeh19wlnKf82JpdsK5AHz9qByAgtmIWq0Q4V0K8F1Vd7LSyjQ0dnp+tsL/XT2wH
OjCX48BXwxyPRiU6DFO3U0rc22HWbXm29UfW3NNqMsbWh41ufxE133ntWeX9VKeXOHTVGukP6dpR
2m26UNcrlbXdujbNE00Xho/IcVZAASJmVNEFdc2vWCXNA2Ga5kNozTAGau8F+sa7ncHfG2rcyEbC
mLV1Q8T1dW3d0KEOTG41uRX9TGyzKaJVl1Sgv3p6IRkYikcUjCkry0HKJMUiv8HqoxuoR3BdmbSV
auLDjOFO2dpZIzDENFybFdMoXkZyw2tI7+LI9/INVEba5Miz93XTGGeX8cUNcCATurY7vSfYAe67
uJGo4ie2ZisIHeWV0T/fEM1ddZ4myzmqfEwPFpz0gyy4XTxjKphyBmQ66G5rDzYTYqmq1dyqEINl
Arigd6LXJLS6L4Crp1fR18MJCFd/1H3QrvqodG5q0wCp1jJZYM3fHzvAK1djIpm3SyEgAQpLZGMd
6RDkXG2sysNYbUZIWYx5fHJ6M98JE9WhqaNy69DioZhgLohaK95bXpXfEPTU4ETKFiUy/0oOB2Oy
2BurU0A6OBuVDmOmh8aPPknvwqSfvvXIZopbMiXSTVhSFMykPq7qAsBNaWf+Jo54c1j0f5DyGC6a
/WBv+YvrkwTktB3QaG1sRZwiY6rmZSYN5mpzo95OsVmBQg1J0IVEWvRfQX4PCAIJ+Z6SpP5QIBB2
XhHLZwVdhIAaaT0aJvVFWpTqqvVAddJT8hUF1mwvChI+3ffcrw6NOcMJTz+kaKJek0TojTZhYSEF
He/wVqBngtlzHJxK78oo6J5hhKIewwj/ZTaUeYDJzLOHlSMNLuWXlxbhaQ4cPtckSrgwc3iSYHn2
TNmQUXrC1ZsEqN42qHv+co2CEsTZsHE7QZp4O9tb/NzRdZZl2KyY7fAzdpA2LxG2RYh/uC0GTTe9
7/uWP8nwML23Qs7RutWJuxWBcq8WD4Y1g2NkSK09H+DGputAdrACoZavy9ALUCuk9aknFnNlCTV9
owbun2MwH1tB231KJibOK2obm0EaNpMwN9wz4E/jYeIAagNchPICuSEfe1Lur0Po4tsPPdU+mLjd
VqGOuofaRBBXS2W9mvirGo1kTTIO2jeJTcwB9aI4u6O5byseClbdidteVM4O/uZ4zKCIrPs0UbuC
Zc22YDdjhVhwh7YF7K4HdytjE01FDv0NVEe/h7UzqT2nX+qP2vErdVM3WdVzNbvtigwuplhtBrqt
FgiIboIwc9m/jlMTgYCxHXU74ibP5uP31/t/G9b/0LBa9FgUMv9epnAshj9rFH77gd+71cD8xXLl
v3rO3zvVwPsFvblnebSjpJWhSv9Xpyp+WRQEzMFwguD6WWzcv2vSHfQK+HxZC3jfK35+6h+EtOMH
piD7oWCDds5VLzxK34BgMCF+csFOWdv2uYz9k1llvE5gnm4GbeuHkdv6S5b385GRlCNZgkGFJpQl
1LdCZPVbknjoukPZGHdA6RkpqXLq7xwyHZ41QkvnXMXj+KHaOImOgCSrcB3mnTDWFUSrXQedYxuO
qXzmch7uO1blDYLzLA1PKvHTL30/uTc9fKxnxWi5Xs0gOTJGs2A4CPYYM2RSw1EFTkxEd59uwTRU
3cojfo2FYCa8L+wP06+5KY9Rms63vJL7lxZL24MOjQ5HVV+G3yDwZNfI+I42ZL00kfLwNgO7enfC
qH8ZmfJDpmnUN3bH3P9BtIjH61FiDGbdvhknQS3iRuNllhSjq4Cl4DeATMY9Me4MGWWfRbe9YUOb
c0rJtLLxrZj6TDg3tko0vELYpgHZtJ16n8sox9UaNluWTerNmgRbNuFn/r6ROHpWAa3vp8lS6tq5
3dEtQEAfwGdGewb8PlRFp9+bBcjRzUyJ9ilTEU3FDCVZIsJW9rhCTNrNK6VzK9pAkAi+TEsru578
WpprlfbdmYwOsiVDTRMe6mSbNORSg1EqmOXj1zvXoM9Aq05ezrCw9IGDFgGyEhCXD73MqkM0KQpb
w2w+KyP023UQZ2mxduC9fKrSoT1Z0l+ij0dOTpCy90NLmV4tGUpE2NGcXGNvKpg9u7J/TcF3rLzO
af0z1a2kfpinESpdJIMTRiGAZxGT8m3a5PU1V6AM4BhW7KVAkCHeHFWxMuMGEXaSgVnAuRDd+W35
reG3dAeznSuk0Sy6v0G5TB10L0TmEbc1tx95LTzjEIZ++hx2Y3LsBXhz0kEScSwRCr+XjI4Ay9Y9
AVK5uwsMAUgoEZXY4R2nSBtja7jO5L0mz5XJ1ru/nw0/ZlNgIcZp99Lq44dhkuouA1BspV/4du2B
+iyrY87t6OTKaHDj1lOBhsKTWQhGqQo2mQUs2HLa/m1wB+/oT5b9FPkcg5XRhhzCT06Dtn7IcaLT
Xlh9fghza9lo4kDIuUPXfWDL09Q6etdkOuP2XjiSRb0u8XWuZG7RGQZOsW3McnEmWiHpaRr9u6Rw
YWnMhDUSkNm1dbaJ07sUpoV2oXCI9wsOKdS1m7mERkuiOTlQZj4dKKM47x1xANmqBwK+yf2aKxBW
vAnQEg/Ipmk6sRZ1GOxIVWlPNlLXLTABeUSvP9x0AnXSUGUas3vXtRg/5+rsNRWc0KTLHsiadnKA
ZJ6795K8fTCC5n5W3Jiavp3p9pMF/NhLff3Frwtnk3iUVgWpVY9GB9wlhWW0RqKrwKi51qfa0Ty1
/Iw2LGgcYPRewhpBU7MmQ+QjAGYV2nf6Tjj5c+DAQ41mbmyYHYekjR48L1doCoCohyzr1gmtOFZs
tmWHevay9eK04WwXwyM7KLUxEdESb+XMWzv1+r1vJ/YDPgHwfOmst5NTu0eJgnrrkX89riLyIy8u
fpRtNdK3TZk7v+BZcF5lBvdTaSYFY6nUSXatfJTS7c7l4KUjDylMFCtZ8OxYIWM0Pkz02SV3fjRf
F5LdigVtcjf3PBupjv1DMROa2xkBGw6LPNVt1ETjLrTnbt1SIK+Hxo1AZ+vqNutQrsg688+6tt/J
nEKqBWN2N4bZvALc1W6zZpE3CE7K/ZAqvQ1nkadrnKucbVsgR8egHwQfcTzxEvEFGTF8Ce1Ir2lQ
krMFuiaNP3zpwfIjrtXzfpEHb02/pE9xJKy+xs9eSc7y71QbldM64ut/JQRmZ7udcevqMb8ydI03
ExjyRzuw02/N5LRv0oqcTxK43n1VqWg7WZW5S0unu/Rz6x8T0wFgnGpDb+lwUh66Ku4+xYRbn3zV
iHfRcEkLUQ03o13lFzwRDesF17o2javXY8s2uMmG6VNkZZ6/ygwrvkWd197gJOkhQabhwVRusu6T
Rm9AXPPITKMrBufkEKNxujN0R7Wq0a6goRPRBj2DjU+8VTOZpCWgJJ1kt7Gdhk+KkFWoMViVfsUj
ASAT5Ft8Y/e6YZITIoCerfEzrahez6KcH0UvbIriBERcmsZttJJV81RFg30zq3C4mYeCxSKpdgnX
W6UeXK+zPiHEtlG9AQ9g39piuMdD/gKttUFX4I13qinYY/Ngqg680cd3pav0ESmbhB/uWeN2gPG2
Nm1nRmPWYXmp2/u2YyF5jWphte2rWcEstYl1GUgleJ0QLOaHYpR1/OK49iLEaQuv402k8fnTZSrc
Lzns+G1Hz7aZRD+irCJj9YvfohUONYx6trw8guEzLT6xBbZKoGS3H0x48+NY7WON74uLNDzyVaab
Ls/Te1FO7QYXy6mLjJLZUh2v/1sf/19kvOTJmYxn/319fInJuOCfsox/XOr8/nN/SHn9X0gAspzF
yCwwZC6bmz9KZYtSGQMi8VP/UyOLf21vQN1YMqCKDmxGxRid/X9SEwOQ+nNNjKuOqRgYHuGxY3JM
96fRc4yywNVlo48ZFrGLjPS8M+yG0Ik5Kxn/t/TIbUUW08omphr+R4WDCIvjossh6vVpDhfFJMxg
G+mHBqWNnHF56eqQZUEdO0zmwMi+zaWGsAjFMe6I2I3l1G3zpqRhZUd6IbLX/D67C1eTckZ926u8
/yoTHzdzFcdkJygiEVcJpf3Dgt9ikRqOe38YxjtaxnlX0gTTnTqMhd2FEOPlY462yXHzVUji97sI
8nnHdkdv8s4Qx6mbEouCyTHy8pD+RmSwwrkzTv53VMNkmL78Ak898nZDIA372eyJyN1mXTTCedDK
cN8Uk0iMNCBsWnUuWrZDYjUQoj7cVbYEGSEjf4hw/hjKZxI8WdHDEJnezkx1Bm0ixubm7+ymb80N
QwjhHi1n+T8xOgWgKmqCAfdeBcECoBswC0xvgC1AiwG5sAZ/Fj6GLEYHMZ5tL2QIv6ry6HM2T9G1
l1OxLdiMsBOWU7XgNCv/dcYSZGxRWPPwYju+78AjtPwbSZZ9/eEmVX8r/cRs1lQJgvJcWBg57WIz
4CF/rdP7wAcvRvViXqzGT/eQdcsa4iFNvlediZTdVU5V3lVK21wwJaVu20EzNqYgvO+9aXzSpbtA
7QiwgKGj1sLFDNEC+PyKWjt5YG84rki3rTbkkjDVJnz22JJu+pa4C3NfKdQDss6PUEsQloXpgVDs
9EGlib5HtoR6iJg8uc6Ham9Yg3eCgc1GanqUeY3Fijdx89kt2CtkWknEaCIGQs4gzRzQhUszbbAN
wr1jlp4+FT2FQ2VYCo9kEXx4EU/+VR3WyR3S3goiuOWSs1xO5i2u0xknYmIZLNCpj1aTmZv3RC6D
tquIeidR4jExSvsNWWMZrW1Hf8S0x8+ez03lDMLh/Rg6y2i4h5I6ZsdaDF/DsPHf5xHtTFAW9Aa9
itr3em62yQz9yFKDs9LlcO4dpkQpfGlUlEgVmIeF5AhGjj4WgeVdwkJabyPxkqA0c94VNoRuom3S
Y+5MwbpziuYR2Fx0FUirDhoI8HlQ03ibktR5yKLSvS8JF76lb0xeq1wlb3yjCE3GTpy7Yk4PvF3K
Wz076UeJaptOt47kKa7FfIenqL/J2srfZHHJmwqZinyYkhbzCikoPFbEGF/8qRb3wUwBuhq4JQ7p
WIfGatHun3IvEtfO75qbHoj6y9iYsIRJjTWBovfxpeU9/NhpRDsxobonNN/geMY4eCucKXmue689
t24RGKSXyeRkznK2d1amsjuXGuVYkuS5b2cz2gAF9nc4gt1vbl9XexaN08uYMOCMAuOIjjA7MqO+
pARUbMJOwVuhTN1aeXS0g/I8uSbxUAEYGO10X9Cg2CsE6unBRM+9yt0SbSQQ1D1YFLljEIqbfPSq
z8hauzOAJvIgHACFXu4M90nhVrdIlKYDUCxxT/by9NqhHflwQ6u/54SEVwra7mWWk7WGg0XmVNOS
6ZuNyWFInWRfOokHp7Qr9BMRw+mer527xRiqHYLR8oswvHY/+xm41DE0wVx6o4PCqG7vaNBy4jCz
CZG83auVj1zy27xQ5ekL4KROJl60wLYeYQX1FxVmd2Ang1u7sKNXm7Sp/UwZTGjshNwS3qJ5QXNl
XoJWB7dGkdn309jDgraaKbghBj3dB+l4TVEDMUznRj116Nk3sxPg5w6HdjwSuRWdyiJBxOd7iGQ6
kV+6CmmmFDxq8jQ/G56bnOzKsT559Af2GmNWuG6Qw32oZMCvyEqzRr7cJMmhwZH5GXQrLVqi0V1p
Ri9VYf+aUNUfU+rUfeXE8aNVJ81DJHHf2i0EXqOr2CVDJaqemrwLbkdXzpe+KY33ErcvbzRreEjj
Ar0dd4+8yYeBJZZRJBPI+Mo95Bjvwf1m/T5srP6WEbo42amd7/y4qp4HmK93rBnCzeT0817Eo7rn
zVa+eZhZP/ttLr/Bm4Jo5NFSr4jm/kIwToJPZA4okMvdUPjdeRobhHYWckKDob3GyNcYR9/SUGfN
JqVnz3wrpY8bBJ3IbCSnVDkV7X3ebgtZQtNxs5glg5fobzkZ2ztgcNWLH4GN30IEzz6LKPL3eUUA
AeMq/9z7ubFKMe8zePIPuHKA/5MEwfskddr0tnXM4Jrg5L/Axmq3YEaLE07i9hK2WCASR7u3Q4pT
0ujz7gUZChkWZdDjUXbgNK8aMXT3JVOim9kIpq+m6NJuFRAemq8CzvGZMYrxqJTrvVVMFXApGoWz
KhojyZeHdukhTw+RSpkwC2A9iNvYDHMeS/ghtJ9O1ioJXZyrmISXa2KIBRN4onQWAdh6xEPyzn6g
3JF2++6QdHExcMd+8iNIZEyKxM3CQuExONl3hGmYJF3ml+ULPFWpsPDPdOue6Rm048q+dJi1j5Fd
wMZVeXFXRLZ4khTtgLqI16qqYlEWk6RKhCbQFY+XY6ohE9NVl8glzeYeXKbzwfKEMZHVlszqhj74
ZLlJuUO4BhVPwTNww0Q568wonTsdVkv6Qz8G92mUYwNSvGQHE7JFyGJ47aE2vVSmdWkdbzwFre0T
vm1UXxUoDuZQE2qGsK3kQZI9t27ShuSdcGogaaTlHVyq6pAo2z4wCoWg7cbGehjmYCbruJYv1AL2
4wh8gF6YKd03PzO6twzRzy7U5atbpcR3J8E94/kGEkZhttQdg98cbB55qDvBwp6GsjbgrtlNvMag
hg8Yg9f8EZc1UvOGgJuT3Y2ITXi9TdqPuDSdBjeMdu9CatOdFfOy7jztJLuBUR6BICTuJEwenO5W
RF21aar6OTfr7NoPvVOuQ+QAe953+a53Or1JITbvjNiSB7tI/au05MhbQcZvFGhew2ISdFU1IS4q
k3DNujlATm/VgOJgulvrxSN/NxRlr9Y1qAZ3Jc2C8rUHGEg7PTyAdYVDDZDk6JlTfm010rxVKrya
iyMAh1rPaus42t6jtp8vvrQppokcGZE92+bwqYf092TqIn0iRs3fOTi5MZeGVXUtdRucZ+1RrURu
eGQ5g7gPdBBhErrgDcaaMzzGGMnnzRiJ5JS0QcCsobdiwhuioDhklR01X0XGFjHQK038MBgfhPo3
Yc8ei9VvfcIcVd17RiMAGtbTbVDV1obEDRZSUTWeVD7M24jC/3X2/HPieI8IB4ZNZ+NdiV2Lv9I5
ZVpav8ZIjxhqs8iuWFBRkmXeK8tMFPjsyVf9oNA3YBuBKj+/12r6HEvj3i/RPgcKd186W8AtKvh/
RZsPe1MYzhqe/hoaiH2OUyvbpkn0xNciAGb4BAw1xBKJlOIGyMcV5ri4NK7zZi2GlrFHLBlpMkTI
VmL4l6WcmIy49jRbGOdMuFcFNJIT0nmxyzt/h3ZiOvlxf1WTYz8LQlr02h8L0i09BOALjnw9G2Te
hBqtLnFATOoALEsfnS0CdvE2Gfa4BxdZrrPA35P3JK+jpzTmjlxfci6/d6ORW1u64WPWNt6hhNnN
JLsxLypLYxbszEbJEeI1BwflGJfS301Ni58R/yHpgh2+uaKNbnOCl3cB4Z9XRGfphs3BNp7bjD4B
PfvaK5lO/NC1/i+yt0Xj9MOyhMbQs10hFp+pZP3yc1otrBto4gTVHIEe0NYZowxP9ezzlEZx7ZEY
nFcfJbUU44mOZfLfH/xnqddycA+dE/TVhQ0WLF3rD9IahC21N81lfLTGov6Ykzq/KeNUXX0d6Ie/
P9TP2isOJSwwo/hqTWyxy2bqx0PFVZwQJZRxqJLJF3Mzn+zwfIqKr39/HGvppH86oYg1mTHj6mUp
87MCTxdwYmoto2NXhtNO4a0CkoAWL83j9g7JkA5u+kCZMV969l5K/AU8VSJ1hcK+NNeh4tP9/Uf6
61eMEJSpEfs6n55W/tT7d2brK/RD0ZGp4XwxM7R0IhnooB2QzdbGjFT9MSK9/AD1Hp6+H/u/+9X/
sF8VwlwGO/9+fvT4NScIsvnK5fUvfPLvP/XH9IgR0f+2ZGVdavH+9SDpSRR+PkrhP8Bf7F/R+noo
DBk7LVLh/1myCucXVLXo12SA2BGR0j8CfyFN/uky95dU7eVmsgSW9L9oJyUNnqEGNz8azGyxe/SA
gJKeTJOBZqll8GGtLA93wk1rI+bKmmraWM0o9kjn5KHKnJjku7DJttDLrNum4p0Dp0JvvdikQ4i8
xl0PtdhmkTe+Zkw/l5GpK96DKLeOdmmm6y5woTupiMiUUNKilS0bribau2wENp6vqzXeSrWeKeb2
Uw9wFNSIU2C2HJudC5xoneaIWlfJVLw6ZeW/AxPPjt0YzdSM3g59rtyYLT7nniiqK/eFf8iJG4O1
yaR/oZswgxawOF6V1VV7PMHzqenThdlje97n0CejdDVmOLpXWR1Fl6IGeQ8C0L8Zk9l86IYaIV8q
7zG/Bhde9dXGz6Lo11Q1CmGP7g+z7ACpxiA3wsSs97Wk+B1i3pe1mO6LspDHOqf18Ax2WzPwD6xA
wSlCIecWo75DNwWDIrQ1HtfB36ZLRkmnK/dTbYp8O1QgaU02JTdkyzXHrpnZExozxCyGXicWkSV6
uAprhgGYpEnM4lJ5iJ62lW8YSz+P0COGqMEoVN5EyDT2TmllO7sSLr+1me9RCTYXGRuQRTr70Ruz
8WPSnbdthgTamNRsuAjzWQ2Tl+68rhg3RjlODxCC5ecOikWZT7+SpdHsrRL4StdH9l5gJXzu2T7u
kiRkF0542HQBoZVcIpf4x9QvR7UesSRv/SztN7HyiXKgYNtVHuioCcX9FlWNvYp8GrB6qoPPvImH
bxFsr91s5qNPPbNEIMELv3emoUlvpqR8Urj1n6gRpncUPMgQ89k1L0ah+7NPuhObPJMvOQ5UuS0j
1FUefr+Ngvx1CqkprsLqi0s6WE+KpA4qc+FUB582/n4sKmaQueivrAqDs1Mh1cL77xDZEQMek+yv
unhiP0QyAA2Tg/eeyd5wwty3S3K7D+AL1YKcodJf27BSFgCVnR3IbwC1hJmYGa7TmQgb7S4DFUN5
tkmqSG6A0cSQdufszjDcQ+BWGh98Xl1qz34v0kqGNxU5ZOpcWumLxybiAXz3PjR8yzgS++SE9h6A
daJxoARDHnzgC6ribRRO83UGO3fXdLaffQS5ADTj5B2inbZ7cstR3NV+p3B5kmTy6IRNgqiqs7as
S4LTUEg7Izq2SadNqTxsqKNBmMY6nvroUDpS1082GUqansHUeas2uScLecob12+MDatD27zyoOS8
Z8Rj7kL6MNA8GAjMN5aoAznepRHdVpPM5AtVgV3V28adrPucRXD4JWHPtHaXBpwn3EoxnHW2Jqwa
rlxXYxvOKMpQQeCrGvsUTqDZBslnSV1nHHzQ0gXCBXTWKxp3mo++q8ETLEAY54KHM3imDnXfNex7
rhST0fDRUi3i5rxinp230vkCc67Ve9hxPYjDqQKI1hsYS1fsrJGSIJnkkHMa1aQxjpj5RTRTrTIP
ZDxvDmVMEITDEVEVLo7zoMnUJouoVPE9BTk9sz/ZqB2mDrtre9Y4LM1NgdWUUNeRSAuTnJPr2Hvj
znVYK5mQvJNV7XKOwceF02M6+Pa5pmOovzchJnuCYNgvs/lLHjh4kOOA+350w0Xz7CC16AQDZ8tW
+1z2/r5glH2X2+kNTnsW7LXlFjejctU5LInhKYbWUcwYfMlN1ccIHTrSlpizevbJl/XeNfJkuVcT
nl90IlvSqYWxo5MzP8m0ZMdnNzOheQOB556R57dSdcWD30vvFsBE/+YmoQ2HSQTnSTCwT5dmR49O
tG9raFHMFbrUXGUYOD6qqfrMOwrzHFEEu0GG4Ad6qIvIHivzUzSjHmDC5D8h9mvuHccIeTnk6TEl
GPdatL6xAy5tnnoo8B8zaqi7iezQRnrRkUdneMj4Va+0TfGGgFX/rbfIJF21oV0eErcaz5LZ5YVd
Icb6akR4SVAPUCcB06sqiKtlcQ3iBwt3a84J6iBllSti9AjQBuV05wVJQnJbsG8IT3qaZdEeJ6/H
PV/n894FHVtBbYR/SO5dvx5SfCiUrKza69H2zzHRXlvaLGJRaiiwA8f/NAaEn9gWQMrIDtVdOUXD
up/ZeztJEO09/oAdLTqKQ2twFI/G2Xllj8zwpXeD8r337fZiydn6Ckav2LktiTvaCq0DSgfxYowc
zw7IpCutJtolLNW2dc6ESZtD9dxxH16gu9V3iwfpBqQNowmVJ0SRjjDVhepvdeHOaxehwSGd+1/B
YcQ3k6PUS8jc7pYI2IBf0nhUAtky4PNR/BZkMd42FPztOubOv3MTOe5ZtNXvvszX8Jj0BjJLyyzf
HYn2ynzvmNFv3mtPzWcr0cXnoYkIcx4zc6uRAB+VGb2Ede7BlQLGloIuY9w9iS0A1BqrjGW8jnlo
bh0yEi8gfs2zMJplc1NH1WY0BL512GjJarTaJ8PuWn/TNRHQSEeOW9KGiBDrRw8BOPMKEpZINsUb
brfrClENix+kDt/3QOZva6GpI1N0U4Sx+26PPjWFA1eAeUXCk6CuNdnBOQsZJT8h9/YXinqUkWby
2HhTGd//t77/v+yHKTYXg9i/r++fYyhP+Z85T7//0B+OPyi9jsfvsfEfLWU8fdnvy2Ff/OIRtMMt
CacXZ9KCgPqjxA9+wdBHcW+a5PDgvkH9+Afb1/uF34aBBT+Ob9sUmv9kZyytv5T4HF5g+cMo7rqm
Scfwp5bZ772iKKbIwvM35cjKgKrgDAhw3eZTRdw124Y8/HWCjrHcdJF6QisO0swUxTlWESO7wmN3
WveY4GVohduaLfedmqKSF0uePhY5lmGkYP6xCttHcvwow3hdvZuCLTJxW5zgp6Y28mcb9+1dmS08
nB7g7hc3zItzoTBOOdPovudm9f/YO6/mOpV0Df8ipghNul1JSzlY0rZ8Q8mWTYamgSb8+vO07DnH
kqfkmvtTNXv2lrW8gKbDF95QrdvZ7f1nT8Ka2Rj2FVIGrQVrNqQt6dFN+U5eFNMwynsxXQHD26u6
30bpXJzTQZDRSaCT5p6GXQqnLbVGgSgP/UdQ7q11bwmfAI4tSaOFAykiJIvf9OgtiV0Ij/nKUTPK
iWUWfcGMhGOzhwHIsLTUWVGKSS8K6YxbiikAh7CiaXEVnib/AHAHGae+/CpQuD8HcI9jcbSKHRoL
5WcaF4SjTiKgyQAprxJvenTdYjExGaEEaCoYyEjr3kChtsOTV9FL+mjWE7B3KBD9DFnI7jMyiAJU
IAI8Xfgoe4RZtyESD/F+pVopN9iQ2t0hidOKcu0qBvcam9K1O1h+4Ny/qg6NUsBdhqcon0SKlD+s
Ped+njwzyoDFgcjSjLyPS8AUdA6gBqb5ABmhkj5fP3jGL0O1AwkesgXYmg49Rn8eWEkCddh37gYh
gcZYt3Xo3EwNukOOQr9i+/qflQMcEBZ8QATU0Y+st9gO8Hd8bynDC9nAXXRxGEfLfKjRYRKYSW79
MUCtVQuKGxWoUWeXzn78GLUlGIMGvvkjhBwyNxUZCVwT292TxfAYr3CwKWxHdFuH2Dv1ssF/lggS
9CcANznl1Nyv53EDWhHnWAeSVeqUIIPEygOFZlCILUVxPpRrlZ1Z0cINTJz36T5MC0a31ol8QhEI
Ces00SWGpOTPBQ5tYSWwbkP2+irRVDoP/ZDY6ekgNSpFaVsML0j6EpQgooGe62y+NoMNVJ1URTF0
29aiPk1r2TLiTXgW8vVzYB4+gpsJEdwtGUE1GbTECkH9VNA9OJ1hK2mkBGHQBimCUcKSPESCmO8N
9dHg4vWK+H2X84F+OFSGinRv02k4a1twhMnjpMoh2nrCJ6kQk0u3C6KPeLbhMUVb4pb2PLCVfOpc
SsObDtGnI3GpL25RVsKO2+uy9jT3ctXvk2D0vG3n5nx/6lU81mLs6/FuCP4RQ7FYj693Sct6TIFw
iLzZUhnhZn0ZMMsQ2neuYlU1BvHWE8j0wcR7ptnerZ/Qq4XEi3cBr9S1zfig42L3V8MSt+cxrhbn
i2r5OV5yAmqsB/sAJCQ447K1mBAQ8cAHThU7VFigGiRq21kOOc6dP9bVZ0YWgWXmFHoFLX6PVlSf
tKPGOyN06nlEV7mct3NYDtNuiKF3oLUy3XF6zze6WOSTx0zzkKbBtpR52tSYZIpYXgwRjC7pRwi2
uhaF/97t4/1Yo2W8XVQfXgV2mJwX8RI/8jKDbOdBVrkrkNdBPwtQwtNAqys5IIg8f6KV6yF7FdWH
FQjS1kb7AO7T0H8rLGTcyZhZFhUt209RYNXb0EX3dOOqSfEwDMBFAM+Sp6tL2l4rKmL9dphUhXlT
3OAMwpDp9WhsT44TPIBvnSygFDs423p7kWD+unF7tNvStEAYrjHju8xZ8qhCpN2CkeiWC9bT9eT4
Yi/I72HjDd60cZHHiomYhAQ6m3uIXEUZzRhODIRWZXNX6RYIhi6rot2E0OEesEQKD1g1Lt9FWHtn
iUIxAV9H56Wis/sYpeMcHmy2wIsOZZzvXjdP96PvL6eybuo9UnjJts2tB4UpzyPcyH6HmpJRmokj
iEAOpQ7w3RWeKw1SG/HcHOwIafEmtdfvYD4R+MaBoT+PfFThNroI8cpF/ItGQVn054i3heiwQpOA
6KfKS/rZ/s6fMJklRRwgzuTJGmID0V2pQNXfAW9liMtGUP7Qe+1Qxh3mCHSvdefU9B32UL1BOZeR
7p2LirJAd7sKDx16O4ZtTg63ak/THCvl5YRU7aa0xuSm0YrdZEFkKLfkeOc0zWfE+xxaPnG/pidA
S70LWTa2+5Dg2PiIebb6RK59k/m6u1tcUssJ8C0sPyf81IQYUlYjraTrDg2TY04atqdubH9O3Wk+
F0l0v1L4+mfs0WpsZx81HX9qsLXmvVXyqNVsFj4q1TKut6N0b/oeGbCglpm/r+zMvpjAnGyXpBvs
2z5DemN2MZWu8P4FS+apeZPhiCn34LMbG2uXbPqSEJlXW0eMPgqu9ThS/+iqatxajkDLxuvQFZvt
4d5tyugpd2O75yj07OuxEOOmti15qgOPWT2hEjxzvJ9P1The0aj7MuE0eylJDunWTrMMtmGTDBdo
rBY7DVLv0xJbgj594dyWTjD80GJWX5Y4bbtnErVK3+Z0PVN4WGsJU6NstrJTn7FYSm6zDPnBEltU
pEGc+UIPjretMEskbcWpvvesaxTlKJK5Hq6rVCy+V8M0X3RGPSnBdPEWQ279ROUrgS+QBTexjP1r
uJVpuCmbjPaqjVLtFdWJ8tJOOrfZZaNt3Qoyp11Idwl1QtgT2vSMZV83X2Dw035s5UMySvustNXj
wJG4zwrmKSW/J8dNT4up6C8svMc/g+EBgRSWi6Kq2jtUebPsvE+hwHmQNy/HUFHagjJbhvSgM9uB
nhi2chYXUzYAIwwj+HGZ8KpdKsl9OPysq0AwVWwcAeopao/INv6TAIvepFWAELALyREKLtzFuap2
jtTMA5eSY0aOxEkRJ6vRRg82VHuEc4gFwvkb15XeLQ3l4CaC+/GpVWLkoEfVjefJhm25zgdIAJpS
bIkG6Jg+BHaHfytq4DvHgzxCfxAWxFDXn/Ki1Q3pc1EdXFBqu9mtCnqaGExuxgF88QYSDbQHU4Qr
PXu5t5XS50vv2f9Yir+okbi7ZAfSx3wGQrobanrmlH5OZINt+W5whTxHCLu7y3yKlVv0j6c9xnFk
3tnUOmejKMZbsE8Q4RL4EUMRXbQlDHgAIEmw8evxMRszCKc1QA/fiQgoZp0+aMSyN2E/D5y4vXcW
yHo+znaKRFdMtzkYA97DoIqJYlJtI7sThWOgDria+qyEeqCPOfvdQeQjpyNCmhj8onF6IicRPcqY
B9dyVp8QJAtRdu2SAoKqg3oVrlq7rqJmFSVIU80Ke7ckQBxOgWbYAVTsz0FtCQiuAJnPZ7yFD5Pr
omPK35nxCpizCKt7X78U3Rj8gCo+7RE39dcj8lIAz8KwO8YqTvaVCa1Q0Ab8rRe4t8Kp2y0M+wCb
jE7u0eTKtxGQsstJOu4uWaphu+iO+jm9sHMg5/pq7SPpPXC+lZcDQqIIfdXxXN8UA7iRvvRRbq7n
NLirYMFQaLBitdFDQVjQTAJjONdODzG2siwgm1iQZLy8TjlkU13NF03Z9/tlLOMZ5ecoue0JAy7d
ijoX7UUvheGgm3a3epDfExE/paPT3q3JhDNQnWaHrhyXC7/3/StQeJ2CaNxZu7H1MYFG4/F8BogL
Oiqfbxx/6O+zqT7rpu5cRuu861C1u677tsfqK4RrOnTqzNF+cqLS6JFAbTpAad3pUIlbKL8VYqK6
LMtDMddpdQZ/CKXePEa6bzMJJQtsnhrkkmo3WO9Gz5Zf57KuQEJBPNAb2YDu8yjqUramvFuOyqq/
LabqC7RnvbaQR6AULHN/BOkk7+WIbiVVv59V4xrYgXWazMEJpcjwDqzYP/K10Ny8Fp29xn4eplhe
zj6BXB4xF07LKU94z8VS7qOyyMI7UNK+/U9e819q2qiySW5a2XcHnxKLQsDfl9M/a4YOnvBUlIY3
qSu7G06/06HmBJ3+ognxB5ja9kwLzfGQqnGEeN/iTeOJ3gMo4WOo6O5OHpmon2fu/bqECNoq56+K
KHQO3/aUbUHzGt6bF9pUBN+jt5HxXjAC6ttjQ8fgAl8S+dSzMT+XaKNmO7cdUf3COPcq1dHonSr0
aJJl2ztWVl8WPlLHoGIIveGKC3VdK+1c1VawyjPlUjnTGVKiumwJAMXaGLRqHfQvdmp7MQm9GNZP
bmAlCuIOBiL5CKJtkIX/3Pp6Gj7BzvH7wzoAnUMjMaCM+mUlnwDGHM0kbGnie8T6yEJuSnaM+zr0
EJyplv6FKdP8iFbdfPLilIh+QPas3iIGI5/sWszzRUpuZJm90ybBgix9u1r92B9w7FT9SZS2mJnw
QXUtWukEJypzUOjqnah9es2F66Bzrn4r3/wHoMQfAAJMaUHsI0rjC5vijOmy/4ZVKImQUWuw26MP
a55MMy/IDUanIl37+EJ/tOvNhaDIEgaIyHPfz65IkcF1AFOPVYaGBcWJut4jacH7Ye2J5z6PyK3T
diYJoe77NxmkP6+OIA5ebfSQIdKCmnj7mNJanNBeZqDGhaR5N02oAXT5QvxYKfgtFlcNBsxG0Y0A
/7v5+NEdWtfvJnpk07vGC87BVvaPZ58K30raRLVHWsp8u55S2ilh2bn3DZSjmiJqwMPDw2vPIU0R
o9qqGUn8mjREfVTMzv3rDf0/fOEv8AVYKx+6l2H93Jdv+eGvf+NXadNx43/B/0YuhxaOzQbJLPtZ
2gRI9S8BaACRLR/SWhxQvvxV2QydfwFD4uOsrZ9smf+tbPr8Cvw2vyWlFRTJ/ivwgpFS+22Wmdtx
KOswV8DDCPsPzBOm6Etdj7b4noERLRCXJm+zdwAXLPzsh6Fwl8eiopJ16Bevqrd9v/j+tzmpZHPh
ILvZuQdpCWotJR1x5AabOLGBbEYVDYsHZdcWiGGS2GANsGefU40mt6c7gflINS6rhwvR2CNyGmK7
ogD6SWt6yIaRLbbCkZfOAAD+HDOQdbRBuIJpgLoDG7fwcVuH8Elv/9BAwEP/lDgU1YefjC/sJzEJ
/w/7nGP0of4PwIRtAOvedYKIf6DRu+8RYW0fOKhnrP532YNUpYWRhhlKNEoglXsJaxwRV4xe8qb+
Yfhmy70AfcStuXCXeR7oJ+n88PG24P5xS2jngiYQ1MKpb0NveLspmYpG3fYqfWG79ctLKfK0PFvF
2CGfkSE6ijw8Lo24txkvk2jEu2WWBCCFLdvyuZ37BfJSOGJBdUZFsrez/Zqk67hbUcFG63kY1gwb
aBSXkGUP1rILrta1dPgYBo898b6d9iNy+h8/1NvzBDk/BtkXIGdI3uOAtfD2mZKsnHOrrJrv9mQt
wSefNL29Qy6gXW8+vhAr6vf3yYWMHoKIMdmMGLzIDO5vB9eCsWq8BnPygrQfesF7WSWlsGlxssJn
LyzE9YTaOyRnYowKFX+J+IG+g5HU/E1v7W0YYx6ZuAn3Szwp6MpzxL29E4fM1o7nInjRPafclS+h
jQwbVVte6J1RgFuBkH/87H8MMg2RCOIdhTA7ZBTePbvlpFbYVqH3rRrRUFp23SLBK210tMLE+Mu1
3kaF5unYuIQDjIidD2eady8UZ8OqJAR2X2Yn7XPx3cU6K8tOE4l09RkFAjPE1RKMRGL/7UMyhwLz
P5cYMXofMCCz1iuoP/23GQHwaN0UYRXpu8S1ckb340u9s3s3D0nYywEdEIyyedvvBrSA6lFO2q1f
etwVwarkcdI8VC5SFND1wXal8nqO18SuL9pcNYGNAERWro9FH0rpbUDCJjOZItlrfAuZP/QQDICm
Ul2UOlWQZMZJCMwPPr7pP14M+pc+diqIi4CJwzjl3bRDrNudXbv51iyD4i6w7SuLH9pZLP9z29ZB
6+2SWrdD8rfB+nP2IcIIwjUCYCRoF727cGIZVQrlW19X33LcFX0fPx/7bRjJTGHo5aHUWx1ZJmX4
vGQVhfNdp5SKgRhbs6vv83qdVIP3K43qrwDf8Kb1msBdzv16EX20+8soRe+XJzcY0l9mmcSmHfn+
3WJKC05/VO3XLMpdlmIRUVm+6YNZMalWLAwXfRLTwQmuLC/JWU19IwSHQRMsC5tlXIp0+cYErIsf
BMqMDMefKNER0o5AzeDnBoxCGrsLmuFp8LlP4xjfWl1TKEeZoKI9BCCEKhjHMAIQOIUhR5aYLRrQ
dMYF3WXGDgQHkWF+WhdDuN0gvgKfbueiCcUmb6950BUHV3Q+67vLJjJnGYii/h5M+Ew4G8Rc+vWG
5R/7n5scWv6jgiLOPTqAnElwHYAon8u+ldBQRqpP6+M6eKG+h0MW6Lu+4E+mDeAEdpBNlgUt78zN
0AMH5wfVvkQr2pOYhG4woW95mNYuiiw9LKBtGn8DAM7lk4GTJ3wkRy+sxvBFz9lwO0yhMZ1bkEdg
C+4peKSIq6Uxl7byKebjMA/M1ax0kcGVB3i/e+pwE9bHROguv6wEAvsnExjL5jyDPjuejfM4M5dm
eCMMHbgWZzmngpxxWNroQ/OvLkqAoB1l1A29i/59I8vy+OsB/ALW/rRpQjsOip2NQzID6tsN0w+B
DrOJVXVoY2LR9QkthH0eyqUutr0sC/Xv7+hkZ6k9tqFkx/g8RC1cVLS2jO7MiBEbl0b0gc1x8Vqe
Kf05quDdJkbOj6BBqOM0QQg8I/cYyfLhzZorelZI1LagkcWwyCXseDw2ejNd2njg1PJK1KjgU4IH
q+8a6IJheCg8WkfBRoIZY03pBsJoBFhTVbwzb0bi7weipE4SHoZ0gOZ7Zok5ByBUz5oxbGddmCoD
G6OTfIoqO2BMgGiis3lKwUvTGUtXjOAifAdmJM93C31o8xBFLIP5svMSjSVPi1ksdxy6ml1gr1ZP
8zCta/igiF51gp+wnu88fYZnieBb2qUVLIWx8CJ+stIh5OyiODpwSwtPzx9OY2HuhSofCKYtoAKW
4BJ1JTPFW4NAHHUQeaZxV+eQvbYzbtFIT/a4cfufKc/wwzb2lpDbKkRsxrjTCPH9AG84MpwrrUm+
qSIEFGiEzILxSSF1MkVNaK3vZdTw/50TVSzgsID4cEXouBJliClnnS9qWc3mkdGMey46T5kljbwu
X6pAMPMmsIUd+dcgHU/fh3npMgr052W/HPVs90V9qSvh8IWdAgyAZBqxmJnVXp6rYSfLeHX84xxV
tBl3hX2PtFoe652DsqzZmbIKZMwhsK2DX1Jn8A5DuaTC3jG3K7C62pbrjb9Au3O3UR8BHNjHNfWJ
hkBhaoOrwKdmhiaiPVQdlhBJ4eXXLTaVqL4Rq5s3jKw58NIDDP5eW6d5bxtT7lnhWIAbYoUK4XRe
Jj3uJiBse94N7ZO8BbPQOzA9oGYVMBA+0WxMBNqTfRuDgQjsXEzYNKmW7WY/UD1Zum0qxzaOqTcE
GOltEjfAdiVBhcQoWEUl22zwbQUPB6yOzXbhmYH20jTOIK3NWZZeoEQ8OuHVMANyYvLkhdlSwmGC
PH5AAcvMS3ucca/YIhnelel5i5cBv+tcPSrnavU9tkpMHBilXV3yPprNbFvO2F31U+Cy5RZNN/KW
Gof0HjW4pZ74rrizzS44MvjMXDuXyaAP9iAnPkkK0/G7QSVmXyptXc+3MUVXJlJG6Z7tSYo5YPxw
1GV30Iwia8Fxh54JpTtw0O0pb79b/PNoSZnpUdWv3Dhw25FLCwflQHSDUnalH3qRIad8nfgo1OCM
XplDdhjGjuk4Yz1Jiz2M1ML+sESZJa5nG6XmdMMW5ePu06Edk+2jVrXIdtWuCbFsayqXbwijko38
ykPY9c3gTCiDtehXKnbVeJ9CXaX4ORbrqqAlRWiidIgVJHthj0n3KelmHj5vOfyXPW5eIXccQs1g
lNo6C1nYxbgSTh8j6neM4K9pjcqp+d0iWo+Ju+azCZzBu5jtHlMaDi0HXCJj7IXK1EuJRFOb9Wml
OStXRJCX8J7MHBpGbs62u4M3pgYQ46uzBF+sZqIVaNdzdR+7bgxmW6ku786CRiIAHbR6lN9kzRlz
rtLaEpcJd+ptUUvMuy85e+56KMOmrV4E8A0FYCWo1fOEQDBqUrEF8pL+8NCeS8+fZENTHokzJP0R
QO/HA7iYSF+pLktASiJtXzsXXsWxCmRm0FD0eEdwCts56taCU1grgcEK9GUT0q9qgtEjwqVy4w00
xGV4oso0ik9BNSwi3RYdOGJrE1fukmBBFPP8CfM0SYfTIeMkq4DAYDC37uK8Wm1lVINo588sDgSY
hvJysm0H12pULGiDE6Ct92kBPIiDj3rYWY/3YrTxwNA4W2REY1RXg3TAiMZq3RBtNDoRCj2wKj0C
GRp2uGxPKGTEjW2fOJOTuQcamk6DDmJYrTkaQp5v3ciyrcXDCOmxaE9sGcLe3Mc4dM336Ax5w6XV
D411B2q5x1myYVZvACYECjSoTukCV0MQKnkSzX66zoh5h4juxjOuRCdJjpsc0jgiqttNTI/fzbYh
CgRd9NWpi6h5yfCk1DPdymHpvseF740AmCAYhxvX6/0BQcik6XwwjKXtV8FJUltlcAXQ1yrLEx1I
wtrse0avAIWtbRvBAoAw7w/LGuwDb/CAZCuXhykwLHuNvrGySQIH7Yy6BdYxtQiI4eSCE670H6bF
l1LsZDKpRBNP2ZD+josOfaKxBPioPCgUaZn/jQVoKj9RHmLhHCsxGwmLu4tM+Kg4wFkOmQjMDoee
u4kwcwu4LvJgSzWlIBa8Xk7R+YplAyEpDBHN0eNnWFtREmr81F1PljDkOw+j35roL+hLkzmEhYM+
KGQuXVfxydjVefAZvIQR9nSkFYLQTa2BWoMcO59t0u97IvuotBilE9wWiYInm9jNwuF8kuxlRZSb
QwMeTYLJmFf3vr3XThOs3jEWbkVI1ECnY0+px5ri54a4BGALrUBoXWyIdeVyRk8QGQhNoDcMDJBs
QnNyRiDPuVOVZiHXHoEft+snLfyO37UJbuZo4RUt6KRNTwOf++/jwuyTpQgrPuIWTswdNTB1HfVM
X87Eq8hCsdu4w6iCr9PUNe0hcIuwuQC6pDkWBylNLNXI0IQsdPXMGA1tEwzOj9HqlxITrwqVqwpD
p4a6wQZB1ZmxjW3lM/zs4YsJkV7LPUFfm1Pq1wkmnJZxLFvbVCyCGH2AZuN4SG9ZCMEBWW6x3q5J
OirEwAhccUY3dzD2eNaUx3+PxNqxhDYjbFUi0rDJ+Ma2HsBI4TjWLBGoRqsyUzG3iQPu/HpO/M/o
/FN7+vkaOTAd55H0bxzuoy4BpX/wisbhHY29Dh2FN3AJKfZmnQo7iZ90GfpFeczw9qmnU7wRA32/
hq6JYp0Vj8B5rxQCBtmpRHiO77KxiyUEn9zFJPJR0DFZaup1zrzNJ1uFmNmXYPyvAGybaF63Uin/
aMO519ENcr1um18ESBJyP8tKV7nfe56yeVRdEmTeV5CYWCJd3ZmCV0PfDUSWFiZQc7Cy/5x32LU0
NB3GvHNPELxBSho83evpmmmdcmiO7USguoVtSxQYeHQujnoIzHxMAKgRWeM4SKoN1qXhB/7cfJqo
RK03UxWFHJdOxn25GJGHJjQsgzE1wTwGu9zMz+VRDj7vpRqnlpeqoJAN9YU3e4ifa8R3UEzxnbDE
CbLumAsV1BFiAqyblDBzt2rcuLmsgb0AmE4rJCtprNLj9whqp3bh3Y6WrrkWPmQ8gm1wdxQr4LwV
uxi4kUY+Is7Vs1bAZepNX45yYHNZJuFdiMkZcK1MfJd5VtuuSQILSd//3nawdGEZiZjwksST9zws
/rqce7S/l3O0UJdZn8yu15XPOnNmBiX5Gfn0qa2JNfo2UjwteoV0/ve/MuJobWICgzlNkQoHh9R5
/JSSs6j9YlnW/A3X8G69sS3Ybui+yYx0RGcq7aGrBNIb74O18sD7WZPD+Fv4bJuYHb8DojA1Y/oF
hBw0HX+Yypb5kfRJylsbagq67W6OrDXGclH7DTFK7LfrI6NudtzV6ch5T7FLamgCkj8wnQKfy1Pa
S1azVUr2ZBjRoT8P2R7PKqb+0YmcjFSljIijfi49nLVMaFVZNZhQPFNbHKd3g9ZAIoG4TKZ+ZCXe
YqZkaEdTc23TJ2yQKElXk3H7mCMxkJMTmiVOtgwQP0BLgOB1wYnqJEHZe7wN5nDtT6Nxdqpj1Lvk
FBxsliA+8OZBs3WiJt/yNbEYFHtVgeQSb9JtXHZxYKmvWeNcpihCn3aFdtikCPjHYNtTuXKrfZxq
kwX+TCyqZDU33aJJg+Uiq2yhpTVERrdDoKvERCdJspn9U9agR7LPndHc+oiJKtZKMIkwTkL7phHl
ZSgpjvDBdWFGAc4yG9bAa7SgvZU93uhgQHHXpjOQ4az27LWzydCXnzsHlEcT6NYOJgTlX2pc/6Fm
RL8wjj0aOqGP8cTb2hrsuGhK4mr6OifIY+VbnVlV5u8syGEVTimj4nn/csn3VTXKVBHpKZ1YKNZ/
0pkX2TSRPQTDVz+YTPfm59SoICdydH1cE/vzUlCmiXE90zCiNWWapb+Vzt0slaumOvE1F4ALiTwD
4WETObNZs3d9fK3XauBvfZfQoXQcOp7vhrCo/uxK9bbTV1NVel9nrx5JZMashj8AullkLMNM1ZAD
MaBv2TTGRvg9RRRddXjNyMEl76YKYTobMSmv2Xt+7sy/eh+NSk2K0IR+z5kQBt3ETx/f/h9DBYIb
15EYIiTpOPTjt0OFvlM9pFPoPw+5M3MfHFAmLeRwJYX6+FJ/zDmPwjAs5oBOkIvdybu3QhiVuzhP
y2egTd64HJMlKqZHZwVe7pKkp5Bk/vJw71soDi8GvrXrc03cll6NUH6bBwpIVZRSv38GDm/2qGFm
sd2MOTv7XeqC/lt2SUy8TzCx8PP3CkCOuma3q/2/gAPeDzNdU1BdFGlpk/oOhpNvh3kCGKqnOPW+
UJMgdVyyjCoVlsUmnf/vRhlVCJun9eyQq1Ece1e8RlevizwsWL+AKA2BTcnKpOY5FEAO+cw1UePH
FzQ+Kr/Pf9enDfaKefDp8FE+evtoAN1WNpNFfVHYFDODFHAHtjk2xYX3mqiumnFuxuo2i7eY2GWc
jB/fgJEgf3sHiCO6MeAegMghj+6+vQOyRONcGDZfOswN0B2jl4WWLVWPLC5OfoYtWmUmNAYoYvbv
X0VxC74b6UUdDKD4Tqefg1MXvinxUPpfWMWtwBwXYZEqajgS+hK5J2NQPFgRcs1OObBbh5NvDkuN
pSygxSyxDUnSY3ciFhnCkeKRM6kZGxn4A02xjwjm3QF0je6iddeWlomtet2bsMtSbkgW0+edOc4D
mRPbhD3QKM5iqSS3Ff4s0PeE9uyaZemaoKmIhteIz3VMsJwUUHGp2vTpxPhHaaGoTKJLpE2RpSkp
y348/O+XNfueK2wUD0B/eH9O7ZHMIrPsdXlqsw459mMqsVFFomwdTATwq2T98SXNankz5dhq49ce
TWSk6d+DXWiULQCPoukpTgNTYxzzOCgvkQ9xS+vK7m3uwIhkjCRRs5OYoNCqanM3H9/G+yf34JLZ
7JyGPcOae21//7a9NACzJt5l9lS2lD/PcuTb6ge3nFx14fbDf4VjEjC6wOV7VIoCL6Jf+R5LBpM9
zTPZ9180sP31EWKkmRZFIU1k9fFzue+WNN8ehQGA8CCk84a4xbvoIJ1mu6oa7T40PUJeCO0BmU4P
KWVUMt28mDgdNjS8a/4VUrBhXs6+Fz+SrPmQKiVlXUowpDymfy8RPSMOdVZhAvU8JUNBlIBVkbVF
Zspas2XKABHELxahjgJTJi5ruiP32nIQ/NlYpc9ZlKZYqrKtIGfP2iAhKOfu1LLYR6sDbsmpuPx4
EN5tKowBOCbUQFw6kOhvvB8D308H5O7H+WGsC3MyJy2tinID55PM+eNLGVrg7/PZvFM2L2Q1gG9R
138/n1GvoqbqiOQ+Eu3rtUaYMlelhtfA0cRWzxb0s/eO9rbJBJFQNVXSXz8pPZoKgTXZDK4vQlPP
JBeU7HRu3SdUFCxsgK31omepIkSey7qcThZvJGHag8kkPc7RLCct+dX4o1tkmkhWVbisnTWyV36n
29q88NUvuArUBMLh8GdpQjtUQIed5WfmTRYOUQuS7pqNv90NKjeF5V8tNFYkc7eg58G5lyB4xhcu
DsrV7V/O2+jt6wtDw8F0bcOz9DkLoUG+PRM6nkBHtky+VdoLP6NQ5LsHl/boMShRtqLGnw0HgGfx
+RLlVbKTAqGOGt7VIx5v0KyaaGxommLyE1uLEYnIhu4hIX/tb6q5R2ssi7R7zOPitqbV9k1LgQVF
oKxs2dLLCa7B87bnqAX1l5xI2Uq2nmHXZMGKQDIykhrSC6A55CNiW+yoGpaP1moNJAcoOUzbPlY3
glOpPIjK8i4RbdG7QS7d3om5Q1SkxVlVuXQJCjlQzmvLiRbe4FRfQE3g6Dqn0KbGtbOdnSdVeO9y
Pj/LrHX8TaKCjBIGFOYTF6/G+yn0xsfc87ATjmxLNDvgqfIJE5z+pbKk+hQItHCoTY3HYh6LA22C
RcLIo7mMm3Kcg6wXtT4DgrwHC6wp2GRF8c8YBQFV8wR5BehH7f1a4P1L+GllVPssgXSXfSuGxf7q
LkP/Bfq5gJjuw76akaovwz5HXnHJzz9eZG83ayYEbWU2MzSz6OkTKLybEC3ln7Dz0+aF9zXfxEh9
o1pTtfBGA2UHDx9f7O2C/nmxEKCcOeaJ4d5HJOA9Ce1U3LxA/arBCM32PU7Rbg+Kv7zUwhvJ/9K2
vqVFGJZ/icf+mPmvjwlWh5YNm/h72MTo99hgClW/4AZA4upVcNoOtecAfPv4IV+/6f+O4denFK4L
8ACJag7k90nk7OIlpMHKvDi4SCEG63JcbFoSHrgXWRXeNW6d3OV9YqHBUfmx3HkambATnfvBbq4G
YF+A9YJrFaj4rLG68IHztidOGqvhsa4JXtyhqeXGHRxxa+ui+VGPXnTRUJ691e7i/hOj5g/dp3Vs
aCAlpJYaAyUsI+qA6k1JLw6PSAprKl5eijYdaCWMSMalvv1sz4O3XXl/f4mF3oHwGBITBhAGMS4Q
Kd33IYFjweUQ0bK+CJyTMTzIvezEa4vqOK/zc+PE1ZOHv8FudFOaHp2ygqOAv9LsPn4zvpnMb95M
aMCaBg+CGwjH+LskwCmTmvZBFr6kI40Dymkwn+fID+Md4gbrACUKnklYD9iQwzKr6fa09bGlbnWp
ZaAHXNtT63rFsuDorQuFM1wyvtR4f/lbVVqX+dKEF4u3nDToE99TA62uW4uXtglojC3bdZhpuxRt
n2xDGRsSAMn3YRL5jyUo8isvRAQF5pJ/zNNWXtf+UBlRhH78ulTZ+GD7bnlrNRhEb4LZmQ6eO0zj
xlN5eo8ndIYpYGfzANkM51APKS0AiJ4FjRDOxE/Ct6ILjNzFPw5VbTg2ZYmLxceDa8bu/dgKqgsh
hxQ4Wdesv9+ivpGSMO89TF66XPhXVucVjzL3FvRNu8a+cjCZ/ltK9w5ezaxCU8CgbsEj/Q97Z7Yb
N7Zm6Vdp1D0TnAegq4EOkjFJEZYsyZZ9Q0i2xHkeNsmnr2+H06ds5cl0ZfdtAucYcFoKMjjs4f/X
+hbkE+RqPx+SFLUCEmeTvWRNZh4pmyklxt9FuaJQCXNT5V0KDCvuvjaGWnxI43m4TlNPvVUmz9j+
4tv/8dFiqcnweckutrW3YsBOlFYPmrZ6iWcaDOzb6+hzjS19CtpysTatqudUOMoaq/lgUSsMssS2
9gly2IA6ief5NDwxP3S17TymA1lolH4poVdKn5xyO+33JCfOZ3uEe0cOTwxb1vF0semxcMM4aTAN
bjr8Ar5brlazU7gs2ywflBPUM2jJlDJwwfbJcrPMgukss9JmG2Nnw3Stpfl1SZuXFaVRytyJtgBP
PomMHi5Nzw/WxNaUtUh/N5AkeUjKwug2HQwiQu0wDq4+kLP+hkxW6LsOijoA7TN9pYGAyNjv0T6c
ROPBBqlTvO8+16/WDohTRLdT7Vj/SMZb+giTeng1L8kZ/ZRFvyp8/XH84UnxEM0hXZNhXm+HZEOn
E0q2ZP7i2tQHJAE/e0blsdA15Jaxp3K+rv1IFlSlPC9TJkCj2xMROX/9kPy7BxYLBMtmA+UqXps3
DyxKqR5Qj1O8RKW9jMHlhtjrmBTXaWEPW3WdvPsWC8B2sZMobLxo/gRxEaBSAiHo/hcn829eWFc6
cFBb6mgt3yp2V3hQE3S17IVwMPuutbX+vV4oSuBQ2L1iXhzPY9EOx8asygNR0iB6K4eJzCmG+SZ1
EhdBciWm61QZjVeU8621cds0v/vFWf5hyeDY6F0tXnE002wq31yyqYyW0mvN8YWqdxs/sLKwep9K
IlDfXp3Ouj2RkyR6SK+B21n1awJAgvgVsERihy+9/2B5RXytOiJ/0PFQ0iFhFth2WVdwuePM8c2W
du+3G/2Pz+J+aV7+8z+evpZk9BLT1aVfhh+BjwAUWV/+OUXm/3YpL9TPRovLr3w3Wqjeb1gYLEOi
WrCiWcZ3o4WiaeZvLN3QBYMYc4lT1//ltDCc31T5W+hNKLbwL5zDd4YMTgvo7iofJ0Wz2t+KHWGR
+tMcZ5HPLmsN0CGpDXN6b9eQZev0PcFR4hqEBHoctufkMRTIPiy7Vq+ALbt6yXLKoUO+y/WyKNWP
AytRjd0kfs97vcR/1m1kaR6AKs9gIzLfmaq2ce9S9Ci9PfhExdM48RtB5NjWNAQ2sorI430GiZL2
CPs1vZwO3UjhZgL+NQBLb05VsUCin6aULZlHJNM1AO75yIQyqYeM8LbTYkbRPZLShgWl/aj09bQT
9eTEvjp7ASCt5hpebror2c1oG8vK9fsEPl/lp8kIEg4RGd4kBiIvFBQbBOnwqzS8F/b8fs0nkokb
suk27H+mU6omdPD0RK5O2IDD+fBIIy92FdC5HVqGgngWr04Pdhm3ztmjBYjKclEhYykKSbg2CUC7
ocunkW02BZSkNPN9w65wm62dQ0sPOQ8wPpMsFUkhAToIPucTwi/0FjYSmh07lyFI+p6JLG4WffaR
qa1UKEv0dFY7PQ7kAH6I1poWKyyrZj7Q8pkpY3QWX9SM1FF/pNnbXguLEIBeh78HMW8KCcRocW1r
Hd7+WmswoTsiVNmuNxuCjKwD4YDOB1Dj8zXrMq/fUVhuh23SdyqWeB71ALzGot62dh7qcNDKnTHA
a7ABalMizQZnkxIEoPigziaH3rjZ1QFuRXbC9lTuWzC6wLInuM+6ECIUQ1b7ZaxPSHH1QZUhcE1j
+bLh8upEqfq0QtXZ5hZv4zaP0i5UoYo/lTKdZ+t1EC6hVDZ3WtUlV2hiikdkvfYmUqlX+A2yzH0B
XVcN9M55V5ZLx6qcyahDxdj6DRVlHhpt1qaQNWa7hWw4h3S7vXcYrkkFjjqkNa0ZHxMmL2dTG2WO
YsmwoAElY/FVzZT6MESZjpPVKQOqp9Fn3oaOygJ6jGd064QwLv0w5bt4aPX7CJjzQXQluRQFW6qN
V0X9nWtOX1TUgcFEnkkQoaKCEFYs6YG1hgFWBwe558eQZa/JZTSPmMLdT65t6DvUwna0sZhLtcCa
wBP3OmaNoI/aewsR3bmlovNcgN8JxjZePowUhPbRGvEKKorqZZtGgQM3NUr/bqnn6txaWSY2Q51l
KYB7mVTQE92tJVH9YMdkQQjFqw6Vl8Yfh7YoZ2p5UfE+NxvdR9kHYhYO9lC7PIdOBMbBIu2OAPF2
9BfkUN62rkzWdy7BGtFVA6gJ2eHQvOtKgvl6WyU8U8uXQ+v15AMkLciOefE2sB2+ZOgtAwJIhG+5
KTLXgrVlbepPdG0/WkVn+VUes9XyJt3p8gDKKfcRWnebNKN9I3olgoGxyYkcW7p/ZsVvrONfzooW
lr2/mhVzFLJP/c8zqfyd7+Rk7zfbxA8D7tikp8QU969p0TN/Y7Ph2bZOAw0/mce26ztazZYRtfSx
ZW4sZijnh2nR+I0JjJ8mkAiAMlr1v4NWw/T087xImZ//UU6k6UvN2Xq7+UFOqfNYjybRA67r40xD
9Ui+826NkvlYxK21Xy/BI7XMILFq0kis3CSYxJUZJXVNWsnYk1tSOIV6yvFzoN+JjHubF4tIO5D0
Qdybzjkppp5onim9R0ZW7HLERQeIytrnuomgAmfw0NA8h4NMU6FxlO0xF8I3oDBP3Eo/NusXtcmh
T5H7TgNuzvU7el/50ZNpLZHMbRkNcF6EM51qS0dIXkRloGRlAoagF4cqLcsSK4ttBLpMhCnbkXAY
Ar3f1Y0LW6JwvWvSneGOOvas3yIs8s4IwEmfkmkzlAUInplqo92yPyl26L3iR81LvbOm5DfabI+n
SNfuV5lio8k8m6o1ZbQNleBXNtFENcjkG/cSgtPRULkBdW5uNAkqouAyw6hgpNxZhdp8FczRW6Mz
METIhB0wZPlDe4ndmS8JPDKLx+tJ5REyn0d1SOoZCKD9WMv0nmFMxO0gE33QmS2PVUfKD3AgUhaX
rIMrms23WIRSnwZBum0vCUEzWUGlQRAGpgBn20zFRJpqzteISRcyZc7QJBOHWpk9pBBClHYWHgVi
iXTiiUypExtTdLS5zC7qCTEqZZqR4ioHCLvkG7X1+tHEr7JrZfpR7EFL6gFdXA22KXaQbqODLvOS
6JcTneQpBOjQYI2U0KC8etUgHv8QL+QtOS2BFKyFmiMINnHXTKK99yIzPa2UXU+iBze3GWWCUzSY
/XU2qsWdWZvNrqTm4W0ECte9NRewkfLCMG5BI6SnODbXLSpKWBSKTI2iskWAVCWzpNLemK5t5DA3
XsezQpWN0KlM5k+N89ycI9su9ss8Gle2zKkqGzv9NLpO+tjKFKtK5lmV6J73s8y4QgFlXOky96qT
CVgDaT732Wp4/lwSCk+oCQG4EakSXmW5Z70lvquiIX1qZbZWSrtjnwHNKzelzN4CdkoKF3kluszl
mmCv7RWVLJyEzC6kAMR3LTNJXnoTOU8t4V6AXctDvDTTpkQ8fqgR9m+p07vB4lTEThAQtggDSqIS
m/onx63u68lAWN+TKAaIWr2tLzFj0LKUo6Wg52Ax6KrnZJKRZEIhnayXOWXk9xFZhiGX/NHIhbkr
E80ISS4e3JSY08nAdqPSJr7KYm6ikGlo9ljYARrh8s4x+uGZ7TaxaUOu3SPHJMGERLWaaDWkNQj0
CMUkWVUmr9GnLd5bhLHZC6nHdrRWBzMvQeo0Y74ZZXrbQHDywbHKaLukYMzZ8M6bSOa9NT0G63WG
xGTklNVWmQuHPC5/RGs9PzhUX28bHY4LN5TCSCdT5dhSNzdKN2+FTJxrOxk+53nQZLOSzCWhntAF
Ee1U3E4ysU6R3eHcNrTbTObZVThSer8Q7HErlbw7Q0Y+RXg9hDo7u1ojFW8qwP+x+DLcxwHicrNp
LhF6wiFNrwJX827t63ynzMPKmmqxSCC8QFldyWcFdB2O1UpZZq3H0Q08b3qI1wWka5FTkS4k51VX
JPLVazr1itVvc4JvqYYaaFhyx+hnxjGrobTwCBy2sZN4+CP9Qkk/5q5QDwXtZiL9snajS/psITm0
UZ14t5Zk0/YXTO2KCO02HRTSFoHYIsTrn2zJtc3Y6t2oPRwfqZpWz5Mk4LoXGK7uFnaI3NH74DFr
nFdJze0kP7cEpEtr3d4zI67+kvXTGaBTyqMksus+syt/WBTvuhzN7maQhN5MsnqVKC3O7A2asJYk
X00yfckUa0Krb42PtI/0vS3Zv/Dy621C3trL6sRweSjaP5mGxAWTDGk+UhJLH5DKgzsjVQxbYwZj
eJS0YXijAogXBGJNsogFm+HNJPnE6silrxJrDZZlaMJ+hmPsXpDGs6Qb42MWPGgsyOFzYdluVLh/
S2yMO+A5gzSKNA/FGO1SfH4AfSEo5xMs5WbCArRZLojlUdKWyT/f2pK/rMGlO3o0ez6LltQ4gcsT
aw3TbcorftVLijPaMWwKedt5n3LbToOyEupjEXXRnpEJ4++gB4ukQq9jpnxp8NYeG8mMxkzVv8M/
XxwsSZS2JVu6ANP/gHAp2mqSPJ1cINREKij+sij21mDDcO6W9rkCTEYG8sjwT8sCmHUhudazITQI
Q66x0XvlyoLpRum96tKZAmotMCtIW6OaMqKl6q3cPTD3Z1l8P1osRDbZ2BakRBnecNvGbbGvYXoC
im+cnLJQ31HacyK3ffW6Jj9MRQImZhbKdaqD0IM4eTMRbrwfrPGT1YGeZ6wFcwoMbHzOB/sTxr8n
NRpfcTV8cuv5faWt7A1WQe/PaIlDrJwlxFxyr7dxc2wSx7mfmlz/QOBZ9cXw7PkjCtJP7lQBIn+y
U+y7+ZGc71Qdj03bt9OwY0fdrvaJpVYVw0PRMSSAZK4HM5QyAFKOLScYxTy6N+3QLlhO7eh1TBfD
Zc8muHHKgtdhq0zr5Ee1uhsXVj27MmnqU4p5sf7UMICy9pKWsjnKwTUtcXl0lbwLZCc6YJGXX2nx
Uh3HLnU+WYvVfqakH2c3kOCLK+BWWnc/JoQU74jFLigQzL1YMTnEg5V9dZO5Vx4slONWqCUQaDe1
kuY1UtrUCCpFXXaogAm3svuPhILCPZrjIlDZ+2+G2Pw4K7rY22nj+AtByWd+ct56hcNyEgRp2pnX
o6e7EFKU2trkMbOM4kzKnrXIQ7UmRZhQ9z0ygyh3iZLG15BINRho2kIsawyWkLt5XAd2a0kqnszc
W46dZytomhUg49W8bFCsstwyVp1UN8vortL0QJ0QTfASTHU0YMfC3A0hAx8B7CL8iuZtucI/y1ol
PqyAdg9jFJE1VOrpcVDja1sjVkp1tAb+pz0ES+y0n0fDxrdAqt4ubad0i7/QC5VYZXOdFnUoIrOh
dp7g0BtwJfiYit39SGmF7rde7iw1Ul/NEYud32DMn2ERI2j7aruV7X7s1ZHi7JfRdNrceoha4vEg
hbdFCujqsjX5p7T5i00czEqqgX++ifOfivS17t4gsr/91vfqJiVMDZUSuzKpvWT79a9tHMLP36hg
qirKKTAzmsnm7/dtnKmzV3PQv6jAGLB4SfjM9+qmDiGbD6Tt9K32qf2dbdyb7oSlIlhEF4zUxjFQ
vYIg+7mdxkRXN+04zudKGDC0BMZ0CjgZnfjcEdOtrVjLMZsZH0NVzQeWSub0kJsA9Da9V7Uff7h6
N98ah/+rGsubOqUu+J//of0strqcDSoyJAkQclhj21yRH/uJ9H9xwyYjJf620s4kPEs+lVPbSAQm
Vmk0qMzxk0M1Bppx6dLIarNLZMXaO6bvek711RsG9R2fkYyBXhTaA9pFV9uBBYlegCVo8y9agJcO
5393QL+dMT1l9H5I0tQ/6N5M2RSxvWU4GzSZSe3BnPYAZNPFpsuSjIl/mbWMVODIhXRFk2Wz5Kqx
K6eO1KpuqoevjJ+95tN5Blo5pCCdwaEhIHA6K49DPEjJDQqUY9l7jDuOqnof+qS9ZGHMIS4r+5R2
yVTu/vo+/PE2ICpU6SUiGAY28bat65AEL5Sm6M8X3nQdIy1nU8caCYreON+wtfbumkgrHv/6sPJZ
+/FaIlBmvYEuWudZ5A95Wj90ky11js2mj6tz5a7aWcuT8VxhbkjdKPnw10f6ucEEIIIjUSBRaR8T
AAW78+cjNZRG15bq5tltVPOpFTV75mggboTY4iRU2xHmNFhMWqsZHs/yVw/Nz31jeXipjJAsPNO2
GR3eHN5xDODyVZme5cj9VGKBfsoLeQ7WWvah3VETX1Ru/U4U7WUXXTsvQ+H1B+Et5vWMSwl3DKqC
3MeoVj4YXaMbQeIuy0ujTE2gKmvp+FTcTZxFBr3Gb9PBn+OV/nij0EQybNDUpARFrenny6fao1VZ
VqScoKSWT5jYiYOlpDGw+KRuUcVHAj/z59j1mut5bRMMt+ac+qyVndfBWdcaCjo52AA1phfymEkw
x2rj/EJ+gk7z7eMkYUAS0iMlOVIw+vNZ2h0byS4ZjBNl+SbyXDDWiWSjy0LrMGEH7eZWvSVd2Brh
YCRslbSK6j9+00LWa/OiLd83BZY52p8i/iiysj5Qph4AMLTNA95J1KAIK3CQyWJwSrCQIOmqr85C
VotbWTeOY40SsnIpJxNgXO4tSu/v9Sy+Yb1lzPCInfY8UIoeLkVpW9antXTRGRvMccWjLdzsGjOK
+4kmhXlMZH17vZS6hZqYJcBLKuAUvCiGC1kX12SFfM3mL4gohzvouZTPRTk426gHSUn+kX7fJprA
PusoFN3ZrUTP+GIoxadVq3weZX2+aXr9AH2iOWitV3xNUcHw3suafnop74MBi49EjVOzltV/5D/e
u1aUM7iErt1qlzYB6FhaBqDv3JaoXzoJJcrtYGy8d1QFaDNo4Ln2TDW68CvZh3DxDD+SU5Jc6Vje
7ixjoF/hZYpO2btcn1y7JvVIJXdsO5G5ulXmWX3CoSte+0sTZL00RKpLc2SWfRJDdkyWS/Okk30U
Up/KfUW/ZONd2iw0WGi5ZJf2ixMJB9SvbMqQGBz5CNpp1XQ0bWJTtm+E7OSkl6ZOdmnwGJdmz2w4
87Wdr2sR3Y6ixZC3IVxtqbqvwJ11ff3UC4IoS6ofOBrz+ouOiX9ARDEO8CfV85APZU74bdquu8kD
VHEouxSVVAaM/U51FOOQLQZ09pF7EOEkAzrF7SpdF/dqxHw4FLloQzsnmdzH8KZF79ACkSy1zxdH
JAGQGW9A/DEYPFEiYqcr/JG5cGsrSRa9Y99o2Pi5qOrwwBl5X26rIu2IHm2ZvKJwnlLbVyKa89Zm
iegk+SiYqIQm3gjgn8Rk0g96gCD5lj1LCYp3tRgxK51yn18mOHWJlwOde9OnSon5NU7dV2WcnFQN
1Fofdqnpju4ZTmIcHSvDGfCU+hUOr3XZ9/TXuoQ0ssQpw6ifiHLwur5KtwtU5WWv9n3Z+BY0AOIe
WFQXuw60I85j29Q/ot4iLgGlOpRF/q8q74pMVXoueVV9zMrSKw9GB5Y3zJPBfr+Og2Fs6U3p2lUi
kp70Vyehh7mLuqmp7piMjWMWsx3DAMQZhPVQxGvoajMeQmygjTiV7sKjrfCqdAGM8fHYGZYFIDoi
6DdwZCrUJnV6uqjVmhnrC74oj/oVJ0Cm2QJ94KDRtiFYwMltX88xtAZpnUbBOkbgnWHCN95NBmXX
9MFZgB8t0QsrV2pUmFutiWLSfRPPaUINfXJ9SFKgdWHumQl9HX5uI+vMFY9PbLTIU1Pl4vhRMKYs
9aIQvQtQ6qytVUqdyJ1MxbjHQ66PZ7vxqEZXXjucrLFiSop7mNmyHYzBZhsBqKs+AUKokmO7lFBZ
e2Gt6RW5u8O9CXj7yZqhOlPj5+Hd4gKkVA0TjYZwSRBdGRTYRcksERFGQeA/hRCsLDJCF+96yxbP
TZcY+8khoAFmrkUeR+VGfI5V1Hj9qw7o6zo3hnnbo6a61waZYCfYVrvUshdCiGB6ZemeeCidyr0T
AyhMFccjbVmGq1RZRhKGU/RJfzMvJukPais73ImoOLEa6rt2xQzmfaBYydNdMkp2gat5M73L3ov0
m6wb8/y97pIddphNhP+nYR74gIh67Y2FG34Oa4pH4lDXK6ERKEKHdafmjvzy8tQF4xPn1ZTa2bQq
vgVuei6VxMqA1conXp2moDBwW3UOr3w3siqI+TfGVLSfybsWvbE0jjYJsW0JNprxVCq4IDaUEtp5
O2OCMkKY0YSU8HcZccAEPvqzp8l1MurRDxF5Ykd3SlMXbbJFvOQMdORJoFyEMtCRzGIMs9pfxSxz
M4QNVZ7ducwWu75StXPrxe0nU9XtFrZJkurH2o298SpK6ngKlg75OwvcxdgRTStyNsHt8iUvcutm
HiVwtlWXKf8oEAD0+zJSytdl9eQYwnYV+C/GFplCtST9tiGm66OiRuW2FA3pVY7JMLd0Inmf1kN/
5ZV5RgqB3ukxwx76/g0+Lu9DlylTHBJkLxNDcNh6B7OqtfalZEAmMlnjkQqFHLHDzFK4ojPFkpBJ
Bg611o1kGeD/HCZmWmMiZbNrs8+dhyxLgf2jHVdv6LSvQ18taJaJEpgOqdD5qJmg9tUneo6wtIbb
QtEv92zUZdM0nObFKe6yCYej6/R7JKYT/TBhc3NyTJIrraO8rk+VDWBeGVSzDsnMLaerGIICnCmr
L5N7ViJAjD2pnWXoJCMlT3qB1kNMbssssLR3dNm09FGrqZuRhsIKbHloYFN4fBg1dqrESh4flagR
z/T2CVErHELDDqghtVuqNhGhJyP4SdKZpWQD905m3MxUeKxzaTc0ONpmUm0IBgmIkoXVTR+KpOGu
CWjecOlXp2Ts6Hu0xbMBumgqdLfbrYBNOFVzJllliRbq2dQ17PajsBbtPsMCiou3S70PPOtlf1N5
tLS3o9542dYlE0Bs5vGTTu2N7NU8n5wHSydtMBA4UMyTGUkoYBthCWBy54kOEZtyN9k4oMFIiSKs
r52uSYwbfVYL+wCBxeN7zbMSn/JOaUSAA4Qxg+b+OJwKWn1sI7Gnb/vEzZMAp496WECsdLCvbIc0
mihxvjlp/qmk/KKSwnaL5flfVFKk5PLLkH4Zf9KWffu130spwHWl1AvCn06eFzZLOtLfiLyKY/zm
UAZV4VfiqHZ+RPLKUgpGax39zPe29/dSiqmSJ+zZkDwt1qP02P9WKcU0abv/uH+VWY9sW1X8vBoQ
QraXP284WJXQtIf8sq+rWOZupVQoAR5gfx4eFzt/dhHuE5G+DiG7aM/PM7vfzPOSM0Dlja8O7r07
ufkRtlB+msfienJNwOGKTTWkI+9GVVihZMhcltFEWEInB61YqQbUnQ0Ii623bTyFFrY9Yi719NsG
UFqAMgvACsFSodY68ybWOCYr8MnPMGH4KpX6AOzmI7m/lNLTmne+xoBsZc+20qhBAUd9k2tUlhGO
dYdm6h410N04Qidjk7GeDMvI+YDZ6n1maM8TQRT8bvNY1JTN4sHYzLXDOs3WbzXAUiAI+D52Mw+h
2rWPNjBI0Fksu4TC16uYr+luEo4yKSQDd+4hrmAHkC7W+BNL0ngoMVxl+Su+xnlj21xKCBN9oLZ8
aDFxCYgSfeArcBlU90D4bh+wkkMkQ+imjymJrlmE62SEKbLPiAsgWIlStN3a/Gtu3gp3HEL5mxlR
METijhmleNmSXLgETWEMoTVo621cF7feUkxh0XNIVoTWlWW2nL4w9HBsOSGjIZgRmelD3rNmjxzZ
aKur16VqmQaNTvetaKEZk4Pfh+QUf4kKhdzQzrvHdzeERlUAwAK5iAqO7Q7rFBdi0KT7Xeb195Eb
5detR18ZA+y6bVZ13QuXq2fINEhhOQdXU+4vD0naLnRszbYPgFWy41qM23JyYeeo3j2j68SKkz9K
1bqdUk4qzkg7oufqbbVs7IM6Luej4w060if5FA38LILLc9pr6IfqXg+dCf+BHZH7uzIZbtAmwvwk
A4Ln+RXmB30cNJqbQqTPwGa59yt/yyIcCJOmVIEYXCCi4F58luUzGjvay7rTrCe17T0fpMXj5X6X
sYsqnQajPwi+LygyTwI+uPUtLZrRdoujqsWvvOQ81VTFWdfwdLokKYFR5LdQZC0PRcJfIbo8Gxon
wptHF6yBIDhyuZD03S/sBELR8p44joiOBE6tp4TmLqzT/pGQpgYmIXfYHXmYXN7Gy8WoGl4KofCj
TV4+l7XQw4hFzxEeqkWAFA8teV7RcaEt/77ss8ZHm0xedLeA0AYptAXCpoddXqsBYVFcUnXiHOKE
MKZemXcxdblro41SFm6rHuYOLyVNdwILs4quRc1TVvGPs6jyk6vzohoqA4E70ROhu1OEBAK+kuST
3k6Jdb68Xgb4tr2qjXo4m8gxRwSQm3pEV4GJoA9MSCpHspCq3Uw3KATWxGuYU/663FuMBZJbUl2T
MCiHEB6Bqmk9dtlcm8tTvjr5uoXdQ5YrCoSQnYG3RSdZBIDSGmLWuO7yCecVv01JaNgZC8OYN/F+
m6u37i+3eRiFROnxGKHSGcIp06InWMTK3kr4qmBCaLiNGjHfnsHoZaXPtMC4BVr+ipIAb6LB26MC
0vZLY/B8vdKio9qN1TW7zvlszdbOFdkz+LgFV5SorqNcz0NaTYjDV1XZxxbvaY2G8nphW7V1bB6y
qjSqa6X3ODrQQMbeEkkXgwPbJlYV5g5ORU9vaubDNDH5Zm8QtTSoRsCOv9+0et8dhI3/lK2gG8xp
qe5VINWhApfdd2KNwU1w6y6ALaLrbhMsNpBoqmXHIk4P4RFNvoVEz48mTkGMGm8RALM9ear84RTG
t7FJ92Y9vLy0bNonVBnKPZ+d3Fgdj0Rnmbf6ki07wODuxqKGzrQjeJjauaG2knL/6oI8qlatqCua
83l08lca1lyahTfgcq1tz8qDvOQjiYrwtmZFacSchz5QXIshULaqseBHNzqN0QC2R7Fzo/a1dfjP
5ZiBMEUIGqeMJ6ZSpFut6764mHNxuVAiqgl1LGuWv7mS3ChiPDvShWgINz4u6UzqmkK+lBYgTFRD
3OS1it1XsSX2fP2cW0VJcCArAjv0XK1XiEXusmc9I46dFjkhn6mq31txXgT445vsREViPIKd4hYa
KrWHTRSTvhVmKlLKpE6HG+KoYW8AtyUdeQunCZnykg9qiMySqD+EB43m26TbHJtofFKGuv7ae9MX
MyUFj0inOX91W0NZKWcp69rjXJ3Ffqi6esuuBa4h0ObW8Jus453PzEkJYqaigOZPdIJKtpLEbEAf
OlNndx0kpGZf7uHNDcojuM/JT0aieq6jxDNgEnWFZvvtkrfp2ZrAKYexXkXK+2pk+QBz8f6Hpdi/
acu8KaTKdQ3+LpesVkwhCGKkEvCHujyJQvpq1t24d9KFfu6avKY5k4tRufcQPkHEDrx1ZvpLnAwK
x7frKZN0GvxVNMKcP1jvqXXr0N+aca+Jy2DHO2ik+ddK4N0Ajv/619/yTVH727ekrI2qUvNQ/b9Z
va0iVkzk7yMpjTwgciXg5UjKYiRMweVI/2wCfrEJ4CnSucd/vgt4QHD2oyD291/43kqVRhGLricu
Ts1C3cr6+/f1v0aXFckePThNpbmmmrSOfmylarKvxA3/3kOV5hE2CypcNVgdGuaR//O/f2p/9G/+
/mPX0n2z7idVGG8X3VNKkxS77bcOkbpFplEv7nLyqlVZc+pbzbJsS1t4WHdN45DPcGz9KSY1uLfM
/qu2LOluTu35Zmmrbt/Rf7qCVjnfZJJ4Vaba/D5Bu3VTNlqvspIpZhRyOaOiOpJZWZY2AZXvFWeB
HObDVMV19gBt1Cub/VjqeLhjMcmc3iJS3nklUMdjje2EZZVO2d19NaBwpuNeoGiYp0PswBSPDpEz
wzCgU9ZOyCS5yHcKyBw5CSW6GcaZ6IgUd8jaeAepd/aht0mDYaPam7jUKdOgilyG911JT2IURXqm
WJzsWkdfZRCuHd1XpZ7cr0Nt7PlSgOvWUXkWSZneuyzFsRiUSXY71xZw3649rFYab5OaMRZvGFt0
qIkZjouOzYWaGb5XEwXm+HBAHb2iRIuH2ok3ay6YBwXaufZKd9ay0vyscudzAr9QOcyiFrhSc1i6
d8QDMeUHUDizeIv+AprVTk9hle2mSK2Hdg9eJNJQwZWSOjG/tws17U7N3NcVd4EYTGnG+WdE+J9E
kGOrMhln/3xEOD2l1cuPQ8Lvv/H7kGDbv3mGbTE7AfNnGy+V8N9LAtpvuBzpTVqU5L69/d9HBIf4
cczKrmwBY81UaQz+PjCYaOQhJ9GhVZkDeJmdvzMw/HFGgXeg8jm0+5FZvFXIL8RsoOBU1n0dhYsX
WsvJzd79cDX+zdT8x0O4RNzANyD5G4iyJoemH6bmSIyFAq1r3U+RsclXd6NgUXdtLum/rvn/w1Hk
WfxwFBzv82wlHAWuVK98rueXwfL//w4h1wI/HMJJayq2E4cY11tHvV0IZVyf//oQmvqG0iB5ezgg
6FhLU7pEvL25XD0cD8YLBNCWUnVf8IOpxDWq7N0cwaGtKC/es5Ni44DO8mggsNrOvUGgTjajIYFa
tkubrvugJ6uBZGPts6AbnFvdKicrSKZZXHuE9G4J/2JDBuRsqyHyvWMROsIpZyl8DyqSZjKehave
nhzfrZvPpdsEmev2YVFr037MOvr2oLs2CnLuIKd/eyKGcUGhOeKTSztyqbsxOyRq4Vyp7mp/Ukqn
AilmLQlbZ8W+oqYBdYCuV5go1kTCWDnOm3weCtpK+YierlwfQLEWAXBNHflAS/Ji6RyjtDRCl8Dm
oGfs3Jl6f43gY3iYq4XSCNCjnTI6RVgbXXYgR5q06lEzt7TAWeTPjXZy1RylvUFdatbn6T09PT4k
d4drhwTEsF5dfUEK02snMO28D2hl/bgek9som8QXmLrL7bTC4KGgMDvUBTKOl64vcup4xKPUZUHp
FeuDzaRlBIC4X7qOXGO8V+bwqrTmjD4oA5Th6QTLbWd7MG8RxfJB8gJbpnaqF4tU13Jgc2mDSA9K
KO7XhR2xlk7NmEajVTkg5Slu+J41OMgPM+WcxebL0CsmrfVh/Jqt84O56i8esO9PaDJj3xyV9HHI
5+yg0p8l1SBptR1pmy/Mc7RSE9Gu+6wl1jUrGm6CFa3DB1ryZCzPnEdGtPaxJHrwAxBnx8dZ6lyV
7picmpL2mGF12m7sRXIrCj2jFEY4MurVbit0V93V9JfzjWXTwvWihWYZ+OjMB8wWHy0WzftVszmA
vrJHaP+LvTPpjhRJu/RfqdN78jAPi97gE+6aQwpJoQ0nRmYwwBh/fT8oK7tCLm/5F6e3tclTQ0Sa
A4Zh9r73PjeVu6FwycSw6LJl1dzdSxHyhxuvZWKQvnEHuJ0yAIlKB7KXTN9Uqm7T40q6cT1up18b
hP4WSEzWOmvnNc3vNN0DQyq2Il+0t2OdaIggYOB/QqkY3U1Rot6nJUwqXwyJdUMubrqLIb4iFWjC
b6EDHotZooTX+uBV4SpDMtv5JvJe6kOheTPFDaJjym6rcY7MwySa+rJWHI0c6bnf256wb0OoD7t2
KfQ7WhFdDqb1GBb1fCcdOiTwt3o16OLa1vd1IyEgd2M+rsCdht+AfCzi9qGSvqF0yq6aYveXmWa0
p6MFNqe0w0XjYEqMqUNvoq42iTVnP7oBsuyBvfKW+xGqmQ3Da/yR02XByNqP1HnZCwVaq02czj39
Mscm8qCy69sAdsQfYiiWtnOdcsmUNodnVw/7lzK04jsV5G/QJzrGBrNDI5M4CZXVgkPRdy1r5aEG
kX3dGePwtTGM8qrsIu9m1GbjgfY+ZoS2dZXNWGvWxQBF5dboKcNEonFviZgsCeSxhruGaIjbkfjg
a3qCNlHgznTV1p51kQmj3Gm11a+w39r3AkHxWs7THNSD4lJ5UHUGqDEJEfmkh/KuwWRf+rMaZqTC
2ra1Tlyj2vbhgEI1sWXhx4jY73E8pD+s2W4DrWcRypSi3TE1rPVIGWErJtHif4QNuyb8rV3zVTE3
pNjVF/lAPDWn8JptIqgcjLxk6RS8NLG9Tj0nXOlOOR/4tdGDTsPrMGVTfUEQyrTKrTCpV6j91dS3
itTbc5C1tmhybAy7kbdfGECAKcaK6m6k7HBpJFhHbUhsK5eq2JZdAoWjqWn2CsZdLqN2p22ITmXj
hEuina7m3qoPMUlRzoZCr7OrvCXNpf6G6kOyjPXZXQ6HfhenKqhhVoGXhFDaDRVzJ5A6GidHpVSv
R651QVWqxISd5HRglVQQUFhp36RTtpOfe0n4q/W6/HFqx+GGnW92eP3jemlb90VsNntgVoUOdMwh
dx6Rz01LuNGGjkE1bZjDlIMnuL0ArYrGfx0ymUVm+nZL9aCbdI/Tcy7Vb1km2ydnqd/0sOEb32wM
ZUNY83RViihd6W2kfzLLMfySmnH12OOA20kPAphlzbTtZ02F145BZ0CSslLHLjvYVfeVqoHcu+gk
Mz/q6NBSp1YD0IsZi2fTX3sYlgFexTQMGoQJV3Y29leaIiMP5Fk1BhWEc913CVDZNxByUHy7HFvS
VhszpDm27NbmUr+UdM8bXx3tOfBIWb7XxlZ9lohEqCq2PDpRUM6zCHTZOegC0DeJjmHxaoeHcaZ6
QK+XToZTKw8iIRbUV0YevWvM2mXlGM2+I1X5h0ex4ZDlqX1fNLZ1EWokYUQ2zQT0/Zx5aupoO3aj
zR5gdPYI98vDcVTb915tKxsLYvfKlbLcRRk1O7Jy5qD1KNwpeFxuB9vBoqZR+qy8lpYNxfNbo5nM
r1pR55tSMMFtYlAOMzN65aim3BSmWv5M+Ybv9VZtH8D1Q6qP3OjWjhVcYWnn3aNe6Feworxd0ohy
RzPAfpZsSIHlJXp4mSM7IEe3KL2dju3uVspsJodW7X/2VIw+F9DqgRTJVFsvpe2/n1Mmx/DXhAiJ
WrExbFVTaNekFFNXDDMWGSNDEpzr3UaxxuQLKUXuHUcyAnrVznrC8W4+0Qgyn1JLTNd8qextXMfK
ekoSZa1wngycMKyu8AE1n6q4KDdkGRUbJQN083rXpQURp2pd9wYjxFYtCZ6m+JZeWE2l+TXGDqrA
87CqmIjb0YLA4NRxuSnJStgXkyQasC601dioJi8xkPJDh1boJnS1aK8V+LdWr3N5dmnl4LIhCIYT
ysXsJuO105JpQsJ8tNJM2dcQEcrshtJgsben0X728GuRGaFi5nETPobqbPL453q+ImprvtKWvkVE
ylWxUokkZwnUSBJXkm9Nhp2PRWHaY7Arb8iomJH5WAS7T62YHlVOvRYCoSHdzN3UbnFRepe5N2H9
zpz0xshiZdsZenYwu4JkhWEmRtsZlE3YiPEGNAWfbicu5Y4EKYV+G8LPjJJiE9KZJ2pqw7ep32NH
nJEmmi1UHplzMC4JN3mAB1BuOxYc9kD4CC4Q8smbOqKt0cAEXsGRna+mQROHOrQX9BR5LPg5S+Wh
VdWqgTlELYKCwNJ8Y9kgX5JXU1qCtlmbWCnNCIryKAjKnSR391EFUb4pxMy22ku0bzAqpyuzoDtl
cmT/NkHv6ggIpZiomLRN4pYXM6EIdAA8Pt81pKAf7MGcNq6cmj063R6Y29QLIss8ux992YN588vW
mO9Ue+SdVwxI/6uQ//JAEnEkfS+M+8tOKikemcy8pV1JUnc112HQaqm5S3CB7FM3tHdDneyWK7px
4pFgGs+KkUklervqkuJeH7NmUxH4spkBve6I5ZKNb1iT/oLOBLs+YoV7ozfgmWWJchGF/W1HuJdP
BFa8GlLlp1ujxdTM8tnoco38pSm85DKyNVHJrJxW1DZb122GDa1JfReGCc5S9iUXZmghtyS/ydmw
Q4wPYraKlQTspIukogNjF9+JivpO4OnNqLfGVh+HYtm31Xs3dnQycZKHoUKr0rhKFLBa7bgR/Yoq
DybrsGi2XuY+K6XRrFCAoD1O2jpcE0wQ+ZlBdIjqSmVfWsKkXSK43lIATvBRzZis2OUVJPErUcbR
ivzDcmPjakl82Pvdbp7T+CXqEL5koOpnf+rGfkM0RnUvKBRCyY9o9pHWHl/EqS1uyzITz0pEHAFf
9YJwcNF9F71j3ztaY47r3MW71fXTfNATL9uZ8NECkjCskV5lbd6aLoEAWEWbexERtkMggjOtxrGh
IzHb9mZ0mhD+chzvcg9MGHUdjuQEXR2iVJuIzJP1N6+ZiwvNU4wAlxNBtcQgRcYgtoD2s+yiLb+x
vde+jHbpXmkINpFd6lZ11+NAUHy96obbcAbdKUE771IFJZN0YT7qRYE5L/OUGMEMhqRuTQDHNzM2
6wHO/DzdmJpM70oaM1ssXc0X+ItAVUbSdK4nlIJfshxhdGYm5VM4OSpJF2VnPKrLF9LWwAGqsRsH
I+T9izhxzasYsO9TKQ3SxGQ9HHIr6i9IZs2+S9gpsR9rPNwKrelt74jiR9E66qq3NfK427TSeUWE
c9Ay3bxsZGxB4+eA7U99aXLWbemTTIQTfDZKdJlZaGnk3Pd9fF0p0090Ou6zXjnlRvVmdwVbYiYk
Jk9XKeJqnz0ecUBNXMSd3ynjsLanhpUszdMgxTgO7QQIJUqDxj5gNUSKFxuzP2gkELRihtFXPNA2
eh6xWPsYwWEcemB4oeNwKNbEU2OkBg5a+sw+VeG6W1vsjHeVZxcPFS7fSznnOmqCkK3UJiqISjJW
ZibcTgkMBLpFwHHJVn5OMu8E3Vlrr9FUfpRKTWal6Nwdpxiyp5Qk/Jwbirzko5jfslVMv46aUX1O
66x+Fp3AnCswymiERULD2vWVFeJXo8PPYUqWd6YBCQ8qWjK+ZI2tL57zIT30evcTu+QA4wNVN13p
8sJgZ/u9pKqK1cxp17aSXaMmyzG/G0q+k0A7VwOPiqRRMSAsroW8JoI9uk7ZDCHyyFOCwVyrvmoi
FAJtk+qfeP9/LNFfsEllT/YaVGjSUOR88Kq2u0WKxrkjyuPHsWkNPlyOttHKIrxrBYEBhiJezLQd
XsxpvJ87vcUGbsO2g8ajkSpBG1eSE7niVcvv8d4MkgiUuvlkqXlbrMiZ39pxp27nHqyPxYwPFLcy
dwROOpd6Zk8sLk3nQJbzOJumevQN4yHuWFZC3zKUaOtGo/PAUYfvSeQVLyHoubWIvCdzNIcLVWj6
jn8LfusRobuZmD8IjG1uMNRM36I5hNCbDW7CfZvSK8+bh13fLCSZynV3dZSChlA8booROk/oGMyH
pK+abdolvLCNh2QeKR4eBRvftmLtpBGj/vScRxbk7GYUs32oawQHcpD2RuRl+LXyqO/nzeAGCwLx
mqBiOsSLvNnXiW0KxtYi/a4fyk+YryN2uModWAm5x3BS3IWJYt86tYp3KLWR5Ma98UuDKbiq0kFs
yGyJDmEZdzelNcaXuZVZ9+YS8xmtpjlUui8pAD5ymNtdwXKLWMMQa5iT6l0YdnaQD6JbVcjidlNv
5PcImPHcjqXY4PxWd03ePcDERPtJ2+9gkACwk0PzEnulE6RRzBeLjeCBhVQJCsPrL9nKOYfBLCJc
1nXG/hdVSydBcyCvF9+MOhVfWld2NUeAOs6+YQRP1QtNdOEFgt90TbVkYLK1+kOnK6AxFQ+a/nWC
65zczrKuR8CWlbC2dQkfdOXGjXddTk1O68ArqbpP3i5O2mgtKGE92Hr7cxxlR1gqW5UGWc1BnYfv
JGoVBwvj5IpNFYekup+QRWYpaiBP23CcCBRdTw+8/9YzZNTHImJvbEKzDtgV5mvKHd9bPenWlTqF
KzXl+wpSJ+hG+6vDEQT7waXVYAiQuU3ljDKR0rnad9PLhwtzaezbtUEhJSubG/oHQe8p4a/YNqxb
S1X0u3b0ftWjqTxGvHqfQWo28ZooixpLZzOGdKg1x1dKi5Q0b+w2elKXa1tGve/ipzuDT3/XV3XB
Z0KKB40IHQ2T19taK5GwetnjGgkGk/pdr1CMS0TFnKx3nMfPmcnelahfRyNyGZMjJalX1dzvld2R
yBziSwlwqtCsg+K3/KRAPptHIl9/XOE9NRRYULSGFl5Llr63F6a2iMt0YoCCIXajhxG3ho+2XLtS
YUud8UAdWeSoJOskd6BEJJV84ekc3UMNefqUGwxVNmV3mSHZC5CMsOVk8vp1NBa7CoTmnxbJGRTR
tmYshlIS6Y8GtZJQ05UqaYMp4y7qJv+wISH4nEnNM9e3WLh+8+K9Xh8vNNk0Dn1N8zigJGPxn4VQ
mqCYYiP06SWmLG5uus90Kpo55Y9bMWlUEPM5vupyqC8fP8qlEv9ufAO+Kxj4pUdzVKlH8oDOPUMt
7pJTuGHTRSGjHj5/PMg7YQP3E4uY6qLWpFfk6G/ny4gLaZKe3gRSUrrFN8MuInKM8DrXEdbNk45a
rfPQ9Tdskj8e+tT8MSAn6CgNQFwuXbDf+x1kA41apBvkDKME3AjDkhF1FQrBjqLmtW9E7MCmWIab
j4ddZsjxbaVRzd6cJ4uu/sgTZ7QIVHHmN4FTp/lBK/rPmFfnILKZtZ7D/P14uFMvpMEao5rENLja
sXIkauCuK+7EcFg2Hmq93nH4Hzc1iW67j0fSlhv27so8PJWcwFlo1OMbOs//fpb4HYfv7evcJPfy
B36/0VcQEV1RUlZ3tjurX+NwKSYNlOI//hGnJi0iLfzApoEK+N1L4xgSGYnaBIYTmXdWV1HNxwJ3
ZpRTN5VHuLSvUByghX47dcwRcpxZsPS8rgKQc2lFkMbmayYywz+/IMzp1ECAxdNiXH7Kb2t3NnYl
vfaBBXWo87U+VC+2W738/41xdDmJJXWbD3UTaLq8mu1mR6Tn3cdDnJwczD+Nh8P0QCf+9jo8L3WH
RpdNQL4bE6FT9YNelTTK+iF5jgme29Rlr95EDW0WAbpyj+/o3Ir2/tVDwYTWnNxK1aN0cbSimZbo
DKXy6iDSGnjQlVyC3rL6MlfSep8J7xz4/P1kZDwE8/ADLF1zjt+9mmOVOwmjDgrC2C5Me7pzYs05
s5V4PxcNeujECVDahce9SPJ/nyAeSsO5wSkbJDLqVq2okhVE1EsnpZfx8TM8MRIXAYvVXNjApnM0
TTwS4uYJR3bA0oYmWGkvyPx+EE36+PE4Jx6T5piwXnlWrFyLkuj3K7LJAzG8BiPlnKibJv9KFvEq
zaCi1uEZh/IxWZZvLIrj34Y62q5Qo7JhQjNU1+NONksz8ovBwWA8en23qfty/jxZ7Mcs+h/NukYL
vkY4H35BZaVs0AXLTUr3d6e3lNGKxqAAXpgzwZ5uKg7SGJU9sO/5CrIpBf26JMM6olvEuUrilIKY
enD6fLweqo4KNvl/OTx7UGcDDNgzF7qALI7WZr7g9PXQXFmaYR1/7PIcTLuHbDmY21g+eYj8YRO5
n3DZJF+LuXMOXZ7TP83DLw3BhFsMh9RMRntvQ/5C3CNWWi2yld59LkIORhL7a1nhzR7cqzmksFRU
Wb0hj4p6Y2I4YF1TQ4d+Dkuh6QHEKKmCDQ6wW0Bve1hL6aKmh4G9poTnXGYmWoY088LVyHq99mA3
wXsa1yZX6HG3dJI6vLlVv+ETLs98tE7MNSJ1NBQcfLPY8h/NNcinNbuPifuSKu1lT7jenqc+BuRU
ocweQ2MIPp7c7zc85G+QhwBOEdkLqTBvJ3cNvaMfRFEFnitxMSZVsamjBqOwIfC9upG8jCm9PpiJ
F/1R5MiivMAfyjkS4Tq5ZO/OHE009Urc2WVAmWt67u1Be8F9rD1Ymp3+/OOLRODBakStYxELHi20
9EU5b04dGTY9gvSkX9JF6QShV07LZo9vP3FXLQ32yR90ivYfD35imWJfZdj0wjkZoDN5e4edLOoo
O5Vl0IYVfOOhfIhwwi2G4X+TVd/IEH+XHb4fiViLRcGIwgjOvXW0IFIDaqNKI04Dn8UT1IVhrbtk
WDSgCv94mrLdQDCFMIrTBzrLt9ckWmideOlzdAXdsJ5tCq9GekPQub2l8PTjT2+giTCTGAd4OHSR
jz9bUZJD5yCOIEBWYwSKmIgBHyZ6Om2OT/3MVur9C8hgbG3YGlg0tI8/XzXakNjuCq5MMR9iQ3mq
Z/dHOhoP0WCf2YMs7/Lb/SlDcSy1uTTWfOvo1SsM0rlKBSGGIfKNQa3UqyzyOvIex2rZHyhTntuN
nh7RYyvqLQK4hSH0+5dMMYXjVsuItdYfAPx9rXBgGs0SSRHbuR93+uWfPzo23pBj2HUw4tGMtFrO
HTJ0skDpugMeqcA0s5vEVs8M835js1CTOBoSGMHu47ig0LvqmCT8q4Ne0ZUHxSnNvRj5In58Me+X
SkbRFqUxrBaiDI4mPWSyEcu4lgUNnnWfSs8qT4HAlfZdWksa6i6EmKk6s0rq77+UjMrC4VhQpFgt
j0aFdyg9jn1Z4FkTVXBCXvjWiWy+Gj269K82lHbyct1XKjMj6GXGVlC2qrOTYx3tc/rI24Ft0Qya
45OHX30NH4PNwbItqCvdukAWZ3/2QGUGkWytM7/+5IPBa8WM0xAdHz8YJAkEt5q8ulSny006eelB
GalzfvxgTq17FrrKJRpCX8Tbb6d1YdZ8RrDhBSXQEL+q+kAFAeo68tyu5cQLa+EORVVpQ+k5ngAW
BhtcTpBs9VEQDaeE8X601XMAqVMrEB4HynDgrih2HH2s5lTVx6hTMsRDLV5Fh8/UaOFHw1b9rU/N
P99Fc2ZEJsong1wU3Bxvb54rsQghuMo4O4Y/lnvXJPZd0YRPHz+jUy/PYttY8rA4GBxP47HNoCRW
vDx5AtYzQ3Dta6H1g2ZLtW0iy/0+5CLdUy1sz3yqTq15KGLxAPPxfX/ooXSqxobZZ0Qk6jeyVL7O
aLxF+ggS457l+sxopyY8xx6cwyYny3dFspxrdGzRElYQiWxXQLa/G/RUWX98M19jao8/HdxEHM4m
yCXkS28fmtfpY2dRcg/wxauPCfyHrYLiGNiQsUQGtc7wOV1igLpK9jf1VGbXVu4Yu9hF0zlPwqax
nIq1VofdJh9c9Bhdl5473R6j29jgUSgg+3l5Mw1w0EcrVxO2KqSsgq/NaNImkPVXTXqQngy33SeO
+9SNVCccEdPEKI3kMRv6dh961UuMomO2BZkzQ2HuqSJ5vj0pwvfIZz1zWD3xrtHTZgsKYAu82PEH
MXf4DcnIdnso5x9i1gjfEYgpQxy91fT144d2YiJqrxpjaynUvku907WJ+BJXsrUPtR8qBYd1QdZa
O+Vl4HhE31Iql2d2GCdeOojsms2Ohi/Wuy02MRvT2EQVl5eSK0q66EpHtUMfo5l9Q5/qz3UzkEav
lX3w59eqEf29VKTYIB6vlKbiITd02yrgrHZd20NDVTq/oxoPXSWLHicXqOrHI556kmzZKAPoJLyw
lL19I3hXBtmaGKoVNQJ0osGBLktD3g21VwT4Y86Nd+KbwwWyhzL4sLFZPHoDi7ABeVJxa8cl+iI3
m2Gt1lWN7dZyzlzayaHwnxkAC1Tq/EcfBOGYiSxKjmgarvFbK69nv3GkfZF0mnZm+To1Rw1eqMWH
sFT6j76kPZK4cqYyELRFB+G1+mlZ9UPe8vySqL4DMCD/+HDEAobpQrc0nfbJ8QuojfTa9HYug1mf
0fg5w6ema9aCOsCZgU4szJTUyRQyqDxj41hu8m91SzGDKITZWwZ5ZD2BpN+5c/3w8RRcYomON/Rv
xjiaEwt1PjWJNgwQ9Gu+Cbzr0Fqt9UnvyBshaBYwT6QOvjU0Yt3aafS5GhoHsRC92s5tMop/HWrI
MqHTa44o4OCUQ1aZ8iAxZHMgIji+I5Z9XJVTH34JBd5sYsRoSwPmJzImCvdg4WhSqCP0Ia1ZyOS0
7z/NXoHYqtTabFsVbbPDDhWCskc6epPmKrvDKkn8Mkuam3h04p3WtNM+t5Bo9kZcXPVK0wdu5j0k
FZwm7nC2LagVNX6MUDBAnFj41TCLTdjFFmLhbLisTANvcpJ2249v76m5yVccLAedQ/oUR3PTBo0s
J5u5iUz4az3Kr2AnbkxD2RpFtQkXmvnH45167dhzs9mjfE9D6Gg8K4bPYADlC2QdLzWn60HP9oMs
z2xe37fVTGqlukHhjxoB+MS3E9Mcs9hoRq8MEJHfCZE0aAbd73X2mSb0FYIUcjT0l6gpzxyZjNPj
UqXljnK4Pt6QeaKoCzFY1ESqaX6ORxWXUGMqdxhd1HyDZoYzzoKj2kg8b2uyADWa2yULea33ewuV
v5UOyt5QO2WrSbNchQhDmXBiR7+TDraXfrO0noM6lm3AsXO09qRmU3tx5nWkhfeA4cB+zVbtZzI1
M1/OItqk/J61zMVPPB/abUr2wU6MA7w3S+N/J9JwFbcy3TiKoz/WhnXuUZx64hg2ocXQhuOBLLfs
tzUiUVurKLO+DFT5daLd60+Duss02Z+ZWafWot/GOd4Ywc8o8sobysAlqWNVUm8AkRdvPp6+pz6I
NqzLxReLM+jVovrbxag1/tHabMqAppMLmLH0OYw/VVmMpr6dzpjOTg5GvZIzCymJ77a9dsNiRPZS
if7OLjiJQjA0xRYFKFpqmZy5facWApuyP18LLHvvNr/5NJFZj4oqwMN6p7dEeGnh9FTlzU9ouXcg
o87cSe3UvFh63hxgkRC8yzSdW5Fzf9mnpQRj4/LStYM7N8Nepxa/rgwlDkxRy9UoPONTooZxMEWY
GiKQx1du5GZbsKvTZwdLEPaMEF/smftx8uexIFJGon77zow/jGGrZDHbnKEWPw0veoz1/h6u3rn7
fnIc2AkLcMleLHNvX4+2Bysv0OMFnEQF1Rz5tZyUYV11zZkP6altK8UpRBucHwiRPXoPjcHDwYH2
MpB4RsAwbtyhvGsq65C62k1e1Q/ARM4UKk5N4N+GPN6wLpksaPTUIlAGWCtd9dMzc8Tt9qGp+jNn
jldo8dHhTeNESpOM7SNn4aNzkRxcU8yjU7DM6NOLjMWvIfHsFTkeLjGsKTEq0KxXBSvyJqkXr4Gi
LcrMBtGf17dPJkWVp7B226DTcSzgasNnFMvmPpq9au2WAOeLsHW3ozO4j67FqunbZYtgSmnH9Zwt
pc1K/6UOOnaWCgqJUF/SqrtGiiM2ki1f4vYDOS9GsumKSb8XiK752OvWmVl76i32FqcuJQ7m7XED
Ns9F25b4E4JZzPtZzhCPVPPJEtYFNdMnmUzDmQFPPeLFmYVQxqHYenzbRUqiQc1mKEhqT0EX1wF8
mjn9ro0ohK7YLpr0j5fgV+3E0ZNGMQMA4JWJ/K52Fym40iESFQHIWm8VD519b8Zwk0pjsi7iKs8f
CYtx1+kCwHm1C7ixzB+LDh6YRNK3I+wR5frHP+rEfWezsVigCUrgOHF0UPLsyS2kbuRB5kXmJm4m
+6qM2TZORFI/pY02B+giv3085jFTfikFoEqg6rOs2jDR9LdLRzRaM+wx3uh2DpGyGpG5RZBqbGES
tjvPscFV2RbKSSvfeFETryZ6MjgvTG398Q8xTqxhiy8cOQaxuzTajn6IijSCQJmkwLecGrRGFl9D
YuTzHdrq0rrgzjh7maJGxmJFnkVOEVlTSPAkrirubweAC9sJ/O1zbLLx1uWsPrMtLnfxwJTCMZVt
EfXBFerinxNibJbsfmPaabxBK2yuG6WUQWzXzga0gLN2owu9yoz7zCjHG15bTGjAXean2AXvnqvO
F7WbsjMH81PXTwcMD7qzdOiPC0eU29IcBDDXn2fjfYwsLRjtMXlKNCXefnyvTw2F8BqtAW50PhvL
Lui3DQhNp7ouls+SVxnxWtTu4uYD0nIAkhQ9fTzW63M7ftOW6q/B6ZXP4PHxnzjTvBuIqw1Eb8Fq
kTSMMXvNprYLRdWvS3JALrRKDW/lqA/Xuq5EdwRweivTyMVOlGqzf/1B/wW6nAG6MLVoYPxfksD6
q/z6r7/TEa+/FmQGr3/mX3Gm/vwd4PD33/kH6WgR/UvxlGXagevo2Xz8/+E3WH85vLlouRZ1nA2i
5R+ii+H9xTYQ3CN1CxZ3Y5ke/4Bd3L9MiumEbaCs+xvtcARy+QjsQn+dWfv7RPNU+nWIQNSl7EM/
5ujjnaVA7rQZzc5kT/EzmolSrG1hkEaL04oQTqcp5FbU021e6ZjS8hhKHo2LFaFZRLH3SYl6HXvh
c5h0kMBxuNgr6KvDz1HayoJrS4m4IrMvj+Rt6SoKK1T+YioNXylySLdlRKjsZKjRhiOjPfncxCQI
gezdpxKCGQLo+TpPLRJu3A69ooMd2VyFadEcaEJmMN6gtSlOHvsybpAUenZzMdZwzezCIL1utNLd
wI/T0V3bYo9JKNxXSiM/lXwqDqQkvkAHUJ6TvMD4V5e2b9ZjCZVdj6BzC8MXbitu5hHqUzG2d70b
/bDYmBJHypXiX7kD3sRm2AOsOiHoh/KMSw3myi9B4N7gq54EM63y7bMEibV6LcW2nhk97vU72xhV
0NnyShJR73c61DjNfQj77koLEYPHY3mPuR7TBFQvssvK3tfdYflHcVlNxaXpiueQxX1FiXc8AMR7
gZi4XyKxfNapu2zKXjASk9lYVfdjqsy4bODdCSOO15krum0HrHiVUJhhCj6MRrgJHRj1WWgvP6H2
bRRrK68ejZ0zOyoWPUUhTyCr7qPWyx8r6JyP2oi3+hXlWEMD39JdGskIxMESq8Wvdha3SG7nIDSV
gzSn+mtlas2DIBbZjxMgzaulRTzA9bvNBysI3Rm3sCXrm6mPm2eoCg92m1S7amySnQZm/dLGkr2Z
6ZcFmFBdREvu53wWSu1zSP8cmWF0MAvyN2HOtQU1pbD7rqgkzq9wHRh3Us+N6yKpY42AsHiENhnX
8yaPy3uDuJSN0ZAYvNYr41ObS1Jo3bCEsB5DTObN8dME9X+cYybri7H2dijxcWlFQtMgvmFNTOmu
+tLt7epa18buIiL9rdsOjWJ9dswhuTALW30xufB1O0l2wUmqJ6T0gkbeai4ZA74B2eBimGpL7isi
4jBlpnL6hU5+VrC6VhU+VZwnV7neGPCIStiD+SJv9SG4ARVKtfv/LvT/E07Pot7/cKFP2tdc+H9V
v/5F6ERXfEvol/z9Kdj/+N//6++//8+iD7RHZamnl4N8lQYuS/s/i77zF1tVzEL0MP5e9/+z6rt/
wZzwWIapwbPS2ez4/7Pqk/aOzAHpLcU1nf/rT1b9ZVf4dtFHXoAnC4km6SiUkN9uZSacoRpMdxXb
4pK4/SuPlJtxCvdgWtYldZwiUQ8tAV68SM9axspmtGc2rgsb+d1PMGg6G4huKV8TYf9mN1XRGRWu
G6lB1UzqdWg+T0SptH22KYttlOkY/yRWN09EpW/m2C8x7u+oZJSbQf9iAoudYwidUK9VggCSyt1K
L/OFA8R9ycI2rd6Hj7gGmQ4lTHyn+swfwiJW4pvNXlLgrst/nExYIMn0uZ2rXVK0fqtsJssLTAhZ
vGqZfVmrfYm/RpXQD5WmNYy1mhEKYpR0fFDzMSfYbbp+YRCppxsXUUfORpLOd6Zshe+CQEhc5YoX
GhqjNFoEfJem0t2x8nSbscQ6pZDmZ3tfNIQPbeR8JbcSB3EKkMPGw2c7q6L2MEDGm67K1/1YYFvO
Po0Kkff10GyItNj0UrzwvVJ3Sd7dRq1zAfP424xOVabZij5VvrNhpvgDOBzfKMvvxWhSAUxdAlHV
4TtyzHVkd+1l2Q4W9GWxEnbLYDOiJ+MmKji6/3dx+Z8sLrqhLUFf/+9t5PXP4V9fqib7fUX591/6
Z0nR/kKEjEbtb/q3uwjV/1lSvL/AOOk4ijl8Ywpatpj/gMDYffIBQrJk07im7v+fjSRo8MXXYy0L
F5ltS472HywpjP7mdXYtCsDoX40lL8x9VxnQegTuqhpV+57YxWSVlZF1YzSDuH6tSPx2a27/Xqd+
lwW+K3wwFsJlamnLifddj61vSX+qXa3cO8ZAXkY/addpZ3iPE3fgsqYksvl4vOOlimvDcoF4lW43
5cjjWlqjIDgVrsp4hUYaxqAKCP/pSICXhB6xJ0HMJq56dLUHlMX6mdrhu/KGhdOD4z2VHjivHPLf
rpO1orZj1Tblnp2j/MHJvbX9XOvdy0mbx0/YMD1CL9Rzl3ziFiNjRsdvs2d+3zeVdCWawXXI/iy0
8RaLtvzRk+Y1+17SjLeRCuvt43v8bkDq+sgFmES2h4jwWOqZwhgW0IS9IFbC6uLvLOZYgop0DeXF
CHv7y8fjvRdzgMAzKFaSf8jN1Y/bCYCwAJiHI0CyaqSOTUeTMJV5ZsX33cEsCxD0iXbt5kjvnCnT
PtW9VT6Sr+QMq5hMJKjpTut8kpMO1aHpra73hYhb4EPe+Dzp7plZAKHv+AVzKHHp9HJQVtJfPq4+
YBF1o5QE0YAUMMhLCgXM8KKNcrXeRhXR3EUdacNBq+Ipj3ysSNoD7+D0SfHyJtBV8qoP0GsNACKC
zBWjbWwfhSRziYzc6qKAFnI9JhjYD72qk3/xmkRT6Cr3gfw2IofwRi+o4iYhj2aCdL4V1qhdK41D
hnXn/B/2zmtJcuPqui/0QwFvblG+u9pVu+m5QfRMzyDhTQLIBJ7+X2hSn2gkMnSvC0ZQFDmFQgGZ
J8/Zey+zuW6NWV8sQojuEyBaZbyA/vO+hZPTzlu/X8hFCIsO6AoAIX3vs0r4pCtNRXTMzcl4zUsR
JZeut3seuSTvHJLKJYy+hlR1YVlMAWjqrOCwLNc3gxtN7gO5beqM7xtMEmH+9I2ZdkDaWRcCYGG8
p3qSmsDlQd9HRdeHG5107duY2+3b0pvOCZUY1Bg9Te0bKqLp3pSyqTj0LCxf2syjXW713nvYm/oC
t44zZDUl7ZsjBn0xOgNZ90CcNmwhgEB4tupTPUf6zW8G+Cc06xqqCaLgL4CZ+aaEFNGCplHVbYCd
JC/Ao0FwjKHy3suR+xguE/etd62nMeJHAzASvXD88959mDuXjFPXrnOU5+xnMpxDckGJCo8lUeWX
X55VkadwcASnzvEmK7T8KHMYtZRBfFmbEBF5kGqCEGQwRBdkoJKFdyo6o6uGmG5vOO4G1xavYiLO
NWxZT7dDMeJfrWaX5wSur/tOXE37RgQYL39XRedo7le+CRVC7EJKyWNdtMbGTXVz3eMspthYw17H
cYZIQnozt5S3u33TGkYVeVIFSJNpXLmWkSAQaRQ5BBjVrt9VYTaOw7TBNrjef1K4vY0zhnR2SUjZ
RiG5E5uujszbz39nSJJ6UxENx7qxiKPBd30QAYctlYIkB/3CA0ziVojRuFAtgx7y164tOVHqTFKN
26LTYUQgYmD1JLPTZhyh0oZmfjtgf4elFlaFrR9bkrd6MEiNxnYPcGuOEzgCEBHKzDJPyhoCAlrS
ygAZJYFqGYfZHHMFtcKYk0vb1qigBXZtdKyCaIqzvUTzG4Nz9THN5BESmyKX7F7NkIJfJbdfgCOq
p4O0RQ1xyCyamLQyY9OYRRaTeOhxn+VT6yRip7NZwHqJ5n3klJtOdPqknM7dt2Hu3HphM24wQxAn
P2tiEhv95FdjsxEt0Tm+bcxAmujWSDxTXxildphFZj+Gx27dGb4YLgrETgqzd/K+DqCFXZ4vqZxN
GmX6egoMtM8hDIUY4VdTxmaz3Ib9mH5A27Fu/SoLrupM+LfMUSMAp4s7n61aVfzg2pANlIsUiHm7
DB9RJqDfSGNMsy0Pd3TlJoOut5E7yShGPZG8OLUc6q1luM+DQPGV9d17bQX5LWIPzyXKzWHJRovA
Q9ebE4/UXHjyQ1j8j5h1WV/Y5niWbSIGsqNvJOzSC20FMIftm4eA7wX7LySMIA0rDt/TpC+LFsmL
FtQWrWu1b7MsNLS3Qr1rgFAvueezYDZ28URIWM6EgaD2TUQD6JSYMjtkTAtOYbtmL0QRnQS20ebJ
96rdkuX1VvI1ALI7Vejh4l/M6JVhrPW16g2DoZFwx/DkVP3iqI3VSr13eguWtk+XmKJ+8nzENMVV
GbXJGXhpek9olDilYfQUEEvxUg79+1zpdfXPrBdZReM2H7lPOspZ573WyojEaO2vo5GMayNPmTdt
pIJHLNJFsM0mdfKc0Zi2juqsDe9lQChP04f7qLbrO70qNPeLa79UgjzPRkvGvlMlyDuY7Q5fPyH5
EwehBLRpYLjfSsvh32/ZsfpnclVtIIyhyvq469qk2S8hAXGxnRYj8GlZGGdI8yO3rkraeBm89MuM
rv+YuXVIRpEDv4WvdAisFk3RbCfyrdEhtUg7eOHZAfy2gfPBz9pFUJOyUrosFm6ZwmIPkf6AdQpv
SWNgW6gaOGhG6cOcKvPoTIQJyxuBYzw0KyD4IlNyV1IOWDxKY1oL4usb65ZTOWtp59us6XnEnzPZ
XI0/iOgsFT/Npiwj1kHST7mmIGTOl7Uu/0AUNY+gdtLo7JdtVm1TGxRq2U/YWsXEOjiRhsS0iPHO
OWpLY5OHCDXjnM2k2kAB0vdElPAueRhTD8HMPt70fLCTLO77MjPt2XwugYFYI/wCYoV49JVZins6
p/gHx1a5ZzWOJkQ4D15VPxjyoyZtq40tp+eJsJfOew9K9kfSrFZyFFJKuFBdA6+sHBi2XIGfQOLy
y2VZtQcqryPHyL9KjBWtHvSs9l3Z98eJ3KP7gYzHpypU0c5aSpBktoItA4xkrlx9Y/k4wTcmoPQ3
ZXetuLO9iavOqpbvqqaFj6z7bA5w8QHlZbfwB7ep4hLIeVHGKjRJGtyk2vWvxkLmHVZFb35MYKa/
+cJiYZ17Iz+rtgcfXpRjLtkyrPRJBQsRWQ2grLO7oNJlXQysx7IxzKt2FMbPoaehJ0YFnoVrpsr5
hOkRLcVjEZY9O3mHyAdDScf2lPYaGGQfuAShpDpb7yip6GQ8eTPb+kjgBhtmz1L1SN8wPOe5w880
VjxxpeRnNKyOU8NgLybRuZ5kIr4rQy8xXwgdQ6XBfaK0fPSdzBgfJ/IriDfNlEhFeCkLDAlsVW20
OHQV0m4GFUn4Vmo95yHVcnrQagCVaFFukC3jEfcLnWWTlFW2hSmT4Hec7UNlRNQggS1MwpZ6cetU
WDwyQ8w7/uq22vWY0eVLe8PP310IABOnYhLGF21E2RUxhgm8S8HWw7T1mNo0RmcdwHMYlcf36Hwa
3cQvMRi4dmeZbLrKeSDEL9s6fTruLRNYVL9YVdxr3Z2aiSSAdCitS+2yxMSUIX2cT30WWzA44sGv
ip9G5nr7EET9MVoaIGZDNwGSaMg+ZVX4WffdT6Oc7yLtqhPPNYXB2Jl3kBTMO6+ap+1EfKMv5+qI
rLzbURsnjxrCxj5nE93mnVA77bp3rglyTdtj/cCvzb5c6/KKnY9c34qmF4TSgQw4f5dG5c2IvIuM
UzHfmXObPrcQOt76xnZum6laaaypSQGpO7K3SlJNpnunsi5UfmT/gY766fmJd+U4ExJK0sCiHG1a
HSgoTEcjX354nc8PQtZuCmzUAzmzrZCsrZ4wUMcbgx1YkixGTCXrEWxMQhNGVkMgsNdjZxsn35m7
9kYWJQ9pJVhtMr/niVymVQWQoPCR93OhchhQlN1/08Zz/3gqQdXCgcOjsYAq+08uiGWy84gdrz22
3mfRP2ngc/1a+P71ce1Ppx9mvHjb1/xvBmkc3H5/CibaboDkM7THsl5TL0c0gE+dXCmshEyQGO2u
R5fP5fCvP/dPR38+FykHzUhOpn/2rnAkL5280e2R8GX/fTAq0kIkWbt7FQjWr6aq54vvC9biblqr
3L/+dPo2v2+q8Ok075CfRT4X8UdN9ixzuieWj9zdIxYlXsLefgrXVTf/ZK4OWDLQGLc9x5K18iav
gcX98xL+N/f9m7kvity1B/GfO3ZHxr5Z9tt+3a//ya/9Ostz/0HgCiY+zJeIbn06b7/263hT/kG3
DsUGc1dvHe/+X7/Otv9B2w/RGz0fl4ZeyCPx6wjAYjpgRh5qgPU48t+i/P6ADqedRNAA5IBVw8Ks
wQ3Xht5v1AyIA8sl91L7Ucq2HeMWLDv55RZ9RVK2OeG1bto/CCqC721Q2E9CFMbFjrr5ULvGDPor
C71NKckKjFmS1NbwLXJHjXbnaQ7U8jM/0ye3P42NqckgyyKUiI2WKrkRGhwm7bZdCx7vbBumvieQ
S22zvJjJ/Z6Ly8oSPkY0WMjzM8YfK3IEfbar3DuDJsWd5tzFiUoO6j1K2/k9cARh+qyNgbUR6cT6
0Bc9qcf0RggLN9pvoy3y9yFV8z38ULCFWJXf5n7pN4wXigCT4zL8mPrUiu22dE8pyQkPqfAfwO+y
XjeltJ/Jp16Kv1k7P0VC/5rCfP4EPs01flVzjcgJeQx++xNUCOBzI5H+49KDc6X4RjFka2qPqNHw
fxwmxowT7Cq6b4LWPtco3LK4JZ4E7FNhTodFEDyPo7k5Rcs4ERRAkKc9us2HlRXGa915EsgKwR9e
luc3I2w/ATwOPRZY0PCQCuRio3SaO+I4n4eSREWKwHOQKvvJFvYBRNhH3vndt9+8JP+mdwte4rdr
Gl/aXTlHq9aVdh+FzR/6mS0CwhTpQP1IfZe8Weuvj6HH+kLvi25NgHBlzAkqrnIFOU0AVUHnNyx7
SY41xEhtfmsLi9sQeUrfrdPQK9U43mMy83edY9s/UAlb1ylH6Tu8+BDm0g7zQJi8pK62D1GWlS9F
DcnML0rzmDHrOgijNw7F5Pjbmfp6t5gVz7QzmNO1uTgftT+eyVWxjsOYeMc5pMADmgrGWs/FTntw
Fcw2EnsveysBvF65bqO+g8oBGjY46ntLPDLtQ0r3frAmUuxQT7TTuB8ypS+8lMVtMBm8TBj2j4Xz
YTIdRpCe9L7cFrAnr0OS+zeQcfS4zYgsjZsAEZ25ADMkw22lrtW0gIlm7uKhzvKbSjjdeQ5L+3VG
xvEjLDsCa2u1Fvt4cbsjOBlrXwspj5Fus+tyGMybT7ZzWFvTDbhkvpxNbiuRCWLJj3MPjHCzuKl9
MbKBMO7B4obakGuyBYGd8tZ30ygWqIsKGaeQJIxyCjm7LhHRJp6UvxGa/mHNoj9MmBW6DpTsePCw
16xalt+sWXYKbCKl9XARg0kU/hrZbViSOHGN6rEPRuRP0frs9GRMQhFYNpI5HPF3ahYfOQ2p29a3
k6tuMLvXoHPbbSlK80BGwxcdrYDC0a+eq44/pZh6Wjb5hMKBUwDR2cla2w6w0aWHOWrm9H/RZk8e
b0AfjE6xQdLvivBjuZr3E223dUFtiqveawdr5w2GTVE+dvyZeiIqGUbBw+dj2+YwBj+DyfvOs85W
y7S/of/0JSRU/jXKLflaM+uASZkhaqlaqhykCXX2rTaLQ9f0BiwiHSGpdMbRP7jzgkqiCEV4F+Ld
mv+mRf8pKP3XerXefoRIlEOMd9DAMRX4/e2nLSCNdOmTi923iHsGK+AU0HfGY05D66a3ctuEHSeN
p3zOyBH30I+3N7qvBeYkM2N7cXgHx9guyZkJCXd4LyafiIqoA4O9aUl0fuvdmS9DB9o6dRlGjL9e
e/7dF2AMy2Xh3XTwmv7h+amXQvaWSINL6aPK0bmlb7s2Tfedn5R9LGvWmaRTrBekz2AhEmS5Q9xs
383E9K4t5Sc/efeQdtpz8+7g6Dj7SkOjswmA3HdlmDyVwXrIE3XKzPWvr/1zP/7DzXdBdTIDsBG6
Mrb/w82HKN0vrvIuzUhsd6ykTH7yNHOE6GVfvhDgvNzkWuq7MlgDqauQb2DXtU8vKpuumjU2XpHE
ghNK9afPgHjOWdEhUi6qlL4b6zu8ctk5sPn+ChSJHQ9SyZ/ocWCzRJn7TULiOZnLAjih6MjoHl1V
kEI/BT3AP2+Bd4ECaxjH5NUWFkl6oRFeyawDGooGbl9KB5dyKfRb79dQudWUnGheEltCUjd0e9vW
P6zPgG27chHbyNa2dpx3o73TFN8s6m4pnBqJV9G2p9LFL1YHvOrUBPr+89VLIiP96BNDTDu/4B+O
dZFcLbq3L/BK5xEeISjNyO7Eh9nKZZ9DDX7jyZt+uCV2spmrP5V5kFyNWb3cuKgKaJ9XrHwYmMx4
tqviyWxXS58LTfdLUOXfnaZqTl0q9KlQZGf3vQ2Z0i3ts9BKbvHW61uEdewlf/0gUCT+bgflNUQU
SM1gMer9LAf/UDawVsMzxcN0ESWd581s8oLR82NtLhUn0DkhiZvTCV9ALCLdU4q17z7S3ocFM3dB
RLA8CaMLEDWRj9fRL1PxXJlZsZmMHMlumtb7oSvW15Vglm9rS+mZ5X/4Zit3+jFmgWtsyRSogi1M
cQJgasqxm6kevB35tTPPgVujvSudMin3pZU0JtlC1XgMU0Nv56UNTtqtnoGVWQ5XiVt4Y9jZYUUL
PCCznmkFj+b40XlsKzxfYtvDnjsSkivJwwaKEJTZWnKuvyvoleFV6uKIKG+at9rOll3kzK8WHfet
04ROzPWIKpY5LwSCPx7WnITfDWmMwXeyN6ptP03FFQ4F87hE5WzEvrN0h6WzRXNjE0EXbdqxEC/s
A9mLNHJw8UurHORjWZW/SnwlNH+Kzk+ZPZDvDJSV1SCWUIc+DNTKF2NSa4HDee3KDNEVGrLy6YKs
LWqHOcBu0AJ8qYRZBH6kkdwofKn8PRwOtu1Z2EuyCUFbuLDkLEJ20gE7uemy6yxW7nwjszKbN6nl
t8W1AfOA8ieaH1IsQ6RopJ35DU8W6+rQIcifWdnNjVEjKEw9VVzNPAjhmh/VXBvujD2dYbDzhWhm
coOYXSwPOV17Ag2CXF96asvjYCCZjKVclp+2X4SncFyMHSIpQplDP7E4hfaL2hG9BBsC5qrY+H0S
xKjgeAqzjioz1mm/HcCsGnSiE3ML1b78GWCPRf/IBM+jbKVRVQT1plRFdRsElbiH2qQ2bAYRd4YI
x4fPF+l/J9u/O9myibB5/OeT7enjXTS/O9j+8l/882BrgZ1z8VNzfiUpiWPsvw62VsDxFVkZMgkO
Nhwp/ylDAWvJugUw/heBymrS+CePzkL0RoQGx9p1PeM0/N/IUFDJ/WF1XP8E1C5o7xyWzj+JNQor
6aBeJ/4tOb/EwyW17q7rYJ7tnRFa84pR1CzmTn2lEfCVj0tG5+obMbg/BGjkRzcoHG9jNc4T0jX9
WgRGdu0xPhoABIW009raD6s1LA1nkuGsQEijXOGQIiU+8tmsYafE9ZSVTnUNHUUepqnM81u6rlEX
08YP95kU9alKZha/fOwYXVrptsYYskXn4u1Fxva/y6PxgW7v2hQ1FXwTp0UZN9rDYfan7sqOevWx
WKioqyH8cCNpvpWqCQ5mm7Vf+6owN65XESznyHdQZryaOhSwNgK7F9fLLPTRbBt3zw9l3NYcP/U2
CKa9MEPqr02P9HnqybAYyU1dA+7Jn7Yhct8ZQtiv06zP7kj8tpVpCO6kdFxmWTcXArHr7TSYr6WX
Rc/a0zNHdLTDrR29ah36u8kkNdiZqgfOu93RHXv7tq8qTnqhs4ZQZ9m5mhrGT77IbiKjfI+GzqOC
JsXbgzR/3VVFdKBrP32TRZCc5oRBOOkr5Q+mRhQQmOh+rIVrx9LTk/tmZz/G0e53kcr0F8/Ca4dS
l3lM14Ypjeky/Ipmo9h5QQ7uKGxeq6x67Qw+uu7aBbmdmt6SAXozhXazc4ssgLcTVAgSVE0jFiCz
Z8VOFlWPwcJAIk5M0Z7WJ/K5m6S/D60kYw0fy+IY2COeRREEA1c/BdvamCYHu7rjz9u21Ejs/cJK
L25hFffzLJe7RAlzI8grOAvHNnDXm9rjU5xmF5FhfHDzknK5MpzsEeh2efaqdj4zs3VuyFTOyaJP
1L3qu35fS6m/D6vDM+Y0NWzGwmh/Rgy/YTgrLCRVkKtzvyTZUXu1PA/or1mgfZV+CJs5FDg+7yis
AYXiPLYBAeeRAJkxBOatqmeT6ItoYUJW22aNxpDM/TSU4ws65lGB5JjtfeEUHWgKM8i2dipIqhe2
tymMyoBqT/v7muGXzuOhJVpgM3GM2UdKn7OOiwo6n4yBZZbPaR/UFVNXW/xsxqUh9b+MoDMjyuw9
48NfPJNdVORoUnBAoe83lI1jgeOy0zrtPsgZrWYTkQFTH1xDpcnuqxBwHmEJ5rfJt8q9nVn+96JL
ForEamLDmgRkFGTbcW8N6gsWV4duURJszSBM9iNY8XRTF2q+bgjVZS4QJs1V6CMq2FYUnbt5tJf7
wAPzvXRRvfF9ZtiDduyTtIuesYyHiapU44snIGogvBczKLh1yBCl2bXROjNgryisNiHoudiHtWVy
Torkhi2wi9HSzEzVpvygh2TeZSpcnidNnPzEmWwvPKaWIoLI0g9uciPCur/3/W5rJWH/RCfIv0TO
eOxrZ7lTowlXSAdX3shrDbXP1qcsqdQxVH5zn1dYKC1lQc0L23B+LLDF3lRyoiFkd/nXzLQ6+nwF
43yFWTicwc2daoxZOAw67AINUzfdmjcVGByzbtRD6nb9ec7bfMPiad7KkZ+78WrivqrMYVHooi34
EfO0dNaHRdQe4/auPtnWZJ8qOfpxZkFZIMsfoAM/8qG3E7FNspY8tHZOqMmd4XGJxPwD/ki7WaAF
4/mr3Idg7ipagGAGOCvbYmNlXnEgGKfdZgkLuWkvw3UmRv0MicHddy2gAR/9/o2pAQ2QgKJOUcpc
Oymi8M1pTNzPraJK1WRl9i6wU6bRnv/GJrgcEVgaP6y8M2KthIPLzx1/5owlUVZkzUV2NEVbAiWo
ccz3dKnSXWeVhAw303QIJ2lwcqJYf+NYMZz7qrysKYRXIvLrjdP37bW9mmYWAvP3CqbMvWll0Z0U
a7odzahl56YkCVcuebQ24sMtpMppOwbC/UHGw7RTgf4+rm6dgjWzjJNCiU3ve8ZZGG4XQyFQr60G
4IXCYbn4jG23g9P4b2MoeDccH8aCF5YnOokaO+VosGClKlZe5n4tyolohQAwu0VW6WExG+sdZYe7
xazznIws6TYSsSPU9raKTSPxHrPM0tvWXMITB8vLYlonqgfOBT3j5V1hzvzANUK9bZBND4qZxivO
nWqTj0iyZ78W91j8YL4COVIvZup3V5HTBVcpw46QFTSJjqybBr0e8yyZ2V2WZbxHTTLEHWkg1yM3
bOPx7NGVsKsrIitjXgmOLZFVn/0lFSc0RZdijnjUVN+g1HbWtOk6DY8ZI8N9Gg7lTjoj0KswOecF
KViNL0cqcVTd9WJmW9WS6sQLJfZjxXkoZVIV27rsAAElFfV2z/KtEvUuMrM9GJPpXy+TDL5bQVl+
6xkE33qyf5BO5T0uoftszq68Jau1OyvlBCem9gv2y4CwXC+YniWImSvPr97zBRqYyAOaFwVOmWl1
Vo4L7txYG6m8gos27twsddE01M09k/5iC84KiUaeP1hpa78Zqgbmyq5M88hKplekdcaxXCbvXLVZ
fmVnAAYdJu2mbd4VvvuiDeXCrKvKXVaTlh8AL3xCktgexiHs7tpwAEkmW2dvdsmPsEhZAuFrHEJJ
ep8SsjzKplzOwoVs0npF+mUi7RiJH0Pddim7ret7y0+vK5/ApdUbu8iDxyLhEgarGDZc3xz7uXPD
XLzetcL6mkjXIBPXFXe09Tj20n/D9XmeE8t9LiF4XXVM33fYzCaQcSLaZ7pIvvbjrA+uzvqv2sDr
lUaQyJuJ8I9Ake2CKuSrslhXIrOy9ileq2LFppajeDdGb972uNRQd+RwZaI5JgS1vNbDNeQ+RIe0
sqdbt2zSjQhNBFYgdJ5zhr+PFFXFdd2FbPWexYEoUwV85KYZLEzCaXtb4huufKc9hLQTb5QDrarW
ngFn0a32prBTYqZrlh07H49pkmceK37u33deq09IXKy9DkkXmvPc2yhXfZV4HoD/0XU8KGUtd60K
yCrxeuuqWfp674VKv49hEpax7BaKFLBaQHxKrG8EknXu1gP++L1GIfLVxx4G6Ui+V2mUbLmQn1A6
u30OZI/As9qA1CjNcFPlhXGkJYiMLOiKKo8tt6jhiNvFxilcf6emimYEkqePZAB56gKBY0tjPB0T
DakvRZHfUfduhmyN7bH9ZW/ibt0tKrGuADumxAZRbQpGCUcEd+ZPBOEeArUSvNCgmi3UxHRnZRyW
KT36nSyLBy9YCieWJoK3hLg2lIKgZU1+6q+NJdMjp/pkF9RjixUaWRcWQIC8qTDktlPl6MZdkARf
YBP30d4aAygei/kQtGxIzOLT/NZSg/Vdt0GJKRA3hjnZ5cZJCnuf1EherMdQJ2OebJMpFM13/JAT
/LCqLqG5BFoUhXuVeGFWXA9oDpsnNU/ctWb40AbYuaimUo7z3rcWzCSlFWCqJ+Rs60GBDLazSOst
QgDYUCA39I/Wp8mgiNiEqSm9L/w3zVcjVcl+xcad4OWC/7GmUG9NGWZX4xR2N13Lv91Iv3lzePMA
HPZ7PtG4KaKo244pCpEs8NoG4r2u6aOZ1g0wp/Dk29bCG8xh7jYY/adFMGHues//cMk7SOIlWNrr
xIvUzlui/tJXmBlzH3umUbXVg6nwG/pOAwmpISzg6JYDXhSaPluqPnsLMw7WqJJrzylb4SKlu0Or
ZF+btcSeaTIJyxBx70LahlvPnys6OgafZxZt86yzyX2FZuzR+8raKoiR1tlxZ5bFxuTOXWjUMCYr
h/mN4fldmofcVjCn+lGrKN1O6A+TzTAu5g1yDijRA/hL8sV1F0v8umOcpC1ddHZhEit1N55ySfMs
lsiVrnSV509pWA5vA6UnZyY53c71kj5W3iLRrHCzMYjmB8w9nL48uxK3RjIROdbUqKD9sTVPcy67
xySpzGGLLSk/jED4TjSn6wu80B64kNW99KJnKtaG3Ze6SYH/BubZtel5kaVrgvay16ktOtg2HicI
kVHVPk5Cy3qbJG0d3IxauA+16N6DpSd4nHwOnFCGMJdNqEy2/QzwMBbVMvHvinIuX3OzzZ/DXCUH
ZjAW6KUR/BRHoeEZhhVCVYN2XQuO5VpWabvliuo9Cd68hPT3iW/zB29GD9VT6wBMtreJ8NS3haqP
it8geABG1HzfBSFW2Toqs0ufRlRiuGGB8+SjvQPya+1ssl5PChTcSUB6Ontiyk5gmYLb0uPkEGif
h8k0vpVhszwLTJ/kgFg+X86ZWTRMr5hfC5YKmydfmZslD5Y7Y26WLdyz5DDYU3mp1zrJWXiuaKWD
WQNJdZV8ipOpfJnDRM2xzhOLrHQL5Tm3kULW8vqzt+IOs9r01hUs3UVzh/yDxy6vui8N8SfVHQQm
6exKYt6cm85iF4inhvbohhhiuSakuf7yAbfeVPfg9/KjLxC3ZRCK5teh1q1+WpSRs78aAwfe4X40
JeOL3QjLLCAmkjgtdc0t6cNwDwkQZ6ojrWYs4v9XoZIV7mDo2yXVh8QICLcrK/3ym/bPv5nZfnrx
fjt7CHELwgrwcKsjVviTOaPttMohAanb1JDeFqoV9mcYb4GuTgaOwST9alfOYcrtK6fw9obb7z1h
7cIA297IzKwZdnzVA1RC9NbZ4a8vbtUp/OnamOdY+OF8QBCrQuk3M8HKmjqkZ2QgtG1/G7TUiskx
+7uIm3/3IRYxewFR6+TK/tGdgiNXc+id1G1m49rmL98o93XQ/DKg+l9L8m9akrQMXW75f25JPv3Q
7/K3Lclf/4tfW5KR8w/PJCuDwAwfmhNKrX+1JE3/H1hwbaaWFk4G8rz+rynp+BjgfP4vUold/F2r
VOHXpqTtkb+Akw6xwqfLzPzv7LakQ//+KWVqR08U0y8GHoA2fNbvn1JzMAy2vAazQGf3r5Phsl+V
8/dQ2+XtYhndTjDIjjWYhwspRzdocqYv/pR3JPoaj53Zy6tx9kEzhwHDqWY0aII5fgKGMRdMujrj
HUVcg220MemvhQmrE6GtqbyvA292Hlw3K2xizGrqitNi9aF9G7mc255l2dmcVpjhN7TriqFtb8K2
N6kazUlR44D1nIYK+lZCEOR+WVIzwOek+r57LkNGPjqmSVNanFm1z+ZrJ9GwC4Tpyr0o2ayuBpew
e0w5dYEahMbrjG+M4cliXQXNbL+4cyrxXi2NhaSF3oUO2X2C2TuN4INBgZJ5EuRPyWwY4yrxZ+a1
xUfRvOd1En6kBE4G28WWWna7XjQm5VQog8x81EtPGPDAJcgDBmf7mtigBbqtH4nrhJkcjosh8OR+
At837ZYmn8Nt2OTHKm2wqNSEk8YE+A7H3NDhTmGefJsnFLpUEOLIJP4xXbOeYj3mN51dN8fcVi95
kzmHfFBUwFWUHguVigVdaypeM52pdDezlaHovmnc/ppKaHyVaVVvxlIiFNWAU+uJc9KU+t/hUivE
5+oNcZbc2MgDCu2cUl286Gmo4zmy8iv0XN/SrOl31J4jh8YRqORiVIeRW2rQtIzhiagDvo5gH9rA
U6LoMi3Zi1/aiAuy4XqRjYqjIr1dRIfHeBzeyNG8ogVbH4shazmGO1vCP+xYkqx83bamte+75V6k
VRMXdvHSmka2HXuj2RXV9MPPav+m8pfkXkUNfjJTG3HEGDiWTrIt5hGQ7eRa9OamOztHZTNhsWBs
lZToMiZxplPa34QDQhq6Z+YpILxzDx7RA6Sais0iu/BbNtrTgcNr9i0Unb7S/QxOrPOMC+IvkMh5
+iNxkubOM4ZHb8j0Y13NJe1wmkB11mZHIkl8SOEmXcJm9ujPewhwEMedWBfEnrlttE8rz914wogO
YDt+NF5RnQZBekfC2hHDuyAoI9HZt8ZxG1T7wLzTFD8QJ0W5bRqHEWM9kFi6GOhszKncWQYldmjr
J8urTXAVxYtRJqdlwc5TSYjOCEJePVKXKMN1/v/ZO7PlupHsiv6KfwAODInpFcOdL2eRIl8QpChh
BhIzEl/vdcvVbtsRDoff/dJRUSWpKfIicfLsvdc+ZZ3tg0gT+R8cYP3HtLlhYYxBUS5gJIe54xIx
Kb1kR15OZ4fcAbmq3oPMKzbtDx1L1N7MuGeZ7nl9pVFfzJsKCYJoB+rFpyfQwYQ8KiphHxBh2GN3
SZ/fSWjcSOu5B/mDItbQwDX/MoCSCkfd2NJ9XrTmqZnSniCkxQ0ftaMptyBZRrZKHVb+ZJ4fKHYz
SBjxsUh9aG+Bt67qu5McqnHqCorJRwBG5rioxafalR9NqCn48iHhXZtq6mEZ/xhdd2ukWxK5o9V6
yv4wGvs8awtBvEDonQRu5NnD+2DzaTExAWbbzphr/Zw1fr1fck+GWaeZe0JI/M3KBbdV4WBeazkl
1oXaTT2ls96ioNWSqPe67Kw4YX29xxKOQcLbfq6g5F/dXK6AZrRPHqk3k14ksl1li3F8PNGUK+4K
3SyjviK/2Gj5dzJ4fZTTTP1a9wVGbUfa+ZWWm9kgBbJZEU534wEnyI+uMtFZSWHf/JRVezL8cYdh
dL7MwG+eIK5rz/jK3U+T7EWUlj6u7drH6TOl2a0TZEUMSrg17FSl9KuTqDYek3GI0nEc76oha2P+
nGZHnkHt+9tTW4rEeay32cLHQhxB66qM9Mf8QGdBHudqOCwGWwUUZm7/8Ku8QCVO87hY6p3qIvsg
5tr/1ZvDo7uKbAmG0poPljf+dNirIkboWmxa85G9gxeVE4pxMBpy/JO0BG7gV2pnNdkZF6DJuGFv
/BjHVR4oYgC7RBicB566Y3Vd3m+aPl9V7hcBpUwkj5qV1T2lv+GMYnKLIqb7zBdroOPhCtmHIwUZ
/Z40aM8ZPF6x+rvhZtGO7GMRC3XiYsexFNwGlt4OSME+0VxhBqWH2aHFyR/wd/MPHYhkTXX+kVxY
ErYG+B3myfoXd4c51m9W/8nQWHMOZRcVdYvWR2H78OLnhR9ZXqkop6r8iATn0adNNOhRVNbO/UHQ
jYWFv0w7fZBYbJRPyhIXYJw1KwvBqV5PWtl9z/RbVGMynY31ZiNYaMutTLe5J+erX0yA7XGjq2KH
o4F1OAP4QQPMg2JFg/vcNDlJH2Iw1AyqYCoLklN1yXnXOR/bRhix8Sg1zsrxA/paeUZeTwJDNex8
rUUFUhXGhc8AEdBc3Apvyz8UYfk7Sn4/8I9T487FnWJGZSfXpDUSkwsZRz8wva9aGujvxMoe2HEk
YTYbw90iPNTCCj6Ho6fvrWH/kX73Gw8RZg+bgWFexVuNiyGsy4FImscftfWiD+S0jn/6SXDVHooy
EhyirP+W7IGKmOLRN1s0NM/cLoRy+Ta45cdU4xLgMG05tfP5zVMtL4zRYpfMehxE+YSXzuNcp439
y2zAFdW4so4TuB2oVK4KG19rdhjo64tpmEs8qk2E1NZ/DRnLxNl0cCf4fA0Lexk6vTvvlQjk9lBa
Q8s3lOs4+Wg0g4ZvmOTLn8eyeOexLwE2ka566Vyb32vp6rmf4C4h5oVa5aeP01AtDzaLmnd4Ss/E
CpBbqpQK63Y4kGKlmnvNCmTNIeEbneWZ+IElYglX28HxMXqxACdoht3gpvyk50VFW0e/OI0WvkFs
1vy2cdvYGFXLEq+y0d7PxjYedOCbB3e1vY+lRA2e9PVXIZPxftMtjcLkOZupIR8tkjHOjIxUrCBV
dAmKCSQ0lqiZOujEtvlE6PVT5/n206J0dmecmhojhinN0BZD9WfoYbnfHtSUnymhiTZQbu/spTRs
HpnGoQmgH3AihxP6QaRSC9SmmkKXvTzX8uLnQPL/q0m7U7XQThkVbYYcm1rfbF7t5wZywi8jLXA0
bsKB5aLl03qUS8uGIIfxSzexrdZfeuVVkWyn4XlD6TwmHJ5XUkrV3m+cB8xW56SltZj4j0kptaFt
BR9nZ3a/k9QlCAxbl4yQnUPl7MXVmHI76usFOHRugT5p2URHfUf5e4sU8tRbos9Dxbfibi1ND1ti
0pKyGuWURlzFxzqaV7jDjZdX+9Toi10CsX+H+RBjO1/XfuwdbV/YRVLvO1xLb5xm5RuvuOknNi39
uSzG5KAXbn7U7YWJN+no3OaaXAS5NiQlwsdSvaZmXqgza4Kb5yDrT75m8kBk+lLGMq/8k9n1c5jV
q1HebFeA2+ZUx8GMnjBu6/ime9v0jasb4PnQ+ue2KMZ7gfH7B5bpvuT5a4sxsghvlbXNXo/panv1
+5GYJNeHYXlJART6IfekyY+o4bEApFVSzXFe8DycsXrXdewllfNjQUF2fqallm8Ra0ferN4kfB7E
HsFN9c6aIqQL584hfvg+u4uD0OZOz9XWYMfHEaFdq2bN3wG/Nbs+8WoR1dtaHREMyX56ReoFQpSa
Fwz1Ur/pyZo8zvzSw4qOfOpr/3mpmY2Hppu+mrrBmZG5yOHjlp77hpG0auaOWFk91y9GtqB36K65
Z2tTXkCEdjtVj1nEXqUKpbZVQ2D3VHQvpJUfybT2fWRvSY0ZOC/juTCmS91sE7Sfgp43d00fTILY
6slzi769Z8e22vTrrXrnlCG2R5NhAdeurwYvwJNgyuGbcTP3Jqrh3W4Rz+2YOmzhGfBaz+2HQ+HT
Fh8shZq3c7UKjRBbYcSgzpo+stD+Arl61cro5FiHMXPsN9PL6ymiklW6h77kWfzCmZNEugYY9JLP
M1xzPsJ9EZteukSOOZEoKzUXsRzCbnuZR00epsE3ntYOL2FtdNp+w4eBnUNpJyhD8tjzmYym0cov
2DzzMDEn9w8Oa/FLb0oywNhSR3TpWr4MqFb5u2EI6N/CX67jzfzoYRmzI2fwvN+tJ9ODM9WM4MaI
YNflvfu6FYse5w6nc+yzwN8NlCd86gzW50WRv6+4HxN+oMKEP/a0kYi4IeUleHdRP6Fx2KdN5kuI
Z1RG7JzIRxoZlTBpiZMdOibTAU7G/VrORthTOHgnRFdH1BCIHwNTJBa8FYN7YxRxyruO4bxTMU7Q
MZ4q96jJZo5aLu4sZXN/15e6+WmLVRzqspeIJ5xMOOy8wGWFu89TelVBOhNIzmtaQcohW74qX5v3
tJ7dWytpCp3W9JmvBJleN1mmmoraMrSvcprSS8mVlhQqGU32Zk63k/5qx53C7IcBvNIDo8izeGGv
HPsVr/GEgMjHwEwftD7gZS0nkqAtvEmahSJpwqvjEGq6hve9sKxde2s1aHxXux/xLGGczA7TWlbX
tUSRt9MGmly6aBX7yyz7LaUjrklCUgLGaXpIsBOKcuDgnxCXFJb5kI1yHfflOPPSWdQjZnz/bl7T
Mi6a3DmUTm7HZkX+XUfPPuEaePCQHjEPArIhJ5t+DrBqWSGrkb200Xl3pdb14VrrZWxUicCV4Fvv
qW/QJLHc+A01XJJ3TQ7vneWWQTZ7ewF7REfDnr912DgHL9e3o6qpnDW4eObBDJojgK9V0SRBTSYi
qROBwfoEgpTFMz8tjNHrT4g+5yzFG7l1301R/cQmevu8TXobT2MDdGG1LOzf7JMrgCanIh/sz3JY
k6BOdXptLfWXo5JcIPIc77xUrN2ldYrbCn9w99Ap3dDsRX6p0rR8YP+g69Ek1smD1KzPd8PIvF2g
IEXdbf2zQpo8+l1XIX7NlFUXnv57abiiFWMxH2oxTtGideZjMYLeLGX/a8xW2k3Ji6DJlu6JvVaU
ZUri9nYII5taeTLden7cShzAad59cV9jFFNNriKxFfURDWwuw3Qe1Ns8JkPAvudqWXXyyij1kmtd
F7r96J4zx1rCbt0YHNvsmCxbRyZr0vqomacP3+iuSKZWkBXmK8TaMixmAXzCAbay0Ej4lq1Efi04
jBFcXfDCRGhecJ6CWdhK89yo7JJrzfsoXereh+wZ8esPhXjMf4rpqEkJCWWtCXLFqI7W3IjvwSag
rqe9FUmtfl3psvkjZa1tu7TxnDFg68HwvRLtDjanfvLUqCM8pQU4E+klH7M+leTx57lnQaGWp864
STrY9klDsYBY8LsJcmQQSgzuOKu9L2HJPDUcWGMgLbt1+Osl7kSrRDZqPAl17OhlfzIbRsktT1eu
OknEj0q617Kw5T3qH4M1+LwbxKbMjcAxUQnj2asMIGu4xgBGOt6Rf+A/lY33x8RuLoqWw8PLobRI
HaOuzcvVIEmUlHLq9qVWpjGuBIInLsFyu1pPW+6WPOrGKyIx5lljRBAyb7vAm69F+ZNLMNy5kTBG
pjzQ53vTZhJOB5MjwVn7eTkASz+4c/eRetsJmp1Otg+Jqky1a+IPzDoVCeoCwwU66LhbLCImbulU
J2mz/ut8fcAWNXQhk6lJZ0Z36dP50S9ALAARjKZE2bG/No/EbdC2a+UeyWyZ6HhjhnOESm93q7X7
xRQQm8VwHhNNRsTv8zClm26f6ZRoUOFqkL/lctbb03BsxlRnczG2gV7a33JJ/MdJ01nDJQsBnFZ9
lKnB5mxUFi27ZMqL0fpK7Nl4XjxMEM6qlh5rSbv8tgd3fubsMwNQu5ge9W46IWFdPd0oaGDQxLXq
PY09S56bca+X5QFnzlWM1RAmmyWmCAuVP8VuaqA+kifAgc370SCvvitzJT/RaNp32xNWHZXatv3C
ypasoaFK7bNFIr139Uo7FLzwYIC67kopTdFf3JIrEh0CRRYBPDr1aOexVSv1xZzFo5XK+jOnCe2+
Xazkuo0ZoNPc+ZP2hkIoQsg+dayhHzEmJqGd41gMZa4vP7zVnh5ME8j3XY/lEUHXrds9W1BAtv6I
xr5tvrMz2txwI6fMMeuYedMjEiq5yyVyj9AT7c7Ie3sOafcRhzyZX1Rq/2BCsJ+7JG13YAnGA8+B
ip1+MLhcea8L/rhAZo35nOoVhtHMuveMIfmsMVqFRZ14IUlYaKjVLW5/XkyGGprTWK1245ydmSHG
Fap634Z9kTvTSTScP4EzolTu02TBpEavQobJ3OuYaWrHCGjkw9NpLbibQtdp+9ceR9m56zwP7GxL
EBNYDTs+JYskRM83wDVROnm3oDK/zPwBTuR10/Y2ldASeYxxwFssqG/UVTVcrUlOF5dPD54YuYz7
pWvyyyaRnSJeWH4wggxhYlILwqI5wjHAjcckxCnzjk3e/QC64PFoT8V4kPgDgk5b8V0QI4DVkWrV
HArPWp/tSY4sn5C4HTwHGPskkMhXIiywh7O0wCycJlQ3s1NTT6qcV4wWPGiYDlf44O7AxXs1eUUz
gtYymi2qGBivgV12j0pjrN8GB/ZF6YyRLadljwjePa7pbL4VBRN4RDtfzX3dNh6GrjXyoOrosB7s
nvcpZ1n7QMv1/KaJfDpZWcdehhYA79orbXwD/6Tf6fWi9qb0DJ/L62A9IqW7T76WcH3pwRqfNS0z
v1SVl6dx8OZn07RYhhIJ4yltG47VoLa9xmRmxDaQ20PBQ7nA54ymha1gYPU+Hgw2/NCAIL1YFbBL
Gkt2o7PY/KTrIsZkkhbRWg4PWzoIfJRKmvGNRPWiU3h9KnB3h02VqT+VrI33xLjVt20OneNsOvq7
zPdzuBRF3r1Nzs10p/HWTbFi8rJH6Oayk8c0wBR7qS0IvKxGzz29Psd50cdYDk55kUYD8aR0Df3S
bu3yYyyaceWUhdyQYZ8iFCESjpNRe5RlJ+9stXiHOjPSeJg3LDuDLnCvlnxKtH4Zr15VWz/Z3mq8
xBb5ojPfXUjDLJhRmf5ZZ7psabTsSWXFjG80nVnat0WYyqG+TqP/S5up2+JwSpCb7THS1GZc/ZlH
wypMCqC6WxTb8B4anFPHRdnzydHcbSF+WkVi5NYxMTFiZKWpa8j86QrrrbyAMv9qvNWI50TpOzii
n6mqs9DEJh0mmKMQhpOaXVmvXrXcSnYuNsxYmpuF+154+wwUWTj3ysTsACktbMtGmSzatiizViNy
6BsMRrtlliVo955XQoVcFehy6FcHto4xTA+ei2eLQQ8fZWPfRP3VznIMMrxsCrtsS/ZZc3lBCY8W
G/mGHavBpNFmO6P0wBeCqSJaxL/XEzx3ONUpwGIPPJev/mD+tFIOa1ujp0RYW8Sm5NNvbnnsFMFj
gcYCp6rSge9r7c40SnFYBKyQtADYJrkqCNsOfTDl2Fm2e8qQCQEX3ZscuuLBSadDopkHBqtxP29i
/tBIgmLc1H4CvdB3+saEvHZavpczL2psXZ+1X3SPy9Q9Tq1ZqUBvPV7txu0iCI36nnJMPPW6mR2R
v82LmLVvobnTtTWptOo5/4McGYxFjy9+jgtu+rReL7PEN9ZX3dtfWuz/y9b/i2wNjFNHTv6fZesj
HRdNm/8X5frv3/S3cu25aNCuSTs3HFbKAW7BmL8pEb6BqG3ThXrj8lMFcMMD/CNOY/Kf2JaBgnVc
vohbCOZv5RpR+6aBAwtF2r7x/M3/S5wGzul/Fa4FqrlrQaPQfeHalvtXnP8/2StyJyd1YAzZae0M
Nw8WyQ7MLhSyYOeSUAAWJyIxFf4zJxr55jGx8VXpMzCkKOWO0x16DiBybG3lnLbNFUlMLxGnzKjr
6+NkiVrsjcJV2mPpF/1b12AEDWdp0bEGRdBBEzWHGYNn7XHZTjDZBlOtbwjS7eRc/MJh0CU0BzqN
PehNCmz9GBOs1cezQatQyLmdnEjKyjkQjHJfPgWCv7CTzdHIgRmnbEhh7cvbbZkKT9OODPIR5sU3
2QgNfu1cF2gGgB8n0PCmtnMHAxcZ/kPdwo9m5M+yKNTjmunjXZ+a9VONYtzE7tpqGTCvNbXRGnWW
V04hnypbznv++I4NbKsO6eKwvpN9fsYttF9zk0tJ1ubtzm5sJzSHjM08omhpsPdMup0YXfOt8pmc
c6uvng1zdWI/Ex/prOS93So/ajbLepjMoj/OrRJRZpgPmbMRRG0cN9ZUjjFYatWD5WrVndUsT7aO
FdOuKm7NkprEXw6L3r1wWyvs3aY8G3VdRbmzdk9zjxeJPvU8veKWFHcUX5PvxDo3XfQl7sy2vUtk
X/8pZsffzaVQu8EmRpj27vBEPeAvO0lasghGEjpaRrXAwP9k9vbmC41VCMGakJqc07wA33Rzv3ku
4Gw/WWBUzxZErId80Dtel9lXYVrZJ7ewJcLrdCZRoSJ7ulU9mOwMekdqj3O71s9VX9bcSKrhzmTZ
SLCYKSLxy8e+KkYwcOC7c57YH+W6gQkfzPVO5UMdydU2Y8PmK9XWJUV3SNKXzXM1nAAeFomwaFoM
4rSl9/AepHFm/NFPJCW/K379fTqJ6pHYNRQztSb+kwtP7dEzxcwslRSkxtJtuxM3jamQGKFKthb7
jfLBJ93kE+0603ihPlCcFV4Jyd4ZhdMcru1qbe/EV+w8Jt+ZnURBgYEUZdXhUZ9F1JXlssdvmu60
DmHY8ocTnNfrPA/w+Ni9VUEHxiv0CpRgihpmxGQ+g9GqM45NiTaGhOBfNYxM2bA9eTnv8wTk3+xj
qOyan2qZiofM6u81iCEGmIOIxdMTlrkqbjz5a5CuC6SjfVVW1rA2GT5qt6+4+HDxYmNjntFrq7C5
/aTUt5bC9WtvV9Nt0t/YJq/hrPzkwGZauy408NG2KdOo0MU7h+Fwb8p63WmEucKqTO2j6gbxKhwN
nQTwEXkbEtkwmXmstJOL05B7rclWOekg0db9nhC+eSyG0zbmF+ZwlM5xu20+7poEWR5xgfGK8C8R
pDpeFpnvgGOtocDB90RVSfUoKfM9zgXfZngK1hF+8PpYr1Q3NmNpRreBf7+Vq3MV/XxSvbUcewVv
LSI3szySpn+dDKXxolc2YpmRNTxg7SAW/Zm03U1C7Axu6g8qWaz6srT2Xd17X2Sc7dhxNv+lwMy4
Eya6X+blyYOyvPzezobPRkhCBl1NGCg3Ph1agcYg6/XxY+j5K+t1JqNeVuY5reDn66bNR1pnATbX
4q+1XvWgOHapFeG8q1paJUK3UR/b5LMtSzif54nPYK5W9QErlCmYu3v33PV4KXTgIqnX1PdtnQk/
mH3slA8pPKqjxR5x2GMKxaNY2TMh3a1oj7KcQbrlzVhFrWz8p7Fw/8iW2FFqrsZuybwKL7xnsJfW
mLzB2VAEnISCLfaK33uyb2pv7tDBuaH0e1ykdgrTB494QwpnnV6zCnSzOCgS56ca/C8UxFbrfpVa
gXCXiWLSKaNaTGytPfzTAHiXdygnRtPLKnrnceWF/Wz1CY9IufDRI2Ax2z8HrranbKvVQG+nZX+N
fPq5yk/E+0NDS1wRLI50n7pK8/C2Gnp/ak3dO3UqoRfFLxrWpN14VLmV3mfVVD17WmG5AZtzd5+V
VLmG/rZk79ITQzyzeDkYeZp9eqhiflB7fcHQrkZxScF9cokTkhTHtqArzhKD9mLhmAngD3Fr4Gj/
w9YdRykeMzbs8wDbbTU7PXIdmrEJhjcSLdcGVxSIdZvQSqzus+v1/J13MlUKSz1dB2ur76G6+n90
arsYvavEIqxecrMrq+2u1t0jKyPSlbXlIDj6NhFuwDJTMNl4W1Iff67dzsea0zYcmB9UBODmlopN
+C6SL8m812lW9gVdr/rWCirKTjXaxxA4rOofk044r7xHsAcQ19tNJHNB27quTEKDUor02Ofr+qvE
jCs4jNLk1af85mF18epS4pdpD3kBmTcwwaS+Fyop76wKhAef4lGwcPXr7Yg/oPwWY1ey6G6eKxRZ
k01GkxzJWdaRUWY8rLKlbGbrrC4JoVxQh2AO5OBiZfpAUUGjvttc5H8nKGIfnhDzrtEKfNla6qc+
YzrSCLST+aGxOW8CCw7dL6Gr4V713M4DS7tVGbpK9gdXW+QHehCEC7Ul01EaUIGiIi86zAtAJN46
Lxe4XVprfCoEVig6i6zuzhlldeSZy3GGm7rEzcNymU1i5seW2+vv2OwSETe5Xq4R90N7P1Uif0rY
GO7JX7phg3BWYPAQBd1KWeERPpkJRpame2E90Z1oV2Qjjk8nUvM0RDgRnMCt5BauNObGnY47wSlM
eosw2YjAGOSjMQ1jNBDgvtCEMyHdJ+0YrW4hj4NLJyts66Z/L3vW01RCT4MBlmZof5bKlA2GDgzT
Aaib7bfDAHVNdEKTlul8IUX6P9ysqT/bdGh3VlbNVcQRj9ymKMjRAJbQ01zYFOQcc1d3r/4m3I8Z
DulBZlKloZnagNiVpawvdyHePCaG9eqPWYb+WFvcgZBH8ca1ZntIvZV/LLep9A4FvLAnr0xAL7Ms
MT5nnz4RKM3yA1P5+Gj7IwnOYjWR0jcGyDjVl4nPkj6w+21c49vviEPGCTKPdsI3mPzM/bH5AUTM
GXYWMI7zNEwKOzTrDpRidqO1a5XHAhlA36b8Z9e4dymMyjarKRXytHihXo8O7NF/FCNg68m91XL4
NelZ25fmvVMxG3pG6u5Bj8A6tftZfPnuhjVNQHh4bYRySZPWC5kog45t7sxDru99hAdkBnOLF0gS
R3ryIIYJFgGbtKrdpOvThY488gh9/ZsF/sS6b3Lc3w5F9xmsT9AbrIn6Hylh+i8HOsNubnWKvPhp
4qVEP5+umbnShMSYNWAQtUki5KxfBMUpoviWuk9KEM90E0gtqzharOXaknZ8q0BSvrBxy/Z6bmvc
D5Lp0hNFxDpZOt65RM8NU50ZsV5Samlp+dyB+wQgkvus4hqgwT8HDC99QNyZ8FqWY7eIpTSdmDDv
di41Q54WqAUX/obVxQS5+SvZ8nFXwzA51LKbd6lvNceuSq3ILLc3CT1qCg3T6OHid+4DLX9kOvX8
/xv0/m4/+l9uyZg9bqb8//mWfAdWLfuX6LNsx8//7PH++zf+w+Pt/KsNkvFGwbRsV5i3Mut/8BR1
AZECSCZzDREwLr3/vCn/BZ7gqiwcgoo2We3/uCkL+199i/g7a99/79Ez/i83ZfFXie8/gwiUb7rC
ooDSdE2Dpb7x3ytBId+xA1xd87KBJU+3fT7wUk8iBgXeW8NV48GJySlVRLg8u+ioumO8x89BRpgs
+mGYpXZJuOXHqtOoQILDTDps4xqQNoest6aTR+okYoJ0zu3U4ApvBhm2Taqdx9wzAonz6Xn25AoU
mOMomNpC2xuya1G1iXE6A0Af/jyDHroubwJ/TjAsd34S8nWvXMgwLefZ1eG1eqKOUgZZlzwi991z
jkcu38dAsCQ9dEQ8Ib54ZehyoTdYZyZT6Udgmr8n21iiqWDBV899EfZWo65Jn6bxMurROuu/MmK3
ZHKpOEqKwtgpWFJ7u+0wP6fmnr6z5s1XcxEPsswRnURcrf19XyoRw8UdP3tztHaVW3uhxL1zsGo4
1Ngsb0E+kotj4/loiFP+5MLsjmqkvYMsMa8sLZHORcr5kI7Ffa98MoFDueHsRJCbwJggbUgrznTb
itKc9D8TEi42oI8nyA/XzIBeD679Ca8vJrLE3fv1dJCgr4KkMm9+bHiZwkr1yEz0vYY0g41Yvdrj
rMJ5vP0lcNVHI6HoqFJTGsIucOAlT1/1gK2QEOFJNkZ+Zg+gQstc43Zzd1peyZ29wdSYSowyue26
QYcl0E/806haPfRu9Vj5lmhcvnL8cTrgyOHmRLCmdd0R0uKGM9fqaBIte+EdvR0Hg2y469I8P6yG
vTMHTUXDqgvCWBjdbA+E9ITNuLMcbBhG8SFXKc6d5h0VXYehaVtEBIeeqbPCmmmhKfqd7KKq0uKy
6F5wo7x663bBCO8GKbLnTmM2iSlYwX2KYLXZxUfRjWJftEkfLsXS4Ljj7taZ/m88zEU0zr4d8Zl4
ASiKi5OPhNenj35btLspLRXvedziZTrytjS2EC8afojRPlInYnwosRlh2Q9nHBFfG4MS478nY2Ys
dbAbeBDYrj3w9HwW6KrsImK34gBjg3g0DWjYG/l3pdH/1AYcXaW7JhHUcvhjrer2hsdPsLV8sXOK
ut8lVvGjN530yrWj3lneF+WV+mlNXdRP6Wgv1PvWt5hBJiIMX/kThm0vbFBc8HJnai9zv3/RGyJo
bAKBnNL0FEFUug4jF2cPuzcdBZmz28qJHbSpu3Gzkh8cAaQ+QHTeYp2u69gYvCycbC6i2WgRrsNm
eDRM0C156s0H00yPoz2b50HTp0gzM/ljsi2+i1xsI1MU7PNTf4nshXukbkMOGOxC/6ESoQejZjg8
ud22o8DbZY+9sZ3Zyua51Cz1kMhJPxnjsNiETMC0hAtFmLEjvYXUf+2QZGjK2CJSu+NLRSbTMKX7
jnZhO1rt29K500T5lc8Oe7EGrMDcweGZvFmL3I3vp9wG++DCI2O7pf9Zk4wWb67GJznj4y2c8Vn3
8uPUzA7zAEtI0dtPDiUxZDNAo5A94VK8VE4kKAsJiEz8msbqicvsQ2JMD9XUkDQscmOvcu13LTa1
q/rtjLnhki/8eswo+8XBWNuIptm5KVCGuh9kpG7U7cwF92WI/LNroR8gkD8PrbmilsPwqoADQaaf
xhBktYrNnERr33R8pNAsr8p0d1NtfvodniQvLyyu4gOcUhPTY+368QRuDMYbzinR/Z65oyCEq+TO
7gsIMZVhnEhplzsAHXNcKiRRzDII437tHehDuG8r88NxhkuRiuI42OurtwwI/bkzhpWynOOk582L
788MW/3CyoKxLluWcE7yMVzS6sU0prMrxv4WAziRJKkDu22r6w0fQNMJdnGKKxKL/GLSdX/6foLX
5YsE28bU7oWY8iixVRF3y1hdVLX0e7H2XDIsUAxVgaZpZawRqKVQQh1agtHnzSFhP5uqI3hRsYLy
+H9stu2lg4j+MMB0KQxeQhQvkDhasLqSv6x2PaDDQAeLIEuwlw7B0jOboGPad6yFZ/pWIS1gzsF+
FGV157xTAP1zSSbMDMr9bsmMQGWq8GATQNjDI9JwiSTowvXs34/V/KCnpKQ6IW5f+HKVHdT60TYl
XfNPbQFwhi6v3dpBSeFAA4SRaW+TTxoY2fbbQhPnLJymozdvPWcNGCKVJA6uqjU/ZbNAWYWvwGCv
2SFZjRpDlmnt839j70yW40bSLf0qbXcPmTsAhwNt9/Yi5ggyOFMSuYFRlIh5nvH0/YGV2S0xqzIr
97XJTJmSjAnhcP/POd9htLAL9GDtzLTECWyXch/o+MvQR+o4G+7D1DYX+M9x+RnBm2WU+pTmqb+j
4JYsROnInSq0u5V2Jk5uiTGpsLmTM3TxdzUy+WZwp9nKv3HuzttHO8LWk3DNGpWHU3IAqF+ux7Zy
i+EzRPlM81Wk4wYzecXVl7nXlGF4Q7nSIZtivmRUZajGOjDfjTDP6ZIx66PVDbmFpj9NdeMGW9UU
rN7JqprLIVoQHr66Y6Kvnfqp6Md8zk+1BenCW8fFgpFnPJ9SOJAyyannuj7/R4T6d6oF0ZNc0ob/
ent9zL9HL/kvO+vffuZ3Dcr+pAFJWtqGwcYeliTmbxtr1/1E3zkDTou6kUVL4q9+l6DkJ608XN6a
XjJY5kt/2u8SlP6k+Yvlx35Trv7WxnoRs35O+CJBWZJn4XiKoYBrLgnOnxO+HWJINIejcfStecSu
nOLko8aJG0gk2AiFlBD0q6mZwP12MBfZKIDsdcI6O8+Ob+O4oe1064uo/67Bml3P/pg/eyKmuzcg
BBet+KlsMxY+R0Su2edMwWwWjjSv62hwyGEhgJzhrYETTuIMJAgVyM4+ctx7XSfpXT12/bXoX7Ki
5kiKbvO57QVfgCSismnuU2CniSiJt6ZtNq4idl4zw+vA9DejRx4d0rTGOYlrL/kWckiGDVln9GlN
3NO3wNCjYzJWIwfsFAke9ANVy52gAWajajrttim2YRQby4tpKqb0aV95QD9XFBiFl1ase5ebso6o
58lTKkWxjxWvJbz3pwKA8lXXTGLdWWlzwUZmeMWkmT+R5FCMjd1gugBWUt3ilQle4IEjPMUmZ4mK
dbzLyrXTAfsdI3e4mtVY3ChrKvAtu5RvAxMd9D4do+TKJdx4a6fWvCundjM1xZE9KN7nChWmzztQ
1/a0H8xI38iq8bjVW9nr2BAks8bMvXGUhGVBI/m9NUFUjTCQbu1hsg7+XEpWEQPOi2rJgMbT3F24
40C799zI6rTUySQrEShyOpGq9KUrMjNf18aUfraysrvv7IRBZSexE2EJlF+x0PlfcUIvgQPMbjnZ
kcthNkGUYWhdFewq1wNNi5dzILsvKfdjNnxeVl8Ofl1dgCfp3zyQaDFHkdZINg0G3eveztNtydKL
05UsGyA2qfszalG9tLt2yUs14RwNqAxRuHAycABmPDTP2HDSdD1w2y1XSWUFN5xrcslNdIruwjKx
vphBFt16s+LRsLHX97KE/NZVoX0hzZgZfNgV4QGlKWDLUJQbs+2rw4CJ5C4Is3TtZPH4ZORBfcI1
5P0A46XrnSOAN3HIGdxoO1SVd4euStN7Q2OY8ZViOeeG9NgSRHJ9g4NjMyevdsmuGE3QBCeLdWHj
KfA/VQallM8xwbHYhDd6jJtzI6fwpEHjeltZDHDt/NyGITYF2eLrLx5ci9qWoG6LZmNU/L0sAvvM
rqBjX1dk5VVMyD5qOJTxLf86YtTG1ZNS7cYBNRnBS5QnryeYVp6KXJKKW41eT/4PkJY3ipR2QJhe
bAkbCPKHbABP5/ez8O+mgSTQKVRhTH2YcyPZfCOs6XltWWgfE/jy+xEYcL9txi598ulPo23bZzip
STU0+G/NAoYZ27muw6+1miJJbJKW83XIuefKRr26bDHR7+0qVqumaDi8UNG+9XzqjV0Lz3XN9+XO
5wTGuBRE5COhX9QgdEAR3+iomZGJ7BKt7N6em2ExNmsnV9hFK+MwdPVnmwn1rUEtUAJ+AwHKQonq
A2K4xSJOZYtMlS6CVdll0y0ioAlTHzmrWIQtd2rS26G2gNL9JntFHGy8dKtLPkgLdSxbZDJZhVcE
tZHbEdAESlofn7jL85sso9p3i9jmobo5i/ymOMvFJG26CoatxOLHr1nEukW2C+GIHv1FypOLqIez
sbmO0Pm8RfAbZgsE0yICEgn3IRyxWk+d+JIvUqG/iIbJ9L1u+ot25j30W3ERv+uL0kuwzDTh4/gu
PqJCuuz5jhm6pOIToxbPvBOLZOmjXaKqXDtDHN+0qJpAQ0DOTBd6kTszUdz3EfHdbNTsixddlGRN
vzHfxVKAcS6HEknl2KKlYmhbZFUEViYHDTsbzKqL9jp5br8nFgnBs5lAs9mgCDac78JTTQY24uWV
8xNglubsjQMHyYGWCS4jgrwobniZTRBpixI8VsXeULmxh+LO1QS45Gp6F4+bguYAd1GUK+Lzd9Zc
A1EJoja9TRbt2fHq77pYWp2igI125lVboyHcwphklMsyyzRp5XL5PWg6DDdKqmJTLWr3vOjegRNM
V+mihRNerR9pQuvWBmmvK1Iqt6o2Kr4SqOg1ojJCJco6mLrsvk99/1Yturu9KPCqEBPplP7CY7S/
SRadPh39l3BR7s1FwzcXNT9adH1nUfi7RetvLefULOo/OXpWfkN8UYszQC0egTAemUvhwWNAq18H
Jvd3Lkjl9dyN086aZpodB52+OQ1tc2CHm8WLMLQ2toR6cSiwxhiXcRthW6g4GdwpQgubanE1WIu/
QS1OB29swlf73f7gFU2z1kl3x0WYXnnUhd3EVMOtnMU5ES0eCinFjbYbxkyLvyJbnBYpBqyNQWnX
tRrks+prxs/SSO6zxaOhFrdGC95o17xbOFgOFztHT25A2jrfTdFi96CZnQEdDhAD58RJNcN0IEw2
Hp2WW+SYzM7RSKUjN//ZJ/9b+2R2bDio/vU++eIlb36FjPDmLj/y+wDa/qQY8mpomsqmMfiXAbT5
iaGuKRxMjJJWE/jKv++TMVT9vi/GmoVnSxIZsRxXIkH8nX0xm+xf98Vg4D1u8WCOHbIUpuMs1q2f
rFmVz1k6DkbnIlsst2sirQxgHYlwSQKkMcq2WmmUH+56SWYV/lVB2E5x6xEGK+PcwnemCq8SRoZD
yoExtDXmEYPqwfU7RkGd1cNt0hXZs6skZPqud1mNnWC4aukhDUk7mJhz13aDjB/s2ibNnMverprX
JBhuWzvS6Lmmodd26OhdagPN2zVVgJ15nu4Nd4ZEjns9KmnYkzlqz0KwnfeIMI24ZO6VKnLCgi8J
obioOaSV21U30IqT+7ryvacmnS1WpabqllxXH5cXTl6HbJgn76vBELPgISZn3o5eClweqwqFa9YE
t2EhHlwnVe48VWxFN4ZXDM+AxOKbme/srugmmGGAt5Zdv8lwqLBCUodtYZT7ZM7SYwxR85m4avXV
bCy2wzjmvdfCc1/Tcbpyidlhp0iYvPIP/9x3jnUdqUgcPHDw2za2vPW4uLVXveVh64zzkHg16Tzc
3EHPWKvUXrYquqJepeT4pxXxtv5A/Cu76dBfaSTNkPHqadhjpJtu8atOJwOTKDvuyAS64YP8P4Rp
HH3nelC3ccKQZNsXpnENVBGPGRnjQ1OMkm1rmz+EHPL3sEOKmwJVdU1+Cwy87bbmmSJP84vBBNxe
OZVpXRd20G0oqCwYXGH66SNJNrFVKJhRxxhVmnm3pXYBRh7zm5010N2U2jFZL5oI5meyq+WOjKyx
Bww2H22w9q9sx/UxbGR5PwuGXp1RFZeFEXSYaWcDeHQ3O3iXd2Nvtybjht//zb7G7sOzwZSmxMYl
UEirVUXvc16f0B2CIT+xdxlSBIvWr2JvxyrLjUO6AziugZ4DZqgh7o3X/6yo/9aK6qGb/dmKell0
4HA+zh7+8VO/zx7cT6yEEGhssuMafY9Rxu/+10XUg1iC89VBTcNI8v8WVcv6hGZnAmh3naUNZXGl
/rbImvxCD0ssplq8GgJ3999ZZC2mGD/PHqSUGGlYCdUy5dDqI10smuqhIxVTH1XuaxeNwpB3gpj0
2e2jcldUsQvKsqQmozG0Tw2vBxgzy/2TUUcYTzn3oJNpCoSEk+9Jy5KB62XKfsxNjAe3zJqNDmGH
bAvRemvJtuda5pQqxTUTDLBA6WebxCuqIeUtnN/8cyFsUIi5qcmaVla9loGoh31LBO5QVOh/Xd6N
f1G69OEuwztg2wi43N0g7ZnWR/QZbCSK3DGOHzm5UtzuN94+mOhIMtt2eV08758ukX8Cm/uAWnt/
PO5rMLy4m5KU+DDtMQ0piJIm5XFYGrbHIP0WEIlcSrD+ql3xw1xpeSRtmRJjtYv5mnvyr/fPmXqw
uQmd9Mhxu9mYWHmJBQJfBUof3fdmau9JVvh3f/vlaRzfgpu2yWUqlpf/000bjgwHurwh2+6E0MmN
Zf/cCFOrTTcq6O5//9HI7LAtoWnQwRX+66MFS+dynsWMr8WgknNeZ/MOkp0crrvUe/jzx5IfrOLL
+wlxlAfRFm5xZoy/PtgIEjekfiA6VuGYWmsr9Bu23VVWbNxa4j2ke+C6qzvuP7TXHLBpt+U2apzm
b79mJYSrmWbiVtcsKr8+Dczqeso6Kz5W3aIbwGhoNk7g+w+egw/xLx7sj9eQElIqhpIK6hY7wF8f
rK681AL0EOPsmufbwq2bDai37gf+pCQ8ThQrx7S0eUCA/vzN/uO3BC+DI6UnHcfTjljWrZ8uoySI
hyhwyviYD1WPHMKnOTCdHyBewXP7W49lIwFDPfQkI11WQbHA9X5+LDsyBtmHXnSMJBs4gmaksEtR
TxfBNFiPf/5YH9bb98dSdDUgu2hh4/X49bGoC3eo4+Mamqd5kJvC19kpjaz+t1PQ6/i/gx/sWNIp
KPL/RTT3psBp2vzPfy28vf9v1lD/eBx24YiV75er+evjQMBpasJ/ERhv1RMZG2JelD0RPvN7S92H
UUSAb2QuBW4VBqy/ZUYW/kOx+JfP4cO1szwHSUuJvYQ4aOH8eO30k0yosW55Dj0xW9K1lbkKZiM4
+9aUnYrAVRv25dNfrOfvb+GHl26yBEEiJVqCS/XDxwlkDiewD3ckRBT+UsdOdoJYOF2V7Ef3tVWS
YGuNAkbMMCFtr2n9mvojVIHxO6bQijrQ3stOiZ8zr1nODj6+yZM/x8btn18J/+x5LlBH9sbsDhAf
Pny1EuTEYdaGccDC43ybps6uKYtIGRMTDBkcNsZxqVdTbGjyDcWQnAUCY7qyct8/dklhX2Dj84+M
qK0rz3AavaPhoYhx3Xm63//5c/3jVesK3k3OduR1qAr+8FSFlzPATIcIvL2YEgQIl1wmJRzt9s8f
58O3niuGrA8fmdaMNvmCfFhhI8PkTYEtdywGGgS9aCkpg1SgLtirq/s/f6yPy/n7gxEkMrk7KnQc
98OLmtyGPPwYs5wXdbIJXL/fkOLt1gxGkx0jFCr7oD9cyG7UT0aWYyEpVPsXb6wUavkm/nq5uhbH
XJpv2RTwdD685rQuDZNvhn/Q3VBPR/1OVGu90SqPQVfOtxz3xDe1lC9GELc5C5VhHPDf2L9XTkZv
X0Nr5AkuxHSDzYT6QeJ4Zb2uqLahOCHJ4HKFjX8Ko8q8m1PLf+uZIH52p3Q+zyngXawutXOvK4r+
zMxVF30tWHAB0Zh3Cn/OvROW4tAy9bwMMWJ2G2p4DBoqhvkWHIDVAZ8J++sMp/5LSmTy22ywjeNw
jgpELN5/o6dPlac8q7IZCGTpH1AwwGfGOoRigNl32SMUOL5XeWXaLyEe61eWPetxsKwlO4uQS/MB
9vi3tG/tYZPRORJCU47DM4P77GQrlhZZ99G3LmTxLppAvTHWd03m12wb17kvKMUZIo+WdsIj9n6A
udeQcByb764GzIxlRj/hPKvdO4rSuN749lNTnhQeD8+02SDn0rB2Yo7VTzPjVeK3XnDWy882quBp
TAoUPzp6g8WBY+CDV1jTmftM+rmqpuH6/e31HdpezTwUt6VVEaTHBpWCm5CBY51Mwg3nBD8sFQg0
3pZb/b5akbLAxDGzQrlyNJ7zIuGKLARgkHWa4v4CsMd7NwFcp5tPiPAB8r/9pasJ3eMnEvnNYofO
N7HN7xkgcZ0xXZPvrHT0rRYenUF+XU8B0GJ6kldMfNQ9Uoj16OY9I1vD5L3NqEL9lgaZuZPgcF5i
VVFHzpeGKkk/yuZbNRgjk9ykHm9EX43X0cTpdaNtGT2nTsvSxLiRZI0goWEt12G2hNXcLh7gNoRu
iwkOfEa4kVkx7/I+5VrSWTufg2Faet05ek1UNPbzLUAdAe8ak+GmCxvc4jEvoFnRoEuBXMMFtmVU
Xr6EQyAOpCG4etVSkFj74VgcupATA5NW48EJE94wEdjTmTh6fErcdOvN6FkMhcbrwkgxb8RaklzD
HIFbQq1JlNcUzoUgrNw6vxgC5kERnUwbx2zEWVr5fOoq4RyQnP2HoNXbwl6ELydPzsBskzWmYX2d
zXqfRDODoNwfsQTH1pOLlrf4GfcCRgxw2s6CZzTOa6yX5loy6dl5IxNkfOfA3nlXzc9e1F9HpPRP
sfR2YVhZu6ELC3pCMN+EBhJNkg3g9DJeVpq49RroW4r3nVi72eBraZX9VOvGOiOuXYOschd/ybjp
J9dec8OxdqqKHh3fISDQlOZFikIKS0StyzYf9omXiXUyU64czsJhUAIUKfLCuyacvmHffik7owGP
mFkb6mFyUCDU2xjC/Yr5ws8ZBZVgakaXu1pXms+ZZZ9m0qLkHqOr0IkYp9vOQ9/7F0Wug68t47Nt
aE/jKUwzFmB72SMBvrtyIssCuNRUt5JCx5PRg7qYZ+cSytTklng3CU55WDQqoMA/KugCh0kWRG1y
v/fJOQVWfJKFXciVbwT6slMpT6hIbYvByWTOjyBDrN04pJSKtD0FTq2U1TUbJTvcDDS+4pujJLLG
kv+ILDzcT4Vi/1A0FG6t8HBN54QSq8Uwr3d2QmlZnOGuHlNy52HlZTwou+hzHYg7Vw3DnYZtsLXm
rtsu9x+1GgH9hOuorLKbpkWk03zT0qNtMKNdmQnhoXpiL5KAT8qT3GnWDr1TLEXAVrHzc0fQgacP
ZczRh3FVAqFlynfeLOx9N/R4YurSzK4b0X7GZUNp0gA83K5mgnMB4jreRNpE452KzewCBlGyy+NE
3QjiDTtHd8GXNg6GC3yXmzbyh1NMwRJ6I2CKZyse6UdQOcGSdc86ecy9OjxZFfv2lTmQEJn7jAsz
Zu/AESE1btOp1ttsqsH90wQnsrZ/6myoMK09JtSf5NJ8ABOqv4zD7M17oSIYNB0UDKKw7MeouTuU
UDyuRqNyCDs2+EmLolwbbaVp6Bi8gzeCpQC41NU/StN1t+UQT6eqtc46s8XZwygGYNGTl7Yi/UCB
i0blS73b1K8oPwawa3H4j0ObMUUtH4wIn5xsQdDxoaKWKnJE3IQxN1NyZr+OswAiiqJ+hHHRAFem
EsB1uATgI6GX+oHaDwRRd47b0lREBuYxwR1wE7SNhfwo4yPuPnOps402FiGJqvflvleKC9vLzw7j
g7WfeeYNzDZayyttXXoBgndd0uDnq0puMnco9qmYy106N+5LtwQ6WGiqdd8MkbV22wLkREIbB0SC
3MRLgGK9ChqfMIUYratOuMW1mOkKYQgPQK6k/TPfAm4piNXHfbpPk1w/Kdy5D7y0AOupcoEF+/jE
JsObfrQcxy9ba+gYhMOQXlFj28PjSnLu6ZDR6nVe9OqKEztjZWaqHABkcUrlRCdo35bnIc7Sm9JR
7bXbjOPBquAvrCMPVgSR/uPgUlPVU+51UZCLO8cds1076LNvSV5p6pTgcX6xA1XtHCdO3jyVEcgu
dVkckRmZJdEh91k35XPGr97WVWGna0/NFJk0/ty/iNKOUcmNhurEsmMv60rRrqsQ6KQd47KgiSda
iyLe8olH4J/N18HwKNbqSpCF8LWabR4E01l7XfFNy7w/zYB7Nq7HPbAKrXk/gT3e0Hve3kjRN99i
/N2nmALQDFqpV79bfG2aZNRjK7pcN68OVHVqh2xgqm8h+FaqYhqYL4Hd5hyTWuOtcsL8PKrSBC2r
ukeSpv03uI3uU9B55JIWKweZIqqnFLe9KcNAjg04yw8G1pOTacakwKFifplaGV2JJINz7C4k47iK
CTEueGN2UcHVZE560y7cY8usfOJv6WjxrNrxYOexONsDsLQ0GbhnYNmZsjXWQIcUd1KElKjG1XiQ
gJNPssZ8soFvW7CcTRSGuJA46MmjLvyoPABoKCbskhK8Pqw+zWw8wHgUO4/gxLbkprC3RNmeyjnq
XkvORpww0DVzavXeqtqNnn1zuZSZKIlzqEvM6dqsx4MjLP/zpEzrxTBL4810uuHSd5GDVT6DOSr4
taM9eo8yj/qV2QGg9hcUNRl3D6d89MjG2Mf47mAtSao7x/oM3ALf+8Ky9oFaG132WSgo14IWLQ2P
BtxaPq/RrXbM8inaWMjYdiIy+HEh404dggjJ4WK5nLFX+QLU9iBrJ6kZ5muDczKuEsDbE626aBrm
roPHTSTT23OWt9dVDaw7ka5eeD8ns8no6sSeCDem27mE89bKNfEU+1zOIh7lxaSgos/yZSYeRLy+
c/d4UJNVlk3pHqfTeF85FMSZnRuc47x/M0ph4WaEke30PcZYBrtb+D/jKaqn9OAJxgPm2FOMXNbd
vsR4+i1pYd1wxueuw0bohG/Fxh8WVbtsaJtL0Y7xZSLHfUIZ1spiw7XmUO2g94zXgyMkedXROaia
jiSR9eAtKzrpaWDjBlH4N6NssGWnMfJJ2/xoF956aRTzXjqY/rPKewa8k+3qhdHelswOoPMf8RBB
VTBeIkz4hQ/eVXTeFVaVU2ZUT0M2X3e0YreF81jW/pkll4HRQoTHXv4WV8FnCSpeg4wv2U2TdqeJ
U0TITQT7AJ9636SC9jXXixxkSPUITJ44fGF+GxcqfWoELPKheUzpd9p4JniYrrwYQz2As3Zesd2S
2nyH3SuDE0GwUPBna34dQeNjDzZ3CyV1AFk2BV8Eag5oydpNTnZd4u7Dn01s39rLedtX0VfYKUQs
2/BSVY8C4PRD5VbeNoTNrxdIvx68hE7zvvtqmLW7HamxOfScYS4Bp5M4o66Qr/kkTsqK9FenoRk6
wkBMhV5IN3pUOYxHh3g5TmgvHPfFINlCRzUsxlk68yWBYaPeQV29U/ANvgsHfMXJKFMGOgB5Glfs
zd4crIvWzajcxILQjzepWS+/z6yS+AXUnTMwuJB+ewyylitaAxmuV0w17XjxqtPrRVkViKiE/dBB
k7cwrtquJQ/YwHAiOO0xNHWagSMnJbPrujP9JzdI/LfGd/gC8qhIDAoDec1WhIPUxnQLjkUBl323
KVhemDMtmsZUdP5Th0N46xv4/slJKgw283hVcY/77Fb+dDYoMiSeRBFOO1WOuIoNFfXbdmljzjrN
sjQ0WNvpYuV0Qits/yOezeE6dibidzIB1R7UySlMKMIOMoMhd0DV8J1sVLt1VM1JJJh78Y3KRUed
27BfjrxeW0zrUJUNMJCerUNqOGJfSrre2dvzq6lVM/CGcUDfqCmYd1pqzlcYNZ+dNDM3Uc32b2WH
5Y2qMWzKPj8SiY7XM7f8o5k03EjpJThZoWIogIx8djvNjGBRat4fry9tYzsVTn30HQB0nBP6vaAr
/Ov7/0JDJ84ih2M/wQtvr5WaD+QfYb1lAE3WY20yJXCt4XqY2fYYHDbReubcufcS3kyUZQztYVvt
3gfFVMAio4yFS86HuXGaRSXlMlHo7Q2Pp5iFFHWDaMj3Dk7sL0XU8gKimN/IOjLfNgxeblSUyq9Z
J/jU80TwnIexPtag+G6Skf3uTOHTgTzJfB7LaWppZOV12fBYHkrFsa/qw5Lq7ymu9mzVONt3YE/r
TZ/4xJuimakIw0sWg05yOhGYBgq7V9Ux8UWWcf2L2bj0iqB8YfgX7UUSM1F05wuvrhsATanXMpLB
pEBmMwCJ1xK3ty/TqhVXSg4KGPGMQgbr/CL15wS8JtedEeXzro/5BKwZ5xZskhm6aANGtqckjecX
lv6bAX+KoQjHrNu0W96TtENlk/yRz2qEFkunO3wEb23TbHk2c5nvMfi0uITy+azhLlzP6eDS2xDN
O5z987m16bMgELf8wjR27gPTM4Cr9LDXqGXftLokjpJr8TUT/EiS2/VR58vfFi3vlnRGLlhp6enc
84u201wTZqoGQ3wNpbKpPGppL44arvvQYHtNpzrR2vfBkzRM/22WNkOlmKvJmvmlwDqKF0aJOXmd
3OwfW6gJl54c/FMf+sWLH4oRdkTIV8cI+QrbVoc2ObT+yQcH/pLopgUjOhoWhug+FT3lE76843DA
KwQnyvjLB0fKDtgfcpjZkXnJuaX+0nrL25tRnnbqCt6mnpjL3QCKnZ0WT9xskvB7NmflC3l1Hnrs
mv5EtZp/bBm5QhNxjeZlJpAdCCZybcXPeTVFdyy+3zpFmiqUEUePtnzNheutPcS8fdPX/km0fDot
QYUv1cg30O8mj4lFTltE3bfboHCms8UI/Fxmvf9UDwp7xuzM8iLF4n1NFME/qdTimbecfNQmZznc
C0sx/EAWdUHccRUMeGMuVakYKWDroQ7VbTkTAm7kKtGz+BaIuHxBijSIW4Yl3+miVqQ2OZ1itGZ9
hMib77HJGQ8zB4I37Ze8YK9drsFa0JKoVemfIug/PvuAaT4A4XI3FGlx7HOdsP/hOpyTwfLK8WtD
o97z2LuoUA0b8ppRKnjLkG0Fd0by8Zey6fOrcGi7B6CN7veyt/23CEThqVdgL2D0cmeyI1J8k9IT
/SM5V0DvVf5T7ChF7gZXp7/REIH7TVpGxfSP8fN/OF9/lWAWqFE/Tc83L+3Lb9nnq5fsx//81/mF
/d9L/v2X9PI/fug3n4NWi5lBC7QBe3ElLBHl33wO2vuEvKGAbC3xZGky9P/NO2Z5nzTKosvOFouX
ZQrcFr97yfSnRWeVWCa0DfqAv/o///2L8tR8+PPPatiiqv0yYxdc4GwvhEdqg9abD5JQLrq4zsJk
PuhAKkpeMK9fBmMwPWZy7NdBANfup7fnn8hvfxBMyI0wzGfazzPnnPthqM/cAITu7EyHcYzrW0Ev
OqDB4a+q4f4g8vGSFs8ChjzMduZHga1VDXNXFY6HiewYOYOxuk2KGi8BiJUtOEV40YRaN7i0jbuG
vuTHP3+RmAj+8L5KdL1F4wP2xHv7UWXsJpbLSbf496mIYIAG0ibV3JN7G1A47In6NMZj3ewndE4i
3ExZlilGZBDMZB27ZxBEArTguHamKiNiuyTtlA3FkOzoTOb/TYspA+yRGjP0wDLmRqn8hkWypSnk
rWqn5M6KXSaB1EcfQnxda19Tn5w5GNj8qJr2i3wQrcpAYn0uKsgHK/w280FUo3wg6l5e1RyBHzjz
jDet1flwFZryxQWEKQjI9tMbeRdu2NilPxOznPYN1RKXvjTSde2TSSd8beZY/kXxHALEfcKtwg8O
Y+RdNqz3W7Rt/87rmWpv+qYUxZG3Ct53gClEQpO0bWtvIt6wmuuGeqg5Mh+mgq4uAGsh7SdzflnY
HuZ47gZAzHRU3xZpT4Km1wOkrVZzoHJCZBxrjA7sWYYNxo76lHRmdct+zT/NAPz3Dgz2I4Qono7V
9p9jDmKfq3h27vl0MEnjzdjSTZ0S6x2r1wmz+jrQkmtoyKfHsPWLJ4CPfDJUtYiDM3h8hwZubFab
e5eOxJBXVfBGh66cHkXNj0yibr445OEu/TGwj1XQyoeOIdUXysPyy7EovMssc3lHMPaRdbCzAfu2
Q08pPb1puW1KktBD3ptbRmrJXemExDCQSdaEc+pX2+ePQYKpaR3EtIofGD7BP7G7ilgNX2fXaKe9
E3XpkUxAeTXpkvgu0QBgd1Zek8qG2HMsYfVzQ2WArBle7Q3pJ3fBIBOGdWF1hetCMRMP+h+JmFCl
2jbZZakQLBqyeI7Gqv/sA9k8e1XPrwK0si8B/a7kyCv2BqO88rElQoKr1LURCKC3sFe2jh3Dz/XC
bN0TlMhWfZj3P1DHJzK70PMDm0/C7z1aIPJy2mQcHzNucB3va8L2kymlWo8DUIFNO7KFROL1/TtH
+NUrLcPzOR/C6dEcMjq/C74MaV0lO2Zx7XcRO/Ih4oYKvyDlrGLw3lKXLQ7YPHmrl0sUKG7/Y6p5
9TMwG5JLFO6AECumvS25/uukL5/SQPuntEmeBqOhvj2qs+vAfePgzfYrMjJq+xo/M/E7qmfB+OGr
6fsdzR5cmys47dHeFBwBbDt9tn3dMzvUJVq84qJctkRjyAflaKOl0ckur0sEAipMBnXdTb58yKOm
fOqUQ/svY6XtrDly1aZfPFuZmi5iy1D3o7sIAAZQiLWbD8VLwNYkX0cW+WOvJkDy/uLcBbFOUMW4
G6cyh+wTxfOZOGnzhdFncjdRWI0msqTwZSv9E+GYbO0MIjq0hakp/qYcba/GCHNA6gg+pizp9CJi
VV8pkPcuYzFpWPomaKPWMQPX/OImHrSXJyrnhvY1ohfoKZJ5lgSH3ppz8NLtDITVEoB3zlM1+Oo0
BFZn31FbPJHZHadHCd19XTgd8Dmpxhqf0ezsuA4VIxOcgagPtNETVcuvugKdoOUKO9lGctOKxrjF
4n9nqO4KpEW2c0OtbmEes3ZqZr+1Cpgh+1cMTJCdNF+iwJzDY2Ymjw1Wq223iCCdPX2LXBRJu+++
J6FJD2oevGJRCKmuBSqcy668pBR82AJGGxmtBu13GdFTGESACtrK35Galqdxhp0BW0+vU61g/pRB
dGXPCHDMVAFI1JyQnNg9GQmwhSitKNotKYY/YhFIN6YxMg8j5AarLekZCKXpW1DOaFeWWmb3jU23
j53fTbmOtmZmeBdxGJTnxomHnRPyha3iTF5EVEVvO3rcMdzwQZqyF0fBCP+QUdCIvmW5BFgM6EgW
Ieae/NWecvNybRo0sA0q8g5dIO+pDfA4SunmUuaelW7p3mlfm3IYnLWqPGMGE81nuApSGiMoTcOJ
IYf/y955LEeOZOn6idAG4VBm1+4iEJIRVJEUSW5gyRTQgLtD4+nnA7v6TlX1taqZxexmWZ2dSYaA
+zm/hLCNwWNakLraNvtTgu0bhDVE7uvGnsJ+3353mrE/JG7CnccFHuwHTGAbQoc6iiY8dUWraG2s
rmj3CcgBGSZkwJElPL0HSHooZyqmc022Nd7rongjhboh/WDy5gNkITiTT3jBFsFFGvmDcJgQHfXI
dAZsSWKCf5Kcr8RjcYhgEsfw1W4kz9WtKFt5hldd8Gaa9smeJGanNOWpaukExP5TN3wDQZMJL/D0
9LyMDlEoORxG0NbHsdzSqUQNnPaWb5IIy5M9V8uTpMQ+iaw2PE6LG54qQvMfsoIA4iHu1U1RSZKj
7bLi605/QTliF22FIx79ln7AJp4twn31iHdJBntF8MfOWClrChioegid/KvvYXINzHnci3geNn04
GHuV0iPUJ9VjaRnc5awbpyxzALXFMGwTcs6o7kqsQ5nxjafAO8XoPsW7cIzFbRNiO8emb1wRGwR3
llrmm1UkWsKSE0m6Ux6BUiJRd5Q8+ZdwQsJN0+MI5Eu1twv9lha3sl2sk0wrGJks9fS5XGLnrc/9
mWIDd/RzAFBcqekMqxflVm7+lNWaR4p3xqPTnNqM04JRMaL7QR96zAJvtLdnEOZFll8E3sfvlZN7
UNCtGCj9s/AGum/hYJpH6r4wt5lNDTBHVmux91N3+Ghyq4m6clznAqkep4nwQk8NdbMLhio7G3S2
kfcy+7nP169KT9ja9SVUbSMijbOr3BBWkR1JeYvbKM8a93624+y4pLX8sCW7MRzjXKyfDYvfOiLl
ucM9tKoUcretiZuFTA9q2f0g8nGUUTJS5LY3i5YLR3IK/6rLErhhNuKrhEnlGUB+cfFjU8bbxF3X
zTSrIGmke79kmXE1sAHycjOH8IMiK4JtgqWFbh+SurfCm+QHFRmL3JH5o+6shdt57pkK/zl8qcy2
nnJrbn/I3M+DrU34JHNyBda/mcjq2zGGel+mQjGWrQNjvbMHUWzz1KajA5fihXCN5SjMFi1Kg+6+
0zlu5kpCm2xTt+VyD6vGuNZJ2L9kNnmJVG8WJHl78i5ZPn+LUH11DI+xFBPseigjbPjV5cwkWegz
nlCSYj1wDNY/HOk1w9ZAz8atjcbHSziINpXm14Gmnw+pZfQv5ILz2Vlk2dRg7Ho+JJU3n00sI7u0
H8ZtknCXNwxbb0DO5BnO6/hLj+6b303lCTqGks5EWE9BNc2/gllmB8xytPXlWQjgOaLBoDhvjWIg
VO1U2KH6Oxnc/2+HWAWC7Et4fTiB/qhUhPAomiQxumNi2OomDjkMGYf9OlI4Px6hqBnvHRVsBz6Y
93bWAX7jmje779y/W2j+3APOCvPP3wTBBoAWcdV//F36xsGTm6vuKDImf/Jje/fe9zp7l3QAVKR9
QBKFvLM0dEwPftJUu7x1nSPY63sS13wxa0fdtM4wn+tRqq99L8T9gHfleWTi3v/19mWxHP9pqUX3
jHEAladLeMCff1mCwgp/MJyWcqRVxtCCws6SB412j/TeIEJny1XEF4ysXeup6Npga3JPrUw61aGS
udmH8fwbyefnyvnHTZvwMoTf6y/lI6z/0+KbEE2JszJpj4RrwibSDBpvW7xNFwrghwNJK+mWo3nZ
zQ46KCQhTFC5ZHn10/UxFUNxpSZe3Tilh8Ipdpsf1MD5j4GXyF3YqYWMeRoCNqpzje1fv52u9e9f
RNTyAeAFS7Xj/Zv40O0NpCrUXxwnxZ1GqoAkAabC1tUgX+G9rMdtmDr+L1SYwxHVZbI3LPtbkMvX
sU6cXeYyLhku4cq9rJrbQdvibZCyviUVpTibZuW80yKQTrd0nNTDWadpAARvFVtTgLpmANiHiqPk
mISZe29aqdzpqWJeLavwwgAJfTE581mkTPNa9SOFbpwwtuiN65Ag4KNPc0Zsl5gu5U+CpESn5Yz1
BPL/dmzWqjkOMBBWZnaWZfYSUgyNDc4oviEajReijXVWJ9VEPdalWs+UcB3bCwb6EHyeGLHM+yLg
Anb2FGOZI9PikvfQKvhq2RkpYXxZxb30rbh2+a4dtIM3Xbn4w0XFtLe9jhnCEGNqu2nnJkVKMAPF
chTEOE7e4/Rw7c7AgMoLqu0X+rwsyEJHFiefYqvkRNgEmTzL+j/EDPT0v7XYbqI48wj+2rhM3OeQ
Vu4ffulMktuYmV6baU7ID4DyQL9J2OwolmQjKUmwOfio6DYGpa80ZiIaY/vmiCW89tXMWTWB1F2C
oxB/RVUIxD5pFrcgFfJjzvtir7MuO/QD05VZjHwjYTC6bVp7/Qsloe++Zn9E2CbfgrF0sq2eV73N
+t6FBUIQMuJXkwxVzFed286JeANAG2fIDnGRcugFbleScBU03ybUZ9/ETBBEZ5c2dVETn6fTBZSV
Drz1szLxbI8s/V5Zt680D7Wv02SR7DFxGnXrblenYUl5YkdkiFjKCZaxpMaV8uPqpNucraX2nQ2z
k/9YObp/MS0kjWDyzTe31fAdgg1LWmzPpD4t3ABdY7Wvdg6gRBC+vIOuI18oFpwmXVwHW3p02Yxi
ITo/atyFZ6RF4kAvtsUfksahvlP0y7tSLYgI2Q43biaWY51yJ5K1Bipno9LcTOF6haY48/fu7AMA
Vbb6Os5+cLFGYJaWrsFLgqn4Jpv9+uJhKzxoLtADHRFu1AT18BIQVLjpxjk7BCsCFAasmxXVGEc/
Y00Oxnr5BeuYLLssWORb4VUPw+TLD/hH1m3TTXAoCcSFY7p6mflHa2MdnNffehKrlivIGr4YDR3B
l9kZcZ6sj+q0nu80KJFFBVjy7qqp30+6yr1NbtL83Q8ZyMi6vGYTyVVb2v3UI3V5fDKUs/O1Xe9i
+qzqeMV65nPhAK2vQy+4jgMXCrDKqyv9+bwkUAbTALr2+TWEPGGQSGplHqfemG9FAuLhtLN6/ER8
aoevD2klBGNYICcEWJQn4qoy/IsMVCU5h5c+ppDgEx4wEoO3QSg2WwBH3voVyFuyYN4XaPejMU1/
6QCt28LjhqudiAuCByewsCABvTLlVFypxp4qyMkiZE9hJOsbuEvVU/iW1h0fcTKaJbJQXpHpITuM
EpraoiYcgeBidMZAOyaiwx4hAGUJwBkAd+Oupu+Zvp/KvbcLb7UumKYG+BpatGkaRHARhfpKXxVA
mduN6nuCtXWH3m1+rvFabWJblydjBVeQ83GssdHDjK5IzUqR08XjUwRVL7TubiobsEctHHGOxY//
xG8+L8mpALutm1QgbDR+muayjsv+msVTVgxLqjUpdvz8aiKp2UsBNFRTNXw1rbK+yIZqbeWK4ILM
QX1tLDA06G8wtX6dlcfKWdNU2LRglzoOd8NufzRl2LxPCcOONlV4GX3O2WakVYAgSywKZu3wgRR0
VO9a1qdd6zGed3Bsl/X7rPR6DLdx06KbL0Ekw8xn5i00f51LlOAbDIFP6Yp6M5estwAL2rsV8JUQ
S9/+6BVEXGrFyb2PAB3x7/r9KQQLACfRpvR4OfGKfn2OtwF5PPukqItrNQ6gSMgSt56Plu/zbqDc
Rt+gPknvfY58cCdAVPKcxT05dC5XxRgGFxUyhqi5sJ/Qvw9RWEFiedgNsNLywadebj1Jz2k3Wc8H
GQIQn+bSrC8LOSMX1+bBqdbPIGU8fGvpypB7TTXRthrpqSUqcniZR8ZkWoeCi0ms3BNSfg5bzrGv
TRvIN/xx0LQxx/4nJDh0gJaBDeWV4F6GrWT8bDlNZMSaU+xX48NeNRPDSceyU/FgHzrHAQVtSh6K
2Ryad4o0AKhHMGMni1kVOgZnx1Pj1gZc3nHZ8+X5PGYnn3cD5AidNxbkV7b6Ge2gvaYjIV4DhdIO
KmZAm2cM3hBvZDUTutkOvJkmx1s68BwVSNJeTW+Q7HgO3zWD9JdpBC+zy6nK6KJz1c0oS0DE9aik
isem2NKhojywCz7KzAX1Qr7rqJD7gcor0OlFg07XHXyvH1rWk6P8/qe/apc7fnUUtuRfINZjCYE9
lh9tpRk5FJEup7zmIctklt4jPH8fBpd3DYOLc6JcmEdlKHgPutJkGxpG9ZWpJBcbAi9QX5ZmEzK3
9G52B6/MITsiKnlpmpgJch7m7dDzgc8BHeOFDaT++Z+fD+Zc5VwxBprP7+7InYrXVJzqpZseJtuY
91WaZ8hbGh7ojKky8dcW4MHlmy2kv7ibxc2WW+ktbGSjP++nlu5wsTQeShsW2E+geJUSCpvNlPzt
CiGzYiVDpNwfABJ4xSOGjXw89oF4QzdEHPbKxBDNLne9C926KdBk3dBp32w+x9X/pSr/hqp0uBf+
kqp8nZsqq5PfM5W//Z3fmEoMfmRZEGPskfdmWpbPwvkbU4nDkz/y4bMIdhMsgf+PqSRLmZYqm2tX
+CQthw57zW9MpTBJvSDfAC4OvHYlOP87TOWfiEMoSvyWdHbhERSEcDj8Cr/3Isb9aGX04Yx3ffUj
wV6alh9/vefwZv1+a/y3H/CnFVdPTlnJiR8QMJykgJ59+I0JNQuZFH/89Y/6s7UJFotL3sF57IjQ
FbhW//hiZqsFuiI09ha0f0aGsKkM2zEJfgg5fZT7DlaUBN9T+L/OPJhgkMbClOPOWX3DlqaS6ge9
IYEPhgLwjHnzQNyyeZiDuv+Z4R/LqkuvyecQZ9MjA7hswzzWTwFg/NkTRhM/zarb53bm3rTUvT3k
qiG+Ys5jVXfM+Gw8gaNpGbEHwpyI4CK0gtbAssKf80WFEHM6ws8w+MQJNRBWlNTPTK11b99oS2bP
81T2SHvWcWkZmKz31ZCVTnX2OyyxLnVud4FVuOO7gTd+Uxg4LzaET2iUo65w7oVBHNU5hxMyvowm
2ZWwAfAPoSEx1OTdFB/8Umft4X9Pjf9KkoNtQY//7sv77wKHrK5/0sj37ffnxm9/619JDsgYOBiQ
vPFYEm7zO4VD6P+DowHNQ4DYmIApj5/1r3ic8B/w/w5YCArkz5az/zw4HHQRPOGhBeKAdJzj5k+S
hr+SOFjw/X96tClYI3oH6Y295r7bn4bH33mmHcbuqhO1ea5No0kVmf90Cm3Zv2L4JmuSu0I4XESz
M0i9R0JlQVnBgPycppJNq1rIWoVzbG+5kkVIf6eTL68TQeUC2WzJfTi21gebdvJcTXzpsWe7rwPr
3i0kTfeAA8OI91mTuxD6qeFj4+IPo8GbQnkw8rQ4UqNen/2c2ama3MdSU1trjCD2ZxMmEk7NsztC
2KB0np0i7v1Lu6gFlAAvLH0conL6H/kya1Re7RTFHhojkLj9MgPELkVLPpc2nShFTPo25swCE4Fm
lXFbOBlTr9KVL/cFn+0XOD7inB0bP91OlnH2bKWUdyQpe2Gk8T54J7QqbGTATF880dun1qfJ157y
H6UK513mZ6t2QdFLjYLaPnC8PFHCXTx41HqQthfOzi04elxB1TIWdjXu+Y3GXrfrLOPbhC8NpoIq
CzZwn/hM6KQdZ83aF8WMtF1SX7m7RRjt1TJL95bY8Glndb1vnfowVA05cWH8slSB/0WunjPdzXZw
0nHnGNu8lW65GmXp4/AJVvs6MLHsqJFCS06hHu+BHDaqn+obL2xKFNU+72VfjZRDYtSCfp/n8cwW
nASRkch0R9jyclV1IqjaiJNKHwsL7qojnmdjd+Nxxn1Xb/1gxrokCKPZBwQEHwVmra9ywd9NE6ux
PIWlX4pNl4x+dhSYwsqXTAd9/QxJi5iIBk72HvpB4MXa9mD3+Wy2JxaTmsi6vHQpgsIloBM+OSwL
rluGu6oVkc2aSSpnPO4mM653HjKxUzYs1yCNP0vj1jTCZsyjzIWTEeSGsESE1NX2YKAbGl4dIlFd
G+pyiQf4Ddjj2vCfignuxrUx3epbdw6okiU908+a1SxF3pRbEAJdxTd+Ue9rr2ifKT95nBAwbTQ/
Zp8spClVw/xGEAWaXT+L9/EwfyF9vT0psL4d2H9+UZVhnqQrij35PfZNaBDeWLS0ZbdGytCPgxOF
fUkza9DAypTzcjIVj6btlfZzONvvdYdhT9GUsslTKrppMR32+Oa6DqU3gRBtNn7oRpc3OhPJWeHf
wiNXmTvYmUNjoDwUsse1QJkwjfTbrDLqKFFGaGCaylMCWNKfLqMw4Bg0Y0yJsqfo+gyFhqRCDAb8
2c/JpXaxvrXIXQ5gHl+6jJLEtVd5M9guNVeai5bfPj/n7mzgE506ebIch8CIEmVDgEWGCPJ0PCqK
2gpfOqt2FvmQUgQ9uF+UU17pBr8QlngIdW+i+lieCP0+NGYb3vjJeMV7wHyPDhq+b5fAV+mEzPVg
EM+tUodgnm5ziGMwyH7a0xfW0eO64HyKxYvnLNQ7YhXAcFr+LAUggl2P3hZ1SP8lM+rbQFlWFHYs
VcDLHIJZcEvSJTmq1TTh/gjJNUQF9WhCye+qSdeRHw4j3y3ZWjWfh3fAroEJiirZY6DL74tPYTEc
a3jjcVze9NqBYCJhnxreLmdhcLAW+pn1mKTqcchb+mN5UUtT302o5L+V62lW9LFPuHreGmf6X8Q1
s5V308gujfjA9J4Sg/DNV+lX02jhTe3pV9rRJJ74bQ/jSVkl4OgcuQa1Cj3VXbuWY/0R19aqSvfC
U5H719jTj5gH6BvnXkGybIx+RFx598q5Qv83nXPDRjpdfkd/DgLyrugOJh/U3mxUf+cmbnql4yG8
1ZN5XbTR4aGq3gD37CgP+/t5qvY18qDNtAYZIBi/onTmdMEhE/dmvockJKwQz9k38lcBlFNuB/qq
psJCT5x3T0Tue3u7WuIvYzHeSkPpaLK6/Nk38mcXmHxDVdO3dgm/eglMNSqR1fwnUeuUcOX2uAcM
ODVefiB5De0qciMCRhN1GAP9vUZpu0NA3x7Nzn6SsV/wBS7Au6u0HM6uGs271HKuBKJfyjZ98Qob
fBLawmwETUSs8Z4RvuN0ayNHuFGxnqXSCB6C1jm0WT5dJz66CmtoAv/rLcF7ESfW19INvC1lkzxq
BqZcQo6Qaw+7QRU35AJ0e5cYgDNZK8GGyJNM0eqIj6qYy4Cw4X45pU137GR+M2RxcWCPJjKJcZF8
VQNnQ1FGSxz6m2AEpNzgQxbfhcHnBdxlBHczbtDHtFqhHl+rW7hkvJXjgN8md9MPOXnk/9r9ZcrI
WqvH8tkS5LKhBgjxtm6dnP5CW3dfhrm9U5lffSf7/BgG81eCEsrdwOvBldEUkXD97DzMgNq6svYC
RseOAJmWuwngDZQ+xv3TL6l1djOXXFFqF4imTpw3DJ7yCjRR1BtDd7XcBQUn01A59UNiDGS8Nxow
FuyMrvexPmK+zbescnJfr43lNqhplNm2PIa0AmDkNJ7pol6vZ6iYZi1DDNy70fTtFzKi63szkcO0
FXMpEA3MS95fqS0MTiGdKTfT4DyLyZQfBs12VN5VNXC/64+AT05pjXojRAOuzT1r7wYKqCtjeLBS
PyMbd+yurVs/jLVhRKowHmly6++LKXtdNcv7fvKaGwQ8r0EryieSo29sw+p2Fi9vDWNV7xyvlC1b
c/yNjE69G91YnxzsYbu8GdKDB1BDpJYsoqqg9z5rh7fVD7pDbG7cJsNYvEgkUyj82+CX1yO06fEL
btzUKb+xPs1f/BGjWtEHb07hkv8fVP4LgFK2NXC9Rbaf5k9Az+ZmGs32EPrIvx1narYTUXbjng+M
JObJAfYKgBLzkF8v0W21q/IfUhcfs2lQgR7WwysBqdhJ+/QOiMfFfM6V7efSgjrJtEijRWqxxuqU
53ZZGqDAHrtRWye3ll0euyIuyGX1gU36sLniQqEjBdiof0SlFBwX31OvxhIem26enkiToUE0zLAG
hSgiLmj0fqgi+M7pXO4VVOm213H/nOUWqYk462SoqVKlIGAXS48LIgtxqJFoiwvHNjHlNbl9VwPi
YV9yFU0N7bKhMHe+kAUZHsfGmtAfqO8EIaytb2UGOy8H6wsHZDvtHOLFyeHoxhTDXZ20ewp/Cy6v
1qhJYAydM3i9u8dNmb2Yo3ZmOIoymDaGmJ0vVepYH3XpUhSX1ahwlo5im5h4WMMqGRh63nM75LBc
iGZiAB5u/H6hLoeyitqxqTNgj+S5rTW6VZiebcXkEVGqOdDpiMcYBuOs+9HfF9WQfAmJzNbWLYNW
VEGSkOZ98uzxRxN73kGBhRGsIRFKgYOeYnxSm2VyQ1IacSZpcePmotugKsK81zQ5PEj/ThgHS/Qi
cdij6mVtbuINpZOrCbhBiftpgpZYIgKrPDqdLTapzoebmkLdWDt3eZo7z5nw6DKVVKJladWwC4Ov
FXit5yXdl4PSV50O4mBaH2RSMjDlgLx5FT/juKK0Fr91bAhnC2sgt62rN8FADaP2ZuqJVXlcar53
FdqVDdXTVtQYtYwyMeC2mhTHCbCnwLcAxYh6ainS9zHsLoT/hHsz4C2G9XueGtQxpLbgqs2q8+hl
8za3gmrLqkJCd2cgU0h8yZ1YNqemEddwpOkZhcb3su6fGzkj//SwilTsKTZZkmija8Q0sttKMeMC
k66mcH4aAKsN+wWxHKFEZVU9T11LHxHoNASLITa5RUSo05RRnroGsHHeNBeiNJ4rJac9ckbcXk2c
/Si0tbUmf3lckFbvsHZsSN1AVjsF8bNvlReV9uJOi7CLelX/YvgFOE7bnUUNSEQov81HOtxPSB72
S9lXz1rk2bYUfbJXog53giAKhu7A3cxGXhJVwuEyj0W1R/VPl2MQf5gtycshnbEHPF3To5p9Yx+2
FH/Npc/UY8nw3pT5XT3N/R1q0Khq1BgtraYEVpjzHS7lG1IsyfjwiC/2B+pA/dAfL4FDzwn7Bhqu
NztYviXSO/hW219Yc2m0zIv9WC6nOCiG3WIYhzL9ZQTUeFoeGatWm8ujKvSDyhxkcinHY6qCCMDe
3EvJejvY2jmgiD7YjWttnDw/I7bgAs3NG7MInkFvnY2TLd8mv/8e9wkmPpKzKbJ87Ltbv4mfm2Hp
gK/r5N0gwCfq4SUAyJcocfzLEgZfA9lsdRg2h4LLcYMoFGkwtANNBSYZBEI+5iifIqPNzYiuaURb
BeT9XRFjWYVHf0CxhGG2wBHPlZDHvFxuAkWWtkz3cxC0J803+H3W6U8HqRre25F2WMdusf4IdIjw
RNVbScdJs8syq7rjyiK2Y2qckgGv0f4W9Xf9OHY2xlFjUriJveKQZ0aiI2lDnUdN0ck3GzQS5fHg
suRI9Tz2AdVGMP0npuriFPppfRBhLfak/STn0ey9va77p1mjSVNNeB8S9vJQZ4b1y83a/rykmXeD
0FIf7XJejVjxvHdHoZ9EPa8ZevY3dvj8FgMaC35i3i9LQn9k2yQXZ6IEApeee2uZNHipZZoODlEv
W3yczX5Ax73vQuIrNRKD2Knrw4DxeptM6CUrBZ2SkfW/BdswMGQTxy/6IPJk7uxsqmHvPavzjn45
f6B3JRze9uFKSt4xhtrbmt6no87nE2ZO/LrjcEdazRozlPrcxSE1G2a2VYHvbPMqHTDtuTVjkF62
Y8E/34Zj1PPsJN7EuMfWvxc2moRusqMGY8g+Rad7Ym48EROek+pTDXuOK5fGJ8xQReXWuxJJRp6S
wT0bwbXPDXFgFQZxcab8bSjCcCXgzeKWq5pbaGRbuJvb8Fy3NILJIkdOEVNL0xNrbgysH41lq7M/
47r2kjI7toVY04Xp/EEdZJ67QnU3beP8Ugui5BBz7bpb2Et2Z3G67yizrR5yzcdI3RWxHgWGgrIc
I2M0rI2He3NbqMA4j2QNZ3Zlw3xUt4nnvzRB2B6Yr1U0UeWwIZVhX1vmIRnBO0jZZZehUG7V8fFP
BfQdZVn3c2nko9d0t7Oc840mUWFBYAPKwJ5lOyRdwOFtRirs7RiWEG4wMtOJU9k142PalHoHhesy
tMw3I09q1K/aPrPvOCNdS6NCHj4GP/9AHHUKhHpALzGdCBuyt6yQZ47oFxkPNTLZaceqxTfZonG2
Gwgu4Gkw7xartw8E+ACjLFy60HsnLa3rnBunIO93y+AVERK+OmTRWepXJQxgk3Ecg71dWk+cnVd7
TmZeEQbAwhvZvAK6ozXrYGeYm2WBFgYRoFA+G29S2AZcffUH+WvhY54YfJCBe6BIgr4o2tOfA0s8
+Au49SQtG+Lf3Hetiz1YE3sXMSgbqEPoTmXByZ+qOP0ZWOquXexzEXjfAO73svzWWUQIdMEvvbKP
gOrzrrYITmgrmrzzOrJymW8XNfySnS6i0ijeU0WrqhKUxrfSiAq7aQBVArCSJQ+TbV2DBaSUW9Pb
FL/nTf6gUw5oqmu0N0USE9k9rKlNgGzqYbRM8GqPNIdtBzVr/k/c5JJw6U1oSnpK2qnW9MD58IHe
WSLnhmukuXeqGMSKst+D4iQ3XFkuxbeWr7ihZ9VfyBCgsQvldbjxPcysWanih4BTjbzr1tIu3vFU
pQE9x4vXPRnCq9p9FVBcs9dGQXiJY6VAbeRn8BRWyu6zfU5ujEKCw3vkUtpAQIAxm5eegruPtpj8
osMUFLYgFpv/Ebz+8LNZfXrt/1npw+8MF5xzafd///ifgMm/sYsr+v2H/9h9YuiP/U89X3+2fclf
/afVbv1//lf/8DfD4N/wdzaP2N8g8S3Ems7+CMR//qX/BOIJywsFWRkg7RBk/8pTdqllAisl8PJ3
xJ35D49dEJca4lIMhusP/424c7x/mCZWgjVm1KTNgKDIf73uh39KGv8KfyeS/s/wO6mFljBdpnHH
d9w/hxdqy8vVWqh+s7iUXWzKEuFutxF5bPMAemJ4M5PKvzNct7lmcl6LHUDeVFCZsO1hn+8sPzO/
5F2xzDttT8U9EWl0j3kGTdehrw9TmDk3Xd0TBkI0s9q6wRQ4yONDwSVQMOfP9L2ch3JsaN2AKtg0
dnmRqS4e6IQIDpUZpofYp+BTFCWzO3EFKDMR6R2WLNUnqAHvlr4kjloyg43I6WeA62pEWDeXtvea
9XbTR35l59Hkxwnht/1wyI11fMDocG2UECNmoHE69YSGFEvzDWwguF0KcpU2YKwdU+RIVSp8wL6I
J+9+jCca1iwvLM1olSWeWH7FsdC28X1stPrl0yZ57+R1cGrIuPqZTHZM/QwVrQ9ZKvtVdKGvohVE
UpHNhRu8yImlIW7mZ27SIJq7VLsAOTosU3Pi3ZGHl5xbuRjfa482no2FKOfOoIKUTnv1dQgnhe7U
9g5FGgzPqey6L2HYTewZxqI/sC0lXzkaihAYmMHT8xKSxcDuaY8J6hPrrg+IvhYqp25YUNK+Vi2r
z9ZlW4yvHrZ03um6/CCJpDuGa1czlYvZ92Xtb85MfW8siXtT6E7e6LXhGQvcEFG93u597G2ULrJ8
0FEz97bmQ6UemtUXVI13qedfW/ujCesvz7NFJYFuKo8XurZNt2vxNGyygQifMupJxeVTU4v0tegy
wunGWjrM8TjyCAhycws0wKXiOiXuAa0NX0Bwazqw+8867P6zGpuapXifLijOygSkPhrXEm2aCvBw
Eu8z/qJBi5ZtOTk1ZvyyXQ4yT2u6PamkEewEl0Q3pGgtM6l0OqhuZWfkFxseaibtZgScAlzjsnLX
zu/4s/477BPxoaZRIKSQLsP/2hTeSLM6LpJkxC2TH8NYUFt3S+WGj0k8pxGdhDucF2z3BPh72r0j
Y2j4jtSxOGFNVNSzrrXlw9pgLtYu82UB8t3na8M5hazxVwxt1J4Dz1OBHq5t6ICBbb9JsWpdh8+6
9GEurLcuLGMmu1r1dMfX6l3Pph2FcrS+FSA+zK1zN6+m2zI4IpqFX9ZB2Bwze24xCDiT2BAcQY17
H1vOizOY6VmZqfhg6qfJwRJ8aSNfL/TAJ3XwnmOQvi3ciZr4aW2MXz7L4+fPInkmP3qb5NovH6xN
8+7aOQ/+/2GYtNB7km43q/fmn67U8FytZTX1Lg7imuIr5oyo/Ky0BxjTb53PnreBvJKnIG46bIgU
oREd6IaX1ZO0ZQB4pJ01pEY343nmKlYRvhixC0q5RMzN3mYZ+hbcSGZbAQy+W8YOvXlj+Teu2UKT
OynYpgbePjR9z7EGHuJHWMHMw4Ag8WqjDDs0mVlM9FZ0sdgJX5tvdpGGUGKcqINtEv4Y1lWWH8jW
Lk/JjOEORKwvN4RudldCogRvrF/lrxhlFE46C7ibEy3uT3GCfQUR1yjfB3+WGjqKjDplhgkhdubc
3otWG98b1wfxb618eJgVqTd5saCbbIw81BAhYtgbeETfPSpIfio6qt5mUVu3TktE8K4b24DkJJdS
oyiMHXWfzmFcbNGSVaAUY3xKbWMk3tGUX5KC/lUcgiNor86iqiwUpbz+jVhb5Ia6Lh9DTCnbIaHw
jdrcZNdYQh0ms3pKarc/4OmOKZLFoLlBqKspvyvmGuZioKLHnJYfizNM1W6wcJk1Tl8BWq/lFaUZ
5PcTisShP4uSkMoOtmaU2SuibZac2RckrHwN5gKwG7TGsboOA8Pc5vfxFBsbm9K0eysf4z2pnvrq
4Ym9epafPHAsTge8CMtpSMYXhtX6qhB/Xnurjel+yvL4ZUSmiecF5m9T+zVjLb6nl6D21nVg5LEK
Mlk/mP1UPRAsT6cQlhly0ApxFyYwKiza4KCQbBzbXHnRVM3ZHc3WPYikr3Km3qq6y0OTX9crDJKF
SjaxtkRJMeYhyJOlW++iLH59ODr7liCJmFVu6eIvItDe6T/YO7PluI2sW7/KeQEokJhxW3MVi0UW
SXHwDYISJcxTYsbT/1+WLLcou+XfJ+JcnAh3R7jdlknUAGTu3HutbyVxOjxQ0HnEMvWUyKZK6Cgu
YR2tyu2YVIKHj+PonrGTuw9545/pzs/7YZL2Fq8jSl+VAwJFkUiQuSaqIBTZRM040VdheLuuWxyV
KU2gftWpbBGjnUkHiYkjyYfkts7ICbRrckiCSyQJ1GzEZnOgRhcGk5UyJItttrCbqiyTUKWaqM/z
QaqkE6STcsdy4RJ1LrWbFO8xp1pjYL7uz9FbQE7NLh45oi1kPVZcB1nsYWI0dTZSOWz9yff3veia
RxmUCKFVHgvPEwqdQqW0mJfAluYS3jJfclwukS6dSncZTBX0AhwJ261Kf4lUDgykOwsCFwTg2fXH
fcPGiPveGE4oAz/rKktGNCpWxm4w6GPTjn7ThyDFmEv+THGJookvsTSRjNikCVa0l0pztYn7JL1l
HDL8hhISZGgrnBdyW70bYyLzpo3UojlconDmYbDntZSGUd4XhOXERhEG6z7youqqvsTp6IUHEq2H
l/oSq7wdm8q9vnUuMTym69fMSBwH9mmeiFo/Gg5NHTrIlwyf6RLow8bPJ18a83QvQQ6PiMUI7VIp
QJXvuETkFU6whJp5noXBILSFVZkjF9WiZ7sy7fjVcHjEl/ANdHstB8bb9Obx3s/OtRDj2DPsDNNY
7w7csgZwKbcvHOgzdTC/UPuOT8xui89JPxqPPsKAB5D11YHE+4e6cKc1ppt879ZNtXS7Pl+65Xjn
ZPMLC+BXLE2vSeu8gJnuPpllQwVh4QVeNHb34vpasiNeIbsFFrAerFw78uUYpJRjuCjStv5qznZf
LMCwpRxmacnH9KHjbCcB2J5Ne0inJf18+lOVZDLx4DmdXOezAd0Ilif4mnKwc+3/zeHoOv4sy6b8
2r4/Dl1K/f+clf5/OkIZngMJ5L8HfZ2+fJKvTfpey/Tth34/Qvn2B5PYEwspE9kHtqV+33cN5EUe
Sbyt4yFNeqeBJJRGx27mORyzXMgcSAd/P0pZ+j85OjEm/+no5CEOJH+GABbddGxeGH/+g3IJuJrG
Khv1RzOffRKQAPIZKhjJBF0yFcfeja2pyhF5sD5Hl6Ua2+fwYKv1u1EreZZ7LOoFL/9aqpXeUGv+
eFn+W7UTGJdNwTAls1Lwks+W2jPkZfvo1U4C7yg+GWp3SS8bjQpmX1ciaqCH2eapVTtSoPYmvfdy
tjzw2q3aufzLJhar/QxhzHCwLpvcqPY7HUv4Y6dHGiF9XunfZYgt76TRPjpqr8S+xK6p9k8H74sy
Csi7MTSDDUm3bFQBLiltMNtDWvkzHVgzRUklxrUV4UJfxGmdPXTMmV9dN693cVMSFmzNDl6Lumpu
HdeJnmoQBdARy6RamWFvbPzIFfeuXUd3aBOTda9bPXYsvRiPMhyMo1c3HyFbt5iJhcE02+pNY6mb
1fxQtF261MX4KR0huSzMPmVorvXxsY5BBTP+sZvfwJoNDLD4Dj9mZAifvKGPNlobzQeZo8xbRJMZ
rrIerGVSIMRfJCR53Rp+k+y0LLyhV5psEIZh9IxsOk94HXf6UA4kBBXdERMHpGiRO7h68mG6h3XT
bVLq4CXkYuPGY8izm4y6uHZrfThaTTHtsIaZr4lllgfGle09mcvZSLtWS9eQqJiJywjVFK7zjtjj
Wt/UwtVWRZAVZ63Vzft2stoXtHzZV/Se+oPREwfvpGNxQyCqdjKx94dso898VlSj9Vj4t3Xj5c+m
jPuN8KpiVbSGvh6KdN7iJ9KQYMmRQ0TT3Ii2Ko/J2I5LH8dXvUi4caBcab7/GfkOR6daCpZljZDz
bDky9VpbThGdi6bXaQT4dUsIOxh9Yj1pFEOmYbhlvfZG710VyoiADLE6WVKEy67Q6RSiUl9GTQiX
R2j+uO7JUjtWs2XtspDkT713si9JESa3egVOIk7D+Sa1kwpksx1on5l0IA4Owgb+Zz04SCpou3RX
5AW7tICi6EAAAWEUeZCsEi2znxky6E8S2s/RIbwUhnfTXcduxdGvrOr+jCVlfsE2ZtgLLavGK4T6
4QMmAvvGqy3OBFW47XuXw6LetBwEImOd2mY7IeKb6QaScO1yLqw7/C8tOi0HTnZK7VhoNB08J9gz
viE6jtn0Htoffm60PIw7ApKlu4Ujg/yRZaS6nYoMx1lY62tONvY6Bod6TQAqjHPsfGyZnGvWEjng
DSnY4Y2MLAOXvGP+lnGEJD2Fed1TE0Qu4ZVeN91TJZggyotMW8+JiHa2Q1BIN7O5o3N2h2DZA4Hp
NxBd9JskMBEXEX+a5idybcNHVxQ1WfROGWBXrGswQUVczas5L98yJTVfdE4+XpuzmwMGTe0YB/rU
a49h3zT+OhG2H9CLDUkLj0VC1ZkAPt+MFBGITrxqPBuZLp4k/PVuScdZVvUmc0raUteC7tUY88WF
eTcaGxCVYe5jyJ8cujGj3jX6PYAlY3I+hm5etXetavSgz8p52g9QZpVEu/WQRFUrqzfS4V5eNNy4
SQP4tpGbkcP0Me+ToXbXXsXMcqN1XZu8geKpRLpFRSUlGxeb279WiL9rpZq6sgf8qg7oX9/eVwHf
fuS7E0LghAAeBq2NioLWJRv69ypAGbu/S5gN9n3lzlcpafglVC7o9xYqtgjdvqDVLIOIKEqCf9BC
xRjwUx3AgVFdBv2y6QPi+jmLLQIF3xeyAtkeNC7GLcveT6bQOLfMGbASsm5rJh3lwRF+LRhn1ShO
ZoQwg+Nl285o6iOsgs54tqM5BZSZSdoqiHqQjFZEAiMLsSaaLVb/3Ka5XLUhISVRNRmsx73HdliR
xb4aAW73oPMncdfhoX4p+qC/gXkZjHQPiqFj1CBdJMXw5DcxYo+dC/6EMV/ak1/BAX7r+LzEBSkt
ZORAX4CQqU0Yuaxpcp1NNHpDuPMtMXcEiST6J1BMMBaYh6ZvtavVpDzYfc68KB9vAhx8jJ9QLOsr
QD6EVyRIh9x9OUkL9il81GrLs8qfmg2CH+Wzm6CQ2/W0D7UCkRQ83FE7eLzA8soKSGZZ8CDn5tlg
Nn32rSS8mwnRvKkz0igS5oqrIcJBvgxAn22TQbq73M+KeplYJZSgmH3rliN8Wqw0S6LrvCZg5GNb
VUQWVKsBCFpb7wJhx902Dwym4FuP5S7cuDLWZ301JrksyJEAbnoyXRDUYtmyou2tRpQdeVthjcYr
cSyvKFKsuZmWsdhWmdWYdz3uQnpFjkALaccBDNS07i0/WFOwSH8BW0bmG5Y9whg6kz42lGzktMFN
ICZt0wfYloel3bQmjg+8qG57bKhfiJiudcctd5A8RADJk1HwqraaXt04uO3mMbHnjTYmoGJhcWPn
O7Rt11X6CcxI0pqoupumH1hw08FAGf8cBpFhzC8srlMh3zCitjmDpnSes+D874L3v3Jx2BC0frXg
3X4pimbK+tcifr/sffvB35c91/qAicwDLelh9fL4uz+WPU//wHFfCJ+WvOMr69KPqyD/SC11hilY
n+wfVkEwlkTk4WpFIeJzi/6jQZJxSdP6kaHhAc7AaCJ0A/YsjI+fT0O52YCi1aedTaT3tOqUvBqF
1WCejGAs/TV6VgB4QAq57YfWqf2F0UhQuQqCvZlrifQ9ynS0QXXTZvYq4gyoLRqSz9GjkG7WBrDZ
YcTkk9BXVtyNYoGjAA0MkwSCXMRkrWYE5zDVzAYwuDtPCLkMcmWxjibRDDDPKB8lJJYDYOXoJDxL
X7vaPH8M6OWT8otvfC2Z3yZQrPOaZqdELoqLGYaLGHUXmrLpEMAhSoSFpWOCCqcAJbakG4G6RMUu
Rpr4RRMi/Dwwarge+ZlneyLMBSi7bx2jPAuShXChCyxcE8T1AsUjuEBtsG/hfGVX+LiSm7iM2ut+
aLStCJJ5GehkVyzKth/XHh0n4qdwibMopOFyHFnTNYnsG/2Vj3S8wgzRZ7b50ZN8zEJjkLXoDALo
GR1164KR8s5AnriGheMvLABSBwJL8tuWoK5N68z5GXt4eZt0nrxBAmsZC6r34mC7RrVMPBKL0iFy
N8RBkzuhpiCMGEJ9zd7ACUqmFaP3wtaf2CjbI7D958YO23vRoOjYepIcmZWhJSFOus5Lt0j/zMcx
Sw1I9GrEBwccIwkU32urTOPVZOooRhXu2LZJmKfY9JI1SEr7YGqD/rWBNL62ckGqwa1a6FfNQJfZ
CvVbq+viEpmQYZ4EyL8XMVXhR8nU4qZvEhuHtrPWGq9d2pypFi6i861ZjNkByUhw9InZO3M+sq5T
y3iKB8tZpSWe38npJtTgYXA/dXaNftrOdwOnFL0ULX6EJLmDBabfkCXkroLRGvahg3Qqgc+GDHNY
Rp1OAMmM9xOZaxnsEj+wyU7ICQAZhs8C49ymtKyg5HyQiTtuchpb1MN0BwRWlAybjYD6sEpNw6LV
bp9L7ralcP2rUsd/nHu1s9Ki5nnOkQbOI/K1yAC+hg+EV9lE9jLsmBOITsSHrI+0Z1C44b7KovrO
zqrqeoIMhoa7QYGgRYxvBVTZzJLRyexr7htu22ExYh/cVlMULLoiileJbiF5rZDrrkndG++moVVe
7Ngqw61j5VMoPnpBNsabxhcDKU+2mC2nWyVDFEbe3eAg8qsIqEJidW8Y+Azv7UZ1eugkp5F4FBb3
wlq3k5joA909t3hjoqfRmvExdiLJzA1EFDXHY7TI9fv4hJ7bePJNlSCaoTrEGBOYkVxbotTsZ3qc
RbKHdoqjOStnElTGRMfqv5UlUun7Po6t4b5NY3THC1hOiYmaHwTVS5q2EpcQ86qCkimyG2NJmoMP
+K0xRla2Lg7Dl1zEoRI4QptakUCTc3tidNfX4zQLOAYiHnn7HgwQWgjMgz2gPGYLSXHCDPMCzRvA
ovuNtshn5Hc4Ibq2PMRYrzh8FkHamvyPQ5uZybCtFUzyujZ4KFKmYku9NqG3GS1MSR4sGiz/7tT/
q52agNxfurRPX4b/s3vNqwZa6Jd3Uo9vP/l9q76oN2jXcDb5QenhGh9s1ktgTR5SC2W8/M82TWdT
dzj/+sCjaXCabO7fm5QG+77Nv672VnJS9H+ElP7JqA0wG/U2lCuVcex5dEvftyxRdY0h86d5lxZo
2MzZQeHnhI8/lC+/i0x+5FZznPvRrP3tIj6HM9vmfVK1vL9IW/Za5fuwa7rUIAzRbeZV5Pbuskqt
v4vepHz506UsPhbXhnCr449/f6kyp1lCAOC8I64Er3Om6PYGmkFRVsggwrjd5WiRgcOxxrBWlN+e
lHfE7h/f6Z8+TpRsIFCYFJE2bGKhfX95vDUsz45R70AqPBi5+0Ss4erXH6b6Fe/KKnUJG3yAT5PZ
+1Z2/dBkllKbOj0Q9c4Ww8Nom4+srOWyM5DKQCfiLv3jpP0X35ypAOo/Xw5xkUdz3UIH5uvciD/2
tM2wBkWIrXFnDUDhwjQXFagbAmVTmz5RhmPNCoYaZ2tIZMTCNtHqLmqmdqhuUsnplKZuvHCNkP4b
Y/N0j5Tfh1dVwsOnN5iF5YJWUELeXi2qYZEzppb0u/fITM1PRjJsaRW1XwvLY5WXrW48IgwlLW3y
u5xVtjBPUd35oD1Tc9Xp0/iIL14eYyccwgVeMBlBDffzB8fOwidQSyWiBWmegxD2o90Ce3FstLW9
hRS/C9vw1IFOXdBJIlgA2BtjRuK5+m6e9/S6rtGt9hszz79abnZXxtZnHFHnFqXKcrC8/FDp429h
zw7pw0uCoMbvhG45r6iF6i2YAAJgCurfJhm+yMiv9y54u2rC2Rz7JRuUAXaNZrFzGjGpLEnCDQ6c
Ph9duM6HJIoJ9yKLAJdU/8XEtPUwFmSuTSJJTrNfhw8tCRlLaqml7vch0QLs8uMQkN4dZ8E60cfo
umjgGLFr64GHQdYOSUdZD3jdJtU1C/093TC8hjFROg+1S8BFRCm9NLzYPVZ6kmDGrkQggLdJ6Xy0
Cld7itJe3oAH4vd442g8lCLtrzD7dwQBg12KpWxzvlXEXEFey+sSjCpYLpjOjCy5RfKamXFZkoI5
FGLdowraAB7QHyn5PFw39YjuNDa6ly7WcYoudZJqtNkNH+KontdFrCIQndxaRbWDs2qIhb+fNeo2
QGnyXM2FvM1lcwzwMb8QEtg+WNhQdig+xbUYTWeXF9wLzCrjTdcW47bIzZcIsBBy5Ri7QOKa485q
Yv+so5HaAtST13OolbddNq0MJDfX4Ug7GJ1Mpm84p9QvpWPTAo+disHDaAPz8q3uCkgofKU5cm5j
RFBBAJURuYwrFr4IfwPBFjEbt5/GPjyQ9aI6QsMZ/uhHnDuMNPpE21p4XK7IVSHlJeqbRd8xjdWC
QWwNkyk1EoxsN+Eh2NtVU19NlIAwJ0O7vMkn9g3uaINhg4YE/WwG9fRKKBGZqzw0xz5MtKs2dIyt
OfpIcDM6uii/waymQe2uar3masSPIIklcMRclqDyNkEVTYdR88gwStsC7nvob4lrH67GJEkY0XbD
0vG1aEuXH7pnypzUsHTmOUHH0MIGpWU62XCYjUgc1ax5EySODxunTBhpwBJz3OgVkd2TLxAOhm2r
38UIhXZGb8KiC46al4X3VODoIFw+aRwNh9ZCytcHqQSdhWczgNuEhl0o3mVyrTU11gS0Yquint/i
0MMzHekENHpB2O9Jz+zWEHXPODk2LdqEXaKRx05YrkrR4teGsI0/Sg5NOcvToK2qWpYbtIPmK3Et
OPmiylk346auQvPBtiufaKVUEmHk9s1tp1Um03Hd28f5YOL8iZiCqFFAFCHhRgddzacgS1sDt0M1
fSyFlx1ZkOa9GH06WIb9IkuEVobvaYsBCdMyqwKUd3p0BFi2jdgAkE7qaDJDhS7LclGcmtzbZ73x
Mc0jfDqBQNHlSSK5PA3VEALJINW86zBIvwQo6hB3NGu3I6a404EBcubqbyomif7CJnR1xZLgkIHL
BMR34Kw5uSF3DMrTVTnMw3PJEG+h2OmsJH4yTUsicguMYMWYfPWZoDyJodYfkL1ZZ3NOnJWZ+WIp
sjxpFiUZMEjfIjKlSIziOXHGN1p7yD3qApYetPNUusmjHdnIePwYt1AtM0V/AKCdIFhdZ15Ne3R2
iScySVdB1zH3TLM8bYfpxkGt7n52hYm+pvf53uvATpCye+5D1oxiW+B/QpAKbdvtp3hncKxbC8eP
CCAuy6ty7EioRCR248Qi3UVaGIKnXuchbPtsivj4+2j8KFi5ViRIeAwFp+zBBL28hINTkebXpsa9
VTtrZ8jzp3ZKLQJknOjkQJB+aggJ4iALooBEa3nqRNXiZku481Cp7dCxSg4w3GRsnl+LlFCmoJYw
L8Og2bM/Dvs+MVkz6rF0nStk7rRKV0bWdN/qin/nD387f2AY8ENV9CeoiiryD19k82V6X+Fffux7
hW9+8HVaZ4jnVE/tojf4fQZBpAzlGoUVEm0l3KY4/j6REB/o9oILNlQ55zLC+KPIN70PNO+QL/An
uiXg+f6TiQQng5+qOB8ek2t7QjUKXYvH4X0VZ9SSLQ5Xwg6oOMGqhTQZwoYExl9FQW9fjbqs+/vQ
Jkqs1OOo2/dx0Z6jCko5zQtBvqgEHA7QUuXYuUFn4nyX0L+rkSwpqATxGdOujj2mMBehX7PEINY6
kXARmSsE0cHDaBT2M4/9K+mpQFaz/KHn+eSsXc7nRvoPaGVxDhUcCOilZTCrbTpjNMtB6nWMTwr8
bJ64a/DVId5p9Wc/RR6x0LTYuCsK8tcalUNV5l6MIYofHByS8PBxj6d8JBpM0Ia7C2ZDg7uh+V8b
Q9IeqEqTrKk+n+U+7OnqL8jvrV7NHkPzPJA/N1uwxy8fVDrT85Nu9InvP15qWsNPD6JnSJvKmX6W
MPxymeTdfsartATdwg829oDk2WBqmiyc3M/9pz6Z63BZZJ7+fMkHv2Sf2QYUxRy14w7dJSFRWsfV
hTeQ95hg5GjilmSsGPkjDSFfYveMY4B3Q8MBRyYeNbBRhdpL1xFCg8yeTr3TmeIovcbXt4NNbvmU
ZhjK+rATz5KIcex5o85vy/JovPGqTPs6R4O/HM06OAD1jd40FstTxXR1e3l9jXpV3NkSXAB/3RtY
nUhrVShL10EDudFlV2zRV/Y4goEsxiUfMgLSdl0goo0Wbkt0Wegh3Y0WXQtY9OgYQRTtgozUwR3z
b2luItvFHmbOqtxIGO+AMSnTw2yV+15a7JLQQVgqie56BgvoORtRTWQ3cqsoemHOvYCj/JB0TbPi
6nipm8aO0dwCySnBnT5Kzczuo0pOz3UVNUcPK/VDMvfeBpuhdFYUouYBOWp4FdSIyhMCBhaZP9mk
SPNle2Tzomtrqd57PPPLZEYJYc9GU2xtHQlxatc41sGyOIoOgUKtGKYtBF5/m2WG+XVwwFQsA5nn
5UKY88i0xkCoufETvY1OaVbyu3xCTDZOiY3ZWFpM9ZAa9rJ0k3WLvvaO/OQJ9PKQEhNNL3Ru9eA6
d/KYBmk4eFvR+mIjs8gk2IdOau4RS4cMT/moxzbOvW0q9Oa+pQELkBfDKS1ZJlcTXGhyNqNFghOb
pM40u85DAMDLRjjOBqAsBBTV5+1Uxze8NH9j1QdmCFTeNqo33KguMfnf+S2kQnHoIBMvcOUR0qv6
yvjc27XhW/MhsmrazqkxmMtB9aJHQUCtnU94xwPVqx5U19pS/evCINh2id6A6G7V3zbKViHUVde7
U/3vujKbaySbiH89QNRIJuzbVnXM8XG2F9Y6jXRUrTTVPdVfz/w67laD6rr3qv8eqE78JJPkCya0
vZz46mfVry8urfvk0safLi19/dLdvzT6tUQ1/QGk16DU1Chg6EW07qKeAQHRNPPH0abDN6v5AQHx
8jDrVfmoOfa0NWqXRCLSW0qIPWFF4GBBHxBqY9ZiZ4wKWJVdwbBiYKEQiy4b9FWvphlDwEyT3Mjm
yef9m3vmnWOyh8TtNitnDuWhI9yb86+DhiQdqMQXOZUN77/uuiXcpVIs3aKSS0lQ74PjhjqyqwzH
mwHF96rHiQN6U8bYMBIDGIPpVIQe+P24jfSwWA5T/lrOer2W8WRgWKndUzl12gPpmio90ACR6g8j
QaJukbVAMb1ZMkpNEXeqnEUAlfMZVSirUuOQyHdZWeq0Db6SmZweyGhsVoaYSTi9PEXAUO37ERX2
I6EY3srRMLygjccevHAndhhZOsV2DFme0aYYFo/DYNyh7OVC0FjHFQAtXknWQ9Mc9IG0w4iI6+KE
QGU6YckuJ6Ij59/jJCW96atLDfBvufT35ZJqqv3RRPrLcun6yxh/Ln8ql9SPfZds6EqECYHMJAPe
eQehE7qvuJYOVQ9lEbl5/2mKmi4/RG0DVlEJLN7VS5RS6KIQewrEl/jXvH9SL9k/tfFI1+PyNk0v
2+YMQCvxfbkETTibh7BIjhLb5PRqlQokXVhua631CNwVh9mBc/+0i1Eg59peTRRsSUC7W+zKAdIY
UufpTZphh35Nr4i9QvY0X42F437hUOOukJ+R5VzvCk7hacMOkw2Tda8hhvM6gtE6ODDNWwbSmSd7
gjJmr5nAJxH8gVhr3XNfdj3Yu8ppYWLdkwkWtOQ8AUB6yWB5x5M6EWNslTizi/wQYxdZjp7Libwn
b2pOcebb6RgdUXDXlXcfGS6o4WSJu5A1S+AFpnuXFFXePDQkJIi1hwgx05/i2m0hxhZV7xlEcOg5
jL6Y4CgcMnr9OdIauXHraroFnF9gk5mGhB91Jm3+rSp0N/6W0fDvA/g3D6BpexZN2P/+AD69Mo4o
wrYsfnwAf/+x7w+gcD4AbLQdx2aQAGKFA8Mfminrg2s6+LXfnVV4Khnk0wDmh34aSHDAQVHFo4yk
1rJgVP6jZ+/dScWCIEkayEXFJRiWqAf5Xb95Luea4WnnnHNOCfOyiMfujPVAFVhD3fz2wwfzF+3t
917Xy8V8X60Y1GoOb/enaUFoj2rM3wKV0qbqpbBK42Fqe/8xJcTZWcDdrV5CUqVf/T6Ru/+LS+P6
YOrCs86H+v59xloqcOwL6zyjs3opfKn5dEFJt6Q14wh6CyOC40aXUKobiuJ48evLv58iqHfuGpaB
Ydj3gHf+eVBhxpRsDFDPWU5eBpKwvoWeAcGjOsSlutyYe97x19c01KzgP6OL3y/KrWKhvuPg+/Nw
pqgKCCSVb5xtuLUPhenB1M7BVm9AgfqPFXkRRys2uXgHCbvZRmAc36hQ4i3h4nwONXiGbYXkYdw1
msQPQwiF9cqMBDtkYPe6uOorYrZW8VxqNJRgNkWrMQOJ9DepqO8P09/ehsMRHzmOLVAe/rQ7eINn
dqMbGWfRadwrXWbtgeimI2LmUTyw/JZXYwp889ef3vvJ1u9XxTCOf0VNEf2fbhjqI7TlthTnRPQk
CmpzvK3dIvqqJ2N9nsQ83tFZFCe40CiqwXb9XUrr+yHe5fpkodDHgBvNffPzs9IDx0rrdBRnh5nh
XaweGKYw423Y1+L067cq/uJGYSPnyfJ0Lshp8/3DQYRXW+h6J85W7I93sGJoTfexoHsamGbzNqYW
gnFoyTydZJwvKxdKPtmJpDQkKa7vX7+av3rjJvWASc+B+eXPd60Bg9mv9UCHmFPzkFhukJVHg5Mn
sZEFqYm/vtpfPSQuyx7PJf91bUPVJj/M90SVsMebvXGWTUtI1ETMECk3Y3nVuXp5lcvE2pvQZK4w
S3GXEyEnTjnO73A5JQIduYIhXWlOP96FtT2G61Q3vGOb9j4AVpwVUcTBj9+a8JTZXgH/w0dIkG1+
/SZoT/3pSVf9LksnFR07zM/9piQLyUSafHEOggS7Cbg+ubvcN2ObVy9S5hqxHQPr3sQHmHuDT+Li
nIGknfx6V00kTCIXt2j3zsOcEd4e6M2bJ/Xx7tev869eJmUk0i6mxX8me2uj0fUOIT1nG8A/mi/1
MYtKEoHLhPWhzuTf3dmq2/duCUS8wl3NnqsL0ApI4N9/u3lLA4AxRHMeKrO8stvcfg38Uf3FTNB9
6ioqwXSoCIM4COQa9QnJmcMw+fcxbJlqYRZT+2aWPXc6ebZbXeMhwEPLwqnuictH1LBrOOhNiJhp
wH5jqDe9I60ya89AFIv51JXfzkL/derNO/j5bfFO+J5RJFio/f6k9ZtxAWM7mMJzyX7AXGya5SoB
cHkDCnVqdwWH9GGZuD3CZMPWMmcZ93BccPOEEIiJAzV1MgkYoxiJgRY6b90NgYCEqUVO08GVEFik
mWTZwbzSzdkPFzqHvY+VloftSncJslkMIdwIUmrdqFnphs6TkTQDM55c4VnShBRFC0/LuSva6Mpr
cgz7uVeegK2BW/FKSe+gMjLtWZBucyPKKftMrJ9Y4SSSpL9O4Gx4fX30NtnlRB7UFBWruGX/PoD4
yM0FjOnqFuc7s+Ax8tFQWGWjr2Bv4cbtXVerHuEmJCrY2HVBMtRMaVAp0FmSRl/3i9wOJYRax4cd
Q0yb96nWMuktgby2KQremSYYx3sQMEY9xRqkMGHBi+xQMVXk6ekYje7BYArAFrih5BnHlYC5xoDb
ZmqM8XyZEyla3bq0RwCyQdoIVl4y+I9h1LHtptwjnLh55Jxy8pElRVi1KQ38tStaUgzz0rZfG0wu
8bLwWG0oAVmIexiEd/Bz+bGJvL9oBbBKIz0zAJQMeTdzj+S6pR07s4iwE8GI7nS3OpBTlUzXRFXW
R230PbEJCUKIEE7Ho7eHZUkjJfXbzx7M1HIRIlfcYr2WK9/MwxPTG7mRAFPB6VcvA/k1zxj54wPO
oXHlUQd8mtqyXNpxDamJsMaNQU/xt9xv7OfS1Ej3cKrojRtl/BLSRWkXcxQWK73j6wHd0aICCyvY
ycLtl9xYuU5CdVCMIL0nTWNuWLZvVs2YifFuWD1oNiOxq77woE8dsLojMnDRaOv0UqNsKt1V7tJu
hVs6IatggIuyLlBWQEGbD3glMTSaiBbxRCcnx0Mv/OpZIwnF5OWmCbQgbPs5YyZdFT8zuroyTfmk
SXwtr/TQoxhiBbdea28gsLfJhgrEDwL7j6PW8I1NQcumME0m81HXZ10h6TnexhN3JVkJgs3UwmhD
KIlwCaCUDd+sQ8BktoiTUlvqOnk9gz9we0GC5KtX4cmgGMIzpCCahPPkWK+BTY86jHXq1RYS5G2S
D/brGMz+42AQ/NPMkbV3OoeFB4TC0bVymNcyqoES84R6qH5Nfv1U27w4ThzlFWUdNkOH7g7B0uUV
UnnjodZt9S8RInRsW+YWC5azgIknaNgQcmrLPwln+vsLQDICIB/5AwuilckX82w+HGmwU4Mj5IiO
VU4kJ/gWLDHIiL1jWBNH57v4ig3bYVOPNVbUyxpJDUfmt80mCsVX7oLSa94UDr1b+tISD03T8beX
V5t3HUw2s7bGW5XuysDdjqfb+lKLpBnEphuSkuUuDHtx6ma+kd6iMpyMQTz0KPzwtyfTXRdz3DCz
hKChwGB7blEBrCZVPeLas1+Z9vGmeCS5UooG4I3U0vEuUX/Xy6liSp9Qfeppb796GbsoWi8SQTN2
29oP65ckzal+R6hgd5dCYWbUyhA/yZxXQyV94zHjq615MaPhJW+c8lXSq2ua+7LW9JMe8Ujj7dJp
qGVpeeQ24rsz1KstypqNBwTfrgl4RWS9UoSXZe2vbZFWL7As2M0JQ9LkOqAT/OqgBQ8WfelM5b5u
JK+852f6RVkO03isNeZTy0uB06lSJZ2T9u3b4cdUe/KU+AlR4vaEyoV06DrBouJ01vWAshUltQ16
2TVltmXb4QVWxgg2R7lckjW0reBTpkVcvLg8QoKx8LjpR6nKIHaediWHs2cNtFv8hu+oCjyKO/6v
Hwo2YJKHWNswEZr7NCKaXExkCbEMmHuHb/pUNGQQ83bKK7PXnLt46gi+1iJytwn7ieWOPF1xatXt
aReZOOkIL2iHWx2/OekpVy0vmbrragi1aJdHAWdA4WDhXHQ0gsy1x3+OhM5yA7dWymfWCs9/RNnm
EoPFMHzd1jqTE8PnHsmizH6N8oHPdKzInfu2CKQECd4RRMKnAoPPP0JxNfcoonjgHHX5fGhJ7lVP
fdaK6oU2eHnlMxfcUe7Xuzow+VZjg8zNjI2cz4HwuissfsEj+mDCiWASvUqv5XnVUZ2vjXjWHKJu
eeKlbHgllzvRGlG0XA0xS4AtqNHX/8PemW3JaWxb9FfuD6BBG8Br9pnVNyqp9MIoVVn0XUBAwNff
SUq+lmQf+fg++8X2kFyVmSRE7Nh7rbksmtMONW0bd7ehjuzxGNTLF5SB6YQVS9/5UEorfCJdXJM3
z3G0gzuPDmYFrJYayB7j8oEgFu8Fv6T1aBsBZwCiYdmadGA9jtijcQbaYH7g0mRhsZrSsHkme5MH
vbVGfXv+hOxE1MjkbMe0molJOx94ifdsnmfL4RGNOaJiysyZ9XGkfVQtf4g6iq8Fd62+nRHgE6W8
3J3nbXOiB0ZsXkFOlBMkfPYZWchlZSPiyJRdbqRSnGSWqyabQYcooK1i3sjl7ZyzwfI0cl8aBRBq
XSVxeFkQcHpvzhPBoz6zsZ3qiOqDOBGzHKU5D5ftAoNYJZ30EGRwywMlgUh1n6SRcJhT+O1hSomB
2XoMmLx7LSHsrqvRzee1IU3vhXB27hr+7/CpAqfyWBTKPeZtvYTWhWQ+nkqMteW2UIndPuDxGLlF
opwLjanbuk6z89qnbVRKdWyxyFOKMAmGcENY5pLWWF+cL8DXtWg5uA+ZzbqwLKwyZuC3Pt+74GzY
1nBhEVfqp9NnyTZ0d74/AfNF+4xGABDM1s2vfBVwiwSmAnnj5cMpiScZfLshSgYIXxp/gM9XykEe
jAzcazE13kss6KWc7wqBTY2RCeKYa+JweJBbcEuZt3Qb8s7AJyCqCgA+401WInqkBj5amyaERHw+
r9LlAxljyd2XSq9YS3fk7yYKIbnh7Gldo1SHB7osDl4iyG2zipgny49adhjfdpwdwcP6VmU1qz1m
1xt0wTN4nJmb2sSJotb9yKJ9XgHdHFvfpob/U677CJsEaXcZV8nxRx6bZQMCbxQ707jGH8CigG8M
nlVrBCHLlVrebaZ6HjOnnXjduJn0fTm5Eqw8R7WnUE8Ufl7M52ZqG3B3225P7AZeOGslqYXmh4EM
PX3oEUMmN/BnzfpIL9i6lubAu/ACSCLs/KBvN6YVzfKx9xRFSGzkIWxogpcryFl8Xj8ccWDY/oMK
dHljOx4d4gjQYph1B69ozZUPFOZizOPsS4xBEY1oGzGQ4kjNqNXhAaZnfp+lDTvSlIKE7ml5hlQo
k3gCksZ1Thu+0NobZ71HvOXsIKJMZKS2TNwSyEHHtGmyKwdjngVd2IMn4tj6UFlNhWipIdA2IiaZ
0VRBvSBszWJIkQn9ubP7YKsJeDVP7bL4nzJiQ+Y1BGtqKuVClKK9TRRjbdOFocumYCdHo/EQZwiN
17Js+GcbWlwkx5v1LR3AkYQm8ngduSz+7UCNUy4lHexGfZ/HpLBCczbWqh15ZpaDck6O3MXohDyq
wH4J0zQlb4+UdppNdk19gOKWd6rPm0mUsG7PXlrnv9XUmOwuYYO1etnDLQNoEZAs7qDzwTBmxtec
iiJDpSh71rRaAMG7oJ8mD35CVHkakho4NqF1HcPNfrKMvnuDD8NwzsndBVPF97qQIsikyNjcVBmz
WiGitB8XxdX6vG6GWc7iiB7G2U5ttTByl3qzicLgsgRsVW6ihvbVCF3rOS8QYNQQsl5kyyPUF9w8
aWTkJ6P2kD8tKzOIdXYgznbJgbDZ9Dd3EGZ34TWKJw7OKFTRvA0vja8VBrRLZbAzl7gz3SPuR9M/
cmDT/aHjfLMKlJL7uu/UrlhcwJxVeu/FhLj5GAQWLTugd+maPg+XxM8Mtg04x5wkSsHGIoZJPCZ0
rGGI+s4RHgDPw7yEX34tmT2z/EJ8A7arsCpNgiRLP9iKqbd3vHLymEil3+tEzJeJO6XvGxUTx8gT
wurMaWdmgm8rHxt9CXxtchvjVhqihh48h1WwdSRqVDv2jFfVON5bFqr5t4Kq8ktd6I5yeyyIKsKV
Q+diAUZTlCE+CMaPyIqE3KgoKmBatFXWbkl8bIlY0ek1SAPi5jORfsAdHz+goR30WpXIW/POW7LJ
vOkaF01EBoGfv9btxG/yKjPtqJSrML6dK4MTa2HGI/Pm3kQLxBRZPJ+7M/9OeP5mwkNj3qEv9J8n
PDdJ+uNw9esPfJvtnN2fDGpoc5D/Hp69I99mO4H7DsMo1gQoor9b5f8Qo4V0GwXDAKzrDD2xqP5u
jw/eLUgbHJC4iPhx2rH/xB7/YwuMURMjFyRvHlpMRkyLzfSHBidrJSnblecdBzIq8Ctlc36foHE9
QdQZ1s7koX1A+LVrJIHi1EfRKUBt8Bx2pn7vVUHz7IqMsFCHuOhYM7D87kr+7Ujo/O5sOiYeb9B2
qA5+GgmF6FwidJ7uMRtcIqQTTnc0dqpL8oLYMlts0XtIf4CAmxqx2q9fGwrRD300nCOoB+neMPU2
aQu4Zzjrd81fvNckCai0hfMXfSypvxG/qDS8ykPkEGAQPf8Ss0ZF8tck/AvthgR/ZTL9pOdqfvMV
QQAkN0/OKS7ACeRCFSSsSJVvZVuLO9pRoF60AhjNBtJfWo3T7FyzIcCC8AVc+SVaXfqI5U1iTyYg
EQYNDIVbCIQjA3l8bkRUs4wmBtpbmsmrIRP2M6JkBNFdBim5Czg1dy7gsrpQ94hcql0NWhCgeO8E
pM62kL6BCibZmhxT84OBlHlLl+hR6VlysJtb6gtfNBWMfzrXRmKMA7W5Mxwmo8RwClBmlc29Yrzt
jwNpZ4Qtr5kN0N/ChvexyoISLEsXWpfemEVAM6f+A1U6esDURGCzQomtB3blQByQEE07wi4EPFo0
Y4Zrj0uYs93eh8rI7mi74FXOsNYDn2fRJ5zKlMQ+6XA7Kgg5u8HRUBJTHqV7jRIeNVPbioKxe9I/
WqpOoBH7ozrS4i9gSdtVf69RUCVryxk7oIcCh3MJIC/A2Nfniy1SNHiU3XheIP+SiiGOU3vkyB+q
VSZnIh8a+j0Hb7BtgwaIoOHpeR/9bAog1onqNq+kBjhIxUoXgvmPu6TUrTjhWDvcG3TNeuRSE5G+
+9kO4rc2sYddbqYAo4aBPiXuCTgW5f1sTwMKy1plpzkLsk3g9T5H6745kL81b8Oi6TlVgD/dQdyP
YWVnIFbWUAx0vx7aqtsjQrQuIiPQJ3p70RMgW1KkxoSspoLQ2t9cjqe0V7FIMDrxy9+YJy+hAnNL
C9VLiUvDGdGSZzPMHGqET4jQhmfvITl7Mel/K4yZhNKJ8YFsnlQ3dJOqelhH+BvidaYj3DsBZKS3
KkuiFNCSzPa2WY9vAAVJ4x04waMuahAwmFddG8r0BctJQeJONbj2TdfJ6DSr2TkWppMNH4VOOYdN
HknyhK31iiAjpSVPRWv0r0wyl0R5cqjxG6CvS7c9iHxjSwjodDVMFkVmZ/q9tVUDk7qHyamn6YDo
jnLRiCqqt7qSdLGkojO7JDAh9MCZgbYS6SEHtXjMCS2HwsxW0FeXMhnTZtOaTv1C2bAkE00Ft7qm
NJ/yLr9ncLUshgmfPyf/8CablX9tK9ox4JPCc1XLZ8O06z2A5iWMvEXqSy9wcLsPfSoIMIb6xLvX
MU7Acy50WjOdobVTP48DhCuSyAaizpKRB3mLZV0bzCq0+mxC0jeJopGeeR1G49Ias5v6RXZF6G0a
o0AwtizlpB9znVwOwts+O6tQjX641qk9PxUdR7AaN7lD/OGebkDEsZidwJpePAo2szkFZF3wrzwO
QwC6xWTFLlYNax6Hj1VMkE2HDtirXiA9l9w6cu4uajmL67azeMcYzWpjN6qeOQPkI9LeoGjdTBUn
hIX2b3cLJVXf4eC1b9y65sFKo6C44YxH3l6FedvbcKoYjojv6cLjukjKy9LAp8CSCEV3ZcPfOlaW
FQwE7MGNWs2OF6lN1Un/kzGgBoWOJSEuFzFZLrjKBFntKoE3u0roHz3XllFfJ2LCV4DUtF5FgUmh
bWu4UWNXf+6s/j0qZXGkHZN5i9pzvFOicIqNAd9y2AcMGHDEUFYPBGsAU3K9LNpZ6DavEmeIoEYb
cOcSclke7Vxpgctdea8gEAWuN/jwu3rMt5ldQ0MqcG9fugWIFQB2CVB4Wmmrvg2Ko26DBne3ltaF
YxT9MYQPAsaqixAGss/MfORw2rghETIrqy19e03yJHYbVdPhXE39Eg9ejQ5MY2sQ9PJZx0GbxJ4L
cJQFvyud7sO/heN/5Vd2QQ59V3L8SZt3kxcvDKFevhcGUW0uP/SteAzddy4SSSpBBvCLlYHq7Hdh
0Fm0J4RPb+IsseOvvhWPZ2WecJj8LZqIPwpHB2q9B0le8CLLz/2jwhHt3Y/VEdJAxH9IQahfbXpw
P8sC5JAzsRZWe6JjATOMmKwe8S+ezD6486gD6qMXggxa9ejoUMxJoQhRI8cYJZ2waaJqFoCZ3I0y
TCN6BhDtHtXUFhdY2dLstheV/IQ41n/2ZlGdEgsIRz9mNryOXLL4pml5wghHtyAPh00/ZNVl1rQG
aKWkqVnzVTPvgZEQCYI6Pp4Tmwy/YZTh85BOhH8FJiEcsuco9XEYtQpuJ9vzsWqmySVPIMpCBzke
/OO4CdiXFs6qOiNXa1mDH2oWxv1lDwG9j3dGUZruos5OEw3cPqW9cF0kLqCYHV3hublGasvHTTSr
EFrdKXOjA+1TAH5bIotMzLsViq6AZoQdEdSyyZVfRteBDV91XEWkP/cto6lSjYuuJjTHjQJqh40L
eIr5Oo5FN87bPEk9aqocXylqwSqrwUCUihgowPKqokUFn9ZgHNqHLk2JJJhbF/dr1rjzOhc0V5s1
4zY7gX+H8RQWw9scTVPngUMs48nbDDEOW3pC7hDv7VxH8hrThHE06WLemlkQrWaiwFYj1l0GvUl1
TAxj2Mfgox5ygwJ65XRkfg4w8e6sgqBHwUj6xW8yPK+FKhhMTAlugQ53b1DmlxJPzL7u3JIIrF7t
82po+1Vb1WIFlFwdA87GviK8qyyreuOIJL7x7JBov6TQGwEzbuP21CuZiOsDOY7RnaQh+SGqjJ7R
c0SizWwMzU2Rifd5XcZ3WKq7W2Jj/LuiyYdnWFV6Q9IBsV9Nou+4H+rdNNQpO6OObgu7nj7kOHHs
9ajIrox8EA8EuPjXYZhHTwm9tgONBePG0ISUroB/h7vBl85lJKJibyDzmDeWL/PpqVmSr5iIifet
sKqHbiKgcsUQPtZrLyOJZ52W0tfrmmH3sZK2ELQdyceDcN4fRwr0/Vjk8RNkDecinH1az1bjjY8k
isD9ChqSejcKlOIXC1QKzTufDtcqrqtqS8uKYQTiu1vOc/5Rjt5jhsm0y5TrrFxH+5cLlyVmn5yL
CleAGm5UHNPN0Lo+IEhUGEAmvmsAY/KOir0C2qOJRiIl6PNoJx+sFsoHM8jgxDddbvFvuOupawht
mAp9F4kuOZHEJB9jDBgflTOXBH6N2n7NmPpfGHPFVt62jn8aCx3u3Kz5DWd6dEC90W4TndMyJnTm
IcwD9dEUWfFhosD64Ix96q29Nsg/tPRDiEniCRNGL/emD18o9Md+lzbiYqzJr8GVVOwzIPE3VVh5
p1GTp7RC+JKBJqpCAxp5mjMtQN7LMcBMb6so0xhtG2pNEMoOdzHDv4ScDOazvdFtCMSctvWoAINH
eDi4Lv3Kx1dJHKe5BmM64uEKqw0HafvJ9Q3npjfk+3SWD1lj+G/aqwGjYxOHxemNqNyAys3ZI3A1
96KEfHpp9lRZnLCZO6TxMXQ7/2oaZcujobqHuQiKjSfN+lUo6I7NONe3ThTOn2leynZlgTvD/z42
NBVj932ckCoqWtT7q7FsCQtCunGFKlE990T6VHUBpC0vyUvLLWumfsfdkDbxS+fQ6StI8lx3Q3vJ
HGDcemLUm2RQzkcITunBMXyb4Bt0MZe2ppPlkkBEtdLbBk+cmwA3a7Wxk1RXCRE8QX2XZx19xKa3
mAsoendDl9JXJTebQQ1DMxSFNqPX+3p0mZTl8eg8wJcKPudjSctWpYqe7nm+ir18uncNZoT1UHkv
ypPMwwRWFuqcRRVxFvDERJUTfxQkmHhHFzYnqK7HCQTRtR+TPbyKFTR/5Gb4PrsUE3hJhbtqJoth
OUyq6y7tcAiNXr3uTf1KImR1b41igeFF3ZpfiuUuwxrqwdTd90yfL41+sT0FTfDq1tL7UhvuG8kq
9iVKhq5fTy2H9iLMti39Zx5yI78adRJchU6eXyYmeHYO1a+JCZmjNRedjNbva1M+QOE014Elk3UV
cYJIsXDtUlpLCDLm8K61ZL1FlZkwyMMkdmCAeV3kQ0zeVBptZCUt5OKeu8+AzO543l+zuQruWxuG
XUKh+Bj7mGGsRDankSH1VsrIK668Gqe/11XDVV2Z8YEYlinFPUdwskvgwx13brmpTOYKSCzlW6s7
kqbsxiooe9zgKUbJdeIdYtEfm2pdew2nxSL3ytsyMgivtBk9W0Bt1yadpM3UmeklKlJ/xeCn3vdK
q42rdP9sS6gRRVBXKHfyT31nfc5aIktntsdLgpJjSKzdmDC5BXpRdXW+0WVC19bR3RcLqvBWWZN6
yEzhbYFByG0d0/mAaRZsGEtGD+lgddc0f/r9GDot7yKVN9jxHWubzeGS840uiQFdYhxHdYHoIll7
FWnYplt8IkBE7TB95W8Ep1tbBo58r0HwKQmK32SedkeiCfy16efY4D3+K0IKuppQsR5AoZhHE6XA
BhGlvbP71LqcGyN7DbOAiIIiMfbMvQyMWFFxl6GYOOGtSXdwJFsC22PSTCF6HBzkIztfU3kZY+3t
czsZLtKyJpSs0AT59JZhbMwJgYhu6mHr+F312nsjLXW3eISqQOrolIjDODiMlL2r2R2bQ+WW+YJN
s3e15b22ZnOniKJZVSCZOS3Oe5ZoYzU56LIgZ6+SBF5Dms9UGIUpUDbW134j7/wl7rVrkQqWamWW
OXOppLoPsGSfMoiPO0icRBFj310xXLJXLtDfbi7iHSi1K6c0jPuw0+O+ECo8uFMWb2anvMPcdTvh
k9oh80RUQvDmWhQTLldlbWB2F/sOBvKmn8Eku3HNXDZRWMwHh9xEw3dujF4TsxUa/mPv2umBCLEa
3Yn1WxsJ7IMTiJS0JJTEThuPjSwn1bFy1N1oW+FrWk4tHDpuP3IxDwKQKIJbIhQZEySrwUMNR5in
OupShkBmYoNR3Bycyn66K1LvExk/7/89S/13ZylPcP74RROetKYfLRa2e/6RbycpyxLvINKjobLD
r36KP05StvvOEw7qDQ9YAD4otN6/t+HFO6CNSP1ouPvmV7v47+An611IiwPjE51h30WG/U/a8LTu
fzxNQVHDdcBBzzMZvgZMC37sw+edmvNRhSmaaZo0IXlxS96XRJZ4E0aN6965omXIDbilktBL8FF4
FNypWOfRUI/6unUWlKmPKHzVEXPSO/esRAvv1AsGIzfXAv4PqoAqP9D7MMfbnqHvW2k2uPVWLA5p
sJZWwgDahgwJIK1O7DwY9nXo4iJN2uxUZpX1xYk51q14vIPPhs18TgN4PvlIg1EOxXgbe1g8Hk3e
fYxzZOOEhUl6SEpPsHKEUhxwJCvMXDR4p2fHNd77pvE5gI27KRfyD15g/1okQ3ok8jS7RFeeHn0e
sk/j0qqiNR4i0axEci/9IE8Y2enpFh5QFG5IAynl1mn4xHTEZ0bGHVjwTWgmsHo5I8ZDGq+xLIrP
Kb6s9x0wiOzas7Wx6Rhp36Ss6CO6FJ2kEDQmFmE/WfLkQx0S+mL2KWnXXt9XG76J6WM0sRwY1GyK
oKsofvBdaq5VV0+cuSbe/jEVUXIxj1p/xD7MFi1cbR7jyhm2IfayCu59RpS533N0Wfmp03yYJNVl
HLcZFYU/lCejq8x6haixUYQuz8FNQBSbIi58CSzK5pRGjq8TuF0ZrR15TmN8phHfgraR3Flrmwar
3oRFojdkfiBJXCTIpZElX3xZuFtkvvmhS121G2NHbLzFmkuX3L9rZzr9qyrJ442NePMuFyU8zppY
ebNsrTvDC8dtNZTiFLk+sadSeuJtGVBvNA/NNV2CGQnMVwVpPC1y0rYymkvgj4hMza+KUzt3R/Sn
oYcIKthyIVyywxlANbdu3tIymKsUtazpoF4GqhektABV2bmXOJErC4VMRR8CfapFSjVze67eneri
Jc7aGvyHsqnA/flIWZunQiK6Ae+O8nc6i4DJn0UQ7GiAZxthE23FfhRJRFhNnLyVrT9B0iz83GcX
n4gqGRCWdnB1NCWgEaSXw6JVFlE1vthfVcyLoHlqqnI66rPaGbJlJeHQCzM5TBknxQO2RuLKe4ti
dD2eBdSmLP1dFafpLTgdiuykHRZeKSx5nuwo8JFcNBOhp7CVAfg0DOeHy5loiRaOoAv5B3OAs2mG
cpkEnWe+2Xn+K86zYMkm5l/puaT9sIyNZe6rTRI7MURC0nywy/sU54Xhp9cGwvABivEyjMZUwzi5
XGbU9jKt7kPdwkAyu3uSjTJkMcp4JSWd0TdsT8bggZdN3nVfw5Pd0W8v+12spvqjRm7rroJlvj5T
ndV7N2pktecPF8mMUfX9gZVoeoAApuvjN50ntnyxL8wE0ZkPzf7o1I38Mhrue28Rqzqp16F/ye2h
OYwAKDGKRxPa4sag94mu/mqOMvvOrUaex8hFk7jNYlYzTxHck09ttp+1E5wyg/ipTTAaWl9qC1WH
73TVvOGVIMcHUbctrBglTMp3VaPPmbONPbvOnQFhH8CYSoqNCDP7Av9zuHUCpAhbI23wMrkJ9iKS
D1JE8IXN95y7cfZZtn72kpm98R4F5PBMbTtIBnCuy7Pm6mFjZLOzLS1Op0cZx+6alJKs2wrOEfKC
/8ElaNqgU79iNtxMaMCDuUxObmd4eDwRL3uNucqmggmU5gSwtsFzIgISMnZWFSOBg9FKp95GZFoA
3kFmgyqzrhoVrAJ0jI8WQqUn8NIfXG5heHzdIvcKK9M+CKTLd8JjzBb30bTp7QQkGkF1JuSI3t6C
pCKesdajvq+izr0uSqwaKzoUpXU1yrq+mvtZZPugrZ2Pba8/xloPaAVFOhOPm9J0WQ+D2XcrNWRa
XYEdX4wPVndfEuXKuZr9K74DbxpJe4XZd5qnQ+n4vU9uB6e7ODq1ZDIG1y7K7K/WmH9FDX8jasBy
YOEa+c/11EOt+uR/Ni953f/Qn/72g7/3pymqXEia32yrYukB/19/mhwAsNUOWnrwFN87x13vXYh4
AXHmko9KU+P/WtSu/Q5rG81p4WAfx5Tzj0A7Z53Gd/4emB/8CpTmFH/Qt00cYz8WVaHZVX0UtcYF
E6zhjvqvRBIpvWNZzPnWb8gVNOfBvncKwfSmZlRuDVN4DKwANEhej4/k1pUsNTx7VtsHBxK0SC2P
MhKMQe2BWSNIhQy2+D5uHMhRBKRH7jI6d6unUeW3i5YPLETMEZLjGQnygJR5ekJ6Mgtiy815dlu3
sB/6ioCWprGXNMO4vHbHocOPSQ5358OnmOg8v5kG1UbgvOeB+eIgnaV3qO6mcOrvM7B1+3YkI4+8
eVXep4wbT3UTwKDz6cevNKE9e85C0IELgnkmaDzHMibLL2N6D5UsCneosJx1Bv0HuTCX81oKA/HU
6BLcOmj0y1QbrZOsJpMYnNmU5haVQkRzq/UucSccWMXvGxPipQP/5KrMrYsq0uUm03QL44DlI09A
vbVtEO16synX3DD1NqgsSQxBTtYKjW06awQ1V315MaOt3vme4VNx0q6LCGpdKddvdtqOoX/oCvss
XYnFS1fMD61XtZtxSp5Ceprvx9ITR+36w3Nl1QQEMVXmDOzU0XUjJ+JzihpWGgRzwIMmbpHImR9A
CuVY5tOxDoxXJHAWSGHkEsa8U6LLKD6qupvXple76CZcLIdoUlFCtk4VECQYQhIZA9q15Inj5NuX
dofGzvdIYSorIluoZfwbXSI4MNBl9ZSYRpn0q2DunGHVx6l36ecSAodFBMPWyOfFojKEJXYp5ebX
xkRxaGyMUgPe2LNhzRJyY1akSNpJQg/wK674RZ0foj3V1Vyd/KjqhXyuUanfy7kZaWWGXZ0aRCrJ
vpbZeIfAodxXbR348Q1t4WEYd0hATDXv3bmRPafvc07LaCpCWwx0diS4EPFTkOdix6Ui3cX0voa9
YAlasl/GtJpIgmnPsTDWkhADekjfjefYmOkcIWOf42TyJVmGcpi5qKE6AmfSieyZ5BxDwwiTtlgv
SKcBkUMrswrbN2+OW/ZppiL3FU2RZs1K0qI4yJvkKfoaepNNtrUulyyceRjFsKO4ISJHUUiSd9pX
FTB5MnTqJU2HbjfBOmOgCNg7x+3QnyH37hzC4y15PG3i2ptiyehpl7QeseT29EPTrMU5zIc3QMFh
dguGjqwfvaT+pBN1q+hkhY53CQXy2yUgiLYF/Hhc9TjElgShZMkSChofOyiBEYxY4p7YEChY/YwI
hgyi/hxHhPqZaCLrjCY0ySsiVKK6Zdgb732myok1eDdhNsSP0Tnp6Bx61C75R/82GP6bBgPiskX6
9p83xA9p91pXNKK/n9Z++6nfpX7i3dkMzp4D8vgrQfrbbhja75Ct0kpg4wvOg9k/egxwVAIH5R0C
PPcMnvthO2TIimtRuAjJ/mGY+I8dBjzMAE88mCGuw28jrGz5++/UbOAHkhw5kvhqKZGlpW89C00w
IZxom3uJwem7C/QX4r2/ekF2fmgOzGcCYf0kLcz51OhPSu/C8WxiGoYx3cPX0rcCdOQhnvD3/Pr1
qBu+2+2/fkA6MVwvIAqg9X5qoZBxN3eg/dwLv07ES7YYiM6WlM4jx+zXL/Wzw5ZryVfNdJ2GLZ2h
n7MFUQAlscot94KMae8l9QFSeP2MAJmTJdppRitPPqi+axrpf+eS/otP+bXiAhAOLONs9v7uaxzb
fJhMQ7oXnY35HAXmYrZHibkpmeOW619/zj95//mg3IFUTzTTMG3+LA/VpMeWvk5dhmeoMzF64TtY
jZmJ5WXofY52FWbb5MQWxahmkljhUDrXmJOQAmFetKu/c+T/+eMLNgABsBU5n+/ayzfz3cdnPcfN
BuTwIhhdPm5Ihhi+a5B1/8/XWtQXiC/gH/k/oyUYBJhFMk0uJeCIa9A1uje/L/W9Wswzv77Qy7Pw
PYwjDCl3Ud8ixGUDNX/mOaR4bjhdK/eCNEqQiGyP2JT+KTvh/CJgXM7/ZpX66YHEvg40yS7cC8Rd
9UUWDMyNA9EYawuHzd8xTazlcfv5I0H1tmykKFzCn/UhQeRYsN4s5yKzU0ZFZ0yCFRl4bArZNc9B
m+N7EhMP6YKVmJLeAf1IE+DXF/Yv7mDoVSx75vKoLlaCH2+YyLbsKBK5e6EpRU8ObSRj1S4GiMbo
uEOxN5XbPLeXoeGs4JWcH14YzumeFeTvODN/dfcCJQ3dcPmmId38+GbygrDdMm94eAfcYWc3ykgq
8gV+pXD76w/+Vy8laGtz6mFr+RNNh0EsRjq/dS5Sj8sbhjGPLP1glvpA8O3/+sV+XOpZvl2Xw9YC
XAUG9ufbt0n6uiAmlIh7nIAzQjcJTcLBzjqP2JGHamJ1+PUrLsfV726v5SWRzdOUFwQo8QX/jOxp
8hmVE2ErJzPCL0jEF12TDjHCvaDVc592Ed/r2fOTBBnewZhHqoQRcOEbFaYdOostkk62v/MK8tXQ
Oc14JldRYtC2SBfz5a/fMty0H98zGz/5Dj43IuAmB13/T18/sMfM1aXjnrrCLHfmDMKvToWxi60u
V6vaJFotXmMJknW0JmR1ElsEXeIOZTbmP5qK+MuY/vJFRgT4vDEa6980mduIQ87eNRtSQbLB/4HX
0rMwc62sGLfv2dpUMD44mBk/Jhe/rE9UNHEAme0cRxtker+wKYLYdU4y4wKuEERMt3Fa4BgGThU+
Me8ySIAKo9Y6WAiDUAr6iRw3ZZiIfA1oPoI1q1KHdl7V8hqLDRWxBw7slqyLlTu4nIDRE1jXXVJz
hzQuRimc+T3RTxhrxGlcCBwdmbi47aVVJaccNvUbrIj22W8quzmR6DLdWwFVi2H3Bo7OJo/TTxZs
apTPsyOWDGlGD0/Ms7n3+ly85NBZobVktvcykcf9hgR12aEH7Nnk3tmvzRzZh6H123spiBvyRsxt
qCw46bH+ctAf6VJz8p/QCxgOdiaci5A9oHfTRXb1PXqF6Gliorg/Y3DkAog5+9D62V76amjd77su
np/sAQN5Ey6mP8TSOLmIvH3Ly9hmBsqReTt3EZlQwSTDJ9WAwoStMTnHMCLoblUu5rq557q5ajF1
n3e5ip0aDRrS09VUJjI70DmEujn5/mJHSwTT2RLApX9KlsLkTOI5W+zBTOJxg5mht0R5YQ4+26Db
tOWuyR1sqL7IuZpTljUoyOtgQlVlRr44nQ1jBg31bt+5AyAYNLG8GQdWLGoBZDBvok54/moznpgX
zYF1nRjgLTaThxqQQ3yAP9GfXPabPqfrvLIqh3sZqn741JkRvzboVbDRBq7MxlokyT0HJb2j00nR
ATkDxUfjxDMJ8AVyVSsF1DLUrfciYGYA5qokiFVvsuRD7Mz2YQYX6G/sWLifqmGoHoM5na6KdgBD
3mmyCnD+WcHOSk15Sot6OMbImPkthdbrsZprtTG7SODBnVNixMTiqKAVOV2THGNelG5Sk5SVhyFz
8w47P3CD9VTN02MO9nnLHKVBHW0ilWDmlTOYoAd1hzGUQXoWqRJboOy/BO6MOtL21XUoPEVuu85I
giQFsRnX8+LdHk38NqserNNHUeSy23XeJF717FubjnPtJWMNGe8WXNO4ClWTbghsRYVVq/qaQ6I1
rqu5Sz7FC2fDr0lVZC4l9tAGogumEX67D7pRPDf4aHccYedPJHTUJ8dF64eMx50/VUWbb7HkzDBo
B77GAKAXeVpj9Skj07HfQJDpNrkp/f1SjHZLfwi+8gISQteSDCuQieWuDOx+WZjw+hOGcK8w9h6B
VjXHTCbdbvLU9BvRH+M2MVKDVlZdfkzzgY74VPW4AmhdZG1HWEkuX+iC8XxgZ99EDF/WapDWrmxq
flFg4DIHS0IfMgJYnEsnsTbChzJB/lfLJNhbSeEHcb188814SaUbHBDbomkEcDuShxDxQm5Bxoir
4gTre9Nhvu+SzVxPxtYua/W+yUXbrIeq2ykPYGuVmK+F39UfwyK1V2loYfUwIgJPCt5HSOv9jl0J
quPM8n4p3JYQgdjkG/VhDV3iMqxuAbs1t+jEuKkNZsv9y5kQYtgZj0SHyl9v66a3swuhF7Oo7Wic
8qy2/VssTRakeg4RMJkzt6xJt+hJ+opuWKC0Z24XDSqKW2SltOeRF85rAD/1c2RhnDr7Wv2pkKhP
Q/bjQHmEwSAHA7gvi+W3Wbrp9l9pe6zGFGZNzWr7v9ydW3PaSBOG/4or97jQCUkX2aoPjI3jYGed
2En2hpJBRgMCCY1O8Ou/R4CyCIw3a3HhWl1yaI1aMz093W+/nXOOkhJc0EUrpTwzDXWWfkJH0B75
CrBaa4qJMGTadgIzBek6pSL3pxosxvhzHhhWRQvUgDXvyXD2lzGh7ul5GaZ6QSASD7q+GcvufKJn
LsxTFI4Y04bxHRSXfU1jFtnzgyXp6Hk+FvBkKxPvSaaxM6F4umvoNPrqDJaYjx/+CgDxV7ECD9mz
VM+6TamJ7bRoONT1sowGQI3W6nJpzcMHQG8zs22bevaQGtHsHiKCZxoF/chVXbmjDQTlqS3f9Duq
HSVdPQnV0Tj2xqOVENnXcWLy5ljxwLeovqZR39jMALZ6oohv+tL8RApFBhd55hPmlC3seGdKfjLr
kVRr3uiLYNlfSFLzrVUuyJ/STV1pt3gL5DmIJzw25oTxurkS+306u+h3K0CYd8SUkvuZsBYdEHRy
qKcNvxvEK+0psFv0I2mFK+puB6potaEHFZ2pB0dSlqwyuz1b+JgLetrRTcTSP0FK9DQIG9nXLB5P
YcujVCSiMexf06wF4zO01TZ7ZZFkpVJ9fGtTGtuP6Gj0qWFnJN69dCwdVQAmnNEgkZ4v9O0mhN+A
XQlganSlYPIuGzizpKYUVQWiBvolv/Rg/PvWmoZhL50Tbg2FB6Zxmaz+jAG70XVvnP1M/HiRdJtS
6uJTLvLc6FgBTFr0BgFdddvKKWO/sr1E9jjlNj5PYEd9aIpIpZhmmsxoVdQwm1Oqn63sNmOHf1bS
hewnYZhe5WyEN/OJnPkXoe0NqM1XOF54GLcrEKKKgDgmhFJlnJrpn2M1pZXGfDIApUZTkejnNI9h
Paaw5zOFMZhRrbm0afsDgiK7UGdU6EGQH6j92FyujDY8aYrVtXxTxyAqmRuoUC5f2o3FiowiVdy6
voB+2m+tejIxxb2cKYsHkGny0fKXejfNVyDaaMPbnpotva2DWlDa+WpiXmhhZooOdf3eCBou9qG4
Ce35oEGhFE02KUNPV5xTCEWaUcegtdMdRaj5QzPKGn1DxFAmCW2hXVpA6802fI8GYVrTyDqBKmx5
lTB3n8kA599DS4uHmTEwR1mLpN1lk6pH2YHiAm6FSeCbEZUwVOeT5FuIi8iDs6xHFdqz4eXjL5LW
UOxyQsZ02MtBhwQBIXkvF9Qp6tTPd0A8RHcNH/YXtdkaxBf2GJ99vFrmObxhgUkCOtFj62aaAKBr
ELv/QQEOPV/M8WpyR/W32WwPoJwGrev7cXsOZgN6UI235hNA0nuzEKRw8ph7i3ywLQD9zyQHtw9S
1JVQwSgAlSVutLx3JStGljXBxbdfAjGPvwVv+9Hrgs7cnejqMAB+XowAwolKnFQtAmSV2Op6SOvx
vibBd3isZOR+/KDZ50YTf5J0IadiLopk/ACoxObrhg0jLnyY5A11on9cmxvuqOiYEl5/vo02X/9N
5Qmc0Yz+SEz3SAzj3VixShCU8uXf0cKejB0tqOcmgWATwtjtVdWCZZ8XNT9FmGOjJQ6g3PAdaYHs
DW+uthJgKVdVlXTu7hywiL/rHKzVJnH29fXenr7InnPmr/f4RXMbprmqoMvi2lsJEA5Ytk54VCHO
V1zvbw4ozQPS+iP24OhKUK1zgwaWiqqB1qxMggJCABu9Cj16qZ53tgRYm79pDo8+vkbbUZ0u4xT0
bJ4ScGxFCxrADGwl8+CdakEjOlZbCyad1VXoWwmrrS9ihLtaMC2as4Lohdli8z0x0vc1FyC1UPZx
zf92KWgwvkP3XuT2Nk+5ZxZN+1yxDGDKJE3W1/szCMzl2maRuaBCGkVdZXUSWMa5Sl9dcnTAuIvr
3XkGGtmJzczccPz+ctkO/aPjBsFg72PbK9oGry9cjd2lwN6ogbnSWyDV19dmF/4tz+A3fvTL3ex4
wh+tHU3hypf80WM/KF2sw++37tX16OOHwo+s/LCAuW3u/bcf+kdFSWvnZ+fL0hla32f79+0DHt66
cq/yqcoPe8KNnGhI6/W1C7wd5q0zw139n+88OdXK7o3n8/dIPn6ojHPHK/gHwXJaQeQpsGWXfuaL
qL9f3sarcin3DOZVweSoTiF46sylI0tJxWukNgGjV1cVHccXz0E0F5VRG7jGJ5Ad+EHkjCq8ToAS
sZy1R02VrTuMxTCpnA5MuCrrC79wfSdzqs3P6WZ+AmWXJ5qz4PmsAwBu9lRVO+1LTjALL9G6GFXe
J17uulXRzjHzLevmyg2icXXIysYPq/tCe2hciPLdrae3tka71hV8PYIdoiJXNxXMdm25kP3OA1Fd
kWzAJ5h/1/ORcPasCPz67EW1Bx1k1WlBqRZ+Tl2xN4e2CRjLCdbLDSNLhtNlOcT1vNi4OXXH/DlI
hDxQs82Bp7zZ27eBviPmbilmY6o5Upcf1JFLqNSZj0pJhWjCFKd4hX1HSmdI/NeN48qcBvGhn0Il
YuiJsVONZ3G2PsFe0BfsBXIPYa8SIzjBgukLSWk65WthxTZto1B152AhPUiifdEnGXgwj/dsSIEp
scup8/ZJeOs+RfDjV+wIeKCi3rOuPm7d1KnuWxQjaCdwn4p2xz1nFkqQ6ZWFiXz7BAbw9XbKNTfd
Qvjx5oMnEP6Tnsjly1ubFI1Kj/KDGhMliCh+6TgQI4rqbrY9r9eeLusbHFbXIL4A5dUVf4yRtKbG
X+Orqiv6aPl2TcFf3PlcLv3U2TsmgGct6D7ravreC0bu2bU82NtMItT1xW+qsF6aiNtIct3x/1OZ
V03tf0P7rpRuxXJtwx11h/7NzaunSg2dnMDiPsSOV765wqZoOkC98oO325RHN5qxs5WC1pJJCJ1g
p38UnGz2pvc2ulpXx683r6w5Ob67Mj57cfBksE5wGHm1YqPu2Klip6tn5W22qC0oPzg2T16KNP3K
zx3Gn8rs40t/qwbXil8MfdeJ/vg/AAAA//8=</cx:binary>
              </cx:geoCache>
            </cx:geography>
          </cx:layoutPr>
          <cx:valueColors>
            <cx:minColor>
              <a:schemeClr val="accent6">
                <a:lumMod val="40000"/>
                <a:lumOff val="60000"/>
              </a:schemeClr>
            </cx:minColor>
            <cx:midColor>
              <a:schemeClr val="accent5">
                <a:lumMod val="75000"/>
              </a:schemeClr>
            </cx:midColor>
            <cx:maxColor>
              <a:schemeClr val="accent2">
                <a:lumMod val="40000"/>
                <a:lumOff val="6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1.emf"/><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309562</xdr:colOff>
      <xdr:row>1</xdr:row>
      <xdr:rowOff>128587</xdr:rowOff>
    </xdr:from>
    <xdr:to>
      <xdr:col>12</xdr:col>
      <xdr:colOff>4762</xdr:colOff>
      <xdr:row>16</xdr:row>
      <xdr:rowOff>61912</xdr:rowOff>
    </xdr:to>
    <xdr:graphicFrame macro="">
      <xdr:nvGraphicFramePr>
        <xdr:cNvPr id="2" name="Chart 1">
          <a:extLst>
            <a:ext uri="{FF2B5EF4-FFF2-40B4-BE49-F238E27FC236}">
              <a16:creationId xmlns:a16="http://schemas.microsoft.com/office/drawing/2014/main" id="{375DA7A0-47A1-DA8D-1D10-6905D6BA06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604837</xdr:colOff>
      <xdr:row>1</xdr:row>
      <xdr:rowOff>80962</xdr:rowOff>
    </xdr:from>
    <xdr:to>
      <xdr:col>13</xdr:col>
      <xdr:colOff>300037</xdr:colOff>
      <xdr:row>16</xdr:row>
      <xdr:rowOff>14287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C1E190D-EA65-D98C-62E5-A98B3AC283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75187" y="2682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252412</xdr:colOff>
      <xdr:row>2</xdr:row>
      <xdr:rowOff>7937</xdr:rowOff>
    </xdr:from>
    <xdr:to>
      <xdr:col>11</xdr:col>
      <xdr:colOff>557212</xdr:colOff>
      <xdr:row>16</xdr:row>
      <xdr:rowOff>128587</xdr:rowOff>
    </xdr:to>
    <xdr:graphicFrame macro="">
      <xdr:nvGraphicFramePr>
        <xdr:cNvPr id="2" name="Chart 1">
          <a:extLst>
            <a:ext uri="{FF2B5EF4-FFF2-40B4-BE49-F238E27FC236}">
              <a16:creationId xmlns:a16="http://schemas.microsoft.com/office/drawing/2014/main" id="{C331CAB4-F9DE-720F-E1E9-3D3F72299B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584200</xdr:colOff>
      <xdr:row>33</xdr:row>
      <xdr:rowOff>14287</xdr:rowOff>
    </xdr:from>
    <xdr:to>
      <xdr:col>13</xdr:col>
      <xdr:colOff>279400</xdr:colOff>
      <xdr:row>47</xdr:row>
      <xdr:rowOff>134937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12EE3BD-8B58-4300-3766-2D8E8B1AAF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02250" y="61960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42862</xdr:colOff>
      <xdr:row>2</xdr:row>
      <xdr:rowOff>17462</xdr:rowOff>
    </xdr:from>
    <xdr:to>
      <xdr:col>10</xdr:col>
      <xdr:colOff>347662</xdr:colOff>
      <xdr:row>16</xdr:row>
      <xdr:rowOff>138112</xdr:rowOff>
    </xdr:to>
    <xdr:graphicFrame macro="">
      <xdr:nvGraphicFramePr>
        <xdr:cNvPr id="2" name="Chart 1">
          <a:extLst>
            <a:ext uri="{FF2B5EF4-FFF2-40B4-BE49-F238E27FC236}">
              <a16:creationId xmlns:a16="http://schemas.microsoft.com/office/drawing/2014/main" id="{0B466E6A-D055-8C4F-64DF-2E6632BC8A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82550</xdr:colOff>
      <xdr:row>17</xdr:row>
      <xdr:rowOff>3174</xdr:rowOff>
    </xdr:from>
    <xdr:to>
      <xdr:col>1</xdr:col>
      <xdr:colOff>781051</xdr:colOff>
      <xdr:row>20</xdr:row>
      <xdr:rowOff>60324</xdr:rowOff>
    </xdr:to>
    <xdr:graphicFrame macro="">
      <xdr:nvGraphicFramePr>
        <xdr:cNvPr id="2" name="Chart 1">
          <a:extLst>
            <a:ext uri="{FF2B5EF4-FFF2-40B4-BE49-F238E27FC236}">
              <a16:creationId xmlns:a16="http://schemas.microsoft.com/office/drawing/2014/main" id="{19EC9675-A0C5-2221-5F38-662FCB4F68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57149</xdr:colOff>
      <xdr:row>17</xdr:row>
      <xdr:rowOff>9525</xdr:rowOff>
    </xdr:from>
    <xdr:to>
      <xdr:col>4</xdr:col>
      <xdr:colOff>793750</xdr:colOff>
      <xdr:row>20</xdr:row>
      <xdr:rowOff>60325</xdr:rowOff>
    </xdr:to>
    <xdr:graphicFrame macro="">
      <xdr:nvGraphicFramePr>
        <xdr:cNvPr id="3" name="Chart 2">
          <a:extLst>
            <a:ext uri="{FF2B5EF4-FFF2-40B4-BE49-F238E27FC236}">
              <a16:creationId xmlns:a16="http://schemas.microsoft.com/office/drawing/2014/main" id="{DE8812E9-2B53-57B2-7E59-EBEDBCC3F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241300</xdr:colOff>
      <xdr:row>17</xdr:row>
      <xdr:rowOff>19051</xdr:rowOff>
    </xdr:from>
    <xdr:to>
      <xdr:col>7</xdr:col>
      <xdr:colOff>935037</xdr:colOff>
      <xdr:row>20</xdr:row>
      <xdr:rowOff>22226</xdr:rowOff>
    </xdr:to>
    <xdr:graphicFrame macro="">
      <xdr:nvGraphicFramePr>
        <xdr:cNvPr id="4" name="Chart 3">
          <a:extLst>
            <a:ext uri="{FF2B5EF4-FFF2-40B4-BE49-F238E27FC236}">
              <a16:creationId xmlns:a16="http://schemas.microsoft.com/office/drawing/2014/main" id="{41F4BC8C-3EFA-EE94-12AD-01F9963750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215900</xdr:colOff>
      <xdr:row>17</xdr:row>
      <xdr:rowOff>0</xdr:rowOff>
    </xdr:from>
    <xdr:to>
      <xdr:col>10</xdr:col>
      <xdr:colOff>939801</xdr:colOff>
      <xdr:row>20</xdr:row>
      <xdr:rowOff>19050</xdr:rowOff>
    </xdr:to>
    <xdr:graphicFrame macro="">
      <xdr:nvGraphicFramePr>
        <xdr:cNvPr id="5" name="Chart 4">
          <a:extLst>
            <a:ext uri="{FF2B5EF4-FFF2-40B4-BE49-F238E27FC236}">
              <a16:creationId xmlns:a16="http://schemas.microsoft.com/office/drawing/2014/main" id="{6E8EECC9-7955-1ED8-6167-11ED5F2827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317499</xdr:colOff>
      <xdr:row>17</xdr:row>
      <xdr:rowOff>12700</xdr:rowOff>
    </xdr:from>
    <xdr:to>
      <xdr:col>13</xdr:col>
      <xdr:colOff>1135061</xdr:colOff>
      <xdr:row>20</xdr:row>
      <xdr:rowOff>31751</xdr:rowOff>
    </xdr:to>
    <xdr:graphicFrame macro="">
      <xdr:nvGraphicFramePr>
        <xdr:cNvPr id="6" name="Chart 5">
          <a:extLst>
            <a:ext uri="{FF2B5EF4-FFF2-40B4-BE49-F238E27FC236}">
              <a16:creationId xmlns:a16="http://schemas.microsoft.com/office/drawing/2014/main" id="{4A3FD7C4-A58F-E2EB-249E-92738DB1C0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168275</xdr:colOff>
      <xdr:row>10</xdr:row>
      <xdr:rowOff>101600</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68275" y="1911350"/>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solidFill>
                  <a:schemeClr val="bg1"/>
                </a:solidFill>
              </a:endParaRPr>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24003"/>
                <a:ext cx="2667001" cy="109527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a:solidFill>
                      <a:schemeClr val="bg1"/>
                    </a:solidFill>
                  </a:rPr>
                  <a:t> </a:t>
                </a: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a:ea typeface="Lato"/>
                    <a:cs typeface="Lato"/>
                    <a:sym typeface="Lato"/>
                  </a:rPr>
                  <a:t> SALES</a:t>
                </a:r>
                <a:endParaRPr sz="1400">
                  <a:solidFill>
                    <a:schemeClr val="bg1"/>
                  </a:solidFill>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IN" sz="1050">
                    <a:solidFill>
                      <a:schemeClr val="bg1"/>
                    </a:solidFill>
                  </a:rPr>
                  <a:t>=</a:t>
                </a:r>
                <a:endParaRPr sz="1050">
                  <a:solidFill>
                    <a:schemeClr val="bg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a:ea typeface="Lato"/>
                    <a:cs typeface="Lato"/>
                    <a:sym typeface="Lato"/>
                  </a:rPr>
                  <a:t> PROFIT</a:t>
                </a:r>
                <a:endParaRPr sz="1400">
                  <a:solidFill>
                    <a:schemeClr val="bg1"/>
                  </a:solidFill>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a:ea typeface="Lato"/>
                    <a:cs typeface="Lato"/>
                    <a:sym typeface="Lato"/>
                  </a:rPr>
                  <a:t> QUANTITY</a:t>
                </a:r>
                <a:endParaRPr sz="1400">
                  <a:solidFill>
                    <a:schemeClr val="bg1"/>
                  </a:solidFill>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a:ea typeface="Lato"/>
                    <a:cs typeface="Lato"/>
                    <a:sym typeface="Lato"/>
                  </a:rPr>
                  <a:t>NO OF ORDERS</a:t>
                </a:r>
                <a:endParaRPr sz="1400">
                  <a:solidFill>
                    <a:schemeClr val="bg1"/>
                  </a:solidFill>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a:ea typeface="Lato"/>
                    <a:cs typeface="Lato"/>
                    <a:sym typeface="Lato"/>
                  </a:rPr>
                  <a:t> PROFIT MARGIN</a:t>
                </a:r>
                <a:endParaRPr sz="1400">
                  <a:solidFill>
                    <a:schemeClr val="bg1"/>
                  </a:solidFill>
                </a:endParaRPr>
              </a:p>
            </xdr:txBody>
          </xdr:sp>
        </xdr:grpSp>
      </xdr:grpSp>
    </xdr:grpSp>
    <xdr:clientData fLocksWithSheet="0"/>
  </xdr:oneCellAnchor>
  <xdr:twoCellAnchor>
    <xdr:from>
      <xdr:col>0</xdr:col>
      <xdr:colOff>190500</xdr:colOff>
      <xdr:row>4</xdr:row>
      <xdr:rowOff>38100</xdr:rowOff>
    </xdr:from>
    <xdr:to>
      <xdr:col>4</xdr:col>
      <xdr:colOff>25400</xdr:colOff>
      <xdr:row>5</xdr:row>
      <xdr:rowOff>127000</xdr:rowOff>
    </xdr:to>
    <xdr:sp macro="" textlink="KPI!B17">
      <xdr:nvSpPr>
        <xdr:cNvPr id="39" name="Rectangle 38">
          <a:extLst>
            <a:ext uri="{FF2B5EF4-FFF2-40B4-BE49-F238E27FC236}">
              <a16:creationId xmlns:a16="http://schemas.microsoft.com/office/drawing/2014/main" id="{9CD496A3-0D02-09E9-0995-4F29E4ECB2F8}"/>
            </a:ext>
          </a:extLst>
        </xdr:cNvPr>
        <xdr:cNvSpPr/>
      </xdr:nvSpPr>
      <xdr:spPr>
        <a:xfrm>
          <a:off x="190500" y="762000"/>
          <a:ext cx="2260600" cy="269875"/>
        </a:xfrm>
        <a:prstGeom prst="rect">
          <a:avLst/>
        </a:prstGeom>
        <a:gradFill>
          <a:gsLst>
            <a:gs pos="0">
              <a:schemeClr val="bg2">
                <a:lumMod val="65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034D67A-F709-4665-9D22-BB7F6419BD13}"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$18,107.33 </a:t>
          </a:fld>
          <a:endParaRPr lang="en-IN" sz="14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180975</xdr:colOff>
      <xdr:row>8</xdr:row>
      <xdr:rowOff>76200</xdr:rowOff>
    </xdr:from>
    <xdr:to>
      <xdr:col>4</xdr:col>
      <xdr:colOff>38100</xdr:colOff>
      <xdr:row>9</xdr:row>
      <xdr:rowOff>165100</xdr:rowOff>
    </xdr:to>
    <xdr:sp macro="" textlink="KPI!B17">
      <xdr:nvSpPr>
        <xdr:cNvPr id="44" name="Rectangle 43">
          <a:extLst>
            <a:ext uri="{FF2B5EF4-FFF2-40B4-BE49-F238E27FC236}">
              <a16:creationId xmlns:a16="http://schemas.microsoft.com/office/drawing/2014/main" id="{CBC8F8FA-9483-9915-2825-D395B0263872}"/>
            </a:ext>
          </a:extLst>
        </xdr:cNvPr>
        <xdr:cNvSpPr/>
      </xdr:nvSpPr>
      <xdr:spPr>
        <a:xfrm>
          <a:off x="180975" y="1524000"/>
          <a:ext cx="2282825" cy="269875"/>
        </a:xfrm>
        <a:prstGeom prst="rect">
          <a:avLst/>
        </a:prstGeom>
        <a:gradFill>
          <a:gsLst>
            <a:gs pos="0">
              <a:schemeClr val="bg2">
                <a:lumMod val="65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1"/>
              </a:solidFill>
              <a:latin typeface="Lato" panose="020F0502020204030203" pitchFamily="34" charset="0"/>
              <a:ea typeface="Lato" panose="020F0502020204030203" pitchFamily="34" charset="0"/>
              <a:cs typeface="Lato" panose="020F0502020204030203" pitchFamily="34" charset="0"/>
            </a:rPr>
            <a:t>YOY</a:t>
          </a:r>
          <a:r>
            <a:rPr lang="en-IN" sz="1200" b="1" baseline="0">
              <a:solidFill>
                <a:schemeClr val="bg1"/>
              </a:solidFill>
              <a:latin typeface="Lato" panose="020F0502020204030203" pitchFamily="34" charset="0"/>
              <a:ea typeface="Lato" panose="020F0502020204030203" pitchFamily="34" charset="0"/>
              <a:cs typeface="Lato" panose="020F0502020204030203" pitchFamily="34" charset="0"/>
            </a:rPr>
            <a:t> GROWTH</a:t>
          </a:r>
          <a:endParaRPr lang="en-IN" sz="12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212725</xdr:colOff>
          <xdr:row>8</xdr:row>
          <xdr:rowOff>92075</xdr:rowOff>
        </xdr:from>
        <xdr:to>
          <xdr:col>3</xdr:col>
          <xdr:colOff>285750</xdr:colOff>
          <xdr:row>9</xdr:row>
          <xdr:rowOff>142875</xdr:rowOff>
        </xdr:to>
        <xdr:pic>
          <xdr:nvPicPr>
            <xdr:cNvPr id="48" name="Picture 47">
              <a:extLst>
                <a:ext uri="{FF2B5EF4-FFF2-40B4-BE49-F238E27FC236}">
                  <a16:creationId xmlns:a16="http://schemas.microsoft.com/office/drawing/2014/main" id="{D3DF58A2-4E57-76BD-A212-859055ED01A5}"/>
                </a:ext>
              </a:extLst>
            </xdr:cNvPr>
            <xdr:cNvPicPr>
              <a:picLocks noChangeAspect="1" noChangeArrowheads="1"/>
              <a:extLst>
                <a:ext uri="{84589F7E-364E-4C9E-8A38-B11213B215E9}">
                  <a14:cameraTool cellRange="'KPI YOY'!$H$8" spid="_x0000_s2105"/>
                </a:ext>
              </a:extLst>
            </xdr:cNvPicPr>
          </xdr:nvPicPr>
          <xdr:blipFill>
            <a:blip xmlns:r="http://schemas.openxmlformats.org/officeDocument/2006/relationships" r:embed="rId1"/>
            <a:srcRect/>
            <a:stretch>
              <a:fillRect/>
            </a:stretch>
          </xdr:blipFill>
          <xdr:spPr bwMode="auto">
            <a:xfrm>
              <a:off x="1425575" y="1539875"/>
              <a:ext cx="679450" cy="231775"/>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4</xdr:col>
      <xdr:colOff>168275</xdr:colOff>
      <xdr:row>8</xdr:row>
      <xdr:rowOff>82550</xdr:rowOff>
    </xdr:from>
    <xdr:to>
      <xdr:col>7</xdr:col>
      <xdr:colOff>549275</xdr:colOff>
      <xdr:row>9</xdr:row>
      <xdr:rowOff>171450</xdr:rowOff>
    </xdr:to>
    <xdr:sp macro="" textlink="KPI!B17">
      <xdr:nvSpPr>
        <xdr:cNvPr id="51" name="Rectangle 50">
          <a:extLst>
            <a:ext uri="{FF2B5EF4-FFF2-40B4-BE49-F238E27FC236}">
              <a16:creationId xmlns:a16="http://schemas.microsoft.com/office/drawing/2014/main" id="{171469B0-9464-EBC7-C3BC-A2F951A86CD5}"/>
            </a:ext>
          </a:extLst>
        </xdr:cNvPr>
        <xdr:cNvSpPr/>
      </xdr:nvSpPr>
      <xdr:spPr>
        <a:xfrm>
          <a:off x="2593975" y="1530350"/>
          <a:ext cx="2200275" cy="269875"/>
        </a:xfrm>
        <a:prstGeom prst="rect">
          <a:avLst/>
        </a:prstGeom>
        <a:gradFill>
          <a:gsLst>
            <a:gs pos="0">
              <a:schemeClr val="bg2">
                <a:lumMod val="65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1"/>
              </a:solidFill>
              <a:latin typeface="Lato" panose="020F0502020204030203" pitchFamily="34" charset="0"/>
              <a:ea typeface="Lato" panose="020F0502020204030203" pitchFamily="34" charset="0"/>
              <a:cs typeface="Lato" panose="020F0502020204030203" pitchFamily="34" charset="0"/>
            </a:rPr>
            <a:t>YOY</a:t>
          </a:r>
          <a:r>
            <a:rPr lang="en-IN" sz="1200" b="1" baseline="0">
              <a:solidFill>
                <a:schemeClr val="bg1"/>
              </a:solidFill>
              <a:latin typeface="Lato" panose="020F0502020204030203" pitchFamily="34" charset="0"/>
              <a:ea typeface="Lato" panose="020F0502020204030203" pitchFamily="34" charset="0"/>
              <a:cs typeface="Lato" panose="020F0502020204030203" pitchFamily="34" charset="0"/>
            </a:rPr>
            <a:t> GROWTH</a:t>
          </a:r>
          <a:endParaRPr lang="en-IN" sz="12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8</xdr:col>
      <xdr:colOff>158750</xdr:colOff>
      <xdr:row>4</xdr:row>
      <xdr:rowOff>38100</xdr:rowOff>
    </xdr:from>
    <xdr:to>
      <xdr:col>11</xdr:col>
      <xdr:colOff>517525</xdr:colOff>
      <xdr:row>5</xdr:row>
      <xdr:rowOff>127000</xdr:rowOff>
    </xdr:to>
    <xdr:sp macro="" textlink="KPI!H17">
      <xdr:nvSpPr>
        <xdr:cNvPr id="52" name="Rectangle 51">
          <a:extLst>
            <a:ext uri="{FF2B5EF4-FFF2-40B4-BE49-F238E27FC236}">
              <a16:creationId xmlns:a16="http://schemas.microsoft.com/office/drawing/2014/main" id="{4F3EECA2-C9FB-8833-6F62-5B6CF5818148}"/>
            </a:ext>
          </a:extLst>
        </xdr:cNvPr>
        <xdr:cNvSpPr/>
      </xdr:nvSpPr>
      <xdr:spPr>
        <a:xfrm>
          <a:off x="5010150" y="762000"/>
          <a:ext cx="2178050" cy="269875"/>
        </a:xfrm>
        <a:prstGeom prst="rect">
          <a:avLst/>
        </a:prstGeom>
        <a:gradFill>
          <a:gsLst>
            <a:gs pos="0">
              <a:schemeClr val="bg2">
                <a:lumMod val="65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704ACF6-92AD-4BF0-9221-4670DA489453}"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#496</a:t>
          </a:fld>
          <a:endParaRPr lang="en-IN" sz="14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8</xdr:col>
      <xdr:colOff>149225</xdr:colOff>
      <xdr:row>8</xdr:row>
      <xdr:rowOff>76200</xdr:rowOff>
    </xdr:from>
    <xdr:to>
      <xdr:col>11</xdr:col>
      <xdr:colOff>536575</xdr:colOff>
      <xdr:row>9</xdr:row>
      <xdr:rowOff>165100</xdr:rowOff>
    </xdr:to>
    <xdr:sp macro="" textlink="KPI!B17">
      <xdr:nvSpPr>
        <xdr:cNvPr id="53" name="Rectangle 52">
          <a:extLst>
            <a:ext uri="{FF2B5EF4-FFF2-40B4-BE49-F238E27FC236}">
              <a16:creationId xmlns:a16="http://schemas.microsoft.com/office/drawing/2014/main" id="{7DC6C17B-0FD9-3F56-5C50-628F6A393D94}"/>
            </a:ext>
          </a:extLst>
        </xdr:cNvPr>
        <xdr:cNvSpPr/>
      </xdr:nvSpPr>
      <xdr:spPr>
        <a:xfrm>
          <a:off x="5000625" y="1524000"/>
          <a:ext cx="2206625" cy="269875"/>
        </a:xfrm>
        <a:prstGeom prst="rect">
          <a:avLst/>
        </a:prstGeom>
        <a:gradFill>
          <a:gsLst>
            <a:gs pos="0">
              <a:schemeClr val="bg2">
                <a:lumMod val="65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1"/>
              </a:solidFill>
              <a:latin typeface="Lato" panose="020F0502020204030203" pitchFamily="34" charset="0"/>
              <a:ea typeface="Lato" panose="020F0502020204030203" pitchFamily="34" charset="0"/>
              <a:cs typeface="Lato" panose="020F0502020204030203" pitchFamily="34" charset="0"/>
            </a:rPr>
            <a:t>YOY</a:t>
          </a:r>
          <a:r>
            <a:rPr lang="en-IN" sz="1200" b="1" baseline="0">
              <a:solidFill>
                <a:schemeClr val="bg1"/>
              </a:solidFill>
              <a:latin typeface="Lato" panose="020F0502020204030203" pitchFamily="34" charset="0"/>
              <a:ea typeface="Lato" panose="020F0502020204030203" pitchFamily="34" charset="0"/>
              <a:cs typeface="Lato" panose="020F0502020204030203" pitchFamily="34" charset="0"/>
            </a:rPr>
            <a:t> GROWTH</a:t>
          </a:r>
          <a:endParaRPr lang="en-IN" sz="12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12</xdr:col>
      <xdr:colOff>101599</xdr:colOff>
      <xdr:row>4</xdr:row>
      <xdr:rowOff>19050</xdr:rowOff>
    </xdr:from>
    <xdr:to>
      <xdr:col>15</xdr:col>
      <xdr:colOff>409575</xdr:colOff>
      <xdr:row>5</xdr:row>
      <xdr:rowOff>107950</xdr:rowOff>
    </xdr:to>
    <xdr:sp macro="" textlink="KPI!K17">
      <xdr:nvSpPr>
        <xdr:cNvPr id="55" name="Rectangle 54">
          <a:extLst>
            <a:ext uri="{FF2B5EF4-FFF2-40B4-BE49-F238E27FC236}">
              <a16:creationId xmlns:a16="http://schemas.microsoft.com/office/drawing/2014/main" id="{11285384-6B65-6CEA-4FD2-4B1BC96E9985}"/>
            </a:ext>
          </a:extLst>
        </xdr:cNvPr>
        <xdr:cNvSpPr/>
      </xdr:nvSpPr>
      <xdr:spPr>
        <a:xfrm>
          <a:off x="7378699" y="742950"/>
          <a:ext cx="2127251" cy="269875"/>
        </a:xfrm>
        <a:prstGeom prst="rect">
          <a:avLst/>
        </a:prstGeom>
        <a:gradFill>
          <a:gsLst>
            <a:gs pos="0">
              <a:schemeClr val="bg2">
                <a:lumMod val="65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E7C2497-1F16-4CE7-81E8-1B01431BCCB2}"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#121</a:t>
          </a:fld>
          <a:endParaRPr lang="en-IN" sz="14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12</xdr:col>
      <xdr:colOff>79375</xdr:colOff>
      <xdr:row>8</xdr:row>
      <xdr:rowOff>57150</xdr:rowOff>
    </xdr:from>
    <xdr:to>
      <xdr:col>15</xdr:col>
      <xdr:colOff>431800</xdr:colOff>
      <xdr:row>9</xdr:row>
      <xdr:rowOff>146050</xdr:rowOff>
    </xdr:to>
    <xdr:sp macro="" textlink="KPI!B17">
      <xdr:nvSpPr>
        <xdr:cNvPr id="56" name="Rectangle 55">
          <a:extLst>
            <a:ext uri="{FF2B5EF4-FFF2-40B4-BE49-F238E27FC236}">
              <a16:creationId xmlns:a16="http://schemas.microsoft.com/office/drawing/2014/main" id="{7DB7AED5-860D-F739-234A-7EA32DBFBBD1}"/>
            </a:ext>
          </a:extLst>
        </xdr:cNvPr>
        <xdr:cNvSpPr/>
      </xdr:nvSpPr>
      <xdr:spPr>
        <a:xfrm>
          <a:off x="7356475" y="1504950"/>
          <a:ext cx="2171700" cy="269875"/>
        </a:xfrm>
        <a:prstGeom prst="rect">
          <a:avLst/>
        </a:prstGeom>
        <a:gradFill>
          <a:gsLst>
            <a:gs pos="0">
              <a:schemeClr val="bg2">
                <a:lumMod val="65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1"/>
              </a:solidFill>
              <a:latin typeface="Lato" panose="020F0502020204030203" pitchFamily="34" charset="0"/>
              <a:ea typeface="Lato" panose="020F0502020204030203" pitchFamily="34" charset="0"/>
              <a:cs typeface="Lato" panose="020F0502020204030203" pitchFamily="34" charset="0"/>
            </a:rPr>
            <a:t>YOY</a:t>
          </a:r>
          <a:r>
            <a:rPr lang="en-IN" sz="1200" b="1" baseline="0">
              <a:solidFill>
                <a:schemeClr val="bg1"/>
              </a:solidFill>
              <a:latin typeface="Lato" panose="020F0502020204030203" pitchFamily="34" charset="0"/>
              <a:ea typeface="Lato" panose="020F0502020204030203" pitchFamily="34" charset="0"/>
              <a:cs typeface="Lato" panose="020F0502020204030203" pitchFamily="34" charset="0"/>
            </a:rPr>
            <a:t> GROWTH</a:t>
          </a:r>
          <a:endParaRPr lang="en-IN" sz="12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16</xdr:col>
      <xdr:colOff>0</xdr:colOff>
      <xdr:row>4</xdr:row>
      <xdr:rowOff>19050</xdr:rowOff>
    </xdr:from>
    <xdr:to>
      <xdr:col>19</xdr:col>
      <xdr:colOff>342900</xdr:colOff>
      <xdr:row>5</xdr:row>
      <xdr:rowOff>107950</xdr:rowOff>
    </xdr:to>
    <xdr:sp macro="" textlink="KPI!N17">
      <xdr:nvSpPr>
        <xdr:cNvPr id="58" name="Rectangle 57">
          <a:extLst>
            <a:ext uri="{FF2B5EF4-FFF2-40B4-BE49-F238E27FC236}">
              <a16:creationId xmlns:a16="http://schemas.microsoft.com/office/drawing/2014/main" id="{2ED9F9F2-14FE-16C2-98A1-7C0B44F4F422}"/>
            </a:ext>
          </a:extLst>
        </xdr:cNvPr>
        <xdr:cNvSpPr/>
      </xdr:nvSpPr>
      <xdr:spPr>
        <a:xfrm>
          <a:off x="9702800" y="742950"/>
          <a:ext cx="2162175" cy="269875"/>
        </a:xfrm>
        <a:prstGeom prst="rect">
          <a:avLst/>
        </a:prstGeom>
        <a:gradFill>
          <a:gsLst>
            <a:gs pos="0">
              <a:schemeClr val="bg2">
                <a:lumMod val="65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599136C-026C-4216-88B0-B289062B7ADA}"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10.47%</a:t>
          </a:fld>
          <a:endParaRPr lang="en-IN" sz="14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15</xdr:col>
      <xdr:colOff>596900</xdr:colOff>
      <xdr:row>8</xdr:row>
      <xdr:rowOff>57150</xdr:rowOff>
    </xdr:from>
    <xdr:to>
      <xdr:col>19</xdr:col>
      <xdr:colOff>365125</xdr:colOff>
      <xdr:row>9</xdr:row>
      <xdr:rowOff>146050</xdr:rowOff>
    </xdr:to>
    <xdr:sp macro="" textlink="KPI!B17">
      <xdr:nvSpPr>
        <xdr:cNvPr id="59" name="Rectangle 58">
          <a:extLst>
            <a:ext uri="{FF2B5EF4-FFF2-40B4-BE49-F238E27FC236}">
              <a16:creationId xmlns:a16="http://schemas.microsoft.com/office/drawing/2014/main" id="{3A392127-010B-FF3A-3FEE-06B28A01F58F}"/>
            </a:ext>
          </a:extLst>
        </xdr:cNvPr>
        <xdr:cNvSpPr/>
      </xdr:nvSpPr>
      <xdr:spPr>
        <a:xfrm>
          <a:off x="9693275" y="1504950"/>
          <a:ext cx="2193925" cy="269875"/>
        </a:xfrm>
        <a:prstGeom prst="rect">
          <a:avLst/>
        </a:prstGeom>
        <a:gradFill>
          <a:gsLst>
            <a:gs pos="0">
              <a:schemeClr val="bg2">
                <a:lumMod val="65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1"/>
              </a:solidFill>
              <a:latin typeface="Lato" panose="020F0502020204030203" pitchFamily="34" charset="0"/>
              <a:ea typeface="Lato" panose="020F0502020204030203" pitchFamily="34" charset="0"/>
              <a:cs typeface="Lato" panose="020F0502020204030203" pitchFamily="34" charset="0"/>
            </a:rPr>
            <a:t>YOY</a:t>
          </a:r>
          <a:r>
            <a:rPr lang="en-IN" sz="1200" b="1" baseline="0">
              <a:solidFill>
                <a:schemeClr val="bg1"/>
              </a:solidFill>
              <a:latin typeface="Lato" panose="020F0502020204030203" pitchFamily="34" charset="0"/>
              <a:ea typeface="Lato" panose="020F0502020204030203" pitchFamily="34" charset="0"/>
              <a:cs typeface="Lato" panose="020F0502020204030203" pitchFamily="34" charset="0"/>
            </a:rPr>
            <a:t> GROWTH</a:t>
          </a:r>
          <a:endParaRPr lang="en-IN" sz="12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4</xdr:col>
      <xdr:colOff>206375</xdr:colOff>
      <xdr:row>4</xdr:row>
      <xdr:rowOff>15875</xdr:rowOff>
    </xdr:from>
    <xdr:to>
      <xdr:col>8</xdr:col>
      <xdr:colOff>41275</xdr:colOff>
      <xdr:row>5</xdr:row>
      <xdr:rowOff>104775</xdr:rowOff>
    </xdr:to>
    <xdr:sp macro="" textlink="">
      <xdr:nvSpPr>
        <xdr:cNvPr id="76" name="Rectangle 75">
          <a:extLst>
            <a:ext uri="{FF2B5EF4-FFF2-40B4-BE49-F238E27FC236}">
              <a16:creationId xmlns:a16="http://schemas.microsoft.com/office/drawing/2014/main" id="{32D0D3E3-0927-F610-595D-8ED76A8759BD}"/>
            </a:ext>
          </a:extLst>
        </xdr:cNvPr>
        <xdr:cNvSpPr/>
      </xdr:nvSpPr>
      <xdr:spPr>
        <a:xfrm>
          <a:off x="2632075" y="739775"/>
          <a:ext cx="2260600" cy="269875"/>
        </a:xfrm>
        <a:prstGeom prst="rect">
          <a:avLst/>
        </a:prstGeom>
        <a:gradFill>
          <a:gsLst>
            <a:gs pos="0">
              <a:schemeClr val="bg2">
                <a:lumMod val="65000"/>
              </a:schemeClr>
            </a:gs>
            <a:gs pos="100000">
              <a:schemeClr val="tx2">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0" i="0" u="none" strike="noStrike">
              <a:solidFill>
                <a:schemeClr val="lt1"/>
              </a:solidFill>
              <a:effectLst/>
              <a:latin typeface="+mn-lt"/>
              <a:ea typeface="+mn-ea"/>
              <a:cs typeface="+mn-cs"/>
            </a:rPr>
            <a:t> </a:t>
          </a:r>
          <a:r>
            <a:rPr lang="en-IN" sz="1400" b="1" i="0" u="none" strike="noStrike">
              <a:solidFill>
                <a:schemeClr val="lt1"/>
              </a:solidFill>
              <a:effectLst/>
              <a:latin typeface="Lato" panose="020F0502020204030203" pitchFamily="34" charset="0"/>
              <a:ea typeface="Lato" panose="020F0502020204030203" pitchFamily="34" charset="0"/>
              <a:cs typeface="Lato" panose="020F0502020204030203" pitchFamily="34" charset="0"/>
            </a:rPr>
            <a:t>$ 2,86,397.02 </a:t>
          </a:r>
          <a:endPar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4</xdr:col>
      <xdr:colOff>346075</xdr:colOff>
      <xdr:row>5</xdr:row>
      <xdr:rowOff>155575</xdr:rowOff>
    </xdr:from>
    <xdr:to>
      <xdr:col>7</xdr:col>
      <xdr:colOff>368300</xdr:colOff>
      <xdr:row>8</xdr:row>
      <xdr:rowOff>50800</xdr:rowOff>
    </xdr:to>
    <xdr:graphicFrame macro="">
      <xdr:nvGraphicFramePr>
        <xdr:cNvPr id="77" name="Chart 76">
          <a:extLst>
            <a:ext uri="{FF2B5EF4-FFF2-40B4-BE49-F238E27FC236}">
              <a16:creationId xmlns:a16="http://schemas.microsoft.com/office/drawing/2014/main" id="{6557949B-4C12-4BFF-9166-5E8C39BF3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260350</xdr:colOff>
      <xdr:row>5</xdr:row>
      <xdr:rowOff>136526</xdr:rowOff>
    </xdr:from>
    <xdr:to>
      <xdr:col>15</xdr:col>
      <xdr:colOff>311150</xdr:colOff>
      <xdr:row>8</xdr:row>
      <xdr:rowOff>19051</xdr:rowOff>
    </xdr:to>
    <xdr:graphicFrame macro="">
      <xdr:nvGraphicFramePr>
        <xdr:cNvPr id="79" name="Chart 78">
          <a:extLst>
            <a:ext uri="{FF2B5EF4-FFF2-40B4-BE49-F238E27FC236}">
              <a16:creationId xmlns:a16="http://schemas.microsoft.com/office/drawing/2014/main" id="{5A9145F9-DF56-45E7-A542-BCB51B46A8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301625</xdr:colOff>
      <xdr:row>5</xdr:row>
      <xdr:rowOff>152400</xdr:rowOff>
    </xdr:from>
    <xdr:to>
      <xdr:col>11</xdr:col>
      <xdr:colOff>365125</xdr:colOff>
      <xdr:row>8</xdr:row>
      <xdr:rowOff>50800</xdr:rowOff>
    </xdr:to>
    <xdr:graphicFrame macro="">
      <xdr:nvGraphicFramePr>
        <xdr:cNvPr id="80" name="Chart 79">
          <a:extLst>
            <a:ext uri="{FF2B5EF4-FFF2-40B4-BE49-F238E27FC236}">
              <a16:creationId xmlns:a16="http://schemas.microsoft.com/office/drawing/2014/main" id="{F62B8D47-FE7A-455E-B7A9-CDFC4E03E4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381000</xdr:colOff>
      <xdr:row>6</xdr:row>
      <xdr:rowOff>28575</xdr:rowOff>
    </xdr:from>
    <xdr:to>
      <xdr:col>3</xdr:col>
      <xdr:colOff>282576</xdr:colOff>
      <xdr:row>8</xdr:row>
      <xdr:rowOff>38100</xdr:rowOff>
    </xdr:to>
    <xdr:graphicFrame macro="">
      <xdr:nvGraphicFramePr>
        <xdr:cNvPr id="82" name="Chart 81">
          <a:extLst>
            <a:ext uri="{FF2B5EF4-FFF2-40B4-BE49-F238E27FC236}">
              <a16:creationId xmlns:a16="http://schemas.microsoft.com/office/drawing/2014/main" id="{C3EB4BDA-86B3-4D13-8E4D-AB50C51763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222250</xdr:colOff>
      <xdr:row>5</xdr:row>
      <xdr:rowOff>123825</xdr:rowOff>
    </xdr:from>
    <xdr:to>
      <xdr:col>19</xdr:col>
      <xdr:colOff>87312</xdr:colOff>
      <xdr:row>8</xdr:row>
      <xdr:rowOff>9525</xdr:rowOff>
    </xdr:to>
    <xdr:graphicFrame macro="">
      <xdr:nvGraphicFramePr>
        <xdr:cNvPr id="83" name="Chart 82">
          <a:extLst>
            <a:ext uri="{FF2B5EF4-FFF2-40B4-BE49-F238E27FC236}">
              <a16:creationId xmlns:a16="http://schemas.microsoft.com/office/drawing/2014/main" id="{5A4EC3C9-87AB-4E21-BB53-47FCF16C9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212725</xdr:colOff>
          <xdr:row>8</xdr:row>
          <xdr:rowOff>101600</xdr:rowOff>
        </xdr:from>
        <xdr:to>
          <xdr:col>11</xdr:col>
          <xdr:colOff>285750</xdr:colOff>
          <xdr:row>9</xdr:row>
          <xdr:rowOff>152400</xdr:rowOff>
        </xdr:to>
        <xdr:pic>
          <xdr:nvPicPr>
            <xdr:cNvPr id="84" name="Picture 83">
              <a:extLst>
                <a:ext uri="{FF2B5EF4-FFF2-40B4-BE49-F238E27FC236}">
                  <a16:creationId xmlns:a16="http://schemas.microsoft.com/office/drawing/2014/main" id="{76D55948-F81A-83CB-CEB7-257E95B79ADF}"/>
                </a:ext>
              </a:extLst>
            </xdr:cNvPr>
            <xdr:cNvPicPr>
              <a:picLocks noChangeAspect="1" noChangeArrowheads="1"/>
              <a:extLst>
                <a:ext uri="{84589F7E-364E-4C9E-8A38-B11213B215E9}">
                  <a14:cameraTool cellRange="'KPI YOY'!$J$8" spid="_x0000_s2106"/>
                </a:ext>
              </a:extLst>
            </xdr:cNvPicPr>
          </xdr:nvPicPr>
          <xdr:blipFill>
            <a:blip xmlns:r="http://schemas.openxmlformats.org/officeDocument/2006/relationships" r:embed="rId7"/>
            <a:srcRect/>
            <a:stretch>
              <a:fillRect/>
            </a:stretch>
          </xdr:blipFill>
          <xdr:spPr bwMode="auto">
            <a:xfrm>
              <a:off x="6276975" y="1549400"/>
              <a:ext cx="679450" cy="2317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228600</xdr:colOff>
          <xdr:row>8</xdr:row>
          <xdr:rowOff>95250</xdr:rowOff>
        </xdr:from>
        <xdr:to>
          <xdr:col>7</xdr:col>
          <xdr:colOff>301625</xdr:colOff>
          <xdr:row>9</xdr:row>
          <xdr:rowOff>146050</xdr:rowOff>
        </xdr:to>
        <xdr:pic>
          <xdr:nvPicPr>
            <xdr:cNvPr id="87" name="Picture 86">
              <a:extLst>
                <a:ext uri="{FF2B5EF4-FFF2-40B4-BE49-F238E27FC236}">
                  <a16:creationId xmlns:a16="http://schemas.microsoft.com/office/drawing/2014/main" id="{9E8E8A25-552D-4664-D7E7-CC60B2116F48}"/>
                </a:ext>
              </a:extLst>
            </xdr:cNvPr>
            <xdr:cNvPicPr>
              <a:picLocks noChangeAspect="1" noChangeArrowheads="1"/>
              <a:extLst>
                <a:ext uri="{84589F7E-364E-4C9E-8A38-B11213B215E9}">
                  <a14:cameraTool cellRange="'KPI YOY'!$I$8" spid="_x0000_s2107"/>
                </a:ext>
              </a:extLst>
            </xdr:cNvPicPr>
          </xdr:nvPicPr>
          <xdr:blipFill>
            <a:blip xmlns:r="http://schemas.openxmlformats.org/officeDocument/2006/relationships" r:embed="rId8"/>
            <a:srcRect/>
            <a:stretch>
              <a:fillRect/>
            </a:stretch>
          </xdr:blipFill>
          <xdr:spPr bwMode="auto">
            <a:xfrm>
              <a:off x="3867150" y="1543050"/>
              <a:ext cx="679450" cy="2317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168275</xdr:colOff>
          <xdr:row>8</xdr:row>
          <xdr:rowOff>79375</xdr:rowOff>
        </xdr:from>
        <xdr:to>
          <xdr:col>15</xdr:col>
          <xdr:colOff>241300</xdr:colOff>
          <xdr:row>9</xdr:row>
          <xdr:rowOff>130175</xdr:rowOff>
        </xdr:to>
        <xdr:pic>
          <xdr:nvPicPr>
            <xdr:cNvPr id="88" name="Picture 87">
              <a:extLst>
                <a:ext uri="{FF2B5EF4-FFF2-40B4-BE49-F238E27FC236}">
                  <a16:creationId xmlns:a16="http://schemas.microsoft.com/office/drawing/2014/main" id="{2F908DB5-2933-2F93-1538-E688C454041D}"/>
                </a:ext>
              </a:extLst>
            </xdr:cNvPr>
            <xdr:cNvPicPr>
              <a:picLocks noChangeAspect="1" noChangeArrowheads="1"/>
              <a:extLst>
                <a:ext uri="{84589F7E-364E-4C9E-8A38-B11213B215E9}">
                  <a14:cameraTool cellRange="'KPI YOY'!$K$8" spid="_x0000_s2108"/>
                </a:ext>
              </a:extLst>
            </xdr:cNvPicPr>
          </xdr:nvPicPr>
          <xdr:blipFill>
            <a:blip xmlns:r="http://schemas.openxmlformats.org/officeDocument/2006/relationships" r:embed="rId9"/>
            <a:srcRect/>
            <a:stretch>
              <a:fillRect/>
            </a:stretch>
          </xdr:blipFill>
          <xdr:spPr bwMode="auto">
            <a:xfrm>
              <a:off x="8658225" y="1527175"/>
              <a:ext cx="679450" cy="2317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596900</xdr:colOff>
          <xdr:row>8</xdr:row>
          <xdr:rowOff>82550</xdr:rowOff>
        </xdr:from>
        <xdr:to>
          <xdr:col>19</xdr:col>
          <xdr:colOff>250825</xdr:colOff>
          <xdr:row>9</xdr:row>
          <xdr:rowOff>133350</xdr:rowOff>
        </xdr:to>
        <xdr:pic>
          <xdr:nvPicPr>
            <xdr:cNvPr id="89" name="Picture 88">
              <a:extLst>
                <a:ext uri="{FF2B5EF4-FFF2-40B4-BE49-F238E27FC236}">
                  <a16:creationId xmlns:a16="http://schemas.microsoft.com/office/drawing/2014/main" id="{71BCEEA8-9A83-8A1C-1023-5EEE8C04D717}"/>
                </a:ext>
              </a:extLst>
            </xdr:cNvPr>
            <xdr:cNvPicPr>
              <a:picLocks noChangeAspect="1" noChangeArrowheads="1"/>
              <a:extLst>
                <a:ext uri="{84589F7E-364E-4C9E-8A38-B11213B215E9}">
                  <a14:cameraTool cellRange="'KPI YOY'!$L$8" spid="_x0000_s2109"/>
                </a:ext>
              </a:extLst>
            </xdr:cNvPicPr>
          </xdr:nvPicPr>
          <xdr:blipFill>
            <a:blip xmlns:r="http://schemas.openxmlformats.org/officeDocument/2006/relationships" r:embed="rId10"/>
            <a:srcRect/>
            <a:stretch>
              <a:fillRect/>
            </a:stretch>
          </xdr:blipFill>
          <xdr:spPr bwMode="auto">
            <a:xfrm>
              <a:off x="10906125" y="1530350"/>
              <a:ext cx="866775" cy="2317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254000</xdr:colOff>
      <xdr:row>12</xdr:row>
      <xdr:rowOff>174624</xdr:rowOff>
    </xdr:from>
    <xdr:to>
      <xdr:col>8</xdr:col>
      <xdr:colOff>152400</xdr:colOff>
      <xdr:row>21</xdr:row>
      <xdr:rowOff>85725</xdr:rowOff>
    </xdr:to>
    <xdr:graphicFrame macro="">
      <xdr:nvGraphicFramePr>
        <xdr:cNvPr id="91" name="Chart 90">
          <a:extLst>
            <a:ext uri="{FF2B5EF4-FFF2-40B4-BE49-F238E27FC236}">
              <a16:creationId xmlns:a16="http://schemas.microsoft.com/office/drawing/2014/main" id="{9C8FF363-6786-4A52-9357-6546E7D657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539750</xdr:colOff>
      <xdr:row>12</xdr:row>
      <xdr:rowOff>44449</xdr:rowOff>
    </xdr:from>
    <xdr:to>
      <xdr:col>14</xdr:col>
      <xdr:colOff>520700</xdr:colOff>
      <xdr:row>21</xdr:row>
      <xdr:rowOff>6350</xdr:rowOff>
    </xdr:to>
    <mc:AlternateContent xmlns:mc="http://schemas.openxmlformats.org/markup-compatibility/2006">
      <mc:Choice xmlns:cx1="http://schemas.microsoft.com/office/drawing/2015/9/8/chartex" Requires="cx1">
        <xdr:graphicFrame macro="">
          <xdr:nvGraphicFramePr>
            <xdr:cNvPr id="92" name="Chart 91">
              <a:extLst>
                <a:ext uri="{FF2B5EF4-FFF2-40B4-BE49-F238E27FC236}">
                  <a16:creationId xmlns:a16="http://schemas.microsoft.com/office/drawing/2014/main" id="{F3060995-31DB-4029-8FCC-B2D49938E2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91150" y="2216149"/>
              <a:ext cx="3619500" cy="15906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307976</xdr:colOff>
      <xdr:row>12</xdr:row>
      <xdr:rowOff>34926</xdr:rowOff>
    </xdr:from>
    <xdr:to>
      <xdr:col>19</xdr:col>
      <xdr:colOff>419100</xdr:colOff>
      <xdr:row>21</xdr:row>
      <xdr:rowOff>104775</xdr:rowOff>
    </xdr:to>
    <xdr:graphicFrame macro="">
      <xdr:nvGraphicFramePr>
        <xdr:cNvPr id="95" name="Chart 94">
          <a:extLst>
            <a:ext uri="{FF2B5EF4-FFF2-40B4-BE49-F238E27FC236}">
              <a16:creationId xmlns:a16="http://schemas.microsoft.com/office/drawing/2014/main" id="{25EF8682-6099-401C-944D-311DC21C3A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266700</xdr:colOff>
      <xdr:row>24</xdr:row>
      <xdr:rowOff>95249</xdr:rowOff>
    </xdr:from>
    <xdr:to>
      <xdr:col>8</xdr:col>
      <xdr:colOff>95250</xdr:colOff>
      <xdr:row>32</xdr:row>
      <xdr:rowOff>133350</xdr:rowOff>
    </xdr:to>
    <mc:AlternateContent xmlns:mc="http://schemas.openxmlformats.org/markup-compatibility/2006">
      <mc:Choice xmlns:cx4="http://schemas.microsoft.com/office/drawing/2016/5/10/chartex" Requires="cx4">
        <xdr:graphicFrame macro="">
          <xdr:nvGraphicFramePr>
            <xdr:cNvPr id="96" name="Chart 95">
              <a:extLst>
                <a:ext uri="{FF2B5EF4-FFF2-40B4-BE49-F238E27FC236}">
                  <a16:creationId xmlns:a16="http://schemas.microsoft.com/office/drawing/2014/main" id="{0D01C2F2-91D1-4DE5-A2E5-4CC78573E5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66700" y="4438649"/>
              <a:ext cx="4679950" cy="14859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187325</xdr:colOff>
      <xdr:row>24</xdr:row>
      <xdr:rowOff>69850</xdr:rowOff>
    </xdr:from>
    <xdr:to>
      <xdr:col>14</xdr:col>
      <xdr:colOff>114300</xdr:colOff>
      <xdr:row>32</xdr:row>
      <xdr:rowOff>158912</xdr:rowOff>
    </xdr:to>
    <xdr:graphicFrame macro="">
      <xdr:nvGraphicFramePr>
        <xdr:cNvPr id="97" name="Chart 96">
          <a:extLst>
            <a:ext uri="{FF2B5EF4-FFF2-40B4-BE49-F238E27FC236}">
              <a16:creationId xmlns:a16="http://schemas.microsoft.com/office/drawing/2014/main" id="{B02832D8-4E1E-45C5-8B8E-76F1F21DFA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574675</xdr:colOff>
      <xdr:row>24</xdr:row>
      <xdr:rowOff>76200</xdr:rowOff>
    </xdr:from>
    <xdr:to>
      <xdr:col>16</xdr:col>
      <xdr:colOff>358075</xdr:colOff>
      <xdr:row>32</xdr:row>
      <xdr:rowOff>168275</xdr:rowOff>
    </xdr:to>
    <mc:AlternateContent xmlns:mc="http://schemas.openxmlformats.org/markup-compatibility/2006">
      <mc:Choice xmlns:a14="http://schemas.microsoft.com/office/drawing/2010/main" Requires="a14">
        <xdr:graphicFrame macro="">
          <xdr:nvGraphicFramePr>
            <xdr:cNvPr id="104" name="Year">
              <a:extLst>
                <a:ext uri="{FF2B5EF4-FFF2-40B4-BE49-F238E27FC236}">
                  <a16:creationId xmlns:a16="http://schemas.microsoft.com/office/drawing/2014/main" id="{60701573-71B5-46A7-89B6-907F3F952DD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064625" y="4419600"/>
              <a:ext cx="996250" cy="153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415925</xdr:colOff>
      <xdr:row>24</xdr:row>
      <xdr:rowOff>76200</xdr:rowOff>
    </xdr:from>
    <xdr:to>
      <xdr:col>18</xdr:col>
      <xdr:colOff>187325</xdr:colOff>
      <xdr:row>32</xdr:row>
      <xdr:rowOff>166850</xdr:rowOff>
    </xdr:to>
    <mc:AlternateContent xmlns:mc="http://schemas.openxmlformats.org/markup-compatibility/2006">
      <mc:Choice xmlns:a14="http://schemas.microsoft.com/office/drawing/2010/main" Requires="a14">
        <xdr:graphicFrame macro="">
          <xdr:nvGraphicFramePr>
            <xdr:cNvPr id="106" name="Segment">
              <a:extLst>
                <a:ext uri="{FF2B5EF4-FFF2-40B4-BE49-F238E27FC236}">
                  <a16:creationId xmlns:a16="http://schemas.microsoft.com/office/drawing/2014/main" id="{C982593F-385C-417F-8B59-B7B204E0BCA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118725" y="4419600"/>
              <a:ext cx="984250" cy="1538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238125</xdr:colOff>
      <xdr:row>24</xdr:row>
      <xdr:rowOff>73024</xdr:rowOff>
    </xdr:from>
    <xdr:to>
      <xdr:col>20</xdr:col>
      <xdr:colOff>85725</xdr:colOff>
      <xdr:row>32</xdr:row>
      <xdr:rowOff>136525</xdr:rowOff>
    </xdr:to>
    <mc:AlternateContent xmlns:mc="http://schemas.openxmlformats.org/markup-compatibility/2006">
      <mc:Choice xmlns:a14="http://schemas.microsoft.com/office/drawing/2010/main" Requires="a14">
        <xdr:graphicFrame macro="">
          <xdr:nvGraphicFramePr>
            <xdr:cNvPr id="107" name="Region">
              <a:extLst>
                <a:ext uri="{FF2B5EF4-FFF2-40B4-BE49-F238E27FC236}">
                  <a16:creationId xmlns:a16="http://schemas.microsoft.com/office/drawing/2014/main" id="{E1F69B1B-FB51-4DC6-9C48-44EF3968929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153775" y="4416424"/>
              <a:ext cx="1060450" cy="15113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sahoo" refreshedDate="45832.75598587963" createdVersion="8" refreshedVersion="8" minRefreshableVersion="3" recordCount="9994" xr:uid="{4EB6FE98-8B4E-44C9-A3AF-DE0C562E6013}">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9303083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F8CE52-7DD3-4913-B35E-B0B1D0BF58C5}" name="PivotTable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4">
    <format dxfId="805">
      <pivotArea field="22" type="button" dataOnly="0" labelOnly="1" outline="0" axis="axisRow" fieldPosition="0"/>
    </format>
    <format dxfId="804">
      <pivotArea dataOnly="0" labelOnly="1" outline="0" fieldPosition="0">
        <references count="1">
          <reference field="4294967294" count="2">
            <x v="0"/>
            <x v="1"/>
          </reference>
        </references>
      </pivotArea>
    </format>
    <format dxfId="803">
      <pivotArea dataOnly="0" grandRow="1" fieldPosition="0"/>
    </format>
    <format dxfId="802">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B6EC5D-FAD5-4B81-9290-28F0A24D5AF3}" name="PivotTable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3">
    <format dxfId="801">
      <pivotArea field="15" type="button" dataOnly="0" labelOnly="1" outline="0" axis="axisRow" fieldPosition="0"/>
    </format>
    <format dxfId="800">
      <pivotArea dataOnly="0" labelOnly="1" outline="0" axis="axisValues" fieldPosition="0"/>
    </format>
    <format dxfId="799">
      <pivotArea dataOnly="0" grandRow="1" axis="axisRow"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B58A1D-C7F6-4907-B7D5-5C744FC96610}" name="PivotTable7"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7">
    <format dxfId="792">
      <pivotArea field="15" type="button" dataOnly="0" labelOnly="1" outline="0" axis="axisRow" fieldPosition="0"/>
    </format>
    <format dxfId="793">
      <pivotArea dataOnly="0" labelOnly="1" outline="0" axis="axisValues" fieldPosition="0"/>
    </format>
    <format dxfId="794">
      <pivotArea dataOnly="0" grandRow="1" axis="axisRow" fieldPosition="0"/>
    </format>
    <format dxfId="795">
      <pivotArea field="15" type="button" dataOnly="0" labelOnly="1" outline="0" axis="axisRow" fieldPosition="0"/>
    </format>
    <format dxfId="796">
      <pivotArea dataOnly="0" labelOnly="1" outline="0" axis="axisValues" fieldPosition="0"/>
    </format>
    <format dxfId="797">
      <pivotArea dataOnly="0" grandRow="1" axis="axisRow" fieldPosition="0"/>
    </format>
    <format dxfId="798">
      <pivotArea outline="0" fieldPosition="0">
        <references count="1">
          <reference field="4294967294" count="1">
            <x v="0"/>
          </reference>
        </references>
      </pivotArea>
    </format>
  </formats>
  <chartFormats count="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5" count="1" selected="0">
            <x v="0"/>
          </reference>
        </references>
      </pivotArea>
    </chartFormat>
    <chartFormat chart="2" format="3">
      <pivotArea type="data" outline="0" fieldPosition="0">
        <references count="2">
          <reference field="4294967294" count="1" selected="0">
            <x v="0"/>
          </reference>
          <reference field="15" count="1" selected="0">
            <x v="1"/>
          </reference>
        </references>
      </pivotArea>
    </chartFormat>
    <chartFormat chart="2" format="4">
      <pivotArea type="data" outline="0" fieldPosition="0">
        <references count="2">
          <reference field="4294967294" count="1" selected="0">
            <x v="0"/>
          </reference>
          <reference field="15" count="1" selected="0">
            <x v="2"/>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15" count="1" selected="0">
            <x v="0"/>
          </reference>
        </references>
      </pivotArea>
    </chartFormat>
    <chartFormat chart="14" format="7">
      <pivotArea type="data" outline="0" fieldPosition="0">
        <references count="2">
          <reference field="4294967294" count="1" selected="0">
            <x v="0"/>
          </reference>
          <reference field="15" count="1" selected="0">
            <x v="1"/>
          </reference>
        </references>
      </pivotArea>
    </chartFormat>
    <chartFormat chart="14"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C5223C-6BF2-4D6E-BA98-F10D5D0738F2}" name="PivotTable8"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0">
    <i>
      <x/>
    </i>
    <i>
      <x v="8"/>
    </i>
    <i>
      <x v="9"/>
    </i>
    <i>
      <x v="15"/>
    </i>
    <i>
      <x v="22"/>
    </i>
    <i>
      <x v="31"/>
    </i>
    <i>
      <x v="38"/>
    </i>
    <i>
      <x v="40"/>
    </i>
    <i>
      <x v="44"/>
    </i>
    <i t="grand">
      <x/>
    </i>
  </rowItems>
  <colItems count="1">
    <i/>
  </colItems>
  <dataFields count="1">
    <dataField name="Sum of Sales" fld="18" baseField="0" baseItem="0"/>
  </dataFields>
  <formats count="6">
    <format dxfId="791">
      <pivotArea field="11" type="button" dataOnly="0" labelOnly="1" outline="0" axis="axisRow" fieldPosition="0"/>
    </format>
    <format dxfId="790">
      <pivotArea dataOnly="0" labelOnly="1" outline="0" axis="axisValues" fieldPosition="0"/>
    </format>
    <format dxfId="789">
      <pivotArea field="11" type="button" dataOnly="0" labelOnly="1" outline="0" axis="axisRow" fieldPosition="0"/>
    </format>
    <format dxfId="788">
      <pivotArea dataOnly="0" labelOnly="1" outline="0" axis="axisValues" fieldPosition="0"/>
    </format>
    <format dxfId="787">
      <pivotArea dataOnly="0" grandRow="1" fieldPosition="0"/>
    </format>
    <format dxfId="786">
      <pivotArea dataOnly="0" grandRow="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1B95A5-C875-4BD7-9660-8F9D7D103017}" name="PivotTable9"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9"/>
    </i>
    <i>
      <x v="14"/>
    </i>
    <i>
      <x v="3"/>
    </i>
    <i>
      <x v="5"/>
    </i>
    <i t="grand">
      <x/>
    </i>
  </rowItems>
  <colItems count="1">
    <i/>
  </colItems>
  <dataFields count="1">
    <dataField name="Sum of Sales" fld="18" baseField="0" baseItem="0"/>
  </dataFields>
  <formats count="6">
    <format dxfId="785">
      <pivotArea field="16" type="button" dataOnly="0" labelOnly="1" outline="0" axis="axisRow" fieldPosition="0"/>
    </format>
    <format dxfId="784">
      <pivotArea dataOnly="0" labelOnly="1" outline="0" axis="axisValues" fieldPosition="0"/>
    </format>
    <format dxfId="783">
      <pivotArea field="16" type="button" dataOnly="0" labelOnly="1" outline="0" axis="axisRow" fieldPosition="0"/>
    </format>
    <format dxfId="782">
      <pivotArea dataOnly="0" labelOnly="1" outline="0" axis="axisValues" fieldPosition="0"/>
    </format>
    <format dxfId="781">
      <pivotArea dataOnly="0" grandRow="1" axis="axisRow" fieldPosition="0"/>
    </format>
    <format dxfId="780">
      <pivotArea dataOnly="0" grandRow="1" axis="axisRow"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968F5A-C3F8-4A43-BFCB-1BD3FFD9C144}" name="PivotTable1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8">
    <format dxfId="740">
      <pivotArea field="22" type="button" dataOnly="0" labelOnly="1" outline="0" axis="axisRow" fieldPosition="0"/>
    </format>
    <format dxfId="741">
      <pivotArea dataOnly="0" labelOnly="1" outline="0" axis="axisValues" fieldPosition="0"/>
    </format>
    <format dxfId="742">
      <pivotArea field="22" type="button" dataOnly="0" labelOnly="1" outline="0" axis="axisRow" fieldPosition="0"/>
    </format>
    <format dxfId="743">
      <pivotArea dataOnly="0" labelOnly="1" outline="0" axis="axisValues" fieldPosition="0"/>
    </format>
    <format dxfId="744">
      <pivotArea grandRow="1" outline="0" collapsedLevelsAreSubtotals="1" fieldPosition="0"/>
    </format>
    <format dxfId="745">
      <pivotArea dataOnly="0" labelOnly="1" grandRow="1" outline="0" fieldPosition="0"/>
    </format>
    <format dxfId="746">
      <pivotArea grandRow="1" outline="0" collapsedLevelsAreSubtotals="1" fieldPosition="0"/>
    </format>
    <format dxfId="747">
      <pivotArea dataOnly="0" labelOnly="1" grandRow="1" outline="0" fieldPosition="0"/>
    </format>
  </formats>
  <chartFormats count="2">
    <chartFormat chart="12"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E60140B-C9F1-406E-8867-45F83276B2CA}" name="PivotTable13"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8">
    <format dxfId="748">
      <pivotArea field="22" type="button" dataOnly="0" labelOnly="1" outline="0" axis="axisRow" fieldPosition="0"/>
    </format>
    <format dxfId="749">
      <pivotArea dataOnly="0" labelOnly="1" outline="0" axis="axisValues" fieldPosition="0"/>
    </format>
    <format dxfId="750">
      <pivotArea field="22" type="button" dataOnly="0" labelOnly="1" outline="0" axis="axisRow" fieldPosition="0"/>
    </format>
    <format dxfId="751">
      <pivotArea dataOnly="0" labelOnly="1" outline="0" axis="axisValues" fieldPosition="0"/>
    </format>
    <format dxfId="752">
      <pivotArea grandRow="1" outline="0" collapsedLevelsAreSubtotals="1" fieldPosition="0"/>
    </format>
    <format dxfId="753">
      <pivotArea dataOnly="0" labelOnly="1" grandRow="1" outline="0" fieldPosition="0"/>
    </format>
    <format dxfId="754">
      <pivotArea grandRow="1" outline="0" collapsedLevelsAreSubtotals="1" fieldPosition="0"/>
    </format>
    <format dxfId="755">
      <pivotArea dataOnly="0" labelOnly="1" grandRow="1" outline="0" fieldPosition="0"/>
    </format>
  </formats>
  <chartFormats count="2">
    <chartFormat chart="10"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455D5DD-9F99-48FF-90C1-3747304E5C29}" name="PivotTable1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G3:H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8">
    <format dxfId="756">
      <pivotArea field="22" type="button" dataOnly="0" labelOnly="1" outline="0" axis="axisRow" fieldPosition="0"/>
    </format>
    <format dxfId="757">
      <pivotArea dataOnly="0" labelOnly="1" outline="0" axis="axisValues" fieldPosition="0"/>
    </format>
    <format dxfId="758">
      <pivotArea field="22" type="button" dataOnly="0" labelOnly="1" outline="0" axis="axisRow" fieldPosition="0"/>
    </format>
    <format dxfId="759">
      <pivotArea dataOnly="0" labelOnly="1" outline="0" axis="axisValues" fieldPosition="0"/>
    </format>
    <format dxfId="760">
      <pivotArea grandRow="1" outline="0" collapsedLevelsAreSubtotals="1" fieldPosition="0"/>
    </format>
    <format dxfId="761">
      <pivotArea dataOnly="0" labelOnly="1" grandRow="1" outline="0" fieldPosition="0"/>
    </format>
    <format dxfId="762">
      <pivotArea grandRow="1" outline="0" collapsedLevelsAreSubtotals="1" fieldPosition="0"/>
    </format>
    <format dxfId="763">
      <pivotArea dataOnly="0" labelOnly="1" grandRow="1" outline="0" fieldPosition="0"/>
    </format>
  </formats>
  <chartFormats count="3">
    <chartFormat chart="8"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B1D1731-25CF-49B7-8DF6-4D503726B124}" name="PivotTable1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8">
    <format dxfId="764">
      <pivotArea field="22" type="button" dataOnly="0" labelOnly="1" outline="0" axis="axisRow" fieldPosition="0"/>
    </format>
    <format dxfId="765">
      <pivotArea dataOnly="0" labelOnly="1" outline="0" axis="axisValues" fieldPosition="0"/>
    </format>
    <format dxfId="766">
      <pivotArea field="22" type="button" dataOnly="0" labelOnly="1" outline="0" axis="axisRow" fieldPosition="0"/>
    </format>
    <format dxfId="767">
      <pivotArea dataOnly="0" labelOnly="1" outline="0" axis="axisValues" fieldPosition="0"/>
    </format>
    <format dxfId="768">
      <pivotArea grandRow="1" outline="0" collapsedLevelsAreSubtotals="1" fieldPosition="0"/>
    </format>
    <format dxfId="769">
      <pivotArea dataOnly="0" labelOnly="1" grandRow="1" outline="0" fieldPosition="0"/>
    </format>
    <format dxfId="770">
      <pivotArea grandRow="1" outline="0" collapsedLevelsAreSubtotals="1" fieldPosition="0"/>
    </format>
    <format dxfId="771">
      <pivotArea dataOnly="0" labelOnly="1" grandRow="1" outline="0" fieldPosition="0"/>
    </format>
  </formats>
  <chartFormats count="1">
    <chartFormat chart="4"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8E49D6-1E5E-475C-A060-6D7B7DBE65B6}" name="PivotTable10"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8">
    <format dxfId="779">
      <pivotArea field="22" type="button" dataOnly="0" labelOnly="1" outline="0" axis="axisRow" fieldPosition="0"/>
    </format>
    <format dxfId="778">
      <pivotArea dataOnly="0" labelOnly="1" outline="0" axis="axisValues" fieldPosition="0"/>
    </format>
    <format dxfId="777">
      <pivotArea field="22" type="button" dataOnly="0" labelOnly="1" outline="0" axis="axisRow" fieldPosition="0"/>
    </format>
    <format dxfId="776">
      <pivotArea dataOnly="0" labelOnly="1" outline="0" axis="axisValues" fieldPosition="0"/>
    </format>
    <format dxfId="775">
      <pivotArea grandRow="1" outline="0" collapsedLevelsAreSubtotals="1" fieldPosition="0"/>
    </format>
    <format dxfId="774">
      <pivotArea dataOnly="0" labelOnly="1" grandRow="1" outline="0" fieldPosition="0"/>
    </format>
    <format dxfId="773">
      <pivotArea grandRow="1" outline="0" collapsedLevelsAreSubtotals="1" fieldPosition="0"/>
    </format>
    <format dxfId="772">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29514B4-18FB-4D1B-AE2A-3C609D0974EF}" name="PivotTable15" cacheId="2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6">
    <format dxfId="739">
      <pivotArea field="24" type="button" dataOnly="0" labelOnly="1" outline="0" axis="axisRow" fieldPosition="0"/>
    </format>
    <format dxfId="738">
      <pivotArea dataOnly="0" labelOnly="1" outline="0" fieldPosition="0">
        <references count="1">
          <reference field="4294967294" count="5">
            <x v="0"/>
            <x v="1"/>
            <x v="2"/>
            <x v="3"/>
            <x v="4"/>
          </reference>
        </references>
      </pivotArea>
    </format>
    <format dxfId="737">
      <pivotArea field="24" type="button" dataOnly="0" labelOnly="1" outline="0" axis="axisRow" fieldPosition="0"/>
    </format>
    <format dxfId="736">
      <pivotArea dataOnly="0" labelOnly="1" outline="0" fieldPosition="0">
        <references count="1">
          <reference field="4294967294" count="5">
            <x v="0"/>
            <x v="1"/>
            <x v="2"/>
            <x v="3"/>
            <x v="4"/>
          </reference>
        </references>
      </pivotArea>
    </format>
    <format dxfId="735">
      <pivotArea dataOnly="0" grandRow="1" fieldPosition="0"/>
    </format>
    <format dxfId="734">
      <pivotArea dataOnly="0" grandRow="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D3366BE-6174-4549-BB98-ED446A43955C}" sourceName="Year">
  <pivotTables>
    <pivotTable tabId="4" name="PivotTable2"/>
    <pivotTable tabId="3" name="PivotTable1"/>
    <pivotTable tabId="8" name="PivotTable10"/>
    <pivotTable tabId="8" name="PivotTable11"/>
    <pivotTable tabId="8" name="PivotTable12"/>
    <pivotTable tabId="8" name="PivotTable13"/>
    <pivotTable tabId="8" name="PivotTable14"/>
    <pivotTable tabId="6" name="PivotTable8"/>
    <pivotTable tabId="5" name="PivotTable7"/>
    <pivotTable tabId="7" name="PivotTable9"/>
  </pivotTables>
  <data>
    <tabular pivotCacheId="930308322">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6007568-C1CB-4671-AE7F-2E7AE19B0D2C}" sourceName="Segment">
  <pivotTables>
    <pivotTable tabId="4" name="PivotTable2"/>
    <pivotTable tabId="3" name="PivotTable1"/>
    <pivotTable tabId="8" name="PivotTable10"/>
    <pivotTable tabId="8" name="PivotTable11"/>
    <pivotTable tabId="8" name="PivotTable12"/>
    <pivotTable tabId="8" name="PivotTable13"/>
    <pivotTable tabId="8" name="PivotTable14"/>
    <pivotTable tabId="9" name="PivotTable15"/>
    <pivotTable tabId="6" name="PivotTable8"/>
    <pivotTable tabId="5" name="PivotTable7"/>
    <pivotTable tabId="7" name="PivotTable9"/>
  </pivotTables>
  <data>
    <tabular pivotCacheId="930308322">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4ACCAAD-CC7C-47D3-9D6A-86E251DAD943}" sourceName="Region">
  <pivotTables>
    <pivotTable tabId="4" name="PivotTable2"/>
    <pivotTable tabId="3" name="PivotTable1"/>
    <pivotTable tabId="8" name="PivotTable10"/>
    <pivotTable tabId="8" name="PivotTable11"/>
    <pivotTable tabId="8" name="PivotTable12"/>
    <pivotTable tabId="8" name="PivotTable13"/>
    <pivotTable tabId="8" name="PivotTable14"/>
    <pivotTable tabId="6" name="PivotTable8"/>
    <pivotTable tabId="5" name="PivotTable7"/>
    <pivotTable tabId="7" name="PivotTable9"/>
  </pivotTables>
  <data>
    <tabular pivotCacheId="930308322">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97D0435-ABCD-4BCD-9630-8D4994CDEEE5}" cache="Slicer_Year" caption="Year" style="d" rowHeight="241300"/>
  <slicer name="Segment" xr10:uid="{E8154D99-985C-4D42-B608-BE3D8C79B1BD}" cache="Slicer_Segment" caption="Segment" style="d" rowHeight="241300"/>
  <slicer name="Region" xr10:uid="{4354041E-3998-4AAC-B102-2DA0B80DC6E7}" cache="Slicer_Region" caption="Region" style="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32A30-730E-4D20-B2C6-8A761D4E3891}">
  <dimension ref="A3:C16"/>
  <sheetViews>
    <sheetView workbookViewId="0">
      <selection activeCell="I21" sqref="I21"/>
    </sheetView>
  </sheetViews>
  <sheetFormatPr defaultRowHeight="14.75" x14ac:dyDescent="0.75"/>
  <cols>
    <col min="1" max="1" width="12.40625" bestFit="1" customWidth="1"/>
    <col min="2" max="2" width="11.26953125" bestFit="1" customWidth="1"/>
    <col min="3" max="3" width="11.6796875" bestFit="1" customWidth="1"/>
  </cols>
  <sheetData>
    <row r="3" spans="1:3" x14ac:dyDescent="0.75">
      <c r="A3" s="14" t="s">
        <v>10933</v>
      </c>
      <c r="B3" s="14" t="s">
        <v>10951</v>
      </c>
      <c r="C3" s="14" t="s">
        <v>10952</v>
      </c>
    </row>
    <row r="4" spans="1:3" x14ac:dyDescent="0.75">
      <c r="A4" s="13" t="s">
        <v>10939</v>
      </c>
      <c r="B4" s="17">
        <v>202.04</v>
      </c>
      <c r="C4" s="17">
        <v>74.01100000000001</v>
      </c>
    </row>
    <row r="5" spans="1:3" x14ac:dyDescent="0.75">
      <c r="A5" s="13" t="s">
        <v>10940</v>
      </c>
      <c r="B5" s="17">
        <v>500.74</v>
      </c>
      <c r="C5" s="17">
        <v>168.98049999999998</v>
      </c>
    </row>
    <row r="6" spans="1:3" x14ac:dyDescent="0.75">
      <c r="A6" s="13" t="s">
        <v>10941</v>
      </c>
      <c r="B6" s="17">
        <v>226.83999999999997</v>
      </c>
      <c r="C6" s="17">
        <v>65.456199999999995</v>
      </c>
    </row>
    <row r="7" spans="1:3" x14ac:dyDescent="0.75">
      <c r="A7" s="13" t="s">
        <v>10942</v>
      </c>
      <c r="B7" s="17">
        <v>1054.104</v>
      </c>
      <c r="C7" s="17">
        <v>265.94709999999998</v>
      </c>
    </row>
    <row r="8" spans="1:3" x14ac:dyDescent="0.75">
      <c r="A8" s="13" t="s">
        <v>10943</v>
      </c>
      <c r="B8" s="17">
        <v>949.30199999999991</v>
      </c>
      <c r="C8" s="17">
        <v>184.66289999999989</v>
      </c>
    </row>
    <row r="9" spans="1:3" x14ac:dyDescent="0.75">
      <c r="A9" s="13" t="s">
        <v>10944</v>
      </c>
      <c r="B9" s="17">
        <v>6038.1549999999997</v>
      </c>
      <c r="C9" s="17">
        <v>480.94619999999975</v>
      </c>
    </row>
    <row r="10" spans="1:3" x14ac:dyDescent="0.75">
      <c r="A10" s="13" t="s">
        <v>10945</v>
      </c>
      <c r="B10" s="17">
        <v>1242.7740000000003</v>
      </c>
      <c r="C10" s="17">
        <v>273.8479000000001</v>
      </c>
    </row>
    <row r="11" spans="1:3" x14ac:dyDescent="0.75">
      <c r="A11" s="13" t="s">
        <v>10946</v>
      </c>
      <c r="B11" s="17">
        <v>642.59799999999996</v>
      </c>
      <c r="C11" s="17">
        <v>188.27179999999996</v>
      </c>
    </row>
    <row r="12" spans="1:3" x14ac:dyDescent="0.75">
      <c r="A12" s="13" t="s">
        <v>10947</v>
      </c>
      <c r="B12" s="17">
        <v>1334.873</v>
      </c>
      <c r="C12" s="17">
        <v>284.58799999999991</v>
      </c>
    </row>
    <row r="13" spans="1:3" x14ac:dyDescent="0.75">
      <c r="A13" s="13" t="s">
        <v>10948</v>
      </c>
      <c r="B13" s="17">
        <v>392.93999999999994</v>
      </c>
      <c r="C13" s="17">
        <v>43.223399999999984</v>
      </c>
    </row>
    <row r="14" spans="1:3" x14ac:dyDescent="0.75">
      <c r="A14" s="13" t="s">
        <v>10949</v>
      </c>
      <c r="B14" s="17">
        <v>4011.904</v>
      </c>
      <c r="C14" s="17">
        <v>-554.2405</v>
      </c>
    </row>
    <row r="15" spans="1:3" x14ac:dyDescent="0.75">
      <c r="A15" s="13" t="s">
        <v>10950</v>
      </c>
      <c r="B15" s="17">
        <v>1511.06</v>
      </c>
      <c r="C15" s="17">
        <v>420.62909999999999</v>
      </c>
    </row>
    <row r="16" spans="1:3" x14ac:dyDescent="0.75">
      <c r="A16" s="15" t="s">
        <v>10934</v>
      </c>
      <c r="B16" s="16">
        <v>18107.330000000002</v>
      </c>
      <c r="C16" s="16">
        <v>1896.3236000000002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EA667-D58F-4BEA-92F3-C04189408E1A}">
  <dimension ref="A3:E7"/>
  <sheetViews>
    <sheetView workbookViewId="0">
      <selection activeCell="G20" sqref="G20"/>
    </sheetView>
  </sheetViews>
  <sheetFormatPr defaultRowHeight="14.75" x14ac:dyDescent="0.75"/>
  <cols>
    <col min="1" max="1" width="12.7265625" bestFit="1" customWidth="1"/>
    <col min="2" max="2" width="11.26953125" bestFit="1" customWidth="1"/>
    <col min="4" max="4" width="12.40625" customWidth="1"/>
    <col min="5" max="5" width="12.7265625" customWidth="1"/>
  </cols>
  <sheetData>
    <row r="3" spans="1:5" x14ac:dyDescent="0.75">
      <c r="A3" s="18" t="s">
        <v>10933</v>
      </c>
      <c r="B3" s="19" t="s">
        <v>10952</v>
      </c>
      <c r="D3" s="22" t="s">
        <v>15</v>
      </c>
      <c r="E3" s="22" t="s">
        <v>21</v>
      </c>
    </row>
    <row r="4" spans="1:5" x14ac:dyDescent="0.75">
      <c r="A4" s="5" t="s">
        <v>32</v>
      </c>
      <c r="B4" s="6">
        <v>670.56179999999972</v>
      </c>
      <c r="D4" t="str">
        <f>A4</f>
        <v>Furniture</v>
      </c>
      <c r="E4" s="17">
        <f>GETPIVOTDATA("Profit",$A$3,"Category",A4)</f>
        <v>670.56179999999972</v>
      </c>
    </row>
    <row r="5" spans="1:5" x14ac:dyDescent="0.75">
      <c r="A5" s="7" t="s">
        <v>46</v>
      </c>
      <c r="B5" s="8">
        <v>239.93349999999978</v>
      </c>
      <c r="D5" t="str">
        <f t="shared" ref="D5:D7" si="0">A5</f>
        <v>Office Supplies</v>
      </c>
      <c r="E5" s="17">
        <f t="shared" ref="E5:E7" si="1">GETPIVOTDATA("Profit",$A$3,"Category",A5)</f>
        <v>239.93349999999978</v>
      </c>
    </row>
    <row r="6" spans="1:5" x14ac:dyDescent="0.75">
      <c r="A6" s="7" t="s">
        <v>71</v>
      </c>
      <c r="B6" s="8">
        <v>985.82829999999979</v>
      </c>
      <c r="D6" t="str">
        <f t="shared" si="0"/>
        <v>Technology</v>
      </c>
      <c r="E6" s="17">
        <f t="shared" si="1"/>
        <v>985.82829999999979</v>
      </c>
    </row>
    <row r="7" spans="1:5" x14ac:dyDescent="0.75">
      <c r="A7" s="20" t="s">
        <v>10934</v>
      </c>
      <c r="B7" s="21">
        <v>1896.3235999999993</v>
      </c>
      <c r="D7" s="22" t="str">
        <f t="shared" si="0"/>
        <v>Grand Total</v>
      </c>
      <c r="E7" s="23">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8B3F6-8B17-492C-8EEF-B714FCA17DE1}">
  <dimension ref="A3:B7"/>
  <sheetViews>
    <sheetView workbookViewId="0">
      <selection activeCell="J20" sqref="J20"/>
    </sheetView>
  </sheetViews>
  <sheetFormatPr defaultRowHeight="14.75" x14ac:dyDescent="0.75"/>
  <cols>
    <col min="1" max="1" width="12.7265625" bestFit="1" customWidth="1"/>
    <col min="2" max="2" width="11.26953125" bestFit="1" customWidth="1"/>
  </cols>
  <sheetData>
    <row r="3" spans="1:2" x14ac:dyDescent="0.75">
      <c r="A3" s="24" t="s">
        <v>10933</v>
      </c>
      <c r="B3" s="25" t="s">
        <v>10951</v>
      </c>
    </row>
    <row r="4" spans="1:2" x14ac:dyDescent="0.75">
      <c r="A4" s="5" t="s">
        <v>32</v>
      </c>
      <c r="B4" s="28">
        <v>0.334155284075565</v>
      </c>
    </row>
    <row r="5" spans="1:2" x14ac:dyDescent="0.75">
      <c r="A5" s="7" t="s">
        <v>46</v>
      </c>
      <c r="B5" s="29">
        <v>0.44072339765166929</v>
      </c>
    </row>
    <row r="6" spans="1:2" x14ac:dyDescent="0.75">
      <c r="A6" s="7" t="s">
        <v>71</v>
      </c>
      <c r="B6" s="29">
        <v>0.22512131827276574</v>
      </c>
    </row>
    <row r="7" spans="1:2" x14ac:dyDescent="0.75">
      <c r="A7" s="26" t="s">
        <v>10934</v>
      </c>
      <c r="B7" s="3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37918-D6BE-4F86-B29D-C4C28D044AB7}">
  <dimension ref="A3:E53"/>
  <sheetViews>
    <sheetView topLeftCell="A32" workbookViewId="0">
      <selection activeCell="B38" sqref="B38"/>
    </sheetView>
  </sheetViews>
  <sheetFormatPr defaultRowHeight="14.75" x14ac:dyDescent="0.75"/>
  <cols>
    <col min="1" max="1" width="12.5" bestFit="1" customWidth="1"/>
    <col min="2" max="2" width="11.26953125" bestFit="1" customWidth="1"/>
    <col min="4" max="4" width="17.40625" customWidth="1"/>
    <col min="5" max="5" width="12.953125" customWidth="1"/>
  </cols>
  <sheetData>
    <row r="3" spans="1:5" x14ac:dyDescent="0.75">
      <c r="A3" s="24" t="s">
        <v>10933</v>
      </c>
      <c r="B3" s="25" t="s">
        <v>10951</v>
      </c>
      <c r="D3" s="22" t="s">
        <v>11</v>
      </c>
      <c r="E3" s="22" t="s">
        <v>18</v>
      </c>
    </row>
    <row r="4" spans="1:5" x14ac:dyDescent="0.75">
      <c r="A4" s="5" t="s">
        <v>358</v>
      </c>
      <c r="B4" s="6">
        <v>1474.25</v>
      </c>
      <c r="D4" t="str">
        <f>A4</f>
        <v>Alabama</v>
      </c>
      <c r="E4" s="17">
        <f>GETPIVOTDATA("Sales",$A$3,"State",A4)</f>
        <v>1474.25</v>
      </c>
    </row>
    <row r="5" spans="1:5" x14ac:dyDescent="0.75">
      <c r="A5" s="7" t="s">
        <v>54</v>
      </c>
      <c r="B5" s="8">
        <v>7821.5870000000023</v>
      </c>
      <c r="D5" t="str">
        <f t="shared" ref="D5:D52" si="0">A5</f>
        <v>Florida</v>
      </c>
      <c r="E5" s="17">
        <f t="shared" ref="E5:E53" si="1">GETPIVOTDATA("Sales",$A$3,"State",A5)</f>
        <v>7821.5870000000023</v>
      </c>
    </row>
    <row r="6" spans="1:5" x14ac:dyDescent="0.75">
      <c r="A6" s="7" t="s">
        <v>1272</v>
      </c>
      <c r="B6" s="8">
        <v>1700.8899999999999</v>
      </c>
      <c r="D6" t="str">
        <f t="shared" si="0"/>
        <v>Georgia</v>
      </c>
      <c r="E6" s="17">
        <f t="shared" si="1"/>
        <v>1700.8899999999999</v>
      </c>
    </row>
    <row r="7" spans="1:5" x14ac:dyDescent="0.75">
      <c r="A7" s="7" t="s">
        <v>29</v>
      </c>
      <c r="B7" s="8">
        <v>649.76</v>
      </c>
      <c r="D7" t="str">
        <f t="shared" si="0"/>
        <v>Kentucky</v>
      </c>
      <c r="E7" s="17">
        <f t="shared" si="1"/>
        <v>649.76</v>
      </c>
    </row>
    <row r="8" spans="1:5" x14ac:dyDescent="0.75">
      <c r="A8" s="7" t="s">
        <v>1487</v>
      </c>
      <c r="B8" s="8">
        <v>302.16000000000003</v>
      </c>
      <c r="D8" t="str">
        <f t="shared" si="0"/>
        <v>Mississippi</v>
      </c>
      <c r="E8" s="17">
        <f t="shared" si="1"/>
        <v>302.16000000000003</v>
      </c>
    </row>
    <row r="9" spans="1:5" x14ac:dyDescent="0.75">
      <c r="A9" s="7" t="s">
        <v>88</v>
      </c>
      <c r="B9" s="8">
        <v>1233.0250000000001</v>
      </c>
      <c r="D9" t="str">
        <f t="shared" si="0"/>
        <v>North Carolina</v>
      </c>
      <c r="E9" s="17">
        <f t="shared" si="1"/>
        <v>1233.0250000000001</v>
      </c>
    </row>
    <row r="10" spans="1:5" x14ac:dyDescent="0.75">
      <c r="A10" s="7" t="s">
        <v>383</v>
      </c>
      <c r="B10" s="8">
        <v>186.69</v>
      </c>
      <c r="D10" t="str">
        <f t="shared" si="0"/>
        <v>South Carolina</v>
      </c>
      <c r="E10" s="17">
        <f t="shared" si="1"/>
        <v>186.69</v>
      </c>
    </row>
    <row r="11" spans="1:5" x14ac:dyDescent="0.75">
      <c r="A11" s="7" t="s">
        <v>335</v>
      </c>
      <c r="B11" s="8">
        <v>2493.6479999999997</v>
      </c>
      <c r="D11" t="str">
        <f t="shared" si="0"/>
        <v>Tennessee</v>
      </c>
      <c r="E11" s="17">
        <f t="shared" si="1"/>
        <v>2493.6479999999997</v>
      </c>
    </row>
    <row r="12" spans="1:5" x14ac:dyDescent="0.75">
      <c r="A12" s="7" t="s">
        <v>319</v>
      </c>
      <c r="B12" s="8">
        <v>2245.3200000000002</v>
      </c>
      <c r="D12" t="str">
        <f t="shared" si="0"/>
        <v>Virginia</v>
      </c>
      <c r="E12" s="17">
        <f t="shared" si="1"/>
        <v>2245.3200000000002</v>
      </c>
    </row>
    <row r="13" spans="1:5" x14ac:dyDescent="0.75">
      <c r="A13" s="26" t="s">
        <v>10934</v>
      </c>
      <c r="B13" s="27">
        <v>18107.330000000002</v>
      </c>
      <c r="D13" t="str">
        <f t="shared" si="0"/>
        <v>Grand Total</v>
      </c>
      <c r="E13" s="17" t="e">
        <f t="shared" si="1"/>
        <v>#REF!</v>
      </c>
    </row>
    <row r="14" spans="1:5" x14ac:dyDescent="0.75">
      <c r="D14">
        <f t="shared" si="0"/>
        <v>0</v>
      </c>
      <c r="E14" s="17" t="e">
        <f t="shared" si="1"/>
        <v>#REF!</v>
      </c>
    </row>
    <row r="15" spans="1:5" x14ac:dyDescent="0.75">
      <c r="D15">
        <f t="shared" si="0"/>
        <v>0</v>
      </c>
      <c r="E15" s="17" t="e">
        <f t="shared" si="1"/>
        <v>#REF!</v>
      </c>
    </row>
    <row r="16" spans="1:5" x14ac:dyDescent="0.75">
      <c r="D16">
        <f t="shared" si="0"/>
        <v>0</v>
      </c>
      <c r="E16" s="17" t="e">
        <f t="shared" si="1"/>
        <v>#REF!</v>
      </c>
    </row>
    <row r="17" spans="4:5" x14ac:dyDescent="0.75">
      <c r="D17">
        <f t="shared" si="0"/>
        <v>0</v>
      </c>
      <c r="E17" s="17" t="e">
        <f t="shared" si="1"/>
        <v>#REF!</v>
      </c>
    </row>
    <row r="18" spans="4:5" x14ac:dyDescent="0.75">
      <c r="D18">
        <f t="shared" si="0"/>
        <v>0</v>
      </c>
      <c r="E18" s="17" t="e">
        <f t="shared" si="1"/>
        <v>#REF!</v>
      </c>
    </row>
    <row r="19" spans="4:5" x14ac:dyDescent="0.75">
      <c r="D19">
        <f t="shared" si="0"/>
        <v>0</v>
      </c>
      <c r="E19" s="17" t="e">
        <f t="shared" si="1"/>
        <v>#REF!</v>
      </c>
    </row>
    <row r="20" spans="4:5" x14ac:dyDescent="0.75">
      <c r="D20">
        <f t="shared" si="0"/>
        <v>0</v>
      </c>
      <c r="E20" s="17" t="e">
        <f t="shared" si="1"/>
        <v>#REF!</v>
      </c>
    </row>
    <row r="21" spans="4:5" x14ac:dyDescent="0.75">
      <c r="D21">
        <f t="shared" si="0"/>
        <v>0</v>
      </c>
      <c r="E21" s="17" t="e">
        <f t="shared" si="1"/>
        <v>#REF!</v>
      </c>
    </row>
    <row r="22" spans="4:5" x14ac:dyDescent="0.75">
      <c r="D22">
        <f t="shared" si="0"/>
        <v>0</v>
      </c>
      <c r="E22" s="17" t="e">
        <f t="shared" si="1"/>
        <v>#REF!</v>
      </c>
    </row>
    <row r="23" spans="4:5" x14ac:dyDescent="0.75">
      <c r="D23">
        <f t="shared" si="0"/>
        <v>0</v>
      </c>
      <c r="E23" s="17" t="e">
        <f t="shared" si="1"/>
        <v>#REF!</v>
      </c>
    </row>
    <row r="24" spans="4:5" x14ac:dyDescent="0.75">
      <c r="D24">
        <f t="shared" si="0"/>
        <v>0</v>
      </c>
      <c r="E24" s="17" t="e">
        <f t="shared" si="1"/>
        <v>#REF!</v>
      </c>
    </row>
    <row r="25" spans="4:5" x14ac:dyDescent="0.75">
      <c r="D25">
        <f t="shared" si="0"/>
        <v>0</v>
      </c>
      <c r="E25" s="17" t="e">
        <f t="shared" si="1"/>
        <v>#REF!</v>
      </c>
    </row>
    <row r="26" spans="4:5" x14ac:dyDescent="0.75">
      <c r="D26">
        <f t="shared" si="0"/>
        <v>0</v>
      </c>
      <c r="E26" s="17" t="e">
        <f t="shared" si="1"/>
        <v>#REF!</v>
      </c>
    </row>
    <row r="27" spans="4:5" x14ac:dyDescent="0.75">
      <c r="D27">
        <f t="shared" si="0"/>
        <v>0</v>
      </c>
      <c r="E27" s="17" t="e">
        <f t="shared" si="1"/>
        <v>#REF!</v>
      </c>
    </row>
    <row r="28" spans="4:5" x14ac:dyDescent="0.75">
      <c r="D28">
        <f t="shared" si="0"/>
        <v>0</v>
      </c>
      <c r="E28" s="17" t="e">
        <f t="shared" si="1"/>
        <v>#REF!</v>
      </c>
    </row>
    <row r="29" spans="4:5" x14ac:dyDescent="0.75">
      <c r="D29">
        <f t="shared" si="0"/>
        <v>0</v>
      </c>
      <c r="E29" s="17" t="e">
        <f t="shared" si="1"/>
        <v>#REF!</v>
      </c>
    </row>
    <row r="30" spans="4:5" x14ac:dyDescent="0.75">
      <c r="D30">
        <f t="shared" si="0"/>
        <v>0</v>
      </c>
      <c r="E30" s="17" t="e">
        <f t="shared" si="1"/>
        <v>#REF!</v>
      </c>
    </row>
    <row r="31" spans="4:5" x14ac:dyDescent="0.75">
      <c r="D31">
        <f t="shared" si="0"/>
        <v>0</v>
      </c>
      <c r="E31" s="17" t="e">
        <f t="shared" si="1"/>
        <v>#REF!</v>
      </c>
    </row>
    <row r="32" spans="4:5" x14ac:dyDescent="0.75">
      <c r="D32">
        <f t="shared" si="0"/>
        <v>0</v>
      </c>
      <c r="E32" s="17" t="e">
        <f t="shared" si="1"/>
        <v>#REF!</v>
      </c>
    </row>
    <row r="33" spans="4:5" x14ac:dyDescent="0.75">
      <c r="D33">
        <f t="shared" si="0"/>
        <v>0</v>
      </c>
      <c r="E33" s="17" t="e">
        <f t="shared" si="1"/>
        <v>#REF!</v>
      </c>
    </row>
    <row r="34" spans="4:5" x14ac:dyDescent="0.75">
      <c r="D34">
        <f t="shared" si="0"/>
        <v>0</v>
      </c>
      <c r="E34" s="17" t="e">
        <f t="shared" si="1"/>
        <v>#REF!</v>
      </c>
    </row>
    <row r="35" spans="4:5" x14ac:dyDescent="0.75">
      <c r="D35">
        <f t="shared" si="0"/>
        <v>0</v>
      </c>
      <c r="E35" s="17" t="e">
        <f t="shared" si="1"/>
        <v>#REF!</v>
      </c>
    </row>
    <row r="36" spans="4:5" x14ac:dyDescent="0.75">
      <c r="D36">
        <f t="shared" si="0"/>
        <v>0</v>
      </c>
      <c r="E36" s="17" t="e">
        <f t="shared" si="1"/>
        <v>#REF!</v>
      </c>
    </row>
    <row r="37" spans="4:5" x14ac:dyDescent="0.75">
      <c r="D37">
        <f t="shared" si="0"/>
        <v>0</v>
      </c>
      <c r="E37" s="17" t="e">
        <f t="shared" si="1"/>
        <v>#REF!</v>
      </c>
    </row>
    <row r="38" spans="4:5" x14ac:dyDescent="0.75">
      <c r="D38">
        <f t="shared" si="0"/>
        <v>0</v>
      </c>
      <c r="E38" s="17" t="e">
        <f t="shared" si="1"/>
        <v>#REF!</v>
      </c>
    </row>
    <row r="39" spans="4:5" x14ac:dyDescent="0.75">
      <c r="D39">
        <f t="shared" si="0"/>
        <v>0</v>
      </c>
      <c r="E39" s="17" t="e">
        <f t="shared" si="1"/>
        <v>#REF!</v>
      </c>
    </row>
    <row r="40" spans="4:5" x14ac:dyDescent="0.75">
      <c r="D40">
        <f t="shared" si="0"/>
        <v>0</v>
      </c>
      <c r="E40" s="17" t="e">
        <f t="shared" si="1"/>
        <v>#REF!</v>
      </c>
    </row>
    <row r="41" spans="4:5" x14ac:dyDescent="0.75">
      <c r="D41">
        <f t="shared" si="0"/>
        <v>0</v>
      </c>
      <c r="E41" s="17" t="e">
        <f t="shared" si="1"/>
        <v>#REF!</v>
      </c>
    </row>
    <row r="42" spans="4:5" x14ac:dyDescent="0.75">
      <c r="D42">
        <f t="shared" si="0"/>
        <v>0</v>
      </c>
      <c r="E42" s="17" t="e">
        <f t="shared" si="1"/>
        <v>#REF!</v>
      </c>
    </row>
    <row r="43" spans="4:5" x14ac:dyDescent="0.75">
      <c r="D43">
        <f t="shared" si="0"/>
        <v>0</v>
      </c>
      <c r="E43" s="17" t="e">
        <f t="shared" si="1"/>
        <v>#REF!</v>
      </c>
    </row>
    <row r="44" spans="4:5" x14ac:dyDescent="0.75">
      <c r="D44">
        <f t="shared" si="0"/>
        <v>0</v>
      </c>
      <c r="E44" s="17" t="e">
        <f t="shared" si="1"/>
        <v>#REF!</v>
      </c>
    </row>
    <row r="45" spans="4:5" x14ac:dyDescent="0.75">
      <c r="D45">
        <f t="shared" si="0"/>
        <v>0</v>
      </c>
      <c r="E45" s="17" t="e">
        <f t="shared" si="1"/>
        <v>#REF!</v>
      </c>
    </row>
    <row r="46" spans="4:5" x14ac:dyDescent="0.75">
      <c r="D46">
        <f t="shared" si="0"/>
        <v>0</v>
      </c>
      <c r="E46" s="17" t="e">
        <f t="shared" si="1"/>
        <v>#REF!</v>
      </c>
    </row>
    <row r="47" spans="4:5" x14ac:dyDescent="0.75">
      <c r="D47">
        <f t="shared" si="0"/>
        <v>0</v>
      </c>
      <c r="E47" s="17" t="e">
        <f t="shared" si="1"/>
        <v>#REF!</v>
      </c>
    </row>
    <row r="48" spans="4:5" x14ac:dyDescent="0.75">
      <c r="D48">
        <f t="shared" si="0"/>
        <v>0</v>
      </c>
      <c r="E48" s="17" t="e">
        <f t="shared" si="1"/>
        <v>#REF!</v>
      </c>
    </row>
    <row r="49" spans="4:5" x14ac:dyDescent="0.75">
      <c r="D49">
        <f t="shared" si="0"/>
        <v>0</v>
      </c>
      <c r="E49" s="17" t="e">
        <f t="shared" si="1"/>
        <v>#REF!</v>
      </c>
    </row>
    <row r="50" spans="4:5" x14ac:dyDescent="0.75">
      <c r="D50">
        <f t="shared" si="0"/>
        <v>0</v>
      </c>
      <c r="E50" s="17" t="e">
        <f t="shared" si="1"/>
        <v>#REF!</v>
      </c>
    </row>
    <row r="51" spans="4:5" x14ac:dyDescent="0.75">
      <c r="D51">
        <f t="shared" si="0"/>
        <v>0</v>
      </c>
      <c r="E51" s="17" t="e">
        <f t="shared" si="1"/>
        <v>#REF!</v>
      </c>
    </row>
    <row r="52" spans="4:5" x14ac:dyDescent="0.75">
      <c r="D52">
        <f t="shared" si="0"/>
        <v>0</v>
      </c>
      <c r="E52" s="17" t="e">
        <f t="shared" si="1"/>
        <v>#REF!</v>
      </c>
    </row>
    <row r="53" spans="4:5" x14ac:dyDescent="0.75">
      <c r="D53" s="22" t="s">
        <v>10934</v>
      </c>
      <c r="E53" s="32">
        <v>2297200.86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74C9-4A7B-4E0A-87FF-8F36763EF4FC}">
  <dimension ref="A3:B9"/>
  <sheetViews>
    <sheetView workbookViewId="0">
      <selection activeCell="L18" sqref="L18"/>
    </sheetView>
  </sheetViews>
  <sheetFormatPr defaultRowHeight="14.75" x14ac:dyDescent="0.75"/>
  <cols>
    <col min="1" max="1" width="12.40625" bestFit="1" customWidth="1"/>
    <col min="2" max="2" width="11.26953125" bestFit="1" customWidth="1"/>
  </cols>
  <sheetData>
    <row r="3" spans="1:2" x14ac:dyDescent="0.75">
      <c r="A3" s="24" t="s">
        <v>10933</v>
      </c>
      <c r="B3" s="25" t="s">
        <v>10951</v>
      </c>
    </row>
    <row r="4" spans="1:2" x14ac:dyDescent="0.75">
      <c r="A4" s="5" t="s">
        <v>72</v>
      </c>
      <c r="B4" s="6">
        <v>2000.7240000000002</v>
      </c>
    </row>
    <row r="5" spans="1:2" x14ac:dyDescent="0.75">
      <c r="A5" s="7" t="s">
        <v>65</v>
      </c>
      <c r="B5" s="8">
        <v>2194.58</v>
      </c>
    </row>
    <row r="6" spans="1:2" x14ac:dyDescent="0.75">
      <c r="A6" s="7" t="s">
        <v>59</v>
      </c>
      <c r="B6" s="8">
        <v>2372.9860000000003</v>
      </c>
    </row>
    <row r="7" spans="1:2" x14ac:dyDescent="0.75">
      <c r="A7" s="7" t="s">
        <v>75</v>
      </c>
      <c r="B7" s="8">
        <v>2594.096</v>
      </c>
    </row>
    <row r="8" spans="1:2" x14ac:dyDescent="0.75">
      <c r="A8" s="7" t="s">
        <v>36</v>
      </c>
      <c r="B8" s="8">
        <v>3134.4760000000001</v>
      </c>
    </row>
    <row r="9" spans="1:2" x14ac:dyDescent="0.75">
      <c r="A9" s="26" t="s">
        <v>10934</v>
      </c>
      <c r="B9" s="27">
        <v>12296.862000000001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13F55-4C54-409C-B7C4-E38699FD85C1}">
  <dimension ref="A3:N17"/>
  <sheetViews>
    <sheetView topLeftCell="F1" workbookViewId="0">
      <selection activeCell="H22" sqref="H22"/>
    </sheetView>
  </sheetViews>
  <sheetFormatPr defaultRowHeight="14.75" x14ac:dyDescent="0.75"/>
  <cols>
    <col min="1" max="1" width="12.40625" bestFit="1" customWidth="1"/>
    <col min="2" max="2" width="11.26953125" bestFit="1" customWidth="1"/>
    <col min="4" max="4" width="12.40625" bestFit="1" customWidth="1"/>
    <col min="5" max="5" width="11.6796875" bestFit="1" customWidth="1"/>
    <col min="7" max="7" width="12.40625" bestFit="1" customWidth="1"/>
    <col min="8" max="8" width="14.40625" bestFit="1" customWidth="1"/>
    <col min="10" max="10" width="12.40625" bestFit="1" customWidth="1"/>
    <col min="11" max="11" width="15.54296875" bestFit="1" customWidth="1"/>
    <col min="13" max="13" width="12.40625" bestFit="1" customWidth="1"/>
    <col min="14" max="14" width="18.2265625" bestFit="1" customWidth="1"/>
  </cols>
  <sheetData>
    <row r="3" spans="1:14" x14ac:dyDescent="0.75">
      <c r="A3" s="24" t="s">
        <v>10933</v>
      </c>
      <c r="B3" s="25" t="s">
        <v>10951</v>
      </c>
      <c r="D3" s="24" t="s">
        <v>10933</v>
      </c>
      <c r="E3" s="25" t="s">
        <v>10952</v>
      </c>
      <c r="G3" s="24" t="s">
        <v>10933</v>
      </c>
      <c r="H3" s="25" t="s">
        <v>10953</v>
      </c>
      <c r="J3" s="24" t="s">
        <v>10933</v>
      </c>
      <c r="K3" s="25" t="s">
        <v>10954</v>
      </c>
      <c r="M3" s="24" t="s">
        <v>10933</v>
      </c>
      <c r="N3" s="25" t="s">
        <v>10955</v>
      </c>
    </row>
    <row r="4" spans="1:14" x14ac:dyDescent="0.75">
      <c r="A4" s="5" t="s">
        <v>10939</v>
      </c>
      <c r="B4" s="6">
        <v>202.04</v>
      </c>
      <c r="D4" s="5" t="s">
        <v>10939</v>
      </c>
      <c r="E4" s="6">
        <v>74.01100000000001</v>
      </c>
      <c r="G4" s="5" t="s">
        <v>10939</v>
      </c>
      <c r="H4" s="6">
        <v>16</v>
      </c>
      <c r="J4" s="5" t="s">
        <v>10939</v>
      </c>
      <c r="K4" s="6">
        <v>2</v>
      </c>
      <c r="M4" s="5" t="s">
        <v>10939</v>
      </c>
      <c r="N4" s="6">
        <v>0.36631855078202341</v>
      </c>
    </row>
    <row r="5" spans="1:14" x14ac:dyDescent="0.75">
      <c r="A5" s="7" t="s">
        <v>10940</v>
      </c>
      <c r="B5" s="8">
        <v>500.74</v>
      </c>
      <c r="D5" s="7" t="s">
        <v>10940</v>
      </c>
      <c r="E5" s="8">
        <v>168.98049999999998</v>
      </c>
      <c r="G5" s="7" t="s">
        <v>10940</v>
      </c>
      <c r="H5" s="8">
        <v>15</v>
      </c>
      <c r="J5" s="7" t="s">
        <v>10940</v>
      </c>
      <c r="K5" s="8">
        <v>4</v>
      </c>
      <c r="M5" s="7" t="s">
        <v>10940</v>
      </c>
      <c r="N5" s="8">
        <v>0.33746155689579416</v>
      </c>
    </row>
    <row r="6" spans="1:14" x14ac:dyDescent="0.75">
      <c r="A6" s="7" t="s">
        <v>10941</v>
      </c>
      <c r="B6" s="8">
        <v>226.83999999999997</v>
      </c>
      <c r="D6" s="7" t="s">
        <v>10941</v>
      </c>
      <c r="E6" s="8">
        <v>65.456199999999995</v>
      </c>
      <c r="G6" s="7" t="s">
        <v>10941</v>
      </c>
      <c r="H6" s="8">
        <v>24</v>
      </c>
      <c r="J6" s="7" t="s">
        <v>10941</v>
      </c>
      <c r="K6" s="8">
        <v>7</v>
      </c>
      <c r="M6" s="7" t="s">
        <v>10941</v>
      </c>
      <c r="N6" s="8">
        <v>0.28855669194145656</v>
      </c>
    </row>
    <row r="7" spans="1:14" x14ac:dyDescent="0.75">
      <c r="A7" s="7" t="s">
        <v>10942</v>
      </c>
      <c r="B7" s="8">
        <v>1054.104</v>
      </c>
      <c r="D7" s="7" t="s">
        <v>10942</v>
      </c>
      <c r="E7" s="8">
        <v>265.94709999999998</v>
      </c>
      <c r="G7" s="7" t="s">
        <v>10942</v>
      </c>
      <c r="H7" s="8">
        <v>12</v>
      </c>
      <c r="J7" s="7" t="s">
        <v>10942</v>
      </c>
      <c r="K7" s="8">
        <v>4</v>
      </c>
      <c r="M7" s="7" t="s">
        <v>10942</v>
      </c>
      <c r="N7" s="8">
        <v>0.25229683219113103</v>
      </c>
    </row>
    <row r="8" spans="1:14" x14ac:dyDescent="0.75">
      <c r="A8" s="7" t="s">
        <v>10943</v>
      </c>
      <c r="B8" s="8">
        <v>949.30199999999991</v>
      </c>
      <c r="D8" s="7" t="s">
        <v>10943</v>
      </c>
      <c r="E8" s="8">
        <v>184.66289999999989</v>
      </c>
      <c r="G8" s="7" t="s">
        <v>10943</v>
      </c>
      <c r="H8" s="8">
        <v>22</v>
      </c>
      <c r="J8" s="7" t="s">
        <v>10943</v>
      </c>
      <c r="K8" s="8">
        <v>6</v>
      </c>
      <c r="M8" s="7" t="s">
        <v>10943</v>
      </c>
      <c r="N8" s="8">
        <v>0.19452492462883245</v>
      </c>
    </row>
    <row r="9" spans="1:14" x14ac:dyDescent="0.75">
      <c r="A9" s="7" t="s">
        <v>10944</v>
      </c>
      <c r="B9" s="8">
        <v>6038.1549999999997</v>
      </c>
      <c r="D9" s="7" t="s">
        <v>10944</v>
      </c>
      <c r="E9" s="8">
        <v>480.94619999999975</v>
      </c>
      <c r="G9" s="7" t="s">
        <v>10944</v>
      </c>
      <c r="H9" s="8">
        <v>100</v>
      </c>
      <c r="J9" s="7" t="s">
        <v>10944</v>
      </c>
      <c r="K9" s="8">
        <v>27</v>
      </c>
      <c r="M9" s="7" t="s">
        <v>10944</v>
      </c>
      <c r="N9" s="8">
        <v>7.9651184840402373E-2</v>
      </c>
    </row>
    <row r="10" spans="1:14" x14ac:dyDescent="0.75">
      <c r="A10" s="7" t="s">
        <v>10945</v>
      </c>
      <c r="B10" s="8">
        <v>1242.7740000000003</v>
      </c>
      <c r="D10" s="7" t="s">
        <v>10945</v>
      </c>
      <c r="E10" s="8">
        <v>273.8479000000001</v>
      </c>
      <c r="G10" s="7" t="s">
        <v>10945</v>
      </c>
      <c r="H10" s="8">
        <v>55</v>
      </c>
      <c r="J10" s="7" t="s">
        <v>10945</v>
      </c>
      <c r="K10" s="8">
        <v>13</v>
      </c>
      <c r="M10" s="7" t="s">
        <v>10945</v>
      </c>
      <c r="N10" s="8">
        <v>0.22035213160236697</v>
      </c>
    </row>
    <row r="11" spans="1:14" x14ac:dyDescent="0.75">
      <c r="A11" s="7" t="s">
        <v>10946</v>
      </c>
      <c r="B11" s="8">
        <v>642.59799999999996</v>
      </c>
      <c r="D11" s="7" t="s">
        <v>10946</v>
      </c>
      <c r="E11" s="8">
        <v>188.27179999999996</v>
      </c>
      <c r="G11" s="7" t="s">
        <v>10946</v>
      </c>
      <c r="H11" s="8">
        <v>29</v>
      </c>
      <c r="J11" s="7" t="s">
        <v>10946</v>
      </c>
      <c r="K11" s="8">
        <v>6</v>
      </c>
      <c r="M11" s="7" t="s">
        <v>10946</v>
      </c>
      <c r="N11" s="8">
        <v>0.29298535009446025</v>
      </c>
    </row>
    <row r="12" spans="1:14" x14ac:dyDescent="0.75">
      <c r="A12" s="7" t="s">
        <v>10947</v>
      </c>
      <c r="B12" s="8">
        <v>1334.873</v>
      </c>
      <c r="D12" s="7" t="s">
        <v>10947</v>
      </c>
      <c r="E12" s="8">
        <v>284.58799999999991</v>
      </c>
      <c r="G12" s="7" t="s">
        <v>10947</v>
      </c>
      <c r="H12" s="8">
        <v>64</v>
      </c>
      <c r="J12" s="7" t="s">
        <v>10947</v>
      </c>
      <c r="K12" s="8">
        <v>15</v>
      </c>
      <c r="M12" s="7" t="s">
        <v>10947</v>
      </c>
      <c r="N12" s="8">
        <v>0.21319481328935405</v>
      </c>
    </row>
    <row r="13" spans="1:14" x14ac:dyDescent="0.75">
      <c r="A13" s="7" t="s">
        <v>10948</v>
      </c>
      <c r="B13" s="8">
        <v>392.93999999999994</v>
      </c>
      <c r="D13" s="7" t="s">
        <v>10948</v>
      </c>
      <c r="E13" s="8">
        <v>43.223399999999984</v>
      </c>
      <c r="G13" s="7" t="s">
        <v>10948</v>
      </c>
      <c r="H13" s="8">
        <v>3</v>
      </c>
      <c r="J13" s="7" t="s">
        <v>10948</v>
      </c>
      <c r="K13" s="8">
        <v>1</v>
      </c>
      <c r="M13" s="7" t="s">
        <v>10948</v>
      </c>
      <c r="N13" s="8">
        <v>0.10999999999999997</v>
      </c>
    </row>
    <row r="14" spans="1:14" x14ac:dyDescent="0.75">
      <c r="A14" s="7" t="s">
        <v>10949</v>
      </c>
      <c r="B14" s="8">
        <v>4011.904</v>
      </c>
      <c r="D14" s="7" t="s">
        <v>10949</v>
      </c>
      <c r="E14" s="8">
        <v>-554.2405</v>
      </c>
      <c r="G14" s="7" t="s">
        <v>10949</v>
      </c>
      <c r="H14" s="8">
        <v>74</v>
      </c>
      <c r="J14" s="7" t="s">
        <v>10949</v>
      </c>
      <c r="K14" s="8">
        <v>17</v>
      </c>
      <c r="M14" s="7" t="s">
        <v>10949</v>
      </c>
      <c r="N14" s="8">
        <v>-0.13814899359506111</v>
      </c>
    </row>
    <row r="15" spans="1:14" x14ac:dyDescent="0.75">
      <c r="A15" s="7" t="s">
        <v>10950</v>
      </c>
      <c r="B15" s="8">
        <v>1511.06</v>
      </c>
      <c r="D15" s="7" t="s">
        <v>10950</v>
      </c>
      <c r="E15" s="8">
        <v>420.62909999999999</v>
      </c>
      <c r="G15" s="7" t="s">
        <v>10950</v>
      </c>
      <c r="H15" s="8">
        <v>82</v>
      </c>
      <c r="J15" s="7" t="s">
        <v>10950</v>
      </c>
      <c r="K15" s="8">
        <v>19</v>
      </c>
      <c r="M15" s="7" t="s">
        <v>10950</v>
      </c>
      <c r="N15" s="8">
        <v>0.27836690799835878</v>
      </c>
    </row>
    <row r="16" spans="1:14" x14ac:dyDescent="0.75">
      <c r="A16" s="26" t="s">
        <v>10934</v>
      </c>
      <c r="B16" s="27">
        <v>18107.330000000002</v>
      </c>
      <c r="D16" s="26" t="s">
        <v>10934</v>
      </c>
      <c r="E16" s="27">
        <v>1896.3236000000002</v>
      </c>
      <c r="G16" s="26" t="s">
        <v>10934</v>
      </c>
      <c r="H16" s="27">
        <v>496</v>
      </c>
      <c r="J16" s="26" t="s">
        <v>10934</v>
      </c>
      <c r="K16" s="27">
        <v>121</v>
      </c>
      <c r="M16" s="26" t="s">
        <v>10934</v>
      </c>
      <c r="N16" s="27">
        <v>0.10472684818799902</v>
      </c>
    </row>
    <row r="17" spans="2:14" x14ac:dyDescent="0.75">
      <c r="B17" s="33">
        <f>GETPIVOTDATA("Sales",$A$3)</f>
        <v>18107.330000000002</v>
      </c>
      <c r="E17" s="33">
        <f>GETPIVOTDATA("Profit",$D$3)</f>
        <v>1896.3236000000002</v>
      </c>
      <c r="H17" s="34">
        <f>GETPIVOTDATA("Quantity",$G$3)</f>
        <v>496</v>
      </c>
      <c r="K17" s="34">
        <f>GETPIVOTDATA("Order ID",$J$3)</f>
        <v>121</v>
      </c>
      <c r="N17" s="35">
        <f>GETPIVOTDATA("Profit Margin",$M$3)</f>
        <v>0.10472684818799902</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245BC-86EC-4AC3-AA8A-0DCC92EA7BF3}">
  <dimension ref="A3:N8"/>
  <sheetViews>
    <sheetView workbookViewId="0">
      <selection activeCell="L8" sqref="L8"/>
    </sheetView>
  </sheetViews>
  <sheetFormatPr defaultRowHeight="14.75" x14ac:dyDescent="0.75"/>
  <cols>
    <col min="1" max="1" width="12.40625" bestFit="1" customWidth="1"/>
    <col min="2" max="3" width="11.6796875" bestFit="1" customWidth="1"/>
    <col min="4" max="4" width="14.40625" bestFit="1" customWidth="1"/>
    <col min="5" max="5" width="15.54296875" bestFit="1" customWidth="1"/>
    <col min="6" max="6" width="18.2265625" bestFit="1" customWidth="1"/>
    <col min="8" max="8" width="9.58984375" bestFit="1" customWidth="1"/>
    <col min="9" max="9" width="9.58984375" customWidth="1"/>
    <col min="10" max="11" width="9.58984375" bestFit="1" customWidth="1"/>
    <col min="12" max="12" width="12.58984375" customWidth="1"/>
  </cols>
  <sheetData>
    <row r="3" spans="1:14" x14ac:dyDescent="0.75">
      <c r="A3" s="24" t="s">
        <v>10933</v>
      </c>
      <c r="B3" s="24" t="s">
        <v>10951</v>
      </c>
      <c r="C3" s="38" t="s">
        <v>10952</v>
      </c>
      <c r="D3" s="38" t="s">
        <v>10953</v>
      </c>
      <c r="E3" s="38" t="s">
        <v>10954</v>
      </c>
      <c r="F3" s="39" t="s">
        <v>10955</v>
      </c>
    </row>
    <row r="4" spans="1:14" x14ac:dyDescent="0.75">
      <c r="A4" s="5" t="s">
        <v>10935</v>
      </c>
      <c r="B4" s="9">
        <v>128434.87370000004</v>
      </c>
      <c r="C4" s="36">
        <v>13513.276899999999</v>
      </c>
      <c r="D4" s="36">
        <v>2331</v>
      </c>
      <c r="E4" s="36">
        <v>611</v>
      </c>
      <c r="F4" s="10">
        <v>0.10521501295329257</v>
      </c>
      <c r="N4" s="44"/>
    </row>
    <row r="5" spans="1:14" x14ac:dyDescent="0.75">
      <c r="A5" s="7" t="s">
        <v>10936</v>
      </c>
      <c r="B5" s="11">
        <v>128757.30690000007</v>
      </c>
      <c r="C5" s="37">
        <v>20688.324800000006</v>
      </c>
      <c r="D5" s="37">
        <v>2413</v>
      </c>
      <c r="E5" s="37">
        <v>636</v>
      </c>
      <c r="F5" s="12">
        <v>0.16067689902886587</v>
      </c>
      <c r="N5" s="45"/>
    </row>
    <row r="6" spans="1:14" x14ac:dyDescent="0.75">
      <c r="A6" s="7" t="s">
        <v>10937</v>
      </c>
      <c r="B6" s="11">
        <v>206942.95380000005</v>
      </c>
      <c r="C6" s="37">
        <v>30939.609300000007</v>
      </c>
      <c r="D6" s="37">
        <v>3097</v>
      </c>
      <c r="E6" s="37">
        <v>791</v>
      </c>
      <c r="F6" s="12">
        <v>0.14950791380846715</v>
      </c>
    </row>
    <row r="7" spans="1:14" x14ac:dyDescent="0.75">
      <c r="A7" s="40" t="s">
        <v>10938</v>
      </c>
      <c r="B7" s="41">
        <v>242011.23240000027</v>
      </c>
      <c r="C7" s="42">
        <v>26837.922999999995</v>
      </c>
      <c r="D7" s="42">
        <v>3767</v>
      </c>
      <c r="E7" s="42">
        <v>982</v>
      </c>
      <c r="F7" s="43">
        <v>0.11089536107002596</v>
      </c>
    </row>
    <row r="8" spans="1:14" ht="17.5" x14ac:dyDescent="1.05">
      <c r="H8" s="46">
        <f>(GETPIVOTDATA("Sum of Sales",$A$3,"Years (Order Date)",2014)/GETPIVOTDATA("Sum of Sales",$A$3,"Years (Order Date)",2013))-1</f>
        <v>0.16945867426774996</v>
      </c>
      <c r="I8" s="46">
        <f>(GETPIVOTDATA("Sum of Profit",$A$3,"Years (Order Date)",2014)/GETPIVOTDATA("Sum of Profit",$A$3,"Years (Order Date)",2013))-1</f>
        <v>-0.13257072060053487</v>
      </c>
      <c r="J8" s="46">
        <f>(GETPIVOTDATA("Sum of Quantity",$A$3,"Years (Order Date)",2014)/GETPIVOTDATA("Sum of Quantity",$A$3,"Years (Order Date)",2013))-1</f>
        <v>0.21633839199225058</v>
      </c>
      <c r="K8" s="46">
        <f>(GETPIVOTDATA("Count of Order ID",$A$3,"Years (Order Date)",2014)/GETPIVOTDATA("Count of Order ID",$A$3,"Years (Order Date)",2013))-1</f>
        <v>0.24146649810366627</v>
      </c>
      <c r="L8" s="46">
        <f>(GETPIVOTDATA("Sum of Profit Margin",$A$3,"Years (Order Date)",2014)/GETPIVOTDATA("Sum of Profit Margin",$A$3,"Years (Order Date)",2013))-1</f>
        <v>-0.25826427347456193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0625" defaultRowHeight="15" customHeight="1" x14ac:dyDescent="0.75"/>
  <cols>
    <col min="1" max="1" width="12.54296875" customWidth="1"/>
    <col min="2" max="2" width="28.54296875" customWidth="1"/>
    <col min="3" max="3" width="14" customWidth="1"/>
    <col min="4" max="4" width="12.54296875" customWidth="1"/>
    <col min="5" max="5" width="13.6796875" customWidth="1"/>
    <col min="6" max="6" width="15" customWidth="1"/>
    <col min="7" max="7" width="18.679687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7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7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7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7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7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7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7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7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7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7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7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7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7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7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7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7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7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7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7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7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7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7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7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7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7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7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7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7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7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7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7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7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7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7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7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7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7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7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7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7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7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7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7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7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7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7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7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7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7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7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7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7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7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7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7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7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7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7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7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7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7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7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7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7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7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7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7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7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7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7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7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7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7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7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7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7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7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7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7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7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7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7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7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7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7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7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7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7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7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7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7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7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7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7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7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7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7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7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7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7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7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7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7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7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7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7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7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7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7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7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7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7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7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7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7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7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7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7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7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7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7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7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7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7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7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7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7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7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7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7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7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7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7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7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7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7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7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7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7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7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7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7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7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7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7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7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7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7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7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7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7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7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7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7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7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7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7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7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7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7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7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7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7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7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7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7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7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7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7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7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7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7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7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7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7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7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7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7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7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7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7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7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7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7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7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7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7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7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7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7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7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7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7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7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7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7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7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7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7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7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7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7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7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7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7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7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7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7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7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7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7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7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7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7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7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7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7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7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7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7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7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7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7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7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7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7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7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7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7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7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7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7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7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7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7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7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7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7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7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7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7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7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7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7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7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7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7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7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7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7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7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7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7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7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7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7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7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7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7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7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7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7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7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7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7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7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7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7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7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7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7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7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7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7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7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7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7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7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7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7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7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7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7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7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7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7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7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7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7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7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7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7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7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7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7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7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7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7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7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7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7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7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7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7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7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7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7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7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7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7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7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7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7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7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7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7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7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7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7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7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7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7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7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7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7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7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7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7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7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7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7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7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7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7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7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7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7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7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7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7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7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7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7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7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7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7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7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7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7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7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7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7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7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7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7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7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7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7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7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7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7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7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7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7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7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7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7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7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7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7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7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7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7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7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7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7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7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7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7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7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7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7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7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7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7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7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7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7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7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7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7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7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7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7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7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7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7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7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7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7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7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7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7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7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7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7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7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7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7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7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7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7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7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7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7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7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7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7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7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7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7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7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7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7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7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7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7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7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7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7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7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7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7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7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7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7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7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7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7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7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7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7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7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7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7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7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7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7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7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7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7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7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7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7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7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7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7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7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7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7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7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7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7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7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7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7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7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7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7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7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7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7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7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7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7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7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7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7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7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7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7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7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7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7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7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7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7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7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7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7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7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7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7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7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7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7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7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7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7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7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7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7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7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7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7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7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7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7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7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7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7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7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7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7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7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7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7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7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7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7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7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7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7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7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7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7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7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7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7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7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7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7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7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7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7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7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7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7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7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7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7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7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7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7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7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7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7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7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7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7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7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7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7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7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7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7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7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7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7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7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7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7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7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7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7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7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7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7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7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7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7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7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7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7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7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7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7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7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7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7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7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7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7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7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7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7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7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7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7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7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7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7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7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7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7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7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7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7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7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7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7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7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7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7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7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7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7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7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7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7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7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7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7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7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7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7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7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7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7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7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7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7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7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7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7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7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7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7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7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7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7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7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7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7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7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7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7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7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7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7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7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7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7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7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7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7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7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7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7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7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7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7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7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7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7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7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7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7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7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7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7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7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7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7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7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7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7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7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7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7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7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7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7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7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7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7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7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7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7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7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7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7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7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7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7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7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7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7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7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7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7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7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7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7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7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7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7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7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7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7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7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7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7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7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7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7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7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7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7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7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7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7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7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7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7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7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7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7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7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7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7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7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7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7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7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7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7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7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7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7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7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7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7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7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7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7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7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7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7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7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7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7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7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7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7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7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7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7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7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7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7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7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7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7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7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7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7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7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7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7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7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7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7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7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7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7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7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7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7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7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7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7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7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7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7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7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7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7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7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7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7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7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7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7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7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7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7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7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7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7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7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7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7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7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7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7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7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7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7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7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7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7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7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7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7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7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7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7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7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7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7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7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7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7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7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7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7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7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7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7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7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7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7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7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7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7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7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7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7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7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7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7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7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7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7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7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7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7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7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7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7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7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7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7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7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7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7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7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7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7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7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7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7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7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7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7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7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7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7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7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7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7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7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7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7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7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7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7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7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7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7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7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7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7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7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7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7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7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7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7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7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7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7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7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7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7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7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7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7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7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7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7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7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7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7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7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7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7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7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7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7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7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7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7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7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7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7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7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7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7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7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7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7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7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7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7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7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7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7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7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7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7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7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7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7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7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7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7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7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7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7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7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7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7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7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7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7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7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7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7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7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7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7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7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7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7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7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7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7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7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7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7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7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7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7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7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7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7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7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7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7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7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7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7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7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7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7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7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7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7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7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7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7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7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7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7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7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7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7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7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7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7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7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7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7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7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7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7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7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7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7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7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7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7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7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7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7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7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7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7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7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7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7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7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7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7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7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7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7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7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7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7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7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7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7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7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7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7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7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7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7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7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7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7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7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7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7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7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7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7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7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7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7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7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7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7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7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7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7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7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7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7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7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7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7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7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7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7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7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7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7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7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7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7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7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7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7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7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7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7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7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7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7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7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7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7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7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7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7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7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7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7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7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7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7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7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7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7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7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7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7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7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7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7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7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7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7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7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7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7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7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7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7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7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7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7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7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7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7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7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7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7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7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7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7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7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7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7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7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7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7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7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7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7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7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7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7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7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7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7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7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7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7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7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7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7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7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7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7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7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7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7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7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7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7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7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7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7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7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7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7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7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7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7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7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7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7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7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7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7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7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7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7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7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7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7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7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7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7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7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7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7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7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7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7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7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7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7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7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7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7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7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7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7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7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7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7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7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7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7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7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7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7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7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7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7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7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7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7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7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7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7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7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7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7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7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7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7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7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7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7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7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7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7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7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7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7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7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7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7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7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7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7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7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7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7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7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7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7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7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7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7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7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7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7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7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7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7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7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7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7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7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7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7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7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7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7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7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7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7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7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7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7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7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7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7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7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7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7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7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7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7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7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7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7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7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7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7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7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7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7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7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7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7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7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7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7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7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7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7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7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7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7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7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7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7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7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7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7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7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7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7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7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7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7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7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7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7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7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7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7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7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7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7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7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7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7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7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7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7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7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7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7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7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7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7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7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7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7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7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7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7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7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7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7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7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7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7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7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7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7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7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7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7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7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7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7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7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7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7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7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7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7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7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7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7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7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7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7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7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7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7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7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7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7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7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7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7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7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7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7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7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7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7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7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7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7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7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7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7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7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7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7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7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7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7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7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7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7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7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7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7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7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7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7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7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7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7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7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7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7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7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7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7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7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7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7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7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7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7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7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7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7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7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7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7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7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7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7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7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7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7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7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7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7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7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7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7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7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7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7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7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7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7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7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7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7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7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7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7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7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7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7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7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7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7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7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7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7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7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7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7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7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7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7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7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7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7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7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7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7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7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7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7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7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7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7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7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7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7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7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7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7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7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7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7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7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7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7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7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7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7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7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7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7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7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7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7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7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7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7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7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7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7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7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7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7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7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7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7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7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7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7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7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7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7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7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7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7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7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7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7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7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7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7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7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7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7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7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7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7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7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7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7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7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7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7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7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7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7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7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7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7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7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7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7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7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7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7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7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7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7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7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7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7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7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7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7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7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7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7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7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7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7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7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7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7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7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7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7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7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7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7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7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7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7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7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7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7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7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7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7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7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7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7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7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7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7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7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7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7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7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7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7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7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7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7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7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7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7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7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7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7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7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7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7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7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7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7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7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7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7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7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7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7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7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7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7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7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7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7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7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7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7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7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7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7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7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7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7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7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7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7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7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7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7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7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7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7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7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7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7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7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7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7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7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7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7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7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7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7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7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7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7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7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7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7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7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7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7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7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7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7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7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7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7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7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7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7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7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7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7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7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7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7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7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7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7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7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7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7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7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7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7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7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7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7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7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7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7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7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7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7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7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7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7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7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7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7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7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7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7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7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7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7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7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7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7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7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7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7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7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7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7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7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7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7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7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7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7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7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7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7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7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7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7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7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7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7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7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7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7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7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7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7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7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7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7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7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7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7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7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7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7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7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7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7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7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7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7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7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7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7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7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7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7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7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7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7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7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7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7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7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7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7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7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7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7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7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7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7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7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7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7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7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7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7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7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7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7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7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7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7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7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7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7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7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7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7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7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7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7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7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7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7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7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7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7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7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7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7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7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7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7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7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7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7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7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7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7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7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7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7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7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7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7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7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7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7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7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7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7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7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7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7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7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7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7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7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7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7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7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7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7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7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7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7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7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7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7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7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7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7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7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7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7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7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7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7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7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7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7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7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7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7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7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7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7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7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7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7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7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7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7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7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7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7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7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7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7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7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7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7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7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7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7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7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7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7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7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7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7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7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7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7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7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7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7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7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7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7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7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7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7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7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7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7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7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7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7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7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7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7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7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7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7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7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7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7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7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7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7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7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7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7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7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7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7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7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7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7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7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7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7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7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7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7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7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7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7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7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7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7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7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7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7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7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7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7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7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7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7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7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7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7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7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7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7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7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7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7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7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7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7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7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7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7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7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7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7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7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7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7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7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7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7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7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7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7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7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7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7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7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7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7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7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7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7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7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7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7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7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7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7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7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7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7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7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7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7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7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7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7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7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7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7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7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7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7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7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7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7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7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7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7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7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7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7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7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7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7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7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7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7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7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7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7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7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7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7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7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7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7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7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7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7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7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7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7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7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7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7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7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7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7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7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7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7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7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7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7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7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7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7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7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7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7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7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7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7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7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7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7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7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7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7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7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7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7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7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7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7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7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7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7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7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7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7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7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7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7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7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7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7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7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7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7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7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7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7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7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7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7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7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7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7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7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7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7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7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7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7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7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7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7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7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7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7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7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7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7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7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7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7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7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7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7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7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7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7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7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7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7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7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7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7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7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7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7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7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7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7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7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7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7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7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7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7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7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7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7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7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7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7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7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7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7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7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7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7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7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7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7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7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7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7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7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7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7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7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7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7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7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7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7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7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7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7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7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7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7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7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7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7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7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7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7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7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7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7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7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7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7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7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7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7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7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7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7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7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7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7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7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7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7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7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7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7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7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7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7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7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7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7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7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7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7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7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7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7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7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7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7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7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7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7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7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7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7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7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7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7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7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7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7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7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7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7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7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7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7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7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7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7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7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7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7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7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7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7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7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7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7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7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7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7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7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7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7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7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7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7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7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7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7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7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7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7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7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7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7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7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7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7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7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7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7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7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7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7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7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7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7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7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7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7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7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7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7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7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7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7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7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7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7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7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7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7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7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7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7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7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7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7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7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7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7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7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7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7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7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7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7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7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7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7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7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7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7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7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7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7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7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7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7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7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7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7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7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7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7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7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7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7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7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7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7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7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7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7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7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7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7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7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7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7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7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7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7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7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7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7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7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7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7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7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7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7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7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7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7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7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7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7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7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7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7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7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7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7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7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7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7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7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7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7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7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7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7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7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7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7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7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7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7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7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7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7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7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7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7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7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7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7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7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7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7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7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7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7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7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7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7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7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7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7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7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7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7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7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7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7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7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7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7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7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7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7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7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7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7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7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7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7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7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7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7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7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7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7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7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7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7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7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7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7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7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7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7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7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7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7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7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7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7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7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7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7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7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7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7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7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7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7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7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7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7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7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7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7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7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7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7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7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7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7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7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7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7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7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7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7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7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7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7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7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7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7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7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7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7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7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7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7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7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7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7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7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7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7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7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7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7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7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7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7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7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7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7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7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7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7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7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7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7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7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7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7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7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7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7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7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7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7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7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7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7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7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7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7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7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7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7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7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7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7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7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7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7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7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7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7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7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7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7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7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7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7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7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7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7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7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7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7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7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7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7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7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7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7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7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7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7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7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7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7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7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7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7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7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7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7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7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7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7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7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7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7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7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7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7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7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7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7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7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7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7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7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7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7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7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7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7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7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7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7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7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7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7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7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7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7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7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7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7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7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7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7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7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7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7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7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7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7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7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7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7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7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7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7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7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7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7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7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7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7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7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7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7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7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7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7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7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7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7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7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7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7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7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7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7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7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7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7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7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7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7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7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7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7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7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7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7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7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7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7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7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7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7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7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7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7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7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7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7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7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7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7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7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7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7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7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7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7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7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7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7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7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7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7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7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7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7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7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7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7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7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7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7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7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7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7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7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7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7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7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7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7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7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7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7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7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7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7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7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7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7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7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7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7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7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7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7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7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7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7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7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7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7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7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7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7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7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7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7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7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7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7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7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7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7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7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7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7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7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7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7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7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7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7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7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7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7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7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7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7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7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7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7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7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7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7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7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7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7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7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7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7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7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7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7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7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7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7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7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7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7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7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7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7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7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7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7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7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7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7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7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7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7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7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7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7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7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7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7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7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7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7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7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7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7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7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7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7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7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7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7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7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7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7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7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7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7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7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7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7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7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7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7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7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7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7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7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7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7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7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7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7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7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7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7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7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7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7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7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7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7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7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7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7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7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7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7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7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7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7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7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7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7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7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7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7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7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7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7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7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7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7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7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7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7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7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7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7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7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7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7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7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7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7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7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7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7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7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7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7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7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7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7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7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7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7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7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7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7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7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7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7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7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7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7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7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7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7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7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7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7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7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7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7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7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7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7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7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7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7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7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7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7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7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7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7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7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7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7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7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7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7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7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7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7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7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7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7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7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7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7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7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7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7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7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7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7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7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7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7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7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7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7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7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7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7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7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7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7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7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7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7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7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7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7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7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7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7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7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7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7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7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7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7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7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7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7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7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7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7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7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7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7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7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7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7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7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7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7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7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7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7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7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7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7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7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7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7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7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7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7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7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7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7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7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7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7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7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7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7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7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7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7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7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7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7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7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7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7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7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7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7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7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7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7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7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7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7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7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7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7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7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7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7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7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7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7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7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7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7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7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7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7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7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7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7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7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7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7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7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7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7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7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7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7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7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7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7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7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7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7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7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7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7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7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7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7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7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7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7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7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7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7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7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7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7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7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7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7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7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7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7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7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7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7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7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7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7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7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7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7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7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7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7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7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7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7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7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7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7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7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7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7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7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7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7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7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7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7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7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7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7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7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7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7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7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7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7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7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7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7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7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7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7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7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7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7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7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7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7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7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7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7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7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7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7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7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7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7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7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7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7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7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7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7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7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7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7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7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7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7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7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7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7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7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7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7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7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7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7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7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7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7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7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7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7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7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7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7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7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7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7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7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7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7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7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7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7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7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7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7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7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7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7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7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7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7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7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7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7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7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7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7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7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7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7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7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7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7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7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7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7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7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7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7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7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7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7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7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7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7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7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7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7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7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7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7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7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7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7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7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7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7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7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7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7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7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7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7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7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7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7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7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7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7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7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7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7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7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7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7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7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7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7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7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7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7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7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7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7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7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7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7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7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7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7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7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7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7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7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7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7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7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7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7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7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7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7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7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7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7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7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7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7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7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7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7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7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7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7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7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7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7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7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7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7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7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7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7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7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7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7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7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7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7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7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7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7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7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7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7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7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7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7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7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7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7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7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7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7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7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7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7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7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7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7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7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7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7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7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7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7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7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7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7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7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7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7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7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7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7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7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7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7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7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7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7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7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7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7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7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7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7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7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7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7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7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7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7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7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7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7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7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7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7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7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7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7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7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7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7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7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7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7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7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7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7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7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7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7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7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7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7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7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7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7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7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7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7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7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7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7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7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7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7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7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7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7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7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7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7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7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7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7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7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7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7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7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7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7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7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7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7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7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7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7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7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7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7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7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7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7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7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7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7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7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7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7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7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7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7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7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7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7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7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7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7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7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7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7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7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7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7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7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7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7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7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7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7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7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7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7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7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7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7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7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7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7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7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7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7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7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7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7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7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7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7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7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7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7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7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7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7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7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7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7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7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7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7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7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7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7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7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7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7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7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7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7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7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7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7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7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7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7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7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7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7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7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7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7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7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7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7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7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7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7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7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7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7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7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7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7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7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7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7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7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7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7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7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7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7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7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7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7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7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7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7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7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7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7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7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7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7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7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7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7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7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7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7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7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7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7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7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7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7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7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7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7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7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7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7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7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7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7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7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7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7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7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7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7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7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7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7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7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7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7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7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7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7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7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7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7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7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7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7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7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7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7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7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7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7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7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7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7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7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7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7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7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7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7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7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7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7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7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7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7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7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7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7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7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7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7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7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7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7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7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7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7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7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7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7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7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7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7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7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7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7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7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7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7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7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7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7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7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7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7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7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7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7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7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7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7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7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7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7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7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7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7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7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7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7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7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7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7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7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7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7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7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7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7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7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7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7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7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7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7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7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7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7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7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7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7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7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7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7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7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7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7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7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7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7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7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7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7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7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7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7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7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7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7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7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7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7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7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7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7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7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7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7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7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7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7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7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7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7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7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7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7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7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7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7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7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7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7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7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7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7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7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7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7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7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7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7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7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7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7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7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7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7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7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7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7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7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7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7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7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7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7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7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7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7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7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7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7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7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7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7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7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7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7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7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7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7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7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7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7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7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7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7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7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7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7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7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7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7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7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7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7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7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7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7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7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7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7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7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7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7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7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7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7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7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7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7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7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7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7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7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7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7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7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7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7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7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7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7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7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7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7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7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7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7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7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7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7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7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7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7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7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7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7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7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7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7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7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7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7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7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7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7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7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7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7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7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7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7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7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7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7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7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7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7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7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7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7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7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7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7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7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7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7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7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7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7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7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7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7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7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7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7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7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7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7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7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7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7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7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7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7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7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7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7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7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7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7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7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7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7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7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7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7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7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7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7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7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7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7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7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7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7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7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7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7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7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7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7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7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7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7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7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7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7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7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7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7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7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7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7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7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7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7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7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7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7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7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7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7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7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7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7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7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7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7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7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7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7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7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7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7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7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7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7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7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7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7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7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7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7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7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7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7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7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7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7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7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7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7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7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7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7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7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7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7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7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7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7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7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7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7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7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7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7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7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7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7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7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7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7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7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7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7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7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7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7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7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7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7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7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7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7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7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7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7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7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7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7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7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7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7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7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7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7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7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7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7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7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7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7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7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7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7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7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7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7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7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7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7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7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7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7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7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7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7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7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7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7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7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7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7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7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7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7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7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7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7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7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7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7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7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7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7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7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7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7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7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7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7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7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7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7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7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7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7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7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7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7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7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7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7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7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7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7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7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7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7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7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7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7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7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7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7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7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7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7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7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7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7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7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7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7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7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7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7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7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7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7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7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7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7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7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7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7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7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7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7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7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7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7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7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7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7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7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7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7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7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7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7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7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7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7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7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7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7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7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7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7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7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7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7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7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7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7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7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7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7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7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7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7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7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7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7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7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7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7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7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7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7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7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7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7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7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7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7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7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7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7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7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7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7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7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7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7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7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7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7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7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7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7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7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7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7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7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7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7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7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7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7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7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7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7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7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7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7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7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7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7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7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7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7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7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7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7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7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7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7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7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7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7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7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7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7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7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7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7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7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7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7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7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7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7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7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7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7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7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7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7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7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7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7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7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7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7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7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7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7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7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7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7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7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7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7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7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7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7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7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7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7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7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7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7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7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7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7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7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7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7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7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7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7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7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7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7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7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7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7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7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7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7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7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7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7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7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7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7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7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7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7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7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7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7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7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7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7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7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7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7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7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7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7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7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7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7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7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7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7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7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7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7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7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7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7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7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7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7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7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7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7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7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7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7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7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7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7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7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7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7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7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7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7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7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7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7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7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7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7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7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7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7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7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7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7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7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7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7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7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7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7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7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7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7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7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7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7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7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7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7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7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7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7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7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7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7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7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7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7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7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7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7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7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7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7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7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7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7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7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7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7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7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7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7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7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7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7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7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7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7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7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7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7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7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7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7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7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7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7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7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7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7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7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7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7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7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7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7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7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7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7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7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7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7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7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7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7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7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7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7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7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7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7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7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7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7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7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7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7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7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7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7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7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7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7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7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7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7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7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7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7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7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7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7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7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7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7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7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7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7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7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7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7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7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7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7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7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7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7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7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7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7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7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7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7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7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7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7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7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7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7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7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7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7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7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7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7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7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7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7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7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7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7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7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7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7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7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7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7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7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7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7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7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7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7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7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7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7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7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7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7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7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7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7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7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7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7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7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7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7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7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7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7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7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7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7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7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7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7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7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7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7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7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7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7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7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7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7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7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7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7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7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7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7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7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7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7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7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7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7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7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7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7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7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7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7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7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7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7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7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7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7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7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7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7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7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7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7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7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7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7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7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7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7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7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7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7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7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7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7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7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7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7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7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7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7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7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7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7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7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7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7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7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7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7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7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7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7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7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7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7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7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7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7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7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7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7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7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7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7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7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7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7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7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7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7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7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7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7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7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7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7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7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7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7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7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7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7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7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7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7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7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7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7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7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7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7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7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7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7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7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7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7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7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7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7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7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7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7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7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7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7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7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7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7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7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7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7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7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7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7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7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7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7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7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7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7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7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7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7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7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7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7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7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7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7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7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7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7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7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7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7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7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7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7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7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7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7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7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7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7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7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7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7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7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7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7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7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7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7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7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7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7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7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7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7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7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7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7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7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7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7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7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7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7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7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7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7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7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7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7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7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7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7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7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7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7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7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7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7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7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7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7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7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7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7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7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7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7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7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7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7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7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7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7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7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7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7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7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7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7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7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7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7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7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7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7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7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7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7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7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7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7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7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7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7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7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7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7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7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7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7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7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7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7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7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7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7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7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7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7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7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7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7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7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7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7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7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7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7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7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7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7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7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7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7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7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7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7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7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7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7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7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7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7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7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7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7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7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7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7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7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7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7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7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7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7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7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7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7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7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7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7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7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7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7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7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7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7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7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7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7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7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7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7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7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7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7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7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7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7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7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7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7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7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7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7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7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7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7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7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7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7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7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7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7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7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7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7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7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7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7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7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7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7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7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7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7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7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7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7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7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7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7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7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7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7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7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7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7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7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7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7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7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7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7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7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7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7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7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7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7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7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7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7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7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7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7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7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7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7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7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7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7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7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7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7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7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7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7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7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7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7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7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7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7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7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7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7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7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7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7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7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7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7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7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7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7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7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7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7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7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7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7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7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7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7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7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7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7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7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7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7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7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7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7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7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7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7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7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7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7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7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7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7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7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7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7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7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7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7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7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7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7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7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7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7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7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7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7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7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7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7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7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7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7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7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7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7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7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7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7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7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7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7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7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7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7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7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7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7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7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7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7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7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7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7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7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7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7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7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7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7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7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7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7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7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7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7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7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7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7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7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7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7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7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7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7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7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7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7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7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7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7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7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7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7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7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7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7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7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7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7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7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7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7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7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7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7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7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7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7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7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7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7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7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7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7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7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7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7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7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7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7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7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7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7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7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7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7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7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7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7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7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7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7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7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7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7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7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7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7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7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7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7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7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7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7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7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7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7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7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7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7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7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7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7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7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7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7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7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7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7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7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7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7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7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7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7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7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7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7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7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7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7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7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7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7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7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7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7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7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7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7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7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7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7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7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7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7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7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7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7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7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7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7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7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7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7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7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7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7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7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7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7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7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7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7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7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7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7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7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7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7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7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7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7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7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7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7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7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7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7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7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7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7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7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7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7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7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7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7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7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7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7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7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7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7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7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7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7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7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7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7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7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7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7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7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7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7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7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7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7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7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7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7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7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7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7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7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7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7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7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7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7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7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7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7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7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7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7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7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7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7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7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7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7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7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7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7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7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7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7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7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7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7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7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7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7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7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7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7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7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7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7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7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7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7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7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7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7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7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7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7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7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7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7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7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7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7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7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7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7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7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7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7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7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7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7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7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7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7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7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7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7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7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7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7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7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7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7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7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7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7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7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7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7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7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7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7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7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7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7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7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7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7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7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7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7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7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7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7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7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7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7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7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7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7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7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7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7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7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7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7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7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7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7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7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7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7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7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7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7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7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7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7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7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7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7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7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7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7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7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7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7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7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7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7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7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7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7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7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7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7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7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7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7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7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7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7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7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7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7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7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7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7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7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7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7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7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7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7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7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7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7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7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7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7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7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7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7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7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7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7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7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7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7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7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7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7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7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7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7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7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7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7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7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7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7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7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7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7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7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7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7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7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7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7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7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7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7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7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7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7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7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7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7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7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7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7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7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7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7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7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7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7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7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7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7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7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7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7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7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7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7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7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7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7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7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7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7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7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7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7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7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7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7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7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7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7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7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7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7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7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7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7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7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7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7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7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7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7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7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7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7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7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7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7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7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7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7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7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7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7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7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7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7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7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7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7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7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7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7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7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7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7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7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7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7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7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7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7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7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7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7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7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7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7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7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7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7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7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7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7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7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7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7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7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7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7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7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7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7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7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7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7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7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7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7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7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7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7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7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7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7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7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7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7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7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7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7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7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7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7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7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7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7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7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7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7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7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7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7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7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7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7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7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7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7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7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7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7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7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7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7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7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7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7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7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7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7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7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7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7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7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7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7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7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7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7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7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7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7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7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7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7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7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7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7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7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7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7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7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7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7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7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7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7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7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7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7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7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7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7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7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7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7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7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7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7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7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7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7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7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7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7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7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7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7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7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7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7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7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7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7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7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7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7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7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7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7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7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7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7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7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7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7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7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7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7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7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7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7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7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7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7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7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7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7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7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7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7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7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7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7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7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7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7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7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7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7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7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7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7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7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7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7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7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7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7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7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7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7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7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7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7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7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7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7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7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7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7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7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7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7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7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7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7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7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7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7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7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7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7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7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7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7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7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7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7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7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7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7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7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7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7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7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7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7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7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7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7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7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7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7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7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7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7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7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7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7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7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7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7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7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7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7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7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7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7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7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7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7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7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7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7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7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7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7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7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7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7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7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7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7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7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7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7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7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7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7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7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7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7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7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7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7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7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7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7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7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7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7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7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7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7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7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7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7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7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7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7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7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7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7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7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7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7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7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7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7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7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7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7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7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7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7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7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7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7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7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7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7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7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7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7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7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7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7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7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7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7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7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7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7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7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7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7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7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7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7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7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7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7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7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7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7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7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7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7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7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7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7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7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7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7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7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7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7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7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7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7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7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7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7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7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7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7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7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7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7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7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7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7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7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7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7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7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7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7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7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7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7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7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7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7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7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7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7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7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7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7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7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7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7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7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7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7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7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7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7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7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7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7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7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7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7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7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7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7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7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7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7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7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7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7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7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7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7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7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7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7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7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7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7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7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7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7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7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7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7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7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7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7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7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7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7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7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7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7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7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7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7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7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7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7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7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7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7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7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7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7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7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7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7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7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7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7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7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7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7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7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7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7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7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7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7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7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7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7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7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7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7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7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7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7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7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7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7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7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7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7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7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7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7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7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7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7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7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7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7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7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7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7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7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7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7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7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7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7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7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7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7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7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7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7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7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7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7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7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7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7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7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7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7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7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7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7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7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7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7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7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7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7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7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7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7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7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7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7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7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7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7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7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7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7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7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7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7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7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7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7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7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7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7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7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7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7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7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7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7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7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7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7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7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7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7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7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7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7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7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7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7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7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7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7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7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7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7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7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7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7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7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7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7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7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7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7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7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7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7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7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7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7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7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7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7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7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7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7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7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7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7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7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7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7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7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7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7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7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7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7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7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7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7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7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7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7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7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7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7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7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7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7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7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7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7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7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7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7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7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7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7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7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7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7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7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7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7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7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7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7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7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7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7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7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7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7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7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7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7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7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7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7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7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7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7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7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7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7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7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7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7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7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7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7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7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7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7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7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7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7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7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7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7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7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7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7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7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7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7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7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7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7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7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7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7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7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7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7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7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7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7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7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7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7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7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7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7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7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7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7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7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7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7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7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7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7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7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7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7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7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7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7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7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7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7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7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7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7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7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7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7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7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7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7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7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7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7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7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7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7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7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7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7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7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7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7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7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7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7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7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7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7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7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7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7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7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7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7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7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7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7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7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7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7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7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7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7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7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7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7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7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7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7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7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7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7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7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7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7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7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7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7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7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7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7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7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7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7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7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7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7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7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7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7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7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7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7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7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7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7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7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7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7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7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7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7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7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7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7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7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7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7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7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7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7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7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7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7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7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7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7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7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7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7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7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7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7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7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7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7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7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7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7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7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7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7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7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7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7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7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7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7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7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7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7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7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7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7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7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7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7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7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7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7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7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7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7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7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7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7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7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7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7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7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7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7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7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7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7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7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7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7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7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7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7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7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7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7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7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7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7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7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7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7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7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7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7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7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7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7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7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7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7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7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7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7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7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7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7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7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7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7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7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7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7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7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7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7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7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7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7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7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7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7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7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7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7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7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7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7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7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7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7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7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7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7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7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7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7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7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7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7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7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7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7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7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7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7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7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7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7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7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7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7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7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7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7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7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7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7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7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7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7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7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7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7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7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7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7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7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7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7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7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7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7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7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7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7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7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7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7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7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7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7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7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7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7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7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7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7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7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7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7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7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7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7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7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7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7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7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7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7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7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7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7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7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7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7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7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7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7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7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7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7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7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7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7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7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7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7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7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7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7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7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7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7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7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7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7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7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7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7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7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7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7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7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7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7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7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7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7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7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7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7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7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7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7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7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7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7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7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7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7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7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7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7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7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7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7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7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7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7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7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7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7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7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7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7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7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7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7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7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7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7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7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7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7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7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7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7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7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7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7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7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7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7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7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7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7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7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7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7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7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7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7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7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7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7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7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7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7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7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7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7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7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7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7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7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7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7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7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7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7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7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7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7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7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7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7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7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7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7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7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7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7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7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7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7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7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7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7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7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7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7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7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7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7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7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7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7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7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7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7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7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7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7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7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7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7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7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7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7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7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7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7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7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7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7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7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7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7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7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7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7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7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7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7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7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7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7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7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7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7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7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7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7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7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7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7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7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7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7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7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7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7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7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7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7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7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7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7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7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7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7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7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7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7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7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7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7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7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7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7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7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7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7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7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7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7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7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7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7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7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7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7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7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7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7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7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7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7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7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7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7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7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7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7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7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7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7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7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7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7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7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7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7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7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7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7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7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7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7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7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7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7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7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7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7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7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7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7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7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7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7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7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7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7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7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7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7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7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7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7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7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7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7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7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7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7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7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7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7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7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7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7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7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7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7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7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7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7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7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7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7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7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7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7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7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7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7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7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7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7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7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7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7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7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7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7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7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7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7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7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7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7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7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7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7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7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7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7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7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7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7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7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7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7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7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7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7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7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7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7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7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7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7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7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7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7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7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7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7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7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7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7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7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7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7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7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7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7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7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7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7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7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7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7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7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7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7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7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7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7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7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7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7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7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7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7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7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7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7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7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7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7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7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7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7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7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7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7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7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7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7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7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7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7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7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7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7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7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7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7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7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7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7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7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7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7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7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7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7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7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7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7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7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7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7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7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7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7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7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7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7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7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7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7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7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7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7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7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7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7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7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7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7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7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7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7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7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7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7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7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7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7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7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7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7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7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7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7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7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7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7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7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7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7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7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7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7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7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7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7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7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7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7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7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7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7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7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7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7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7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7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7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7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7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7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7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7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7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7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7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7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7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7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7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7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7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7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7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7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7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7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7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7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7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7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7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7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7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7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7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7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7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7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7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7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7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7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7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7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7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7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7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7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7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7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7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7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7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7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7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7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7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7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7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7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7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7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7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7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7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7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7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7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7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7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7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7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7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7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7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7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7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7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7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7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7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7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7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7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7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7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7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7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7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7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7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7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7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7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7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7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7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7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7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7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7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7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7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7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7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7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7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7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7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7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7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7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7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7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7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7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7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7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7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7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7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7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7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7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7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7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7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7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7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7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7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7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7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7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7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7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7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7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7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7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7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7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7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7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7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7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7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7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7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7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7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7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7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7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7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7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7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7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7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7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7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7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7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7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7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7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7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7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7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7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7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7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7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7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7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7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7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7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7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7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7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7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7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7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7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7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7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7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7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7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7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7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7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7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7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7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7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7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7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7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7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7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7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7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7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7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7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7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7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7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7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7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7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7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7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7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7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7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7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7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7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7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7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7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7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7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7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7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7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7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7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7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7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7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7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7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7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7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7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7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7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7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7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7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7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7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7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7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7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7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7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7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7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7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7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7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7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7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7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7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7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7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7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7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7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7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7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7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7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7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7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7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7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7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7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7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7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7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7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7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7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7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7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7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7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7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7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7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7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7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7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7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7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7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7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7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7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7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7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7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7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7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7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7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7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7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7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7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7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7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7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7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7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7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7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7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7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7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7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7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7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7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7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7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7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7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7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7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7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7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7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7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7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7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7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7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7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7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7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7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7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7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7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7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7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7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7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7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7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7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7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7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7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7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7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7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7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7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7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7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7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7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7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7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7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7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7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7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7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7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7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7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7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7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7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7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7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7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7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7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7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7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7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7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7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7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7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7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7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7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7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7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7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7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7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7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7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7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7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7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7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7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7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7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7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7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7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7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7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7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7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7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7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7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7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7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7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7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7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7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7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7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7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7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7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7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7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7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7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7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7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7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7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7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7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7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7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7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7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7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7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7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7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7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7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7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7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7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7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7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7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7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7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7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7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7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7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7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7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7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7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7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7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7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7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7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7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7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7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7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7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7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7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7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7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7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7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7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7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7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7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7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7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7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7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7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7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7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7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7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7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7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7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7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7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7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7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7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7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7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7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7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7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7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7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7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7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7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7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7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7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7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7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7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7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7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7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7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7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7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7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7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7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7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7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7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7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7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7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7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7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7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7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7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7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7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7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7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7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7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7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7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7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7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7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7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7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7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7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7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7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7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7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7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7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7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7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7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7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7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7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7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7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7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7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7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7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7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7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7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7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7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7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7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7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7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7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7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7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7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7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7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7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7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7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7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7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7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7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7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7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7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7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7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7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7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7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7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7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7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7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7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7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7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7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7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7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7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7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7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7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7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7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7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7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7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7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7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7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7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7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7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7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7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7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7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7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7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7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7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7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7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7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7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7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7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7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7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7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7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7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7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7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7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7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7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7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7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7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7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7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7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7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7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7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7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7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7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7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7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7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7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7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7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7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7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7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7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7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7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7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7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7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7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7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7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7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7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7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7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7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7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7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7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7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7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7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7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7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7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7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7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7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7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7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7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7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7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7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7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7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7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7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7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7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7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7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7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7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7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7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7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7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7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7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7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7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7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7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7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7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7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7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7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7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7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7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7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7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7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7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7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7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7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7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7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7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7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7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7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7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7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7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7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7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7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7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7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7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7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7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7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7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7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7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7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7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7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7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7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7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7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7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7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7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7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7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7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7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7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7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7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7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7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7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7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7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7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7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7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7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7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7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7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7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7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7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7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7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7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7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7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7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7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7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7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7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7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7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7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7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7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7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7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7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7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7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7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7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7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7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7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7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7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7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7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7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7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7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7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7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7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7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7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7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7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7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7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7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7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7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7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7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7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7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7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7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7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7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7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7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7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7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7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7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7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7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7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7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7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7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7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7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7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7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7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7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7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7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7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7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7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7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7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7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7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7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7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7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7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7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7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7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7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7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7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7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7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7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7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7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7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7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7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7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7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7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7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7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7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7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7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7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7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7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7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7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7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7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7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7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7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7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7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7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7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7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7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7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7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7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7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7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7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7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7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7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7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7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7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7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7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7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7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7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7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7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7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7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7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7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7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7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7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7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7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7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7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7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7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7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7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7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7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7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7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7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7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7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7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7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7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7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7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7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7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7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7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7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7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7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7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7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7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7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7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7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7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7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7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7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7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7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7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7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7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7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7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7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7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7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7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7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7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7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7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7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7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7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7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7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7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7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7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7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7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7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7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7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7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7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7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7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7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7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7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7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7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7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7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7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7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7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7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7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7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7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7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7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7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7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7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7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7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7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7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7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7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7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7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7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7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7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7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7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7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7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7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7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7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7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7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7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7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7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7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7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7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7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7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7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7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7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7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7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7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7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7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7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7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7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7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7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7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7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7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7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7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7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7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7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7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7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7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7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7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7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7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7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7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7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7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7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7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7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7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7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7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7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7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7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7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7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7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7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7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7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7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7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7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7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7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7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7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7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7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7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7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7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7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7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7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7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7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7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7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7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7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7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7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7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7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7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7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7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7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7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7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7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7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7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7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7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7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7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7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7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7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7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7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7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7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7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7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7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7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7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7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7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7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7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7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7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7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7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7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7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7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7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7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7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7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7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7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7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7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7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7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7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7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7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7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7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7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7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7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7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7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7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7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7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7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7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7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7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7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7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7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7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7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7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7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7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7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7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7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7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7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7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7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7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7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7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7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7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7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7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7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7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7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7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7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7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7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7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7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7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7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7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7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7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7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7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7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7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7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7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7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7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7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7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7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7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7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7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7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7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7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7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7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7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7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7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7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7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7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7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7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7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7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7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7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7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7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7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7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7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7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7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7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7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7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7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7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7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7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7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7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7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7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7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7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7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7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7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7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7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7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7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7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7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7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7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7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7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7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7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7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7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7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7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7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7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7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7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7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7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7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7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7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7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7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7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7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7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7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7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7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7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7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7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7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7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7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7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7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7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7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7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7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7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7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7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7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7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7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7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7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7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7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7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7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7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7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7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7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7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7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7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7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7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7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7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7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7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7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7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7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7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7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7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7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7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7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7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7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7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7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7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7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7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7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7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7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7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7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7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7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7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7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7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7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7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7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7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7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7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7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7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7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7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7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7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7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7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7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7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7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7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7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7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7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7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7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7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7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7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7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7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7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7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7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7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7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7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7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7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7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7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7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7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7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7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7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7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7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7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7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7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7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7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7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7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7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7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7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7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7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7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7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7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7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7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7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7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7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7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7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7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7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7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7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7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7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7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7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7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7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7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7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7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7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7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7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7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7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7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7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7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7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7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7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7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7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7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7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7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7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7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7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7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7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7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7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7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7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7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7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7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7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7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7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7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7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7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7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7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7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7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7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7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7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7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7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7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7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7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7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7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7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7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7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7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7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7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7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7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7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7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7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7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7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7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7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7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7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7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7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7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7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7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7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7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7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7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7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7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7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7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7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7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7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7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7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7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7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7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7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7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7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7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7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7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7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7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7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7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7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7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7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7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7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7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7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7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7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7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7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7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7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7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7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7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7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7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7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7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7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7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7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7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7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7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7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7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7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7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7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7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7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7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7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7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7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7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7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7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7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7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7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7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7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7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7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7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7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7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7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7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7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7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7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7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7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7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7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7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7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7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7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7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7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7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7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7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7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7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7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7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7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7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7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7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7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7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7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7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7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7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7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7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7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7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7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7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7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7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7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7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7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7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7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7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7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7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7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7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7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7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7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7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7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7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7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7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7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7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7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7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7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7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7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7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7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7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7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7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7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7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7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7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7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7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7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7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7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7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7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7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7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7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7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7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7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7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7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7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7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7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7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7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7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7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7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7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7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7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7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7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7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7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7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7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7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7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7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7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7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7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7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7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7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7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7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7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7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7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7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7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7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7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7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7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7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7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7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7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7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7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7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7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7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7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7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7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7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7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7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7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7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7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7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7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7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7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7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7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7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7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7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7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7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7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7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7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7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7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7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7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7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7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7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7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7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7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7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7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7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7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7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7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7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7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7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7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7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7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7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7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7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7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7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7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7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7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7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7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7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7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7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7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7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7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7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7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7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7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7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7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7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7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7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7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7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7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7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7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7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7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7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7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7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7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7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7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7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7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7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7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7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7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7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7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7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7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7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7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7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7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7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7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7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7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7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7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7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7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7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7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7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7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7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7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7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7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7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7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7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7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7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7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7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7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7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7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7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7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7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7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7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7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7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7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7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7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7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7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7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7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7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7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7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7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7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7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7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7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7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7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7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7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7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7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7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7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7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7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7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7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7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7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7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7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7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7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7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7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7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7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7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7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7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7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7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7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7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7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7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7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7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7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7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7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7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7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7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7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7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7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7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7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7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7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7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7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7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7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7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7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7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7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7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7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7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7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7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7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7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7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7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7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7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7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7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7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7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7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7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7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7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7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7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7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7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7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7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7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7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7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7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7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7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7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7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7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7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7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7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7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7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7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7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7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7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7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7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7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7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7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7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7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7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7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7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7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7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7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7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7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7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7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7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7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7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7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7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7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7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7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7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7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7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7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7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7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7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7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7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7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7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7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7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7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7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7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7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7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7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7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7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7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7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7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7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7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7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7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7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7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7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7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7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7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7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7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7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7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7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7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7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7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7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7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7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7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7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7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7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7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7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7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7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7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7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7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7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7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7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7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7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7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7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7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7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7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7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7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7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7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7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7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7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7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7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7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7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7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7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7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7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7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7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7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7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7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7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7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7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7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7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7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7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7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7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7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7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7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7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7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7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7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7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7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7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7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7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7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7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7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7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7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7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7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7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7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7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7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7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7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7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7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7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7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7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7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7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7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7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7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7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7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7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7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7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7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7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7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7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7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7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7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7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7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7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7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7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7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7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7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7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7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7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7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7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7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7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7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7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7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7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7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7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7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7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7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7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7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7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7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7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7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7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7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7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7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7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7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7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7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7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7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7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7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7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7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7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7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7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7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7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7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7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7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7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7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7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7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7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7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7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7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7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7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7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7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7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7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7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7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7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7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7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7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7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7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7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7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7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7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7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7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7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7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7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7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7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7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7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7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7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7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7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7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7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7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7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7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7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7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7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7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7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7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7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7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7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7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7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7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7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7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7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7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7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7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7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7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7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7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7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7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7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7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7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7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7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7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7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7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7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7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7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7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7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7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7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7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7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7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7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7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7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7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7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7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7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7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7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7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7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7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7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7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7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7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7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7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7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7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7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7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7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7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7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7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7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7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7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7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7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7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7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7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7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7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7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7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7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7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7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7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7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7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7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7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7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7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7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7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7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7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7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7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7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7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7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7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7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7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7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7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7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7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7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7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7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7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7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7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7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7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7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7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7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7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7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7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7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7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7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7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7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7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7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7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7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7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7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7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7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7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7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7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7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7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7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7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7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7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7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7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7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7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7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7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7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7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7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7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7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7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7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7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7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7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7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7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7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7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7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7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7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7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7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7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7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7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7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7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7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7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7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7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7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7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7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7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7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7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7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7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7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7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7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7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7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7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7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7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7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7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7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7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7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7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7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7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7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7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7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7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7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7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7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7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7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7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7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7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7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7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7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7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7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7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7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7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7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7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7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7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7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7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7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7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7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7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7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7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7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7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7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7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7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7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7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7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7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7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7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7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7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7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7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7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7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7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7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7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7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7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7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7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7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7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7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7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7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7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7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7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7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7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7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7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7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7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7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7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7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7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7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7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7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7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7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7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7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7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7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7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7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7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7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7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7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7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7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7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7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7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7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7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7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7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7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7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7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7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7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7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7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7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7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7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7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7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7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7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7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7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7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7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7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7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7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7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7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7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7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7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7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7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7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7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7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7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7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7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7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7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7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7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7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7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7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7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7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7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7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7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7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7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7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7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7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7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7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7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7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7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7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7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7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7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7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7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7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7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7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7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7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7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7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7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7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7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7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7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7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7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7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7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7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7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7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7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7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7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7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7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7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7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7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7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7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7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7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7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7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7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7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7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7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7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7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7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7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7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7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7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7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7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7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7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7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7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7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7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7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7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7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7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7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7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7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7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7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7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7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7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7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7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7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7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7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7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7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7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7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7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7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7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7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7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7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7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7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7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7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7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7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7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7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7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7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7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7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7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7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7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7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7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7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7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7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7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7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7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7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7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7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7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7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7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7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7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7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7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7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7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7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7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7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7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7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7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7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7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7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7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7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7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7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7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7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7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7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7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7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7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7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7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7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7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7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7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7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7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7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7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7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7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7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7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7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7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7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7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7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7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7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7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7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7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7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7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7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7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7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7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7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7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7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7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7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7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7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7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7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7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7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7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7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7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7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7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7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7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7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7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7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7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7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7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7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7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7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7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7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7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7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7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7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7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7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7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7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7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7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7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7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7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7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7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7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7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7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7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7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7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7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7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7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7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7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7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7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7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7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7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7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7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7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7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7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7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7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7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7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7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7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7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7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7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7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7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7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7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7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7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7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7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7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7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7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7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7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7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7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7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7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7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7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7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7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7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7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7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7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7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7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7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7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7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7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7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7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7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7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7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7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7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7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7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7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7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7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7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7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7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7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7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7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7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7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7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7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7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7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7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7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7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7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7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7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7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7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7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7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7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7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7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7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7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7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7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7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7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7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7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7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7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7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7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7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7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7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7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7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7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7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7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7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7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7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7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7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7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7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7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7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7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7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7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7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7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7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7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7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7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7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7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7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7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7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7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7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7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7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7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7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7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7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7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7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7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7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7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7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7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7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7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7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7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7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7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7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7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7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7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7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7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7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7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7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7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7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7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7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7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7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7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7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7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7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7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7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7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7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7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7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7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7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7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7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7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7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7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7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7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7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7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7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7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7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7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7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7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7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7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7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7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7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7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7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7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7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7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7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7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7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7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7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7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7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7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7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7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7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7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7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7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7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7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7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7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7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7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7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7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7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7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7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7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7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7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7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7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7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7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7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7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7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7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7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7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7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7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7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7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7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7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7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7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7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7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7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7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7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7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7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7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7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7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7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7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7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7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7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7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7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7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7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7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7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7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7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7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7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7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7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7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7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7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7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7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7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7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7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7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7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7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7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7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7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7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7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7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7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7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7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7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7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7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7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7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7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7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7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7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7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7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7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7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7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7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7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7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7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7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7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7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7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7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7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7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7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7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7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7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7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7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7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7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7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7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7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7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7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7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7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7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7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7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7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7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7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7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7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7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7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7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7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7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7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7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7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7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7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7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7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7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7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7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7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7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7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7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7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7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7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7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7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7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7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7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7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7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7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7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7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7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7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7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7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7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7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7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7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7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7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7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7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7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7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7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7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7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7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7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7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7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7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7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7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7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7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7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7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7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7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7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7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7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7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7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7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7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7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7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7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7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7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7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7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7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7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7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7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7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7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7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7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7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7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7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7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7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7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7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7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7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7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7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7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7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7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7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7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7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7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7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7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7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7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7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7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7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7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7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7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7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7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7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7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7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7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7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7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7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7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7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7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7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7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7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7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7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7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7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7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7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7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7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7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7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7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7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7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7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7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7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7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7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7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7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7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7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7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7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7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7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00"/>
  <sheetViews>
    <sheetView showGridLines="0" tabSelected="1" topLeftCell="B4" workbookViewId="0">
      <selection activeCell="U13" sqref="U13"/>
    </sheetView>
  </sheetViews>
  <sheetFormatPr defaultColWidth="14.40625" defaultRowHeight="15" customHeight="1" x14ac:dyDescent="0.75"/>
  <cols>
    <col min="1" max="26" width="8.6796875" customWidth="1"/>
  </cols>
  <sheetData>
    <row r="1" spans="1:22" ht="14.25" customHeight="1" x14ac:dyDescent="0.75"/>
    <row r="2" spans="1:22" ht="14.25" customHeight="1" x14ac:dyDescent="0.75"/>
    <row r="3" spans="1:22" ht="14.25" customHeight="1" x14ac:dyDescent="0.75"/>
    <row r="4" spans="1:22" ht="14.25" customHeight="1" x14ac:dyDescent="0.75"/>
    <row r="5" spans="1:22" ht="14.25" customHeight="1" x14ac:dyDescent="0.75"/>
    <row r="6" spans="1:22" ht="14.25" customHeight="1" x14ac:dyDescent="0.75"/>
    <row r="7" spans="1:22" ht="14.25" customHeight="1" x14ac:dyDescent="0.75"/>
    <row r="8" spans="1:22" ht="14.25" customHeight="1" x14ac:dyDescent="0.75"/>
    <row r="9" spans="1:22" ht="14.25" customHeight="1" x14ac:dyDescent="0.75">
      <c r="V9" s="31"/>
    </row>
    <row r="10" spans="1:22" ht="14.25" customHeight="1" x14ac:dyDescent="0.75"/>
    <row r="11" spans="1:22" ht="14.25" customHeight="1" x14ac:dyDescent="0.75">
      <c r="A11" s="4" t="s">
        <v>10932</v>
      </c>
      <c r="B11" s="2" t="e">
        <f>#REF!</f>
        <v>#REF!</v>
      </c>
      <c r="Q11" s="4"/>
    </row>
    <row r="12" spans="1:22" ht="14.25" customHeight="1" x14ac:dyDescent="1.05">
      <c r="V12" s="46"/>
    </row>
    <row r="13" spans="1:22" ht="14.25" customHeight="1" x14ac:dyDescent="0.75"/>
    <row r="14" spans="1:22" ht="14.25" customHeight="1" x14ac:dyDescent="0.75"/>
    <row r="15" spans="1:22" ht="14.25" customHeight="1" x14ac:dyDescent="0.75"/>
    <row r="16" spans="1:22" ht="14.25" customHeight="1" x14ac:dyDescent="0.75"/>
    <row r="17" ht="14.25" customHeight="1" x14ac:dyDescent="0.75"/>
    <row r="18" ht="14.25" customHeight="1" x14ac:dyDescent="0.75"/>
    <row r="19" ht="14.25" customHeight="1" x14ac:dyDescent="0.75"/>
    <row r="20" ht="14.25" customHeight="1" x14ac:dyDescent="0.75"/>
    <row r="21" ht="14.25" customHeight="1" x14ac:dyDescent="0.75"/>
    <row r="22" ht="14.25" customHeight="1" x14ac:dyDescent="0.75"/>
    <row r="23" ht="14.25" customHeight="1" x14ac:dyDescent="0.75"/>
    <row r="24" ht="14.25" customHeight="1" x14ac:dyDescent="0.75"/>
    <row r="25" ht="14.25" customHeight="1" x14ac:dyDescent="0.75"/>
    <row r="26" ht="14.25" customHeight="1" x14ac:dyDescent="0.75"/>
    <row r="27" ht="14.25" customHeight="1" x14ac:dyDescent="0.75"/>
    <row r="28" ht="14.25" customHeight="1" x14ac:dyDescent="0.75"/>
    <row r="29" ht="14.25" customHeight="1" x14ac:dyDescent="0.75"/>
    <row r="30" ht="14.25" customHeight="1" x14ac:dyDescent="0.75"/>
    <row r="31" ht="14.25" customHeight="1" x14ac:dyDescent="0.75"/>
    <row r="32" ht="14.25" customHeight="1" x14ac:dyDescent="0.75"/>
    <row r="33" ht="14.25" customHeight="1" x14ac:dyDescent="0.75"/>
    <row r="34" ht="14.25" customHeight="1" x14ac:dyDescent="0.75"/>
    <row r="35" ht="14.25" customHeight="1" x14ac:dyDescent="0.75"/>
    <row r="36" ht="14.25" customHeight="1" x14ac:dyDescent="0.75"/>
    <row r="37" ht="14.25" customHeight="1" x14ac:dyDescent="0.75"/>
    <row r="38" ht="14.25" customHeight="1" x14ac:dyDescent="0.75"/>
    <row r="39" ht="14.25" customHeight="1" x14ac:dyDescent="0.75"/>
    <row r="40" ht="14.25" customHeight="1" x14ac:dyDescent="0.75"/>
    <row r="41" ht="14.25" customHeight="1" x14ac:dyDescent="0.75"/>
    <row r="42" ht="14.25" customHeight="1" x14ac:dyDescent="0.75"/>
    <row r="43" ht="14.25" customHeight="1" x14ac:dyDescent="0.75"/>
    <row r="44" ht="14.25" customHeight="1" x14ac:dyDescent="0.75"/>
    <row r="45" ht="14.25" customHeight="1" x14ac:dyDescent="0.75"/>
    <row r="46" ht="14.25" customHeight="1" x14ac:dyDescent="0.75"/>
    <row r="47" ht="14.25" customHeight="1" x14ac:dyDescent="0.75"/>
    <row r="48" ht="14.25" customHeight="1" x14ac:dyDescent="0.75"/>
    <row r="49" ht="14.25" customHeight="1" x14ac:dyDescent="0.75"/>
    <row r="50" ht="14.25" customHeight="1" x14ac:dyDescent="0.75"/>
    <row r="51" ht="14.25" customHeight="1" x14ac:dyDescent="0.75"/>
    <row r="52" ht="14.25" customHeight="1" x14ac:dyDescent="0.75"/>
    <row r="53" ht="14.25" customHeight="1" x14ac:dyDescent="0.75"/>
    <row r="54" ht="14.25" customHeight="1" x14ac:dyDescent="0.75"/>
    <row r="55" ht="14.25" customHeight="1" x14ac:dyDescent="0.75"/>
    <row r="56" ht="14.25" customHeight="1" x14ac:dyDescent="0.75"/>
    <row r="57" ht="14.25" customHeight="1" x14ac:dyDescent="0.75"/>
    <row r="58" ht="14.25" customHeight="1" x14ac:dyDescent="0.75"/>
    <row r="59" ht="14.25" customHeight="1" x14ac:dyDescent="0.75"/>
    <row r="60" ht="14.25" customHeight="1" x14ac:dyDescent="0.75"/>
    <row r="61" ht="14.25" customHeight="1" x14ac:dyDescent="0.75"/>
    <row r="62" ht="14.25" customHeight="1" x14ac:dyDescent="0.75"/>
    <row r="63" ht="14.25" customHeight="1" x14ac:dyDescent="0.75"/>
    <row r="64" ht="14.25" customHeight="1" x14ac:dyDescent="0.75"/>
    <row r="65" ht="14.25" customHeight="1" x14ac:dyDescent="0.75"/>
    <row r="66" ht="14.25" customHeight="1" x14ac:dyDescent="0.75"/>
    <row r="67" ht="14.25" customHeight="1" x14ac:dyDescent="0.75"/>
    <row r="68" ht="14.25" customHeight="1" x14ac:dyDescent="0.75"/>
    <row r="69" ht="14.25" customHeight="1" x14ac:dyDescent="0.75"/>
    <row r="70" ht="14.25" customHeight="1" x14ac:dyDescent="0.75"/>
    <row r="71" ht="14.25" customHeight="1" x14ac:dyDescent="0.75"/>
    <row r="72" ht="14.25" customHeight="1" x14ac:dyDescent="0.75"/>
    <row r="73" ht="14.25" customHeight="1" x14ac:dyDescent="0.75"/>
    <row r="74" ht="14.25" customHeight="1" x14ac:dyDescent="0.75"/>
    <row r="75" ht="14.25" customHeight="1" x14ac:dyDescent="0.75"/>
    <row r="76" ht="14.25" customHeight="1" x14ac:dyDescent="0.75"/>
    <row r="77" ht="14.25" customHeight="1" x14ac:dyDescent="0.75"/>
    <row r="78" ht="14.25" customHeight="1" x14ac:dyDescent="0.75"/>
    <row r="79" ht="14.25" customHeight="1" x14ac:dyDescent="0.75"/>
    <row r="80" ht="14.25" customHeight="1" x14ac:dyDescent="0.75"/>
    <row r="81" ht="14.25" customHeight="1" x14ac:dyDescent="0.75"/>
    <row r="82" ht="14.25" customHeight="1" x14ac:dyDescent="0.75"/>
    <row r="83" ht="14.25" customHeight="1" x14ac:dyDescent="0.75"/>
    <row r="84" ht="14.25" customHeight="1" x14ac:dyDescent="0.75"/>
    <row r="85" ht="14.25" customHeight="1" x14ac:dyDescent="0.75"/>
    <row r="86" ht="14.25" customHeight="1" x14ac:dyDescent="0.75"/>
    <row r="87" ht="14.25" customHeight="1" x14ac:dyDescent="0.75"/>
    <row r="88" ht="14.25" customHeight="1" x14ac:dyDescent="0.75"/>
    <row r="89" ht="14.25" customHeight="1" x14ac:dyDescent="0.75"/>
    <row r="90" ht="14.25" customHeight="1" x14ac:dyDescent="0.75"/>
    <row r="91" ht="14.25" customHeight="1" x14ac:dyDescent="0.75"/>
    <row r="92" ht="14.25" customHeight="1" x14ac:dyDescent="0.75"/>
    <row r="93" ht="14.25" customHeight="1" x14ac:dyDescent="0.75"/>
    <row r="94" ht="14.25" customHeight="1" x14ac:dyDescent="0.75"/>
    <row r="95" ht="14.25" customHeight="1" x14ac:dyDescent="0.75"/>
    <row r="96" ht="14.25" customHeight="1" x14ac:dyDescent="0.75"/>
    <row r="97" ht="14.25" customHeight="1" x14ac:dyDescent="0.75"/>
    <row r="98" ht="14.25" customHeight="1" x14ac:dyDescent="0.75"/>
    <row r="99" ht="14.25" customHeight="1" x14ac:dyDescent="0.75"/>
    <row r="100" ht="14.25" customHeight="1" x14ac:dyDescent="0.75"/>
    <row r="101" ht="14.25" customHeight="1" x14ac:dyDescent="0.75"/>
    <row r="102" ht="14.25" customHeight="1" x14ac:dyDescent="0.75"/>
    <row r="103" ht="14.25" customHeight="1" x14ac:dyDescent="0.75"/>
    <row r="104" ht="14.25" customHeight="1" x14ac:dyDescent="0.75"/>
    <row r="105" ht="14.25" customHeight="1" x14ac:dyDescent="0.75"/>
    <row r="106" ht="14.25" customHeight="1" x14ac:dyDescent="0.75"/>
    <row r="107" ht="14.25" customHeight="1" x14ac:dyDescent="0.75"/>
    <row r="108" ht="14.25" customHeight="1" x14ac:dyDescent="0.75"/>
    <row r="109" ht="14.25" customHeight="1" x14ac:dyDescent="0.75"/>
    <row r="110" ht="14.25" customHeight="1" x14ac:dyDescent="0.75"/>
    <row r="111" ht="14.25" customHeight="1" x14ac:dyDescent="0.75"/>
    <row r="112" ht="14.25" customHeight="1" x14ac:dyDescent="0.75"/>
    <row r="113" ht="14.25" customHeight="1" x14ac:dyDescent="0.75"/>
    <row r="114" ht="14.25" customHeight="1" x14ac:dyDescent="0.75"/>
    <row r="115" ht="14.25" customHeight="1" x14ac:dyDescent="0.75"/>
    <row r="116" ht="14.25" customHeight="1" x14ac:dyDescent="0.75"/>
    <row r="117" ht="14.25" customHeight="1" x14ac:dyDescent="0.75"/>
    <row r="118" ht="14.25" customHeight="1" x14ac:dyDescent="0.75"/>
    <row r="119" ht="14.25" customHeight="1" x14ac:dyDescent="0.75"/>
    <row r="120" ht="14.25" customHeight="1" x14ac:dyDescent="0.75"/>
    <row r="121" ht="14.25" customHeight="1" x14ac:dyDescent="0.75"/>
    <row r="122" ht="14.25" customHeight="1" x14ac:dyDescent="0.75"/>
    <row r="123" ht="14.25" customHeight="1" x14ac:dyDescent="0.75"/>
    <row r="124" ht="14.25" customHeight="1" x14ac:dyDescent="0.75"/>
    <row r="125" ht="14.25" customHeight="1" x14ac:dyDescent="0.75"/>
    <row r="126" ht="14.25" customHeight="1" x14ac:dyDescent="0.75"/>
    <row r="127" ht="14.25" customHeight="1" x14ac:dyDescent="0.75"/>
    <row r="128" ht="14.25" customHeight="1" x14ac:dyDescent="0.75"/>
    <row r="129" ht="14.25" customHeight="1" x14ac:dyDescent="0.75"/>
    <row r="130" ht="14.25" customHeight="1" x14ac:dyDescent="0.75"/>
    <row r="131" ht="14.25" customHeight="1" x14ac:dyDescent="0.75"/>
    <row r="132" ht="14.25" customHeight="1" x14ac:dyDescent="0.75"/>
    <row r="133" ht="14.25" customHeight="1" x14ac:dyDescent="0.75"/>
    <row r="134" ht="14.25" customHeight="1" x14ac:dyDescent="0.75"/>
    <row r="135" ht="14.25" customHeight="1" x14ac:dyDescent="0.75"/>
    <row r="136" ht="14.25" customHeight="1" x14ac:dyDescent="0.75"/>
    <row r="137" ht="14.25" customHeight="1" x14ac:dyDescent="0.75"/>
    <row r="138" ht="14.25" customHeight="1" x14ac:dyDescent="0.75"/>
    <row r="139" ht="14.25" customHeight="1" x14ac:dyDescent="0.75"/>
    <row r="140" ht="14.25" customHeight="1" x14ac:dyDescent="0.75"/>
    <row r="141" ht="14.25" customHeight="1" x14ac:dyDescent="0.75"/>
    <row r="142" ht="14.25" customHeight="1" x14ac:dyDescent="0.75"/>
    <row r="143" ht="14.25" customHeight="1" x14ac:dyDescent="0.75"/>
    <row r="144" ht="14.25" customHeight="1" x14ac:dyDescent="0.75"/>
    <row r="145" ht="14.25" customHeight="1" x14ac:dyDescent="0.75"/>
    <row r="146" ht="14.25" customHeight="1" x14ac:dyDescent="0.75"/>
    <row r="147" ht="14.25" customHeight="1" x14ac:dyDescent="0.75"/>
    <row r="148" ht="14.25" customHeight="1" x14ac:dyDescent="0.75"/>
    <row r="149" ht="14.25" customHeight="1" x14ac:dyDescent="0.75"/>
    <row r="150" ht="14.25" customHeight="1" x14ac:dyDescent="0.75"/>
    <row r="151" ht="14.25" customHeight="1" x14ac:dyDescent="0.75"/>
    <row r="152" ht="14.25" customHeight="1" x14ac:dyDescent="0.75"/>
    <row r="153" ht="14.25" customHeight="1" x14ac:dyDescent="0.75"/>
    <row r="154" ht="14.25" customHeight="1" x14ac:dyDescent="0.75"/>
    <row r="155" ht="14.25" customHeight="1" x14ac:dyDescent="0.75"/>
    <row r="156" ht="14.25" customHeight="1" x14ac:dyDescent="0.75"/>
    <row r="157" ht="14.25" customHeight="1" x14ac:dyDescent="0.75"/>
    <row r="158" ht="14.25" customHeight="1" x14ac:dyDescent="0.75"/>
    <row r="159" ht="14.25" customHeight="1" x14ac:dyDescent="0.75"/>
    <row r="160" ht="14.25" customHeight="1" x14ac:dyDescent="0.75"/>
    <row r="161" ht="14.25" customHeight="1" x14ac:dyDescent="0.75"/>
    <row r="162" ht="14.25" customHeight="1" x14ac:dyDescent="0.75"/>
    <row r="163" ht="14.25" customHeight="1" x14ac:dyDescent="0.75"/>
    <row r="164" ht="14.25" customHeight="1" x14ac:dyDescent="0.75"/>
    <row r="165" ht="14.25" customHeight="1" x14ac:dyDescent="0.75"/>
    <row r="166" ht="14.25" customHeight="1" x14ac:dyDescent="0.75"/>
    <row r="167" ht="14.25" customHeight="1" x14ac:dyDescent="0.75"/>
    <row r="168" ht="14.25" customHeight="1" x14ac:dyDescent="0.75"/>
    <row r="169" ht="14.25" customHeight="1" x14ac:dyDescent="0.75"/>
    <row r="170" ht="14.25" customHeight="1" x14ac:dyDescent="0.75"/>
    <row r="171" ht="14.25" customHeight="1" x14ac:dyDescent="0.75"/>
    <row r="172" ht="14.25" customHeight="1" x14ac:dyDescent="0.75"/>
    <row r="173" ht="14.25" customHeight="1" x14ac:dyDescent="0.75"/>
    <row r="174" ht="14.25" customHeight="1" x14ac:dyDescent="0.75"/>
    <row r="175" ht="14.25" customHeight="1" x14ac:dyDescent="0.75"/>
    <row r="176" ht="14.25" customHeight="1" x14ac:dyDescent="0.75"/>
    <row r="177" ht="14.25" customHeight="1" x14ac:dyDescent="0.75"/>
    <row r="178" ht="14.25" customHeight="1" x14ac:dyDescent="0.75"/>
    <row r="179" ht="14.25" customHeight="1" x14ac:dyDescent="0.75"/>
    <row r="180" ht="14.25" customHeight="1" x14ac:dyDescent="0.75"/>
    <row r="181" ht="14.25" customHeight="1" x14ac:dyDescent="0.75"/>
    <row r="182" ht="14.25" customHeight="1" x14ac:dyDescent="0.75"/>
    <row r="183" ht="14.25" customHeight="1" x14ac:dyDescent="0.75"/>
    <row r="184" ht="14.25" customHeight="1" x14ac:dyDescent="0.75"/>
    <row r="185" ht="14.25" customHeight="1" x14ac:dyDescent="0.75"/>
    <row r="186" ht="14.25" customHeight="1" x14ac:dyDescent="0.75"/>
    <row r="187" ht="14.25" customHeight="1" x14ac:dyDescent="0.75"/>
    <row r="188" ht="14.25" customHeight="1" x14ac:dyDescent="0.75"/>
    <row r="189" ht="14.25" customHeight="1" x14ac:dyDescent="0.75"/>
    <row r="190" ht="14.25" customHeight="1" x14ac:dyDescent="0.75"/>
    <row r="191" ht="14.25" customHeight="1" x14ac:dyDescent="0.75"/>
    <row r="192" ht="14.25" customHeight="1" x14ac:dyDescent="0.75"/>
    <row r="193" ht="14.25" customHeight="1" x14ac:dyDescent="0.75"/>
    <row r="194" ht="14.25" customHeight="1" x14ac:dyDescent="0.75"/>
    <row r="195" ht="14.25" customHeight="1" x14ac:dyDescent="0.75"/>
    <row r="196" ht="14.25" customHeight="1" x14ac:dyDescent="0.75"/>
    <row r="197" ht="14.25" customHeight="1" x14ac:dyDescent="0.75"/>
    <row r="198" ht="14.25" customHeight="1" x14ac:dyDescent="0.75"/>
    <row r="199" ht="14.25" customHeight="1" x14ac:dyDescent="0.75"/>
    <row r="200" ht="14.25" customHeight="1" x14ac:dyDescent="0.75"/>
    <row r="201" ht="14.25" customHeight="1" x14ac:dyDescent="0.75"/>
    <row r="202" ht="14.25" customHeight="1" x14ac:dyDescent="0.75"/>
    <row r="203" ht="14.25" customHeight="1" x14ac:dyDescent="0.75"/>
    <row r="204" ht="14.25" customHeight="1" x14ac:dyDescent="0.75"/>
    <row r="205" ht="14.25" customHeight="1" x14ac:dyDescent="0.75"/>
    <row r="206" ht="14.25" customHeight="1" x14ac:dyDescent="0.75"/>
    <row r="207" ht="14.25" customHeight="1" x14ac:dyDescent="0.75"/>
    <row r="208" ht="14.25" customHeight="1" x14ac:dyDescent="0.75"/>
    <row r="209" ht="14.25" customHeight="1" x14ac:dyDescent="0.75"/>
    <row r="210" ht="14.25" customHeight="1" x14ac:dyDescent="0.75"/>
    <row r="211" ht="14.25" customHeight="1" x14ac:dyDescent="0.75"/>
    <row r="212" ht="14.25" customHeight="1" x14ac:dyDescent="0.75"/>
    <row r="213" ht="14.25" customHeight="1" x14ac:dyDescent="0.75"/>
    <row r="214" ht="14.25" customHeight="1" x14ac:dyDescent="0.75"/>
    <row r="215" ht="14.25" customHeight="1" x14ac:dyDescent="0.75"/>
    <row r="216" ht="14.25" customHeight="1" x14ac:dyDescent="0.75"/>
    <row r="217" ht="14.25" customHeight="1" x14ac:dyDescent="0.75"/>
    <row r="218" ht="14.25" customHeight="1" x14ac:dyDescent="0.75"/>
    <row r="219" ht="14.25" customHeight="1" x14ac:dyDescent="0.75"/>
    <row r="220" ht="14.25" customHeight="1" x14ac:dyDescent="0.75"/>
    <row r="221" ht="14.25" customHeight="1" x14ac:dyDescent="0.75"/>
    <row r="222" ht="14.25" customHeight="1" x14ac:dyDescent="0.75"/>
    <row r="223" ht="14.25" customHeight="1" x14ac:dyDescent="0.75"/>
    <row r="224" ht="14.25" customHeight="1" x14ac:dyDescent="0.75"/>
    <row r="225" ht="14.25" customHeight="1" x14ac:dyDescent="0.75"/>
    <row r="226" ht="14.25" customHeight="1" x14ac:dyDescent="0.75"/>
    <row r="227" ht="14.25" customHeight="1" x14ac:dyDescent="0.75"/>
    <row r="228" ht="14.25" customHeight="1" x14ac:dyDescent="0.75"/>
    <row r="229" ht="14.25" customHeight="1" x14ac:dyDescent="0.75"/>
    <row r="230" ht="14.25" customHeight="1" x14ac:dyDescent="0.75"/>
    <row r="231" ht="14.25" customHeight="1" x14ac:dyDescent="0.75"/>
    <row r="232" ht="14.25" customHeight="1" x14ac:dyDescent="0.75"/>
    <row r="233" ht="14.25" customHeight="1" x14ac:dyDescent="0.75"/>
    <row r="234" ht="14.25" customHeight="1" x14ac:dyDescent="0.75"/>
    <row r="235" ht="14.25" customHeight="1" x14ac:dyDescent="0.75"/>
    <row r="236" ht="14.25" customHeight="1" x14ac:dyDescent="0.75"/>
    <row r="237" ht="14.25" customHeight="1" x14ac:dyDescent="0.75"/>
    <row r="238" ht="14.25" customHeight="1" x14ac:dyDescent="0.75"/>
    <row r="239" ht="14.25" customHeight="1" x14ac:dyDescent="0.75"/>
    <row r="240" ht="14.25" customHeight="1" x14ac:dyDescent="0.75"/>
    <row r="241" ht="14.25" customHeight="1" x14ac:dyDescent="0.75"/>
    <row r="242" ht="14.25" customHeight="1" x14ac:dyDescent="0.75"/>
    <row r="243" ht="14.25" customHeight="1" x14ac:dyDescent="0.75"/>
    <row r="244" ht="14.25" customHeight="1" x14ac:dyDescent="0.75"/>
    <row r="245" ht="14.25" customHeight="1" x14ac:dyDescent="0.75"/>
    <row r="246" ht="14.25" customHeight="1" x14ac:dyDescent="0.75"/>
    <row r="247" ht="14.25" customHeight="1" x14ac:dyDescent="0.75"/>
    <row r="248" ht="14.25" customHeight="1" x14ac:dyDescent="0.75"/>
    <row r="249" ht="14.25" customHeight="1" x14ac:dyDescent="0.75"/>
    <row r="250" ht="14.25" customHeight="1" x14ac:dyDescent="0.75"/>
    <row r="251" ht="14.25" customHeight="1" x14ac:dyDescent="0.75"/>
    <row r="252" ht="14.25" customHeight="1" x14ac:dyDescent="0.75"/>
    <row r="253" ht="14.25" customHeight="1" x14ac:dyDescent="0.75"/>
    <row r="254" ht="14.25" customHeight="1" x14ac:dyDescent="0.75"/>
    <row r="255" ht="14.25" customHeight="1" x14ac:dyDescent="0.75"/>
    <row r="256" ht="14.25" customHeight="1" x14ac:dyDescent="0.75"/>
    <row r="257" ht="14.25" customHeight="1" x14ac:dyDescent="0.75"/>
    <row r="258" ht="14.25" customHeight="1" x14ac:dyDescent="0.75"/>
    <row r="259" ht="14.25" customHeight="1" x14ac:dyDescent="0.75"/>
    <row r="260" ht="14.25" customHeight="1" x14ac:dyDescent="0.75"/>
    <row r="261" ht="14.25" customHeight="1" x14ac:dyDescent="0.75"/>
    <row r="262" ht="14.25" customHeight="1" x14ac:dyDescent="0.75"/>
    <row r="263" ht="14.25" customHeight="1" x14ac:dyDescent="0.75"/>
    <row r="264" ht="14.25" customHeight="1" x14ac:dyDescent="0.75"/>
    <row r="265" ht="14.25" customHeight="1" x14ac:dyDescent="0.75"/>
    <row r="266" ht="14.25" customHeight="1" x14ac:dyDescent="0.75"/>
    <row r="267" ht="14.25" customHeight="1" x14ac:dyDescent="0.75"/>
    <row r="268" ht="14.25" customHeight="1" x14ac:dyDescent="0.75"/>
    <row r="269" ht="14.25" customHeight="1" x14ac:dyDescent="0.75"/>
    <row r="270" ht="14.25" customHeight="1" x14ac:dyDescent="0.75"/>
    <row r="271" ht="14.25" customHeight="1" x14ac:dyDescent="0.75"/>
    <row r="272" ht="14.25" customHeight="1" x14ac:dyDescent="0.75"/>
    <row r="273" ht="14.25" customHeight="1" x14ac:dyDescent="0.75"/>
    <row r="274" ht="14.25" customHeight="1" x14ac:dyDescent="0.75"/>
    <row r="275" ht="14.25" customHeight="1" x14ac:dyDescent="0.75"/>
    <row r="276" ht="14.25" customHeight="1" x14ac:dyDescent="0.75"/>
    <row r="277" ht="14.25" customHeight="1" x14ac:dyDescent="0.75"/>
    <row r="278" ht="14.25" customHeight="1" x14ac:dyDescent="0.75"/>
    <row r="279" ht="14.25" customHeight="1" x14ac:dyDescent="0.75"/>
    <row r="280" ht="14.25" customHeight="1" x14ac:dyDescent="0.75"/>
    <row r="281" ht="14.25" customHeight="1" x14ac:dyDescent="0.75"/>
    <row r="282" ht="14.25" customHeight="1" x14ac:dyDescent="0.75"/>
    <row r="283" ht="14.25" customHeight="1" x14ac:dyDescent="0.75"/>
    <row r="284" ht="14.25" customHeight="1" x14ac:dyDescent="0.75"/>
    <row r="285" ht="14.25" customHeight="1" x14ac:dyDescent="0.75"/>
    <row r="286" ht="14.25" customHeight="1" x14ac:dyDescent="0.75"/>
    <row r="287" ht="14.25" customHeight="1" x14ac:dyDescent="0.75"/>
    <row r="288" ht="14.25" customHeight="1" x14ac:dyDescent="0.75"/>
    <row r="289" ht="14.25" customHeight="1" x14ac:dyDescent="0.75"/>
    <row r="290" ht="14.25" customHeight="1" x14ac:dyDescent="0.75"/>
    <row r="291" ht="14.25" customHeight="1" x14ac:dyDescent="0.75"/>
    <row r="292" ht="14.25" customHeight="1" x14ac:dyDescent="0.75"/>
    <row r="293" ht="14.25" customHeight="1" x14ac:dyDescent="0.75"/>
    <row r="294" ht="14.25" customHeight="1" x14ac:dyDescent="0.75"/>
    <row r="295" ht="14.25" customHeight="1" x14ac:dyDescent="0.75"/>
    <row r="296" ht="14.25" customHeight="1" x14ac:dyDescent="0.75"/>
    <row r="297" ht="14.25" customHeight="1" x14ac:dyDescent="0.75"/>
    <row r="298" ht="14.25" customHeight="1" x14ac:dyDescent="0.75"/>
    <row r="299" ht="14.25" customHeight="1" x14ac:dyDescent="0.75"/>
    <row r="300" ht="14.25" customHeight="1" x14ac:dyDescent="0.75"/>
    <row r="301" ht="14.25" customHeight="1" x14ac:dyDescent="0.75"/>
    <row r="302" ht="14.25" customHeight="1" x14ac:dyDescent="0.75"/>
    <row r="303" ht="14.25" customHeight="1" x14ac:dyDescent="0.75"/>
    <row r="304" ht="14.25" customHeight="1" x14ac:dyDescent="0.75"/>
    <row r="305" ht="14.25" customHeight="1" x14ac:dyDescent="0.75"/>
    <row r="306" ht="14.25" customHeight="1" x14ac:dyDescent="0.75"/>
    <row r="307" ht="14.25" customHeight="1" x14ac:dyDescent="0.75"/>
    <row r="308" ht="14.25" customHeight="1" x14ac:dyDescent="0.75"/>
    <row r="309" ht="14.25" customHeight="1" x14ac:dyDescent="0.75"/>
    <row r="310" ht="14.25" customHeight="1" x14ac:dyDescent="0.75"/>
    <row r="311" ht="14.25" customHeight="1" x14ac:dyDescent="0.75"/>
    <row r="312" ht="14.25" customHeight="1" x14ac:dyDescent="0.75"/>
    <row r="313" ht="14.25" customHeight="1" x14ac:dyDescent="0.75"/>
    <row r="314" ht="14.25" customHeight="1" x14ac:dyDescent="0.75"/>
    <row r="315" ht="14.25" customHeight="1" x14ac:dyDescent="0.75"/>
    <row r="316" ht="14.25" customHeight="1" x14ac:dyDescent="0.75"/>
    <row r="317" ht="14.25" customHeight="1" x14ac:dyDescent="0.75"/>
    <row r="318" ht="14.25" customHeight="1" x14ac:dyDescent="0.75"/>
    <row r="319" ht="14.25" customHeight="1" x14ac:dyDescent="0.75"/>
    <row r="320" ht="14.25" customHeight="1" x14ac:dyDescent="0.75"/>
    <row r="321" ht="14.25" customHeight="1" x14ac:dyDescent="0.75"/>
    <row r="322" ht="14.25" customHeight="1" x14ac:dyDescent="0.75"/>
    <row r="323" ht="14.25" customHeight="1" x14ac:dyDescent="0.75"/>
    <row r="324" ht="14.25" customHeight="1" x14ac:dyDescent="0.75"/>
    <row r="325" ht="14.25" customHeight="1" x14ac:dyDescent="0.75"/>
    <row r="326" ht="14.25" customHeight="1" x14ac:dyDescent="0.75"/>
    <row r="327" ht="14.25" customHeight="1" x14ac:dyDescent="0.75"/>
    <row r="328" ht="14.25" customHeight="1" x14ac:dyDescent="0.75"/>
    <row r="329" ht="14.25" customHeight="1" x14ac:dyDescent="0.75"/>
    <row r="330" ht="14.25" customHeight="1" x14ac:dyDescent="0.75"/>
    <row r="331" ht="14.25" customHeight="1" x14ac:dyDescent="0.75"/>
    <row r="332" ht="14.25" customHeight="1" x14ac:dyDescent="0.75"/>
    <row r="333" ht="14.25" customHeight="1" x14ac:dyDescent="0.75"/>
    <row r="334" ht="14.25" customHeight="1" x14ac:dyDescent="0.75"/>
    <row r="335" ht="14.25" customHeight="1" x14ac:dyDescent="0.75"/>
    <row r="336" ht="14.25" customHeight="1" x14ac:dyDescent="0.75"/>
    <row r="337" ht="14.25" customHeight="1" x14ac:dyDescent="0.75"/>
    <row r="338" ht="14.25" customHeight="1" x14ac:dyDescent="0.75"/>
    <row r="339" ht="14.25" customHeight="1" x14ac:dyDescent="0.75"/>
    <row r="340" ht="14.25" customHeight="1" x14ac:dyDescent="0.75"/>
    <row r="341" ht="14.25" customHeight="1" x14ac:dyDescent="0.75"/>
    <row r="342" ht="14.25" customHeight="1" x14ac:dyDescent="0.75"/>
    <row r="343" ht="14.25" customHeight="1" x14ac:dyDescent="0.75"/>
    <row r="344" ht="14.25" customHeight="1" x14ac:dyDescent="0.75"/>
    <row r="345" ht="14.25" customHeight="1" x14ac:dyDescent="0.75"/>
    <row r="346" ht="14.25" customHeight="1" x14ac:dyDescent="0.75"/>
    <row r="347" ht="14.25" customHeight="1" x14ac:dyDescent="0.75"/>
    <row r="348" ht="14.25" customHeight="1" x14ac:dyDescent="0.75"/>
    <row r="349" ht="14.25" customHeight="1" x14ac:dyDescent="0.75"/>
    <row r="350" ht="14.25" customHeight="1" x14ac:dyDescent="0.75"/>
    <row r="351" ht="14.25" customHeight="1" x14ac:dyDescent="0.75"/>
    <row r="352" ht="14.25" customHeight="1" x14ac:dyDescent="0.75"/>
    <row r="353" ht="14.25" customHeight="1" x14ac:dyDescent="0.75"/>
    <row r="354" ht="14.25" customHeight="1" x14ac:dyDescent="0.75"/>
    <row r="355" ht="14.25" customHeight="1" x14ac:dyDescent="0.75"/>
    <row r="356" ht="14.25" customHeight="1" x14ac:dyDescent="0.75"/>
    <row r="357" ht="14.25" customHeight="1" x14ac:dyDescent="0.75"/>
    <row r="358" ht="14.25" customHeight="1" x14ac:dyDescent="0.75"/>
    <row r="359" ht="14.25" customHeight="1" x14ac:dyDescent="0.75"/>
    <row r="360" ht="14.25" customHeight="1" x14ac:dyDescent="0.75"/>
    <row r="361" ht="14.25" customHeight="1" x14ac:dyDescent="0.75"/>
    <row r="362" ht="14.25" customHeight="1" x14ac:dyDescent="0.75"/>
    <row r="363" ht="14.25" customHeight="1" x14ac:dyDescent="0.75"/>
    <row r="364" ht="14.25" customHeight="1" x14ac:dyDescent="0.75"/>
    <row r="365" ht="14.25" customHeight="1" x14ac:dyDescent="0.75"/>
    <row r="366" ht="14.25" customHeight="1" x14ac:dyDescent="0.75"/>
    <row r="367" ht="14.25" customHeight="1" x14ac:dyDescent="0.75"/>
    <row r="368" ht="14.25" customHeight="1" x14ac:dyDescent="0.75"/>
    <row r="369" ht="14.25" customHeight="1" x14ac:dyDescent="0.75"/>
    <row r="370" ht="14.25" customHeight="1" x14ac:dyDescent="0.75"/>
    <row r="371" ht="14.25" customHeight="1" x14ac:dyDescent="0.75"/>
    <row r="372" ht="14.25" customHeight="1" x14ac:dyDescent="0.75"/>
    <row r="373" ht="14.25" customHeight="1" x14ac:dyDescent="0.75"/>
    <row r="374" ht="14.25" customHeight="1" x14ac:dyDescent="0.75"/>
    <row r="375" ht="14.25" customHeight="1" x14ac:dyDescent="0.75"/>
    <row r="376" ht="14.25" customHeight="1" x14ac:dyDescent="0.75"/>
    <row r="377" ht="14.25" customHeight="1" x14ac:dyDescent="0.75"/>
    <row r="378" ht="14.25" customHeight="1" x14ac:dyDescent="0.75"/>
    <row r="379" ht="14.25" customHeight="1" x14ac:dyDescent="0.75"/>
    <row r="380" ht="14.25" customHeight="1" x14ac:dyDescent="0.75"/>
    <row r="381" ht="14.25" customHeight="1" x14ac:dyDescent="0.75"/>
    <row r="382" ht="14.25" customHeight="1" x14ac:dyDescent="0.75"/>
    <row r="383" ht="14.25" customHeight="1" x14ac:dyDescent="0.75"/>
    <row r="384" ht="14.25" customHeight="1" x14ac:dyDescent="0.75"/>
    <row r="385" ht="14.25" customHeight="1" x14ac:dyDescent="0.75"/>
    <row r="386" ht="14.25" customHeight="1" x14ac:dyDescent="0.75"/>
    <row r="387" ht="14.25" customHeight="1" x14ac:dyDescent="0.75"/>
    <row r="388" ht="14.25" customHeight="1" x14ac:dyDescent="0.75"/>
    <row r="389" ht="14.25" customHeight="1" x14ac:dyDescent="0.75"/>
    <row r="390" ht="14.25" customHeight="1" x14ac:dyDescent="0.75"/>
    <row r="391" ht="14.25" customHeight="1" x14ac:dyDescent="0.75"/>
    <row r="392" ht="14.25" customHeight="1" x14ac:dyDescent="0.75"/>
    <row r="393" ht="14.25" customHeight="1" x14ac:dyDescent="0.75"/>
    <row r="394" ht="14.25" customHeight="1" x14ac:dyDescent="0.75"/>
    <row r="395" ht="14.25" customHeight="1" x14ac:dyDescent="0.75"/>
    <row r="396" ht="14.25" customHeight="1" x14ac:dyDescent="0.75"/>
    <row r="397" ht="14.25" customHeight="1" x14ac:dyDescent="0.75"/>
    <row r="398" ht="14.25" customHeight="1" x14ac:dyDescent="0.75"/>
    <row r="399" ht="14.25" customHeight="1" x14ac:dyDescent="0.75"/>
    <row r="400" ht="14.25" customHeight="1" x14ac:dyDescent="0.75"/>
    <row r="401" ht="14.25" customHeight="1" x14ac:dyDescent="0.75"/>
    <row r="402" ht="14.25" customHeight="1" x14ac:dyDescent="0.75"/>
    <row r="403" ht="14.25" customHeight="1" x14ac:dyDescent="0.75"/>
    <row r="404" ht="14.25" customHeight="1" x14ac:dyDescent="0.75"/>
    <row r="405" ht="14.25" customHeight="1" x14ac:dyDescent="0.75"/>
    <row r="406" ht="14.25" customHeight="1" x14ac:dyDescent="0.75"/>
    <row r="407" ht="14.25" customHeight="1" x14ac:dyDescent="0.75"/>
    <row r="408" ht="14.25" customHeight="1" x14ac:dyDescent="0.75"/>
    <row r="409" ht="14.25" customHeight="1" x14ac:dyDescent="0.75"/>
    <row r="410" ht="14.25" customHeight="1" x14ac:dyDescent="0.75"/>
    <row r="411" ht="14.25" customHeight="1" x14ac:dyDescent="0.75"/>
    <row r="412" ht="14.25" customHeight="1" x14ac:dyDescent="0.75"/>
    <row r="413" ht="14.25" customHeight="1" x14ac:dyDescent="0.75"/>
    <row r="414" ht="14.25" customHeight="1" x14ac:dyDescent="0.75"/>
    <row r="415" ht="14.25" customHeight="1" x14ac:dyDescent="0.75"/>
    <row r="416" ht="14.25" customHeight="1" x14ac:dyDescent="0.75"/>
    <row r="417" ht="14.25" customHeight="1" x14ac:dyDescent="0.75"/>
    <row r="418" ht="14.25" customHeight="1" x14ac:dyDescent="0.75"/>
    <row r="419" ht="14.25" customHeight="1" x14ac:dyDescent="0.75"/>
    <row r="420" ht="14.25" customHeight="1" x14ac:dyDescent="0.75"/>
    <row r="421" ht="14.25" customHeight="1" x14ac:dyDescent="0.75"/>
    <row r="422" ht="14.25" customHeight="1" x14ac:dyDescent="0.75"/>
    <row r="423" ht="14.25" customHeight="1" x14ac:dyDescent="0.75"/>
    <row r="424" ht="14.25" customHeight="1" x14ac:dyDescent="0.75"/>
    <row r="425" ht="14.25" customHeight="1" x14ac:dyDescent="0.75"/>
    <row r="426" ht="14.25" customHeight="1" x14ac:dyDescent="0.75"/>
    <row r="427" ht="14.25" customHeight="1" x14ac:dyDescent="0.75"/>
    <row r="428" ht="14.25" customHeight="1" x14ac:dyDescent="0.75"/>
    <row r="429" ht="14.25" customHeight="1" x14ac:dyDescent="0.75"/>
    <row r="430" ht="14.25" customHeight="1" x14ac:dyDescent="0.75"/>
    <row r="431" ht="14.25" customHeight="1" x14ac:dyDescent="0.75"/>
    <row r="432" ht="14.25" customHeight="1" x14ac:dyDescent="0.75"/>
    <row r="433" ht="14.25" customHeight="1" x14ac:dyDescent="0.75"/>
    <row r="434" ht="14.25" customHeight="1" x14ac:dyDescent="0.75"/>
    <row r="435" ht="14.25" customHeight="1" x14ac:dyDescent="0.75"/>
    <row r="436" ht="14.25" customHeight="1" x14ac:dyDescent="0.75"/>
    <row r="437" ht="14.25" customHeight="1" x14ac:dyDescent="0.75"/>
    <row r="438" ht="14.25" customHeight="1" x14ac:dyDescent="0.75"/>
    <row r="439" ht="14.25" customHeight="1" x14ac:dyDescent="0.75"/>
    <row r="440" ht="14.25" customHeight="1" x14ac:dyDescent="0.75"/>
    <row r="441" ht="14.25" customHeight="1" x14ac:dyDescent="0.75"/>
    <row r="442" ht="14.25" customHeight="1" x14ac:dyDescent="0.75"/>
    <row r="443" ht="14.25" customHeight="1" x14ac:dyDescent="0.75"/>
    <row r="444" ht="14.25" customHeight="1" x14ac:dyDescent="0.75"/>
    <row r="445" ht="14.25" customHeight="1" x14ac:dyDescent="0.75"/>
    <row r="446" ht="14.25" customHeight="1" x14ac:dyDescent="0.75"/>
    <row r="447" ht="14.25" customHeight="1" x14ac:dyDescent="0.75"/>
    <row r="448" ht="14.25" customHeight="1" x14ac:dyDescent="0.75"/>
    <row r="449" ht="14.25" customHeight="1" x14ac:dyDescent="0.75"/>
    <row r="450" ht="14.25" customHeight="1" x14ac:dyDescent="0.75"/>
    <row r="451" ht="14.25" customHeight="1" x14ac:dyDescent="0.75"/>
    <row r="452" ht="14.25" customHeight="1" x14ac:dyDescent="0.75"/>
    <row r="453" ht="14.25" customHeight="1" x14ac:dyDescent="0.75"/>
    <row r="454" ht="14.25" customHeight="1" x14ac:dyDescent="0.75"/>
    <row r="455" ht="14.25" customHeight="1" x14ac:dyDescent="0.75"/>
    <row r="456" ht="14.25" customHeight="1" x14ac:dyDescent="0.75"/>
    <row r="457" ht="14.25" customHeight="1" x14ac:dyDescent="0.75"/>
    <row r="458" ht="14.25" customHeight="1" x14ac:dyDescent="0.75"/>
    <row r="459" ht="14.25" customHeight="1" x14ac:dyDescent="0.75"/>
    <row r="460" ht="14.25" customHeight="1" x14ac:dyDescent="0.75"/>
    <row r="461" ht="14.25" customHeight="1" x14ac:dyDescent="0.75"/>
    <row r="462" ht="14.25" customHeight="1" x14ac:dyDescent="0.75"/>
    <row r="463" ht="14.25" customHeight="1" x14ac:dyDescent="0.75"/>
    <row r="464" ht="14.25" customHeight="1" x14ac:dyDescent="0.75"/>
    <row r="465" ht="14.25" customHeight="1" x14ac:dyDescent="0.75"/>
    <row r="466" ht="14.25" customHeight="1" x14ac:dyDescent="0.75"/>
    <row r="467" ht="14.25" customHeight="1" x14ac:dyDescent="0.75"/>
    <row r="468" ht="14.25" customHeight="1" x14ac:dyDescent="0.75"/>
    <row r="469" ht="14.25" customHeight="1" x14ac:dyDescent="0.75"/>
    <row r="470" ht="14.25" customHeight="1" x14ac:dyDescent="0.75"/>
    <row r="471" ht="14.25" customHeight="1" x14ac:dyDescent="0.75"/>
    <row r="472" ht="14.25" customHeight="1" x14ac:dyDescent="0.75"/>
    <row r="473" ht="14.25" customHeight="1" x14ac:dyDescent="0.75"/>
    <row r="474" ht="14.25" customHeight="1" x14ac:dyDescent="0.75"/>
    <row r="475" ht="14.25" customHeight="1" x14ac:dyDescent="0.75"/>
    <row r="476" ht="14.25" customHeight="1" x14ac:dyDescent="0.75"/>
    <row r="477" ht="14.25" customHeight="1" x14ac:dyDescent="0.75"/>
    <row r="478" ht="14.25" customHeight="1" x14ac:dyDescent="0.75"/>
    <row r="479" ht="14.25" customHeight="1" x14ac:dyDescent="0.75"/>
    <row r="480" ht="14.25" customHeight="1" x14ac:dyDescent="0.75"/>
    <row r="481" ht="14.25" customHeight="1" x14ac:dyDescent="0.75"/>
    <row r="482" ht="14.25" customHeight="1" x14ac:dyDescent="0.75"/>
    <row r="483" ht="14.25" customHeight="1" x14ac:dyDescent="0.75"/>
    <row r="484" ht="14.25" customHeight="1" x14ac:dyDescent="0.75"/>
    <row r="485" ht="14.25" customHeight="1" x14ac:dyDescent="0.75"/>
    <row r="486" ht="14.25" customHeight="1" x14ac:dyDescent="0.75"/>
    <row r="487" ht="14.25" customHeight="1" x14ac:dyDescent="0.75"/>
    <row r="488" ht="14.25" customHeight="1" x14ac:dyDescent="0.75"/>
    <row r="489" ht="14.25" customHeight="1" x14ac:dyDescent="0.75"/>
    <row r="490" ht="14.25" customHeight="1" x14ac:dyDescent="0.75"/>
    <row r="491" ht="14.25" customHeight="1" x14ac:dyDescent="0.75"/>
    <row r="492" ht="14.25" customHeight="1" x14ac:dyDescent="0.75"/>
    <row r="493" ht="14.25" customHeight="1" x14ac:dyDescent="0.75"/>
    <row r="494" ht="14.25" customHeight="1" x14ac:dyDescent="0.75"/>
    <row r="495" ht="14.25" customHeight="1" x14ac:dyDescent="0.75"/>
    <row r="496" ht="14.25" customHeight="1" x14ac:dyDescent="0.75"/>
    <row r="497" ht="14.25" customHeight="1" x14ac:dyDescent="0.75"/>
    <row r="498" ht="14.25" customHeight="1" x14ac:dyDescent="0.75"/>
    <row r="499" ht="14.25" customHeight="1" x14ac:dyDescent="0.75"/>
    <row r="500" ht="14.25" customHeight="1" x14ac:dyDescent="0.75"/>
    <row r="501" ht="14.25" customHeight="1" x14ac:dyDescent="0.75"/>
    <row r="502" ht="14.25" customHeight="1" x14ac:dyDescent="0.75"/>
    <row r="503" ht="14.25" customHeight="1" x14ac:dyDescent="0.75"/>
    <row r="504" ht="14.25" customHeight="1" x14ac:dyDescent="0.75"/>
    <row r="505" ht="14.25" customHeight="1" x14ac:dyDescent="0.75"/>
    <row r="506" ht="14.25" customHeight="1" x14ac:dyDescent="0.75"/>
    <row r="507" ht="14.25" customHeight="1" x14ac:dyDescent="0.75"/>
    <row r="508" ht="14.25" customHeight="1" x14ac:dyDescent="0.75"/>
    <row r="509" ht="14.25" customHeight="1" x14ac:dyDescent="0.75"/>
    <row r="510" ht="14.25" customHeight="1" x14ac:dyDescent="0.75"/>
    <row r="511" ht="14.25" customHeight="1" x14ac:dyDescent="0.75"/>
    <row r="512" ht="14.25" customHeight="1" x14ac:dyDescent="0.75"/>
    <row r="513" ht="14.25" customHeight="1" x14ac:dyDescent="0.75"/>
    <row r="514" ht="14.25" customHeight="1" x14ac:dyDescent="0.75"/>
    <row r="515" ht="14.25" customHeight="1" x14ac:dyDescent="0.75"/>
    <row r="516" ht="14.25" customHeight="1" x14ac:dyDescent="0.75"/>
    <row r="517" ht="14.25" customHeight="1" x14ac:dyDescent="0.75"/>
    <row r="518" ht="14.25" customHeight="1" x14ac:dyDescent="0.75"/>
    <row r="519" ht="14.25" customHeight="1" x14ac:dyDescent="0.75"/>
    <row r="520" ht="14.25" customHeight="1" x14ac:dyDescent="0.75"/>
    <row r="521" ht="14.25" customHeight="1" x14ac:dyDescent="0.75"/>
    <row r="522" ht="14.25" customHeight="1" x14ac:dyDescent="0.75"/>
    <row r="523" ht="14.25" customHeight="1" x14ac:dyDescent="0.75"/>
    <row r="524" ht="14.25" customHeight="1" x14ac:dyDescent="0.75"/>
    <row r="525" ht="14.25" customHeight="1" x14ac:dyDescent="0.75"/>
    <row r="526" ht="14.25" customHeight="1" x14ac:dyDescent="0.75"/>
    <row r="527" ht="14.25" customHeight="1" x14ac:dyDescent="0.75"/>
    <row r="528" ht="14.25" customHeight="1" x14ac:dyDescent="0.75"/>
    <row r="529" ht="14.25" customHeight="1" x14ac:dyDescent="0.75"/>
    <row r="530" ht="14.25" customHeight="1" x14ac:dyDescent="0.75"/>
    <row r="531" ht="14.25" customHeight="1" x14ac:dyDescent="0.75"/>
    <row r="532" ht="14.25" customHeight="1" x14ac:dyDescent="0.75"/>
    <row r="533" ht="14.25" customHeight="1" x14ac:dyDescent="0.75"/>
    <row r="534" ht="14.25" customHeight="1" x14ac:dyDescent="0.75"/>
    <row r="535" ht="14.25" customHeight="1" x14ac:dyDescent="0.75"/>
    <row r="536" ht="14.25" customHeight="1" x14ac:dyDescent="0.75"/>
    <row r="537" ht="14.25" customHeight="1" x14ac:dyDescent="0.75"/>
    <row r="538" ht="14.25" customHeight="1" x14ac:dyDescent="0.75"/>
    <row r="539" ht="14.25" customHeight="1" x14ac:dyDescent="0.75"/>
    <row r="540" ht="14.25" customHeight="1" x14ac:dyDescent="0.75"/>
    <row r="541" ht="14.25" customHeight="1" x14ac:dyDescent="0.75"/>
    <row r="542" ht="14.25" customHeight="1" x14ac:dyDescent="0.75"/>
    <row r="543" ht="14.25" customHeight="1" x14ac:dyDescent="0.75"/>
    <row r="544" ht="14.25" customHeight="1" x14ac:dyDescent="0.75"/>
    <row r="545" ht="14.25" customHeight="1" x14ac:dyDescent="0.75"/>
    <row r="546" ht="14.25" customHeight="1" x14ac:dyDescent="0.75"/>
    <row r="547" ht="14.25" customHeight="1" x14ac:dyDescent="0.75"/>
    <row r="548" ht="14.25" customHeight="1" x14ac:dyDescent="0.75"/>
    <row r="549" ht="14.25" customHeight="1" x14ac:dyDescent="0.75"/>
    <row r="550" ht="14.25" customHeight="1" x14ac:dyDescent="0.75"/>
    <row r="551" ht="14.25" customHeight="1" x14ac:dyDescent="0.75"/>
    <row r="552" ht="14.25" customHeight="1" x14ac:dyDescent="0.75"/>
    <row r="553" ht="14.25" customHeight="1" x14ac:dyDescent="0.75"/>
    <row r="554" ht="14.25" customHeight="1" x14ac:dyDescent="0.75"/>
    <row r="555" ht="14.25" customHeight="1" x14ac:dyDescent="0.75"/>
    <row r="556" ht="14.25" customHeight="1" x14ac:dyDescent="0.75"/>
    <row r="557" ht="14.25" customHeight="1" x14ac:dyDescent="0.75"/>
    <row r="558" ht="14.25" customHeight="1" x14ac:dyDescent="0.75"/>
    <row r="559" ht="14.25" customHeight="1" x14ac:dyDescent="0.75"/>
    <row r="560" ht="14.25" customHeight="1" x14ac:dyDescent="0.75"/>
    <row r="561" ht="14.25" customHeight="1" x14ac:dyDescent="0.75"/>
    <row r="562" ht="14.25" customHeight="1" x14ac:dyDescent="0.75"/>
    <row r="563" ht="14.25" customHeight="1" x14ac:dyDescent="0.75"/>
    <row r="564" ht="14.25" customHeight="1" x14ac:dyDescent="0.75"/>
    <row r="565" ht="14.25" customHeight="1" x14ac:dyDescent="0.75"/>
    <row r="566" ht="14.25" customHeight="1" x14ac:dyDescent="0.75"/>
    <row r="567" ht="14.25" customHeight="1" x14ac:dyDescent="0.75"/>
    <row r="568" ht="14.25" customHeight="1" x14ac:dyDescent="0.75"/>
    <row r="569" ht="14.25" customHeight="1" x14ac:dyDescent="0.75"/>
    <row r="570" ht="14.25" customHeight="1" x14ac:dyDescent="0.75"/>
    <row r="571" ht="14.25" customHeight="1" x14ac:dyDescent="0.75"/>
    <row r="572" ht="14.25" customHeight="1" x14ac:dyDescent="0.75"/>
    <row r="573" ht="14.25" customHeight="1" x14ac:dyDescent="0.75"/>
    <row r="574" ht="14.25" customHeight="1" x14ac:dyDescent="0.75"/>
    <row r="575" ht="14.25" customHeight="1" x14ac:dyDescent="0.75"/>
    <row r="576" ht="14.25" customHeight="1" x14ac:dyDescent="0.75"/>
    <row r="577" ht="14.25" customHeight="1" x14ac:dyDescent="0.75"/>
    <row r="578" ht="14.25" customHeight="1" x14ac:dyDescent="0.75"/>
    <row r="579" ht="14.25" customHeight="1" x14ac:dyDescent="0.75"/>
    <row r="580" ht="14.25" customHeight="1" x14ac:dyDescent="0.75"/>
    <row r="581" ht="14.25" customHeight="1" x14ac:dyDescent="0.75"/>
    <row r="582" ht="14.25" customHeight="1" x14ac:dyDescent="0.75"/>
    <row r="583" ht="14.25" customHeight="1" x14ac:dyDescent="0.75"/>
    <row r="584" ht="14.25" customHeight="1" x14ac:dyDescent="0.75"/>
    <row r="585" ht="14.25" customHeight="1" x14ac:dyDescent="0.75"/>
    <row r="586" ht="14.25" customHeight="1" x14ac:dyDescent="0.75"/>
    <row r="587" ht="14.25" customHeight="1" x14ac:dyDescent="0.75"/>
    <row r="588" ht="14.25" customHeight="1" x14ac:dyDescent="0.75"/>
    <row r="589" ht="14.25" customHeight="1" x14ac:dyDescent="0.75"/>
    <row r="590" ht="14.25" customHeight="1" x14ac:dyDescent="0.75"/>
    <row r="591" ht="14.25" customHeight="1" x14ac:dyDescent="0.75"/>
    <row r="592" ht="14.25" customHeight="1" x14ac:dyDescent="0.75"/>
    <row r="593" ht="14.25" customHeight="1" x14ac:dyDescent="0.75"/>
    <row r="594" ht="14.25" customHeight="1" x14ac:dyDescent="0.75"/>
    <row r="595" ht="14.25" customHeight="1" x14ac:dyDescent="0.75"/>
    <row r="596" ht="14.25" customHeight="1" x14ac:dyDescent="0.75"/>
    <row r="597" ht="14.25" customHeight="1" x14ac:dyDescent="0.75"/>
    <row r="598" ht="14.25" customHeight="1" x14ac:dyDescent="0.75"/>
    <row r="599" ht="14.25" customHeight="1" x14ac:dyDescent="0.75"/>
    <row r="600" ht="14.25" customHeight="1" x14ac:dyDescent="0.75"/>
    <row r="601" ht="14.25" customHeight="1" x14ac:dyDescent="0.75"/>
    <row r="602" ht="14.25" customHeight="1" x14ac:dyDescent="0.75"/>
    <row r="603" ht="14.25" customHeight="1" x14ac:dyDescent="0.75"/>
    <row r="604" ht="14.25" customHeight="1" x14ac:dyDescent="0.75"/>
    <row r="605" ht="14.25" customHeight="1" x14ac:dyDescent="0.75"/>
    <row r="606" ht="14.25" customHeight="1" x14ac:dyDescent="0.75"/>
    <row r="607" ht="14.25" customHeight="1" x14ac:dyDescent="0.75"/>
    <row r="608" ht="14.25" customHeight="1" x14ac:dyDescent="0.75"/>
    <row r="609" ht="14.25" customHeight="1" x14ac:dyDescent="0.75"/>
    <row r="610" ht="14.25" customHeight="1" x14ac:dyDescent="0.75"/>
    <row r="611" ht="14.25" customHeight="1" x14ac:dyDescent="0.75"/>
    <row r="612" ht="14.25" customHeight="1" x14ac:dyDescent="0.75"/>
    <row r="613" ht="14.25" customHeight="1" x14ac:dyDescent="0.75"/>
    <row r="614" ht="14.25" customHeight="1" x14ac:dyDescent="0.75"/>
    <row r="615" ht="14.25" customHeight="1" x14ac:dyDescent="0.75"/>
    <row r="616" ht="14.25" customHeight="1" x14ac:dyDescent="0.75"/>
    <row r="617" ht="14.25" customHeight="1" x14ac:dyDescent="0.75"/>
    <row r="618" ht="14.25" customHeight="1" x14ac:dyDescent="0.75"/>
    <row r="619" ht="14.25" customHeight="1" x14ac:dyDescent="0.75"/>
    <row r="620" ht="14.25" customHeight="1" x14ac:dyDescent="0.75"/>
    <row r="621" ht="14.25" customHeight="1" x14ac:dyDescent="0.75"/>
    <row r="622" ht="14.25" customHeight="1" x14ac:dyDescent="0.75"/>
    <row r="623" ht="14.25" customHeight="1" x14ac:dyDescent="0.75"/>
    <row r="624" ht="14.25" customHeight="1" x14ac:dyDescent="0.75"/>
    <row r="625" ht="14.25" customHeight="1" x14ac:dyDescent="0.75"/>
    <row r="626" ht="14.25" customHeight="1" x14ac:dyDescent="0.75"/>
    <row r="627" ht="14.25" customHeight="1" x14ac:dyDescent="0.75"/>
    <row r="628" ht="14.25" customHeight="1" x14ac:dyDescent="0.75"/>
    <row r="629" ht="14.25" customHeight="1" x14ac:dyDescent="0.75"/>
    <row r="630" ht="14.25" customHeight="1" x14ac:dyDescent="0.75"/>
    <row r="631" ht="14.25" customHeight="1" x14ac:dyDescent="0.75"/>
    <row r="632" ht="14.25" customHeight="1" x14ac:dyDescent="0.75"/>
    <row r="633" ht="14.25" customHeight="1" x14ac:dyDescent="0.75"/>
    <row r="634" ht="14.25" customHeight="1" x14ac:dyDescent="0.75"/>
    <row r="635" ht="14.25" customHeight="1" x14ac:dyDescent="0.75"/>
    <row r="636" ht="14.25" customHeight="1" x14ac:dyDescent="0.75"/>
    <row r="637" ht="14.25" customHeight="1" x14ac:dyDescent="0.75"/>
    <row r="638" ht="14.25" customHeight="1" x14ac:dyDescent="0.75"/>
    <row r="639" ht="14.25" customHeight="1" x14ac:dyDescent="0.75"/>
    <row r="640" ht="14.25" customHeight="1" x14ac:dyDescent="0.75"/>
    <row r="641" ht="14.25" customHeight="1" x14ac:dyDescent="0.75"/>
    <row r="642" ht="14.25" customHeight="1" x14ac:dyDescent="0.75"/>
    <row r="643" ht="14.25" customHeight="1" x14ac:dyDescent="0.75"/>
    <row r="644" ht="14.25" customHeight="1" x14ac:dyDescent="0.75"/>
    <row r="645" ht="14.25" customHeight="1" x14ac:dyDescent="0.75"/>
    <row r="646" ht="14.25" customHeight="1" x14ac:dyDescent="0.75"/>
    <row r="647" ht="14.25" customHeight="1" x14ac:dyDescent="0.75"/>
    <row r="648" ht="14.25" customHeight="1" x14ac:dyDescent="0.75"/>
    <row r="649" ht="14.25" customHeight="1" x14ac:dyDescent="0.75"/>
    <row r="650" ht="14.25" customHeight="1" x14ac:dyDescent="0.75"/>
    <row r="651" ht="14.25" customHeight="1" x14ac:dyDescent="0.75"/>
    <row r="652" ht="14.25" customHeight="1" x14ac:dyDescent="0.75"/>
    <row r="653" ht="14.25" customHeight="1" x14ac:dyDescent="0.75"/>
    <row r="654" ht="14.25" customHeight="1" x14ac:dyDescent="0.75"/>
    <row r="655" ht="14.25" customHeight="1" x14ac:dyDescent="0.75"/>
    <row r="656" ht="14.25" customHeight="1" x14ac:dyDescent="0.75"/>
    <row r="657" ht="14.25" customHeight="1" x14ac:dyDescent="0.75"/>
    <row r="658" ht="14.25" customHeight="1" x14ac:dyDescent="0.75"/>
    <row r="659" ht="14.25" customHeight="1" x14ac:dyDescent="0.75"/>
    <row r="660" ht="14.25" customHeight="1" x14ac:dyDescent="0.75"/>
    <row r="661" ht="14.25" customHeight="1" x14ac:dyDescent="0.75"/>
    <row r="662" ht="14.25" customHeight="1" x14ac:dyDescent="0.75"/>
    <row r="663" ht="14.25" customHeight="1" x14ac:dyDescent="0.75"/>
    <row r="664" ht="14.25" customHeight="1" x14ac:dyDescent="0.75"/>
    <row r="665" ht="14.25" customHeight="1" x14ac:dyDescent="0.75"/>
    <row r="666" ht="14.25" customHeight="1" x14ac:dyDescent="0.75"/>
    <row r="667" ht="14.25" customHeight="1" x14ac:dyDescent="0.75"/>
    <row r="668" ht="14.25" customHeight="1" x14ac:dyDescent="0.75"/>
    <row r="669" ht="14.25" customHeight="1" x14ac:dyDescent="0.75"/>
    <row r="670" ht="14.25" customHeight="1" x14ac:dyDescent="0.75"/>
    <row r="671" ht="14.25" customHeight="1" x14ac:dyDescent="0.75"/>
    <row r="672" ht="14.25" customHeight="1" x14ac:dyDescent="0.75"/>
    <row r="673" ht="14.25" customHeight="1" x14ac:dyDescent="0.75"/>
    <row r="674" ht="14.25" customHeight="1" x14ac:dyDescent="0.75"/>
    <row r="675" ht="14.25" customHeight="1" x14ac:dyDescent="0.75"/>
    <row r="676" ht="14.25" customHeight="1" x14ac:dyDescent="0.75"/>
    <row r="677" ht="14.25" customHeight="1" x14ac:dyDescent="0.75"/>
    <row r="678" ht="14.25" customHeight="1" x14ac:dyDescent="0.75"/>
    <row r="679" ht="14.25" customHeight="1" x14ac:dyDescent="0.75"/>
    <row r="680" ht="14.25" customHeight="1" x14ac:dyDescent="0.75"/>
    <row r="681" ht="14.25" customHeight="1" x14ac:dyDescent="0.75"/>
    <row r="682" ht="14.25" customHeight="1" x14ac:dyDescent="0.75"/>
    <row r="683" ht="14.25" customHeight="1" x14ac:dyDescent="0.75"/>
    <row r="684" ht="14.25" customHeight="1" x14ac:dyDescent="0.75"/>
    <row r="685" ht="14.25" customHeight="1" x14ac:dyDescent="0.75"/>
    <row r="686" ht="14.25" customHeight="1" x14ac:dyDescent="0.75"/>
    <row r="687" ht="14.25" customHeight="1" x14ac:dyDescent="0.75"/>
    <row r="688" ht="14.25" customHeight="1" x14ac:dyDescent="0.75"/>
    <row r="689" ht="14.25" customHeight="1" x14ac:dyDescent="0.75"/>
    <row r="690" ht="14.25" customHeight="1" x14ac:dyDescent="0.75"/>
    <row r="691" ht="14.25" customHeight="1" x14ac:dyDescent="0.75"/>
    <row r="692" ht="14.25" customHeight="1" x14ac:dyDescent="0.75"/>
    <row r="693" ht="14.25" customHeight="1" x14ac:dyDescent="0.75"/>
    <row r="694" ht="14.25" customHeight="1" x14ac:dyDescent="0.75"/>
    <row r="695" ht="14.25" customHeight="1" x14ac:dyDescent="0.75"/>
    <row r="696" ht="14.25" customHeight="1" x14ac:dyDescent="0.75"/>
    <row r="697" ht="14.25" customHeight="1" x14ac:dyDescent="0.75"/>
    <row r="698" ht="14.25" customHeight="1" x14ac:dyDescent="0.75"/>
    <row r="699" ht="14.25" customHeight="1" x14ac:dyDescent="0.75"/>
    <row r="700" ht="14.25" customHeight="1" x14ac:dyDescent="0.75"/>
    <row r="701" ht="14.25" customHeight="1" x14ac:dyDescent="0.75"/>
    <row r="702" ht="14.25" customHeight="1" x14ac:dyDescent="0.75"/>
    <row r="703" ht="14.25" customHeight="1" x14ac:dyDescent="0.75"/>
    <row r="704" ht="14.25" customHeight="1" x14ac:dyDescent="0.75"/>
    <row r="705" ht="14.25" customHeight="1" x14ac:dyDescent="0.75"/>
    <row r="706" ht="14.25" customHeight="1" x14ac:dyDescent="0.75"/>
    <row r="707" ht="14.25" customHeight="1" x14ac:dyDescent="0.75"/>
    <row r="708" ht="14.25" customHeight="1" x14ac:dyDescent="0.75"/>
    <row r="709" ht="14.25" customHeight="1" x14ac:dyDescent="0.75"/>
    <row r="710" ht="14.25" customHeight="1" x14ac:dyDescent="0.75"/>
    <row r="711" ht="14.25" customHeight="1" x14ac:dyDescent="0.75"/>
    <row r="712" ht="14.25" customHeight="1" x14ac:dyDescent="0.75"/>
    <row r="713" ht="14.25" customHeight="1" x14ac:dyDescent="0.75"/>
    <row r="714" ht="14.25" customHeight="1" x14ac:dyDescent="0.75"/>
    <row r="715" ht="14.25" customHeight="1" x14ac:dyDescent="0.75"/>
    <row r="716" ht="14.25" customHeight="1" x14ac:dyDescent="0.75"/>
    <row r="717" ht="14.25" customHeight="1" x14ac:dyDescent="0.75"/>
    <row r="718" ht="14.25" customHeight="1" x14ac:dyDescent="0.75"/>
    <row r="719" ht="14.25" customHeight="1" x14ac:dyDescent="0.75"/>
    <row r="720" ht="14.25" customHeight="1" x14ac:dyDescent="0.75"/>
    <row r="721" ht="14.25" customHeight="1" x14ac:dyDescent="0.75"/>
    <row r="722" ht="14.25" customHeight="1" x14ac:dyDescent="0.75"/>
    <row r="723" ht="14.25" customHeight="1" x14ac:dyDescent="0.75"/>
    <row r="724" ht="14.25" customHeight="1" x14ac:dyDescent="0.75"/>
    <row r="725" ht="14.25" customHeight="1" x14ac:dyDescent="0.75"/>
    <row r="726" ht="14.25" customHeight="1" x14ac:dyDescent="0.75"/>
    <row r="727" ht="14.25" customHeight="1" x14ac:dyDescent="0.75"/>
    <row r="728" ht="14.25" customHeight="1" x14ac:dyDescent="0.75"/>
    <row r="729" ht="14.25" customHeight="1" x14ac:dyDescent="0.75"/>
    <row r="730" ht="14.25" customHeight="1" x14ac:dyDescent="0.75"/>
    <row r="731" ht="14.25" customHeight="1" x14ac:dyDescent="0.75"/>
    <row r="732" ht="14.25" customHeight="1" x14ac:dyDescent="0.75"/>
    <row r="733" ht="14.25" customHeight="1" x14ac:dyDescent="0.75"/>
    <row r="734" ht="14.25" customHeight="1" x14ac:dyDescent="0.75"/>
    <row r="735" ht="14.25" customHeight="1" x14ac:dyDescent="0.75"/>
    <row r="736" ht="14.25" customHeight="1" x14ac:dyDescent="0.75"/>
    <row r="737" ht="14.25" customHeight="1" x14ac:dyDescent="0.75"/>
    <row r="738" ht="14.25" customHeight="1" x14ac:dyDescent="0.75"/>
    <row r="739" ht="14.25" customHeight="1" x14ac:dyDescent="0.75"/>
    <row r="740" ht="14.25" customHeight="1" x14ac:dyDescent="0.75"/>
    <row r="741" ht="14.25" customHeight="1" x14ac:dyDescent="0.75"/>
    <row r="742" ht="14.25" customHeight="1" x14ac:dyDescent="0.75"/>
    <row r="743" ht="14.25" customHeight="1" x14ac:dyDescent="0.75"/>
    <row r="744" ht="14.25" customHeight="1" x14ac:dyDescent="0.75"/>
    <row r="745" ht="14.25" customHeight="1" x14ac:dyDescent="0.75"/>
    <row r="746" ht="14.25" customHeight="1" x14ac:dyDescent="0.75"/>
    <row r="747" ht="14.25" customHeight="1" x14ac:dyDescent="0.75"/>
    <row r="748" ht="14.25" customHeight="1" x14ac:dyDescent="0.75"/>
    <row r="749" ht="14.25" customHeight="1" x14ac:dyDescent="0.75"/>
    <row r="750" ht="14.25" customHeight="1" x14ac:dyDescent="0.75"/>
    <row r="751" ht="14.25" customHeight="1" x14ac:dyDescent="0.75"/>
    <row r="752" ht="14.25" customHeight="1" x14ac:dyDescent="0.75"/>
    <row r="753" ht="14.25" customHeight="1" x14ac:dyDescent="0.75"/>
    <row r="754" ht="14.25" customHeight="1" x14ac:dyDescent="0.75"/>
    <row r="755" ht="14.25" customHeight="1" x14ac:dyDescent="0.75"/>
    <row r="756" ht="14.25" customHeight="1" x14ac:dyDescent="0.75"/>
    <row r="757" ht="14.25" customHeight="1" x14ac:dyDescent="0.75"/>
    <row r="758" ht="14.25" customHeight="1" x14ac:dyDescent="0.75"/>
    <row r="759" ht="14.25" customHeight="1" x14ac:dyDescent="0.75"/>
    <row r="760" ht="14.25" customHeight="1" x14ac:dyDescent="0.75"/>
    <row r="761" ht="14.25" customHeight="1" x14ac:dyDescent="0.75"/>
    <row r="762" ht="14.25" customHeight="1" x14ac:dyDescent="0.75"/>
    <row r="763" ht="14.25" customHeight="1" x14ac:dyDescent="0.75"/>
    <row r="764" ht="14.25" customHeight="1" x14ac:dyDescent="0.75"/>
    <row r="765" ht="14.25" customHeight="1" x14ac:dyDescent="0.75"/>
    <row r="766" ht="14.25" customHeight="1" x14ac:dyDescent="0.75"/>
    <row r="767" ht="14.25" customHeight="1" x14ac:dyDescent="0.75"/>
    <row r="768" ht="14.25" customHeight="1" x14ac:dyDescent="0.75"/>
    <row r="769" ht="14.25" customHeight="1" x14ac:dyDescent="0.75"/>
    <row r="770" ht="14.25" customHeight="1" x14ac:dyDescent="0.75"/>
    <row r="771" ht="14.25" customHeight="1" x14ac:dyDescent="0.75"/>
    <row r="772" ht="14.25" customHeight="1" x14ac:dyDescent="0.75"/>
    <row r="773" ht="14.25" customHeight="1" x14ac:dyDescent="0.75"/>
    <row r="774" ht="14.25" customHeight="1" x14ac:dyDescent="0.75"/>
    <row r="775" ht="14.25" customHeight="1" x14ac:dyDescent="0.75"/>
    <row r="776" ht="14.25" customHeight="1" x14ac:dyDescent="0.75"/>
    <row r="777" ht="14.25" customHeight="1" x14ac:dyDescent="0.75"/>
    <row r="778" ht="14.25" customHeight="1" x14ac:dyDescent="0.75"/>
    <row r="779" ht="14.25" customHeight="1" x14ac:dyDescent="0.75"/>
    <row r="780" ht="14.25" customHeight="1" x14ac:dyDescent="0.75"/>
    <row r="781" ht="14.25" customHeight="1" x14ac:dyDescent="0.75"/>
    <row r="782" ht="14.25" customHeight="1" x14ac:dyDescent="0.75"/>
    <row r="783" ht="14.25" customHeight="1" x14ac:dyDescent="0.75"/>
    <row r="784" ht="14.25" customHeight="1" x14ac:dyDescent="0.75"/>
    <row r="785" ht="14.25" customHeight="1" x14ac:dyDescent="0.75"/>
    <row r="786" ht="14.25" customHeight="1" x14ac:dyDescent="0.75"/>
    <row r="787" ht="14.25" customHeight="1" x14ac:dyDescent="0.75"/>
    <row r="788" ht="14.25" customHeight="1" x14ac:dyDescent="0.75"/>
    <row r="789" ht="14.25" customHeight="1" x14ac:dyDescent="0.75"/>
    <row r="790" ht="14.25" customHeight="1" x14ac:dyDescent="0.75"/>
    <row r="791" ht="14.25" customHeight="1" x14ac:dyDescent="0.75"/>
    <row r="792" ht="14.25" customHeight="1" x14ac:dyDescent="0.75"/>
    <row r="793" ht="14.25" customHeight="1" x14ac:dyDescent="0.75"/>
    <row r="794" ht="14.25" customHeight="1" x14ac:dyDescent="0.75"/>
    <row r="795" ht="14.25" customHeight="1" x14ac:dyDescent="0.75"/>
    <row r="796" ht="14.25" customHeight="1" x14ac:dyDescent="0.75"/>
    <row r="797" ht="14.25" customHeight="1" x14ac:dyDescent="0.75"/>
    <row r="798" ht="14.25" customHeight="1" x14ac:dyDescent="0.75"/>
    <row r="799" ht="14.25" customHeight="1" x14ac:dyDescent="0.75"/>
    <row r="800" ht="14.25" customHeight="1" x14ac:dyDescent="0.75"/>
    <row r="801" ht="14.25" customHeight="1" x14ac:dyDescent="0.75"/>
    <row r="802" ht="14.25" customHeight="1" x14ac:dyDescent="0.75"/>
    <row r="803" ht="14.25" customHeight="1" x14ac:dyDescent="0.75"/>
    <row r="804" ht="14.25" customHeight="1" x14ac:dyDescent="0.75"/>
    <row r="805" ht="14.25" customHeight="1" x14ac:dyDescent="0.75"/>
    <row r="806" ht="14.25" customHeight="1" x14ac:dyDescent="0.75"/>
    <row r="807" ht="14.25" customHeight="1" x14ac:dyDescent="0.75"/>
    <row r="808" ht="14.25" customHeight="1" x14ac:dyDescent="0.75"/>
    <row r="809" ht="14.25" customHeight="1" x14ac:dyDescent="0.75"/>
    <row r="810" ht="14.25" customHeight="1" x14ac:dyDescent="0.75"/>
    <row r="811" ht="14.25" customHeight="1" x14ac:dyDescent="0.75"/>
    <row r="812" ht="14.25" customHeight="1" x14ac:dyDescent="0.75"/>
    <row r="813" ht="14.25" customHeight="1" x14ac:dyDescent="0.75"/>
    <row r="814" ht="14.25" customHeight="1" x14ac:dyDescent="0.75"/>
    <row r="815" ht="14.25" customHeight="1" x14ac:dyDescent="0.75"/>
    <row r="816" ht="14.25" customHeight="1" x14ac:dyDescent="0.75"/>
    <row r="817" ht="14.25" customHeight="1" x14ac:dyDescent="0.75"/>
    <row r="818" ht="14.25" customHeight="1" x14ac:dyDescent="0.75"/>
    <row r="819" ht="14.25" customHeight="1" x14ac:dyDescent="0.75"/>
    <row r="820" ht="14.25" customHeight="1" x14ac:dyDescent="0.75"/>
    <row r="821" ht="14.25" customHeight="1" x14ac:dyDescent="0.75"/>
    <row r="822" ht="14.25" customHeight="1" x14ac:dyDescent="0.75"/>
    <row r="823" ht="14.25" customHeight="1" x14ac:dyDescent="0.75"/>
    <row r="824" ht="14.25" customHeight="1" x14ac:dyDescent="0.75"/>
    <row r="825" ht="14.25" customHeight="1" x14ac:dyDescent="0.75"/>
    <row r="826" ht="14.25" customHeight="1" x14ac:dyDescent="0.75"/>
    <row r="827" ht="14.25" customHeight="1" x14ac:dyDescent="0.75"/>
    <row r="828" ht="14.25" customHeight="1" x14ac:dyDescent="0.75"/>
    <row r="829" ht="14.25" customHeight="1" x14ac:dyDescent="0.75"/>
    <row r="830" ht="14.25" customHeight="1" x14ac:dyDescent="0.75"/>
    <row r="831" ht="14.25" customHeight="1" x14ac:dyDescent="0.75"/>
    <row r="832" ht="14.25" customHeight="1" x14ac:dyDescent="0.75"/>
    <row r="833" ht="14.25" customHeight="1" x14ac:dyDescent="0.75"/>
    <row r="834" ht="14.25" customHeight="1" x14ac:dyDescent="0.75"/>
    <row r="835" ht="14.25" customHeight="1" x14ac:dyDescent="0.75"/>
    <row r="836" ht="14.25" customHeight="1" x14ac:dyDescent="0.75"/>
    <row r="837" ht="14.25" customHeight="1" x14ac:dyDescent="0.75"/>
    <row r="838" ht="14.25" customHeight="1" x14ac:dyDescent="0.75"/>
    <row r="839" ht="14.25" customHeight="1" x14ac:dyDescent="0.75"/>
    <row r="840" ht="14.25" customHeight="1" x14ac:dyDescent="0.75"/>
    <row r="841" ht="14.25" customHeight="1" x14ac:dyDescent="0.75"/>
    <row r="842" ht="14.25" customHeight="1" x14ac:dyDescent="0.75"/>
    <row r="843" ht="14.25" customHeight="1" x14ac:dyDescent="0.75"/>
    <row r="844" ht="14.25" customHeight="1" x14ac:dyDescent="0.75"/>
    <row r="845" ht="14.25" customHeight="1" x14ac:dyDescent="0.75"/>
    <row r="846" ht="14.25" customHeight="1" x14ac:dyDescent="0.75"/>
    <row r="847" ht="14.25" customHeight="1" x14ac:dyDescent="0.75"/>
    <row r="848" ht="14.25" customHeight="1" x14ac:dyDescent="0.75"/>
    <row r="849" ht="14.25" customHeight="1" x14ac:dyDescent="0.75"/>
    <row r="850" ht="14.25" customHeight="1" x14ac:dyDescent="0.75"/>
    <row r="851" ht="14.25" customHeight="1" x14ac:dyDescent="0.75"/>
    <row r="852" ht="14.25" customHeight="1" x14ac:dyDescent="0.75"/>
    <row r="853" ht="14.25" customHeight="1" x14ac:dyDescent="0.75"/>
    <row r="854" ht="14.25" customHeight="1" x14ac:dyDescent="0.75"/>
    <row r="855" ht="14.25" customHeight="1" x14ac:dyDescent="0.75"/>
    <row r="856" ht="14.25" customHeight="1" x14ac:dyDescent="0.75"/>
    <row r="857" ht="14.25" customHeight="1" x14ac:dyDescent="0.75"/>
    <row r="858" ht="14.25" customHeight="1" x14ac:dyDescent="0.75"/>
    <row r="859" ht="14.25" customHeight="1" x14ac:dyDescent="0.75"/>
    <row r="860" ht="14.25" customHeight="1" x14ac:dyDescent="0.75"/>
    <row r="861" ht="14.25" customHeight="1" x14ac:dyDescent="0.75"/>
    <row r="862" ht="14.25" customHeight="1" x14ac:dyDescent="0.75"/>
    <row r="863" ht="14.25" customHeight="1" x14ac:dyDescent="0.75"/>
    <row r="864" ht="14.25" customHeight="1" x14ac:dyDescent="0.75"/>
    <row r="865" ht="14.25" customHeight="1" x14ac:dyDescent="0.75"/>
    <row r="866" ht="14.25" customHeight="1" x14ac:dyDescent="0.75"/>
    <row r="867" ht="14.25" customHeight="1" x14ac:dyDescent="0.75"/>
    <row r="868" ht="14.25" customHeight="1" x14ac:dyDescent="0.75"/>
    <row r="869" ht="14.25" customHeight="1" x14ac:dyDescent="0.75"/>
    <row r="870" ht="14.25" customHeight="1" x14ac:dyDescent="0.75"/>
    <row r="871" ht="14.25" customHeight="1" x14ac:dyDescent="0.75"/>
    <row r="872" ht="14.25" customHeight="1" x14ac:dyDescent="0.75"/>
    <row r="873" ht="14.25" customHeight="1" x14ac:dyDescent="0.75"/>
    <row r="874" ht="14.25" customHeight="1" x14ac:dyDescent="0.75"/>
    <row r="875" ht="14.25" customHeight="1" x14ac:dyDescent="0.75"/>
    <row r="876" ht="14.25" customHeight="1" x14ac:dyDescent="0.75"/>
    <row r="877" ht="14.25" customHeight="1" x14ac:dyDescent="0.75"/>
    <row r="878" ht="14.25" customHeight="1" x14ac:dyDescent="0.75"/>
    <row r="879" ht="14.25" customHeight="1" x14ac:dyDescent="0.75"/>
    <row r="880" ht="14.25" customHeight="1" x14ac:dyDescent="0.75"/>
    <row r="881" ht="14.25" customHeight="1" x14ac:dyDescent="0.75"/>
    <row r="882" ht="14.25" customHeight="1" x14ac:dyDescent="0.75"/>
    <row r="883" ht="14.25" customHeight="1" x14ac:dyDescent="0.75"/>
    <row r="884" ht="14.25" customHeight="1" x14ac:dyDescent="0.75"/>
    <row r="885" ht="14.25" customHeight="1" x14ac:dyDescent="0.75"/>
    <row r="886" ht="14.25" customHeight="1" x14ac:dyDescent="0.75"/>
    <row r="887" ht="14.25" customHeight="1" x14ac:dyDescent="0.75"/>
    <row r="888" ht="14.25" customHeight="1" x14ac:dyDescent="0.75"/>
    <row r="889" ht="14.25" customHeight="1" x14ac:dyDescent="0.75"/>
    <row r="890" ht="14.25" customHeight="1" x14ac:dyDescent="0.75"/>
    <row r="891" ht="14.25" customHeight="1" x14ac:dyDescent="0.75"/>
    <row r="892" ht="14.25" customHeight="1" x14ac:dyDescent="0.75"/>
    <row r="893" ht="14.25" customHeight="1" x14ac:dyDescent="0.75"/>
    <row r="894" ht="14.25" customHeight="1" x14ac:dyDescent="0.75"/>
    <row r="895" ht="14.25" customHeight="1" x14ac:dyDescent="0.75"/>
    <row r="896" ht="14.25" customHeight="1" x14ac:dyDescent="0.75"/>
    <row r="897" ht="14.25" customHeight="1" x14ac:dyDescent="0.75"/>
    <row r="898" ht="14.25" customHeight="1" x14ac:dyDescent="0.75"/>
    <row r="899" ht="14.25" customHeight="1" x14ac:dyDescent="0.75"/>
    <row r="900" ht="14.25" customHeight="1" x14ac:dyDescent="0.75"/>
    <row r="901" ht="14.25" customHeight="1" x14ac:dyDescent="0.75"/>
    <row r="902" ht="14.25" customHeight="1" x14ac:dyDescent="0.75"/>
    <row r="903" ht="14.25" customHeight="1" x14ac:dyDescent="0.75"/>
    <row r="904" ht="14.25" customHeight="1" x14ac:dyDescent="0.75"/>
    <row r="905" ht="14.25" customHeight="1" x14ac:dyDescent="0.75"/>
    <row r="906" ht="14.25" customHeight="1" x14ac:dyDescent="0.75"/>
    <row r="907" ht="14.25" customHeight="1" x14ac:dyDescent="0.75"/>
    <row r="908" ht="14.25" customHeight="1" x14ac:dyDescent="0.75"/>
    <row r="909" ht="14.25" customHeight="1" x14ac:dyDescent="0.75"/>
    <row r="910" ht="14.25" customHeight="1" x14ac:dyDescent="0.75"/>
    <row r="911" ht="14.25" customHeight="1" x14ac:dyDescent="0.75"/>
    <row r="912" ht="14.25" customHeight="1" x14ac:dyDescent="0.75"/>
    <row r="913" ht="14.25" customHeight="1" x14ac:dyDescent="0.75"/>
    <row r="914" ht="14.25" customHeight="1" x14ac:dyDescent="0.75"/>
    <row r="915" ht="14.25" customHeight="1" x14ac:dyDescent="0.75"/>
    <row r="916" ht="14.25" customHeight="1" x14ac:dyDescent="0.75"/>
    <row r="917" ht="14.25" customHeight="1" x14ac:dyDescent="0.75"/>
    <row r="918" ht="14.25" customHeight="1" x14ac:dyDescent="0.75"/>
    <row r="919" ht="14.25" customHeight="1" x14ac:dyDescent="0.75"/>
    <row r="920" ht="14.25" customHeight="1" x14ac:dyDescent="0.75"/>
    <row r="921" ht="14.25" customHeight="1" x14ac:dyDescent="0.75"/>
    <row r="922" ht="14.25" customHeight="1" x14ac:dyDescent="0.75"/>
    <row r="923" ht="14.25" customHeight="1" x14ac:dyDescent="0.75"/>
    <row r="924" ht="14.25" customHeight="1" x14ac:dyDescent="0.75"/>
    <row r="925" ht="14.25" customHeight="1" x14ac:dyDescent="0.75"/>
    <row r="926" ht="14.25" customHeight="1" x14ac:dyDescent="0.75"/>
    <row r="927" ht="14.25" customHeight="1" x14ac:dyDescent="0.75"/>
    <row r="928" ht="14.25" customHeight="1" x14ac:dyDescent="0.75"/>
    <row r="929" ht="14.25" customHeight="1" x14ac:dyDescent="0.75"/>
    <row r="930" ht="14.25" customHeight="1" x14ac:dyDescent="0.75"/>
    <row r="931" ht="14.25" customHeight="1" x14ac:dyDescent="0.75"/>
    <row r="932" ht="14.25" customHeight="1" x14ac:dyDescent="0.75"/>
    <row r="933" ht="14.25" customHeight="1" x14ac:dyDescent="0.75"/>
    <row r="934" ht="14.25" customHeight="1" x14ac:dyDescent="0.75"/>
    <row r="935" ht="14.25" customHeight="1" x14ac:dyDescent="0.75"/>
    <row r="936" ht="14.25" customHeight="1" x14ac:dyDescent="0.75"/>
    <row r="937" ht="14.25" customHeight="1" x14ac:dyDescent="0.75"/>
    <row r="938" ht="14.25" customHeight="1" x14ac:dyDescent="0.75"/>
    <row r="939" ht="14.25" customHeight="1" x14ac:dyDescent="0.75"/>
    <row r="940" ht="14.25" customHeight="1" x14ac:dyDescent="0.75"/>
    <row r="941" ht="14.25" customHeight="1" x14ac:dyDescent="0.75"/>
    <row r="942" ht="14.25" customHeight="1" x14ac:dyDescent="0.75"/>
    <row r="943" ht="14.25" customHeight="1" x14ac:dyDescent="0.75"/>
    <row r="944" ht="14.25" customHeight="1" x14ac:dyDescent="0.75"/>
    <row r="945" ht="14.25" customHeight="1" x14ac:dyDescent="0.75"/>
    <row r="946" ht="14.25" customHeight="1" x14ac:dyDescent="0.75"/>
    <row r="947" ht="14.25" customHeight="1" x14ac:dyDescent="0.75"/>
    <row r="948" ht="14.25" customHeight="1" x14ac:dyDescent="0.75"/>
    <row r="949" ht="14.25" customHeight="1" x14ac:dyDescent="0.75"/>
    <row r="950" ht="14.25" customHeight="1" x14ac:dyDescent="0.75"/>
    <row r="951" ht="14.25" customHeight="1" x14ac:dyDescent="0.75"/>
    <row r="952" ht="14.25" customHeight="1" x14ac:dyDescent="0.75"/>
    <row r="953" ht="14.25" customHeight="1" x14ac:dyDescent="0.75"/>
    <row r="954" ht="14.25" customHeight="1" x14ac:dyDescent="0.75"/>
    <row r="955" ht="14.25" customHeight="1" x14ac:dyDescent="0.75"/>
    <row r="956" ht="14.25" customHeight="1" x14ac:dyDescent="0.75"/>
    <row r="957" ht="14.25" customHeight="1" x14ac:dyDescent="0.75"/>
    <row r="958" ht="14.25" customHeight="1" x14ac:dyDescent="0.75"/>
    <row r="959" ht="14.25" customHeight="1" x14ac:dyDescent="0.75"/>
    <row r="960" ht="14.25" customHeight="1" x14ac:dyDescent="0.75"/>
    <row r="961" ht="14.25" customHeight="1" x14ac:dyDescent="0.75"/>
    <row r="962" ht="14.25" customHeight="1" x14ac:dyDescent="0.75"/>
    <row r="963" ht="14.25" customHeight="1" x14ac:dyDescent="0.75"/>
    <row r="964" ht="14.25" customHeight="1" x14ac:dyDescent="0.75"/>
    <row r="965" ht="14.25" customHeight="1" x14ac:dyDescent="0.75"/>
    <row r="966" ht="14.25" customHeight="1" x14ac:dyDescent="0.75"/>
    <row r="967" ht="14.25" customHeight="1" x14ac:dyDescent="0.75"/>
    <row r="968" ht="14.25" customHeight="1" x14ac:dyDescent="0.75"/>
    <row r="969" ht="14.25" customHeight="1" x14ac:dyDescent="0.75"/>
    <row r="970" ht="14.25" customHeight="1" x14ac:dyDescent="0.75"/>
    <row r="971" ht="14.25" customHeight="1" x14ac:dyDescent="0.75"/>
    <row r="972" ht="14.25" customHeight="1" x14ac:dyDescent="0.75"/>
    <row r="973" ht="14.25" customHeight="1" x14ac:dyDescent="0.75"/>
    <row r="974" ht="14.25" customHeight="1" x14ac:dyDescent="0.75"/>
    <row r="975" ht="14.25" customHeight="1" x14ac:dyDescent="0.75"/>
    <row r="976" ht="14.25" customHeight="1" x14ac:dyDescent="0.75"/>
    <row r="977" ht="14.25" customHeight="1" x14ac:dyDescent="0.75"/>
    <row r="978" ht="14.25" customHeight="1" x14ac:dyDescent="0.75"/>
    <row r="979" ht="14.25" customHeight="1" x14ac:dyDescent="0.75"/>
    <row r="980" ht="14.25" customHeight="1" x14ac:dyDescent="0.75"/>
    <row r="981" ht="14.25" customHeight="1" x14ac:dyDescent="0.75"/>
    <row r="982" ht="14.25" customHeight="1" x14ac:dyDescent="0.75"/>
    <row r="983" ht="14.25" customHeight="1" x14ac:dyDescent="0.75"/>
    <row r="984" ht="14.25" customHeight="1" x14ac:dyDescent="0.75"/>
    <row r="985" ht="14.25" customHeight="1" x14ac:dyDescent="0.75"/>
    <row r="986" ht="14.25" customHeight="1" x14ac:dyDescent="0.75"/>
    <row r="987" ht="14.25" customHeight="1" x14ac:dyDescent="0.75"/>
    <row r="988" ht="14.25" customHeight="1" x14ac:dyDescent="0.75"/>
    <row r="989" ht="14.25" customHeight="1" x14ac:dyDescent="0.75"/>
    <row r="990" ht="14.25" customHeight="1" x14ac:dyDescent="0.75"/>
    <row r="991" ht="14.25" customHeight="1" x14ac:dyDescent="0.75"/>
    <row r="992" ht="14.25" customHeight="1" x14ac:dyDescent="0.75"/>
    <row r="993" ht="14.25" customHeight="1" x14ac:dyDescent="0.75"/>
    <row r="994" ht="14.25" customHeight="1" x14ac:dyDescent="0.75"/>
    <row r="995" ht="14.25" customHeight="1" x14ac:dyDescent="0.75"/>
    <row r="996" ht="14.25" customHeight="1" x14ac:dyDescent="0.75"/>
    <row r="997" ht="14.25" customHeight="1" x14ac:dyDescent="0.75"/>
    <row r="998" ht="14.25" customHeight="1" x14ac:dyDescent="0.75"/>
    <row r="999" ht="14.25" customHeight="1" x14ac:dyDescent="0.75"/>
    <row r="1000" ht="14.25" customHeight="1" x14ac:dyDescent="0.75"/>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priyanka sahoo</cp:lastModifiedBy>
  <dcterms:created xsi:type="dcterms:W3CDTF">2015-06-05T18:17:20Z</dcterms:created>
  <dcterms:modified xsi:type="dcterms:W3CDTF">2025-06-25T06:29:45Z</dcterms:modified>
</cp:coreProperties>
</file>