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Website Data\Dashboard\Sales Dashboard\"/>
    </mc:Choice>
  </mc:AlternateContent>
  <bookViews>
    <workbookView xWindow="0" yWindow="0" windowWidth="20490" windowHeight="7755" tabRatio="1000"/>
  </bookViews>
  <sheets>
    <sheet name="Dashboard" sheetId="5" r:id="rId1"/>
    <sheet name="Support" sheetId="4" r:id="rId2"/>
    <sheet name="Raw_Data" sheetId="1" r:id="rId3"/>
  </sheets>
  <definedNames>
    <definedName name="AHT">INDIRECT(Support!$U$2)</definedName>
    <definedName name="Calls_Handled">INDIRECT(Support!$U$1)</definedName>
    <definedName name="Month_Address">INDIRECT(Support!$T$15)</definedName>
    <definedName name="Pivot_Range">OFFSET(Raw_Data!$A$1,,,COUNTA(Raw_Data!$A:$A),COUNTA(Raw_Data!$1:$1))</definedName>
    <definedName name="Revenue">INDIRECT(Support!$U$4)</definedName>
    <definedName name="Sales">INDIRECT(Support!$U$3)</definedName>
    <definedName name="Series1">INDIRECT(Support!$T$14)</definedName>
    <definedName name="Series2">INDIRECT(Support!$U$14)</definedName>
    <definedName name="Slicer_Location">#N/A</definedName>
    <definedName name="Slicer_Product">#N/A</definedName>
    <definedName name="Slicer_Product1">#N/A</definedName>
    <definedName name="Slicer_Product2">#N/A</definedName>
    <definedName name="Slicer_Sale_Month">#N/A</definedName>
  </definedNames>
  <calcPr calcId="152511"/>
  <pivotCaches>
    <pivotCache cacheId="5"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6" i="4" l="1"/>
  <c r="U12" i="4"/>
  <c r="T12" i="4"/>
  <c r="T15" i="4"/>
  <c r="Z1" i="4"/>
  <c r="T8" i="4" s="1"/>
  <c r="U4" i="4"/>
  <c r="U3" i="4"/>
  <c r="U2" i="4"/>
  <c r="U1" i="4"/>
  <c r="U7" i="4" l="1"/>
  <c r="T7" i="4"/>
  <c r="T9" i="4"/>
  <c r="T11" i="4" s="1"/>
  <c r="U8" i="4"/>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2" i="1"/>
  <c r="T2" i="4"/>
  <c r="T1" i="4"/>
  <c r="T4" i="4"/>
  <c r="T3" i="4"/>
  <c r="T13" i="4" l="1"/>
  <c r="T14" i="4" s="1"/>
  <c r="U9" i="4"/>
  <c r="U11" i="4" s="1"/>
  <c r="U13" i="4" l="1"/>
  <c r="U14" i="4" s="1"/>
</calcChain>
</file>

<file path=xl/sharedStrings.xml><?xml version="1.0" encoding="utf-8"?>
<sst xmlns="http://schemas.openxmlformats.org/spreadsheetml/2006/main" count="377" uniqueCount="56">
  <si>
    <t>Sale Month</t>
  </si>
  <si>
    <t>Product</t>
  </si>
  <si>
    <t>Revenue</t>
  </si>
  <si>
    <t>January</t>
  </si>
  <si>
    <t>Product-1</t>
  </si>
  <si>
    <t>Product-2</t>
  </si>
  <si>
    <t>Product-3</t>
  </si>
  <si>
    <t>Product-4</t>
  </si>
  <si>
    <t>Product-5</t>
  </si>
  <si>
    <t>Product-6</t>
  </si>
  <si>
    <t>Product-7</t>
  </si>
  <si>
    <t>Product-8</t>
  </si>
  <si>
    <t>February</t>
  </si>
  <si>
    <t>March</t>
  </si>
  <si>
    <t>April</t>
  </si>
  <si>
    <t>May</t>
  </si>
  <si>
    <t>June</t>
  </si>
  <si>
    <t>July</t>
  </si>
  <si>
    <t>August</t>
  </si>
  <si>
    <t>September</t>
  </si>
  <si>
    <t>October</t>
  </si>
  <si>
    <t>November</t>
  </si>
  <si>
    <t>December</t>
  </si>
  <si>
    <t>Location</t>
  </si>
  <si>
    <t>Location-3</t>
  </si>
  <si>
    <t>Location-2</t>
  </si>
  <si>
    <t>Location-1</t>
  </si>
  <si>
    <t>Location-4</t>
  </si>
  <si>
    <t>Row Labels</t>
  </si>
  <si>
    <t>Sales</t>
  </si>
  <si>
    <t>Calls Handled</t>
  </si>
  <si>
    <t>Average Handle Time</t>
  </si>
  <si>
    <t>Total Handle Time</t>
  </si>
  <si>
    <t xml:space="preserve"> Calls Handled</t>
  </si>
  <si>
    <t xml:space="preserve"> AHT</t>
  </si>
  <si>
    <t xml:space="preserve"> Sales</t>
  </si>
  <si>
    <t xml:space="preserve"> Revenue</t>
  </si>
  <si>
    <t>Grand Total</t>
  </si>
  <si>
    <t xml:space="preserve"> Calls Handled1</t>
  </si>
  <si>
    <t xml:space="preserve"> AHT1</t>
  </si>
  <si>
    <t xml:space="preserve"> Sales1</t>
  </si>
  <si>
    <t xml:space="preserve"> Revenue1</t>
  </si>
  <si>
    <t xml:space="preserve"> Calls Handled2</t>
  </si>
  <si>
    <t xml:space="preserve"> AHT2</t>
  </si>
  <si>
    <t xml:space="preserve"> Sales2</t>
  </si>
  <si>
    <t xml:space="preserve"> Revenue2</t>
  </si>
  <si>
    <t>Series</t>
  </si>
  <si>
    <t>Column Name</t>
  </si>
  <si>
    <t>Column Number</t>
  </si>
  <si>
    <t>First Number</t>
  </si>
  <si>
    <t>Last Raw</t>
  </si>
  <si>
    <t>Last Cell Address</t>
  </si>
  <si>
    <t>First Cell Address</t>
  </si>
  <si>
    <t>Complete Address</t>
  </si>
  <si>
    <t>Month Address</t>
  </si>
  <si>
    <t>Chart Title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</si>
</sst>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quot;$&quot;#,##0"/>
  </numFmts>
  <fonts count="5"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s>
  <fills count="4">
    <fill>
      <patternFill patternType="none"/>
    </fill>
    <fill>
      <patternFill patternType="gray125"/>
    </fill>
    <fill>
      <patternFill patternType="solid">
        <fgColor theme="9" tint="-0.249977111117893"/>
        <bgColor indexed="64"/>
      </patternFill>
    </fill>
    <fill>
      <patternFill patternType="solid">
        <fgColor theme="7"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1" xfId="0" applyBorder="1" applyAlignment="1">
      <alignment horizontal="center"/>
    </xf>
    <xf numFmtId="0" fontId="1" fillId="2" borderId="1" xfId="0" applyFont="1" applyFill="1" applyBorder="1" applyAlignment="1">
      <alignment horizontal="center" vertical="center"/>
    </xf>
    <xf numFmtId="0" fontId="3" fillId="0" borderId="0" xfId="0" applyFont="1"/>
    <xf numFmtId="0" fontId="3" fillId="0" borderId="0" xfId="0" applyNumberFormat="1" applyFont="1" applyAlignment="1">
      <alignment horizontal="center" vertical="center"/>
    </xf>
    <xf numFmtId="0" fontId="4" fillId="0" borderId="0" xfId="0" applyFont="1"/>
    <xf numFmtId="0" fontId="2" fillId="3" borderId="2" xfId="0" applyFont="1" applyFill="1" applyBorder="1" applyAlignment="1">
      <alignment horizontal="center" vertical="center"/>
    </xf>
    <xf numFmtId="0" fontId="0" fillId="3" borderId="0" xfId="0" applyFill="1" applyAlignment="1">
      <alignment horizontal="center"/>
    </xf>
    <xf numFmtId="0" fontId="0" fillId="0" borderId="0" xfId="0" applyAlignment="1">
      <alignment horizontal="center"/>
    </xf>
    <xf numFmtId="0" fontId="4" fillId="0" borderId="0" xfId="0" pivotButton="1"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1" fontId="3" fillId="0" borderId="0" xfId="0" applyNumberFormat="1" applyFont="1" applyAlignment="1">
      <alignment horizontal="center" vertical="center"/>
    </xf>
    <xf numFmtId="164" fontId="3" fillId="0" borderId="0" xfId="0" applyNumberFormat="1" applyFont="1" applyAlignment="1">
      <alignment horizontal="center" vertical="center"/>
    </xf>
    <xf numFmtId="1" fontId="3" fillId="0" borderId="0" xfId="0" applyNumberFormat="1" applyFont="1"/>
    <xf numFmtId="0" fontId="3" fillId="0" borderId="0" xfId="0" applyFont="1" applyAlignment="1">
      <alignment horizontal="center"/>
    </xf>
    <xf numFmtId="1" fontId="4" fillId="0" borderId="0" xfId="0" applyNumberFormat="1" applyFont="1"/>
    <xf numFmtId="6" fontId="3" fillId="0" borderId="0" xfId="0" applyNumberFormat="1" applyFont="1"/>
    <xf numFmtId="0" fontId="4" fillId="0" borderId="0" xfId="0" applyFont="1" applyFill="1"/>
    <xf numFmtId="0" fontId="3" fillId="0" borderId="0" xfId="0" applyFont="1" applyFill="1"/>
    <xf numFmtId="0" fontId="3" fillId="3" borderId="0" xfId="0" applyFont="1" applyFill="1"/>
    <xf numFmtId="0" fontId="3" fillId="3" borderId="0" xfId="0" applyFont="1" applyFill="1" applyAlignment="1">
      <alignment horizontal="center" vertical="center"/>
    </xf>
    <xf numFmtId="0" fontId="3" fillId="3" borderId="0" xfId="0" applyFont="1" applyFill="1" applyAlignment="1">
      <alignment horizontal="center"/>
    </xf>
    <xf numFmtId="0" fontId="3" fillId="0" borderId="0" xfId="0" pivotButton="1" applyFont="1" applyAlignment="1">
      <alignment horizontal="center" vertical="center"/>
    </xf>
    <xf numFmtId="6" fontId="0" fillId="0" borderId="1" xfId="0" applyNumberFormat="1" applyBorder="1" applyAlignment="1">
      <alignment horizontal="center"/>
    </xf>
  </cellXfs>
  <cellStyles count="1">
    <cellStyle name="Normal" xfId="0" builtinId="0"/>
  </cellStyles>
  <dxfs count="86">
    <dxf>
      <font>
        <b/>
      </font>
    </dxf>
    <dxf>
      <font>
        <b/>
      </font>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b val="0"/>
      </font>
    </dxf>
    <dxf>
      <font>
        <b val="0"/>
      </font>
    </dxf>
    <dxf>
      <numFmt numFmtId="164" formatCode="&quot;$&quot;#,##0"/>
    </dxf>
    <dxf>
      <numFmt numFmtId="1" formatCode="0"/>
    </dxf>
    <dxf>
      <font>
        <b/>
      </font>
    </dxf>
    <dxf>
      <font>
        <b/>
      </font>
    </dxf>
    <dxf>
      <font>
        <sz val="10"/>
      </font>
    </dxf>
    <dxf>
      <font>
        <sz val="10"/>
      </font>
    </dxf>
    <dxf>
      <font>
        <sz val="10"/>
      </font>
    </dxf>
    <dxf>
      <font>
        <sz val="10"/>
      </font>
    </dxf>
    <dxf>
      <font>
        <sz val="10"/>
      </font>
    </dxf>
    <dxf>
      <font>
        <b/>
      </font>
    </dxf>
    <dxf>
      <font>
        <b/>
      </font>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numFmt numFmtId="164" formatCode="&quot;$&quot;#,##0"/>
    </dxf>
    <dxf>
      <font>
        <b/>
      </font>
    </dxf>
    <dxf>
      <font>
        <b/>
      </font>
    </dxf>
    <dxf>
      <font>
        <sz val="10"/>
      </font>
    </dxf>
    <dxf>
      <font>
        <sz val="10"/>
      </font>
    </dxf>
    <dxf>
      <font>
        <sz val="10"/>
      </font>
    </dxf>
    <dxf>
      <font>
        <sz val="10"/>
      </font>
    </dxf>
    <dxf>
      <font>
        <b/>
      </font>
    </dxf>
    <dxf>
      <font>
        <b/>
      </font>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b val="0"/>
      </font>
    </dxf>
    <dxf>
      <font>
        <b val="0"/>
      </font>
    </dxf>
    <dxf>
      <numFmt numFmtId="164" formatCode="&quot;$&quot;#,##0"/>
    </dxf>
    <dxf>
      <numFmt numFmtId="1" formatCode="0"/>
    </dxf>
    <dxf>
      <font>
        <b/>
      </font>
    </dxf>
    <dxf>
      <font>
        <b/>
      </font>
    </dxf>
    <dxf>
      <font>
        <sz val="10"/>
      </font>
    </dxf>
    <dxf>
      <font>
        <sz val="10"/>
      </font>
    </dxf>
    <dxf>
      <font>
        <sz val="10"/>
      </font>
    </dxf>
    <dxf>
      <font>
        <sz val="10"/>
      </font>
    </dxf>
    <dxf>
      <font>
        <sz val="10"/>
      </font>
    </dxf>
    <dxf>
      <font>
        <b/>
      </font>
    </dxf>
    <dxf>
      <font>
        <b/>
      </font>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b val="0"/>
      </font>
    </dxf>
    <dxf>
      <font>
        <b val="0"/>
      </font>
    </dxf>
    <dxf>
      <numFmt numFmtId="164" formatCode="&quot;$&quot;#,##0"/>
    </dxf>
    <dxf>
      <numFmt numFmtId="1" formatCode="0"/>
    </dxf>
    <dxf>
      <font>
        <b/>
      </font>
    </dxf>
    <dxf>
      <font>
        <b/>
      </font>
    </dxf>
    <dxf>
      <font>
        <sz val="10"/>
      </font>
    </dxf>
    <dxf>
      <font>
        <sz val="10"/>
      </font>
    </dxf>
    <dxf>
      <font>
        <sz val="10"/>
      </font>
    </dxf>
    <dxf>
      <font>
        <sz val="10"/>
      </font>
    </dxf>
    <dxf>
      <font>
        <sz val="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Support!$T$16</c:f>
          <c:strCache>
            <c:ptCount val="1"/>
            <c:pt idx="0">
              <c:v>Product-1 Vs Product-2</c:v>
            </c:pt>
          </c:strCache>
        </c:strRef>
      </c:tx>
      <c:layout/>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4.9721705391740964E-2"/>
          <c:y val="0.21360564060077225"/>
          <c:w val="0.93011446348034477"/>
          <c:h val="0.48353890501961022"/>
        </c:manualLayout>
      </c:layout>
      <c:lineChart>
        <c:grouping val="standard"/>
        <c:varyColors val="0"/>
        <c:ser>
          <c:idx val="0"/>
          <c:order val="0"/>
          <c:tx>
            <c:strRef>
              <c:f>Support!$T$7</c:f>
              <c:strCache>
                <c:ptCount val="1"/>
                <c:pt idx="0">
                  <c:v> Revenue for Product-1</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[0]!Month_Address</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[0]!Series1</c:f>
              <c:numCache>
                <c:formatCode>"$"#,##0</c:formatCode>
                <c:ptCount val="12"/>
                <c:pt idx="0">
                  <c:v>8165.92</c:v>
                </c:pt>
                <c:pt idx="1">
                  <c:v>5061.84</c:v>
                </c:pt>
                <c:pt idx="2">
                  <c:v>2910.88</c:v>
                </c:pt>
                <c:pt idx="3">
                  <c:v>3876.88</c:v>
                </c:pt>
                <c:pt idx="4">
                  <c:v>7058.2400000000007</c:v>
                </c:pt>
                <c:pt idx="5">
                  <c:v>2408.56</c:v>
                </c:pt>
                <c:pt idx="6">
                  <c:v>1313.76</c:v>
                </c:pt>
                <c:pt idx="7">
                  <c:v>8552.32</c:v>
                </c:pt>
                <c:pt idx="8">
                  <c:v>4508</c:v>
                </c:pt>
                <c:pt idx="9">
                  <c:v>5564.1600000000008</c:v>
                </c:pt>
                <c:pt idx="10">
                  <c:v>6401.3600000000006</c:v>
                </c:pt>
                <c:pt idx="11">
                  <c:v>5796</c:v>
                </c:pt>
              </c:numCache>
            </c:numRef>
          </c:val>
          <c:smooth val="0"/>
        </c:ser>
        <c:ser>
          <c:idx val="1"/>
          <c:order val="1"/>
          <c:tx>
            <c:strRef>
              <c:f>Support!$U$7</c:f>
              <c:strCache>
                <c:ptCount val="1"/>
                <c:pt idx="0">
                  <c:v> Revenue for Product-2</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[0]!Month_Address</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[0]!Series2</c:f>
              <c:numCache>
                <c:formatCode>"$"#,##0</c:formatCode>
                <c:ptCount val="12"/>
                <c:pt idx="0">
                  <c:v>2602.6799999999998</c:v>
                </c:pt>
                <c:pt idx="1">
                  <c:v>10749.28</c:v>
                </c:pt>
                <c:pt idx="2">
                  <c:v>12865.28</c:v>
                </c:pt>
                <c:pt idx="3">
                  <c:v>4253.16</c:v>
                </c:pt>
                <c:pt idx="4">
                  <c:v>8971.84</c:v>
                </c:pt>
                <c:pt idx="5">
                  <c:v>8400.52</c:v>
                </c:pt>
                <c:pt idx="6">
                  <c:v>7808.04</c:v>
                </c:pt>
                <c:pt idx="7">
                  <c:v>12674.84</c:v>
                </c:pt>
                <c:pt idx="8">
                  <c:v>8717.92</c:v>
                </c:pt>
                <c:pt idx="9">
                  <c:v>6559.6</c:v>
                </c:pt>
                <c:pt idx="10">
                  <c:v>10474.200000000001</c:v>
                </c:pt>
                <c:pt idx="11">
                  <c:v>12907.6</c:v>
                </c:pt>
              </c:numCache>
            </c:numRef>
          </c:val>
          <c:smooth val="0"/>
        </c:ser>
        <c:dLbls>
          <c:showLegendKey val="0"/>
          <c:showVal val="0"/>
          <c:showCatName val="0"/>
          <c:showSerName val="0"/>
          <c:showPercent val="0"/>
          <c:showBubbleSize val="0"/>
        </c:dLbls>
        <c:marker val="1"/>
        <c:smooth val="0"/>
        <c:axId val="267394200"/>
        <c:axId val="267394592"/>
      </c:lineChart>
      <c:catAx>
        <c:axId val="2673942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7394592"/>
        <c:crosses val="autoZero"/>
        <c:auto val="1"/>
        <c:lblAlgn val="ctr"/>
        <c:lblOffset val="100"/>
        <c:noMultiLvlLbl val="0"/>
      </c:catAx>
      <c:valAx>
        <c:axId val="2673945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739420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Dashboard.xlsx]Support!PivotTable4</c:name>
    <c:fmtId val="4"/>
  </c:pivotSource>
  <c:chart>
    <c:title>
      <c:tx>
        <c:rich>
          <a:bodyPr rot="0" spcFirstLastPara="1" vertOverflow="ellipsis" vert="horz" wrap="square" anchor="ctr" anchorCtr="1"/>
          <a:lstStyle/>
          <a:p>
            <a:pPr>
              <a:defRPr sz="1100" b="1" i="0" u="none" strike="noStrike" kern="1200" cap="none" spc="0" normalizeH="0" baseline="0">
                <a:solidFill>
                  <a:sysClr val="windowText" lastClr="000000"/>
                </a:solidFill>
                <a:latin typeface="+mj-lt"/>
                <a:ea typeface="+mj-ea"/>
                <a:cs typeface="+mj-cs"/>
              </a:defRPr>
            </a:pPr>
            <a:r>
              <a:rPr lang="en-US" sz="1100">
                <a:solidFill>
                  <a:sysClr val="windowText" lastClr="000000"/>
                </a:solidFill>
              </a:rPr>
              <a:t>Location Level Sale and Revenue</a:t>
            </a:r>
          </a:p>
        </c:rich>
      </c:tx>
      <c:layout>
        <c:manualLayout>
          <c:xMode val="edge"/>
          <c:yMode val="edge"/>
          <c:x val="0.33796765616369734"/>
          <c:y val="3.846163193271511E-2"/>
        </c:manualLayout>
      </c:layout>
      <c:overlay val="0"/>
      <c:spPr>
        <a:noFill/>
        <a:ln>
          <a:noFill/>
        </a:ln>
        <a:effectLst/>
      </c:spPr>
      <c:txPr>
        <a:bodyPr rot="0" spcFirstLastPara="1" vertOverflow="ellipsis" vert="horz" wrap="square" anchor="ctr" anchorCtr="1"/>
        <a:lstStyle/>
        <a:p>
          <a:pPr>
            <a:defRPr sz="1100" b="1" i="0" u="none" strike="noStrike" kern="1200" cap="none" spc="0" normalizeH="0" baseline="0">
              <a:solidFill>
                <a:sysClr val="windowText" lastClr="000000"/>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Support!$C$21</c:f>
              <c:strCache>
                <c:ptCount val="1"/>
                <c:pt idx="0">
                  <c:v>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Support!$B$22:$B$25</c:f>
              <c:strCache>
                <c:ptCount val="4"/>
                <c:pt idx="0">
                  <c:v>Location-1</c:v>
                </c:pt>
                <c:pt idx="1">
                  <c:v>Location-2</c:v>
                </c:pt>
                <c:pt idx="2">
                  <c:v>Location-3</c:v>
                </c:pt>
                <c:pt idx="3">
                  <c:v>Location-4</c:v>
                </c:pt>
              </c:strCache>
            </c:strRef>
          </c:cat>
          <c:val>
            <c:numRef>
              <c:f>Support!$C$22:$C$25</c:f>
              <c:numCache>
                <c:formatCode>General</c:formatCode>
                <c:ptCount val="4"/>
                <c:pt idx="0">
                  <c:v>9718</c:v>
                </c:pt>
                <c:pt idx="1">
                  <c:v>11301</c:v>
                </c:pt>
                <c:pt idx="2">
                  <c:v>7649</c:v>
                </c:pt>
                <c:pt idx="3">
                  <c:v>9805</c:v>
                </c:pt>
              </c:numCache>
            </c:numRef>
          </c:val>
        </c:ser>
        <c:dLbls>
          <c:showLegendKey val="0"/>
          <c:showVal val="0"/>
          <c:showCatName val="0"/>
          <c:showSerName val="0"/>
          <c:showPercent val="0"/>
          <c:showBubbleSize val="0"/>
        </c:dLbls>
        <c:gapWidth val="247"/>
        <c:overlap val="-27"/>
        <c:axId val="409283184"/>
        <c:axId val="409282792"/>
      </c:barChart>
      <c:lineChart>
        <c:grouping val="standard"/>
        <c:varyColors val="0"/>
        <c:ser>
          <c:idx val="1"/>
          <c:order val="1"/>
          <c:tx>
            <c:strRef>
              <c:f>Support!$D$21</c:f>
              <c:strCache>
                <c:ptCount val="1"/>
                <c:pt idx="0">
                  <c:v> Revenue</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Support!$B$22:$B$25</c:f>
              <c:strCache>
                <c:ptCount val="4"/>
                <c:pt idx="0">
                  <c:v>Location-1</c:v>
                </c:pt>
                <c:pt idx="1">
                  <c:v>Location-2</c:v>
                </c:pt>
                <c:pt idx="2">
                  <c:v>Location-3</c:v>
                </c:pt>
                <c:pt idx="3">
                  <c:v>Location-4</c:v>
                </c:pt>
              </c:strCache>
            </c:strRef>
          </c:cat>
          <c:val>
            <c:numRef>
              <c:f>Support!$D$22:$D$25</c:f>
              <c:numCache>
                <c:formatCode>"$"#,##0</c:formatCode>
                <c:ptCount val="4"/>
                <c:pt idx="0">
                  <c:v>185506.96</c:v>
                </c:pt>
                <c:pt idx="1">
                  <c:v>206901.56</c:v>
                </c:pt>
                <c:pt idx="2">
                  <c:v>147620.44000000003</c:v>
                </c:pt>
                <c:pt idx="3">
                  <c:v>206154.52000000005</c:v>
                </c:pt>
              </c:numCache>
            </c:numRef>
          </c:val>
          <c:smooth val="0"/>
        </c:ser>
        <c:dLbls>
          <c:showLegendKey val="0"/>
          <c:showVal val="0"/>
          <c:showCatName val="0"/>
          <c:showSerName val="0"/>
          <c:showPercent val="0"/>
          <c:showBubbleSize val="0"/>
        </c:dLbls>
        <c:marker val="1"/>
        <c:smooth val="0"/>
        <c:axId val="409282008"/>
        <c:axId val="409282400"/>
      </c:lineChart>
      <c:catAx>
        <c:axId val="4092820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ysClr val="windowText" lastClr="000000"/>
                </a:solidFill>
                <a:latin typeface="+mn-lt"/>
                <a:ea typeface="+mn-ea"/>
                <a:cs typeface="+mn-cs"/>
              </a:defRPr>
            </a:pPr>
            <a:endParaRPr lang="en-US"/>
          </a:p>
        </c:txPr>
        <c:crossAx val="409282400"/>
        <c:crosses val="autoZero"/>
        <c:auto val="1"/>
        <c:lblAlgn val="ctr"/>
        <c:lblOffset val="100"/>
        <c:noMultiLvlLbl val="0"/>
      </c:catAx>
      <c:valAx>
        <c:axId val="409282400"/>
        <c:scaling>
          <c:orientation val="minMax"/>
        </c:scaling>
        <c:delete val="0"/>
        <c:axPos val="l"/>
        <c:majorGridlines>
          <c:spPr>
            <a:ln w="9525" cap="flat" cmpd="sng" algn="ctr">
              <a:solidFill>
                <a:schemeClr val="dk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09282008"/>
        <c:crosses val="autoZero"/>
        <c:crossBetween val="between"/>
      </c:valAx>
      <c:valAx>
        <c:axId val="40928279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09283184"/>
        <c:crosses val="max"/>
        <c:crossBetween val="between"/>
      </c:valAx>
      <c:catAx>
        <c:axId val="409283184"/>
        <c:scaling>
          <c:orientation val="minMax"/>
        </c:scaling>
        <c:delete val="1"/>
        <c:axPos val="b"/>
        <c:numFmt formatCode="General" sourceLinked="1"/>
        <c:majorTickMark val="out"/>
        <c:minorTickMark val="none"/>
        <c:tickLblPos val="nextTo"/>
        <c:crossAx val="40928279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trlProps/ctrlProp1.xml><?xml version="1.0" encoding="utf-8"?>
<formControlPr xmlns="http://schemas.microsoft.com/office/spreadsheetml/2009/9/main" objectType="Drop" dropStyle="combo" dx="16" fmlaLink="Support!$Y$1" fmlaRange="Support!$X$1:$X$4"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microsoft.com/office/2007/relationships/hdphoto" Target="../media/hdphoto1.wdp"/><Relationship Id="rId3" Type="http://schemas.openxmlformats.org/officeDocument/2006/relationships/image" Target="../media/image3.png"/><Relationship Id="rId7" Type="http://schemas.openxmlformats.org/officeDocument/2006/relationships/image" Target="../media/image7.emf"/><Relationship Id="rId12"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11" Type="http://schemas.openxmlformats.org/officeDocument/2006/relationships/hyperlink" Target="https://www.youtube.com/channel/UCABOBqS3y8Xn_o7bXvH-j2Q?sub_confirmation=1" TargetMode="External"/><Relationship Id="rId5" Type="http://schemas.openxmlformats.org/officeDocument/2006/relationships/image" Target="../media/image5.emf"/><Relationship Id="rId15" Type="http://schemas.openxmlformats.org/officeDocument/2006/relationships/hyperlink" Target="http://www.pk-anexcelexpert.com/" TargetMode="External"/><Relationship Id="rId10" Type="http://schemas.openxmlformats.org/officeDocument/2006/relationships/chart" Target="../charts/chart2.xml"/><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13.emf"/><Relationship Id="rId2" Type="http://schemas.openxmlformats.org/officeDocument/2006/relationships/image" Target="../media/image12.emf"/><Relationship Id="rId1" Type="http://schemas.openxmlformats.org/officeDocument/2006/relationships/image" Target="../media/image11.emf"/><Relationship Id="rId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xdr:from>
      <xdr:col>0</xdr:col>
      <xdr:colOff>19049</xdr:colOff>
      <xdr:row>14</xdr:row>
      <xdr:rowOff>9524</xdr:rowOff>
    </xdr:from>
    <xdr:to>
      <xdr:col>21</xdr:col>
      <xdr:colOff>9524</xdr:colOff>
      <xdr:row>16</xdr:row>
      <xdr:rowOff>123825</xdr:rowOff>
    </xdr:to>
    <xdr:sp macro="" textlink="">
      <xdr:nvSpPr>
        <xdr:cNvPr id="2" name="Rounded Rectangle 1"/>
        <xdr:cNvSpPr/>
      </xdr:nvSpPr>
      <xdr:spPr>
        <a:xfrm>
          <a:off x="19049" y="2676524"/>
          <a:ext cx="12792075" cy="495301"/>
        </a:xfrm>
        <a:prstGeom prst="roundRect">
          <a:avLst>
            <a:gd name="adj" fmla="val 50000"/>
          </a:avLst>
        </a:prstGeom>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6200000" scaled="1"/>
          <a:tileRect/>
        </a:gra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107385</xdr:colOff>
      <xdr:row>2</xdr:row>
      <xdr:rowOff>146672</xdr:rowOff>
    </xdr:from>
    <xdr:to>
      <xdr:col>4</xdr:col>
      <xdr:colOff>462667</xdr:colOff>
      <xdr:row>4</xdr:row>
      <xdr:rowOff>156196</xdr:rowOff>
    </xdr:to>
    <xdr:sp macro="" textlink="Support!T1">
      <xdr:nvSpPr>
        <xdr:cNvPr id="3" name="TextBox 2"/>
        <xdr:cNvSpPr txBox="1"/>
      </xdr:nvSpPr>
      <xdr:spPr>
        <a:xfrm>
          <a:off x="1936185" y="527672"/>
          <a:ext cx="964882"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251790E-C07B-4B7F-B5E8-54867086AC9A}" type="TxLink">
            <a:rPr lang="en-US" sz="1800" b="1" i="0" u="none" strike="noStrike">
              <a:solidFill>
                <a:schemeClr val="tx2"/>
              </a:solidFill>
              <a:latin typeface="Arial Rounded MT Bold" panose="020F0704030504030204" pitchFamily="34" charset="0"/>
              <a:ea typeface="+mn-ea"/>
              <a:cs typeface="+mn-cs"/>
            </a:rPr>
            <a:pPr marL="0" indent="0" algn="l"/>
            <a:t>479391</a:t>
          </a:fld>
          <a:endParaRPr lang="en-US" sz="1800">
            <a:solidFill>
              <a:schemeClr val="tx2"/>
            </a:solidFill>
            <a:latin typeface="Arial Rounded MT Bold" panose="020F0704030504030204" pitchFamily="34" charset="0"/>
            <a:ea typeface="+mn-ea"/>
            <a:cs typeface="+mn-cs"/>
          </a:endParaRPr>
        </a:p>
      </xdr:txBody>
    </xdr:sp>
    <xdr:clientData/>
  </xdr:twoCellAnchor>
  <xdr:twoCellAnchor>
    <xdr:from>
      <xdr:col>3</xdr:col>
      <xdr:colOff>35947</xdr:colOff>
      <xdr:row>6</xdr:row>
      <xdr:rowOff>20935</xdr:rowOff>
    </xdr:from>
    <xdr:to>
      <xdr:col>5</xdr:col>
      <xdr:colOff>35947</xdr:colOff>
      <xdr:row>7</xdr:row>
      <xdr:rowOff>104755</xdr:rowOff>
    </xdr:to>
    <xdr:sp macro="" textlink="">
      <xdr:nvSpPr>
        <xdr:cNvPr id="4" name="TextBox 3"/>
        <xdr:cNvSpPr txBox="1"/>
      </xdr:nvSpPr>
      <xdr:spPr>
        <a:xfrm>
          <a:off x="1864747" y="1163935"/>
          <a:ext cx="12192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2"/>
              </a:solidFill>
              <a:latin typeface="Arial Rounded MT Bold" panose="020F0704030504030204" pitchFamily="34" charset="0"/>
              <a:cs typeface="Arial" panose="020B0604020202020204" pitchFamily="34" charset="0"/>
            </a:rPr>
            <a:t>Calls Handled</a:t>
          </a:r>
        </a:p>
      </xdr:txBody>
    </xdr:sp>
    <xdr:clientData/>
  </xdr:twoCellAnchor>
  <xdr:twoCellAnchor editAs="oneCell">
    <xdr:from>
      <xdr:col>2</xdr:col>
      <xdr:colOff>257880</xdr:colOff>
      <xdr:row>4</xdr:row>
      <xdr:rowOff>23812</xdr:rowOff>
    </xdr:from>
    <xdr:to>
      <xdr:col>3</xdr:col>
      <xdr:colOff>105480</xdr:colOff>
      <xdr:row>6</xdr:row>
      <xdr:rowOff>100012</xdr:rowOff>
    </xdr:to>
    <xdr:pic>
      <xdr:nvPicPr>
        <xdr:cNvPr id="5" name="Picture 4" descr="Related imag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7080" y="785812"/>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104451</xdr:colOff>
      <xdr:row>8</xdr:row>
      <xdr:rowOff>168558</xdr:rowOff>
    </xdr:from>
    <xdr:to>
      <xdr:col>4</xdr:col>
      <xdr:colOff>459733</xdr:colOff>
      <xdr:row>10</xdr:row>
      <xdr:rowOff>178082</xdr:rowOff>
    </xdr:to>
    <xdr:sp macro="" textlink="Support!T2">
      <xdr:nvSpPr>
        <xdr:cNvPr id="6" name="TextBox 5"/>
        <xdr:cNvSpPr txBox="1"/>
      </xdr:nvSpPr>
      <xdr:spPr>
        <a:xfrm>
          <a:off x="1933251" y="1692558"/>
          <a:ext cx="964882"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AA65DEE-F69C-46CF-8CC2-885F7C22D256}" type="TxLink">
            <a:rPr lang="en-US" sz="1800" b="0" i="0" u="none" strike="noStrike">
              <a:solidFill>
                <a:schemeClr val="tx2"/>
              </a:solidFill>
              <a:latin typeface="Arial Rounded MT Bold" panose="020F0704030504030204" pitchFamily="34" charset="0"/>
              <a:ea typeface="+mn-ea"/>
              <a:cs typeface="+mn-cs"/>
            </a:rPr>
            <a:pPr marL="0" indent="0" algn="l"/>
            <a:t>501</a:t>
          </a:fld>
          <a:endParaRPr lang="en-US" sz="1800">
            <a:solidFill>
              <a:schemeClr val="tx2"/>
            </a:solidFill>
            <a:latin typeface="Arial Rounded MT Bold" panose="020F0704030504030204" pitchFamily="34" charset="0"/>
            <a:ea typeface="+mn-ea"/>
            <a:cs typeface="+mn-cs"/>
          </a:endParaRPr>
        </a:p>
      </xdr:txBody>
    </xdr:sp>
    <xdr:clientData/>
  </xdr:twoCellAnchor>
  <xdr:twoCellAnchor>
    <xdr:from>
      <xdr:col>3</xdr:col>
      <xdr:colOff>110165</xdr:colOff>
      <xdr:row>12</xdr:row>
      <xdr:rowOff>39985</xdr:rowOff>
    </xdr:from>
    <xdr:to>
      <xdr:col>4</xdr:col>
      <xdr:colOff>116513</xdr:colOff>
      <xdr:row>13</xdr:row>
      <xdr:rowOff>123805</xdr:rowOff>
    </xdr:to>
    <xdr:sp macro="" textlink="">
      <xdr:nvSpPr>
        <xdr:cNvPr id="7" name="TextBox 6"/>
        <xdr:cNvSpPr txBox="1"/>
      </xdr:nvSpPr>
      <xdr:spPr>
        <a:xfrm>
          <a:off x="1938965" y="2325985"/>
          <a:ext cx="615948"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2"/>
              </a:solidFill>
              <a:latin typeface="Arial Rounded MT Bold" panose="020F0704030504030204" pitchFamily="34" charset="0"/>
              <a:cs typeface="Arial" panose="020B0604020202020204" pitchFamily="34" charset="0"/>
            </a:rPr>
            <a:t>AHT</a:t>
          </a:r>
        </a:p>
      </xdr:txBody>
    </xdr:sp>
    <xdr:clientData/>
  </xdr:twoCellAnchor>
  <xdr:twoCellAnchor>
    <xdr:from>
      <xdr:col>6</xdr:col>
      <xdr:colOff>591718</xdr:colOff>
      <xdr:row>2</xdr:row>
      <xdr:rowOff>135257</xdr:rowOff>
    </xdr:from>
    <xdr:to>
      <xdr:col>8</xdr:col>
      <xdr:colOff>337400</xdr:colOff>
      <xdr:row>4</xdr:row>
      <xdr:rowOff>144781</xdr:rowOff>
    </xdr:to>
    <xdr:sp macro="" textlink="Support!T3">
      <xdr:nvSpPr>
        <xdr:cNvPr id="8" name="TextBox 7"/>
        <xdr:cNvSpPr txBox="1"/>
      </xdr:nvSpPr>
      <xdr:spPr>
        <a:xfrm>
          <a:off x="4249318" y="516257"/>
          <a:ext cx="964882"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2CACC3D-3129-4FD3-8661-EB07430ECF62}" type="TxLink">
            <a:rPr lang="en-US" sz="1800" b="0" i="0" u="none" strike="noStrike">
              <a:solidFill>
                <a:schemeClr val="tx2"/>
              </a:solidFill>
              <a:latin typeface="Arial Rounded MT Bold" panose="020F0704030504030204" pitchFamily="34" charset="0"/>
              <a:ea typeface="+mn-ea"/>
              <a:cs typeface="+mn-cs"/>
            </a:rPr>
            <a:pPr marL="0" indent="0" algn="l"/>
            <a:t>38473</a:t>
          </a:fld>
          <a:endParaRPr lang="en-US" sz="1800">
            <a:solidFill>
              <a:schemeClr val="tx2"/>
            </a:solidFill>
            <a:latin typeface="Arial Rounded MT Bold" panose="020F0704030504030204" pitchFamily="34" charset="0"/>
            <a:ea typeface="+mn-ea"/>
            <a:cs typeface="+mn-cs"/>
          </a:endParaRPr>
        </a:p>
      </xdr:txBody>
    </xdr:sp>
    <xdr:clientData/>
  </xdr:twoCellAnchor>
  <xdr:twoCellAnchor>
    <xdr:from>
      <xdr:col>6</xdr:col>
      <xdr:colOff>564585</xdr:colOff>
      <xdr:row>5</xdr:row>
      <xdr:rowOff>173335</xdr:rowOff>
    </xdr:from>
    <xdr:to>
      <xdr:col>8</xdr:col>
      <xdr:colOff>335983</xdr:colOff>
      <xdr:row>7</xdr:row>
      <xdr:rowOff>66655</xdr:rowOff>
    </xdr:to>
    <xdr:sp macro="" textlink="">
      <xdr:nvSpPr>
        <xdr:cNvPr id="9" name="TextBox 8"/>
        <xdr:cNvSpPr txBox="1"/>
      </xdr:nvSpPr>
      <xdr:spPr>
        <a:xfrm>
          <a:off x="4222185" y="1125835"/>
          <a:ext cx="990598"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2"/>
              </a:solidFill>
              <a:latin typeface="Arial Rounded MT Bold" panose="020F0704030504030204" pitchFamily="34" charset="0"/>
              <a:cs typeface="Arial" panose="020B0604020202020204" pitchFamily="34" charset="0"/>
            </a:rPr>
            <a:t>Sales</a:t>
          </a:r>
        </a:p>
      </xdr:txBody>
    </xdr:sp>
    <xdr:clientData/>
  </xdr:twoCellAnchor>
  <xdr:twoCellAnchor editAs="oneCell">
    <xdr:from>
      <xdr:col>6</xdr:col>
      <xdr:colOff>91926</xdr:colOff>
      <xdr:row>4</xdr:row>
      <xdr:rowOff>61912</xdr:rowOff>
    </xdr:from>
    <xdr:to>
      <xdr:col>6</xdr:col>
      <xdr:colOff>559933</xdr:colOff>
      <xdr:row>6</xdr:row>
      <xdr:rowOff>138112</xdr:rowOff>
    </xdr:to>
    <xdr:pic>
      <xdr:nvPicPr>
        <xdr:cNvPr id="10" name="Picture 9" descr="Image result for product transparent icon"/>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082" t="4460" r="2605" b="6335"/>
        <a:stretch/>
      </xdr:blipFill>
      <xdr:spPr bwMode="auto">
        <a:xfrm>
          <a:off x="3749526" y="823912"/>
          <a:ext cx="468007"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124530</xdr:colOff>
      <xdr:row>10</xdr:row>
      <xdr:rowOff>23812</xdr:rowOff>
    </xdr:from>
    <xdr:to>
      <xdr:col>6</xdr:col>
      <xdr:colOff>581730</xdr:colOff>
      <xdr:row>12</xdr:row>
      <xdr:rowOff>100012</xdr:rowOff>
    </xdr:to>
    <xdr:pic>
      <xdr:nvPicPr>
        <xdr:cNvPr id="11" name="Picture 10" descr="Related image"/>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782130" y="1928812"/>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222528</xdr:colOff>
      <xdr:row>10</xdr:row>
      <xdr:rowOff>109537</xdr:rowOff>
    </xdr:from>
    <xdr:to>
      <xdr:col>3</xdr:col>
      <xdr:colOff>70128</xdr:colOff>
      <xdr:row>12</xdr:row>
      <xdr:rowOff>185737</xdr:rowOff>
    </xdr:to>
    <xdr:pic>
      <xdr:nvPicPr>
        <xdr:cNvPr id="12" name="Picture 11" descr="Related imag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41728" y="2014537"/>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574109</xdr:colOff>
      <xdr:row>8</xdr:row>
      <xdr:rowOff>102868</xdr:rowOff>
    </xdr:from>
    <xdr:to>
      <xdr:col>9</xdr:col>
      <xdr:colOff>104774</xdr:colOff>
      <xdr:row>10</xdr:row>
      <xdr:rowOff>112392</xdr:rowOff>
    </xdr:to>
    <xdr:sp macro="" textlink="Support!T4">
      <xdr:nvSpPr>
        <xdr:cNvPr id="13" name="TextBox 12"/>
        <xdr:cNvSpPr txBox="1"/>
      </xdr:nvSpPr>
      <xdr:spPr>
        <a:xfrm>
          <a:off x="4231709" y="1626868"/>
          <a:ext cx="1359465"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3912B81-CA17-48BF-81C1-D10B5108982C}" type="TxLink">
            <a:rPr lang="en-US" sz="1800" b="0" i="0" u="none" strike="noStrike">
              <a:solidFill>
                <a:schemeClr val="tx2"/>
              </a:solidFill>
              <a:latin typeface="Arial Rounded MT Bold" panose="020F0704030504030204" pitchFamily="34" charset="0"/>
              <a:ea typeface="+mn-ea"/>
              <a:cs typeface="+mn-cs"/>
            </a:rPr>
            <a:pPr marL="0" indent="0" algn="l"/>
            <a:t>$746,183 </a:t>
          </a:fld>
          <a:endParaRPr lang="en-US" sz="1800">
            <a:solidFill>
              <a:schemeClr val="tx2"/>
            </a:solidFill>
            <a:latin typeface="Arial Rounded MT Bold" panose="020F0704030504030204" pitchFamily="34" charset="0"/>
            <a:ea typeface="+mn-ea"/>
            <a:cs typeface="+mn-cs"/>
          </a:endParaRPr>
        </a:p>
      </xdr:txBody>
    </xdr:sp>
    <xdr:clientData/>
  </xdr:twoCellAnchor>
  <xdr:twoCellAnchor>
    <xdr:from>
      <xdr:col>6</xdr:col>
      <xdr:colOff>574110</xdr:colOff>
      <xdr:row>11</xdr:row>
      <xdr:rowOff>163810</xdr:rowOff>
    </xdr:from>
    <xdr:to>
      <xdr:col>8</xdr:col>
      <xdr:colOff>345508</xdr:colOff>
      <xdr:row>13</xdr:row>
      <xdr:rowOff>57130</xdr:rowOff>
    </xdr:to>
    <xdr:sp macro="" textlink="">
      <xdr:nvSpPr>
        <xdr:cNvPr id="14" name="TextBox 13"/>
        <xdr:cNvSpPr txBox="1"/>
      </xdr:nvSpPr>
      <xdr:spPr>
        <a:xfrm>
          <a:off x="4231710" y="2259310"/>
          <a:ext cx="990598"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2"/>
              </a:solidFill>
              <a:latin typeface="Arial Rounded MT Bold" panose="020F0704030504030204" pitchFamily="34" charset="0"/>
              <a:cs typeface="Arial" panose="020B0604020202020204" pitchFamily="34" charset="0"/>
            </a:rPr>
            <a:t>Revenue</a:t>
          </a:r>
        </a:p>
      </xdr:txBody>
    </xdr:sp>
    <xdr:clientData/>
  </xdr:twoCellAnchor>
  <mc:AlternateContent xmlns:mc="http://schemas.openxmlformats.org/markup-compatibility/2006">
    <mc:Choice xmlns:a14="http://schemas.microsoft.com/office/drawing/2010/main" Requires="a14">
      <xdr:twoCellAnchor editAs="oneCell">
        <xdr:from>
          <xdr:col>3</xdr:col>
          <xdr:colOff>142875</xdr:colOff>
          <xdr:row>4</xdr:row>
          <xdr:rowOff>66676</xdr:rowOff>
        </xdr:from>
        <xdr:to>
          <xdr:col>5</xdr:col>
          <xdr:colOff>114300</xdr:colOff>
          <xdr:row>6</xdr:row>
          <xdr:rowOff>47625</xdr:rowOff>
        </xdr:to>
        <xdr:pic>
          <xdr:nvPicPr>
            <xdr:cNvPr id="16" name="Picture 15"/>
            <xdr:cNvPicPr>
              <a:picLocks noChangeAspect="1" noChangeArrowheads="1"/>
              <a:extLst>
                <a:ext uri="{84589F7E-364E-4C9E-8A38-B11213B215E9}">
                  <a14:cameraTool cellRange="Support!$V$1" spid="_x0000_s4734"/>
                </a:ext>
              </a:extLst>
            </xdr:cNvPicPr>
          </xdr:nvPicPr>
          <xdr:blipFill>
            <a:blip xmlns:r="http://schemas.openxmlformats.org/officeDocument/2006/relationships" r:embed="rId5"/>
            <a:srcRect/>
            <a:stretch>
              <a:fillRect/>
            </a:stretch>
          </xdr:blipFill>
          <xdr:spPr bwMode="auto">
            <a:xfrm>
              <a:off x="1971675" y="828676"/>
              <a:ext cx="1190625" cy="36194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10</xdr:row>
          <xdr:rowOff>95251</xdr:rowOff>
        </xdr:from>
        <xdr:to>
          <xdr:col>5</xdr:col>
          <xdr:colOff>133350</xdr:colOff>
          <xdr:row>12</xdr:row>
          <xdr:rowOff>76200</xdr:rowOff>
        </xdr:to>
        <xdr:pic>
          <xdr:nvPicPr>
            <xdr:cNvPr id="17" name="Picture 16"/>
            <xdr:cNvPicPr>
              <a:picLocks noChangeAspect="1" noChangeArrowheads="1"/>
              <a:extLst>
                <a:ext uri="{84589F7E-364E-4C9E-8A38-B11213B215E9}">
                  <a14:cameraTool cellRange="Support!$V$2" spid="_x0000_s4735"/>
                </a:ext>
              </a:extLst>
            </xdr:cNvPicPr>
          </xdr:nvPicPr>
          <xdr:blipFill>
            <a:blip xmlns:r="http://schemas.openxmlformats.org/officeDocument/2006/relationships" r:embed="rId6"/>
            <a:srcRect/>
            <a:stretch>
              <a:fillRect/>
            </a:stretch>
          </xdr:blipFill>
          <xdr:spPr bwMode="auto">
            <a:xfrm>
              <a:off x="1990725" y="2000251"/>
              <a:ext cx="1190625" cy="36194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4</xdr:row>
          <xdr:rowOff>95251</xdr:rowOff>
        </xdr:from>
        <xdr:to>
          <xdr:col>8</xdr:col>
          <xdr:colOff>590550</xdr:colOff>
          <xdr:row>6</xdr:row>
          <xdr:rowOff>76200</xdr:rowOff>
        </xdr:to>
        <xdr:pic>
          <xdr:nvPicPr>
            <xdr:cNvPr id="18" name="Picture 17"/>
            <xdr:cNvPicPr>
              <a:picLocks noChangeAspect="1" noChangeArrowheads="1"/>
              <a:extLst>
                <a:ext uri="{84589F7E-364E-4C9E-8A38-B11213B215E9}">
                  <a14:cameraTool cellRange="Support!$V$3" spid="_x0000_s4736"/>
                </a:ext>
              </a:extLst>
            </xdr:cNvPicPr>
          </xdr:nvPicPr>
          <xdr:blipFill>
            <a:blip xmlns:r="http://schemas.openxmlformats.org/officeDocument/2006/relationships" r:embed="rId7"/>
            <a:srcRect/>
            <a:stretch>
              <a:fillRect/>
            </a:stretch>
          </xdr:blipFill>
          <xdr:spPr bwMode="auto">
            <a:xfrm>
              <a:off x="4276725" y="857251"/>
              <a:ext cx="1190625" cy="36194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xdr:row>
          <xdr:rowOff>104776</xdr:rowOff>
        </xdr:from>
        <xdr:to>
          <xdr:col>8</xdr:col>
          <xdr:colOff>590550</xdr:colOff>
          <xdr:row>12</xdr:row>
          <xdr:rowOff>85725</xdr:rowOff>
        </xdr:to>
        <xdr:pic>
          <xdr:nvPicPr>
            <xdr:cNvPr id="19" name="Picture 18"/>
            <xdr:cNvPicPr>
              <a:picLocks noChangeAspect="1" noChangeArrowheads="1"/>
              <a:extLst>
                <a:ext uri="{84589F7E-364E-4C9E-8A38-B11213B215E9}">
                  <a14:cameraTool cellRange="Support!$V$4" spid="_x0000_s4737"/>
                </a:ext>
              </a:extLst>
            </xdr:cNvPicPr>
          </xdr:nvPicPr>
          <xdr:blipFill>
            <a:blip xmlns:r="http://schemas.openxmlformats.org/officeDocument/2006/relationships" r:embed="rId8"/>
            <a:srcRect/>
            <a:stretch>
              <a:fillRect/>
            </a:stretch>
          </xdr:blipFill>
          <xdr:spPr bwMode="auto">
            <a:xfrm>
              <a:off x="4276725" y="2009776"/>
              <a:ext cx="1190625" cy="36194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247650</xdr:colOff>
          <xdr:row>14</xdr:row>
          <xdr:rowOff>171450</xdr:rowOff>
        </xdr:from>
        <xdr:to>
          <xdr:col>20</xdr:col>
          <xdr:colOff>266700</xdr:colOff>
          <xdr:row>16</xdr:row>
          <xdr:rowOff>0</xdr:rowOff>
        </xdr:to>
        <xdr:sp macro="" textlink="">
          <xdr:nvSpPr>
            <xdr:cNvPr id="4097" name="Drop Down 1" hidden="1">
              <a:extLst>
                <a:ext uri="{63B3BB69-23CF-44E3-9099-C40C66FF867C}">
                  <a14:compatExt spid="_x0000_s40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38097</xdr:colOff>
      <xdr:row>0</xdr:row>
      <xdr:rowOff>76201</xdr:rowOff>
    </xdr:from>
    <xdr:to>
      <xdr:col>2</xdr:col>
      <xdr:colOff>28575</xdr:colOff>
      <xdr:row>13</xdr:row>
      <xdr:rowOff>47625</xdr:rowOff>
    </xdr:to>
    <mc:AlternateContent xmlns:mc="http://schemas.openxmlformats.org/markup-compatibility/2006" xmlns:a14="http://schemas.microsoft.com/office/drawing/2010/main">
      <mc:Choice Requires="a14">
        <xdr:graphicFrame macro="">
          <xdr:nvGraphicFramePr>
            <xdr:cNvPr id="21" name="Sale Month 1"/>
            <xdr:cNvGraphicFramePr/>
          </xdr:nvGraphicFramePr>
          <xdr:xfrm>
            <a:off x="0" y="0"/>
            <a:ext cx="0" cy="0"/>
          </xdr:xfrm>
          <a:graphic>
            <a:graphicData uri="http://schemas.microsoft.com/office/drawing/2010/slicer">
              <sle:slicer xmlns:sle="http://schemas.microsoft.com/office/drawing/2010/slicer" name="Sale Month 1"/>
            </a:graphicData>
          </a:graphic>
        </xdr:graphicFrame>
      </mc:Choice>
      <mc:Fallback xmlns="">
        <xdr:sp macro="" textlink="">
          <xdr:nvSpPr>
            <xdr:cNvPr id="0" name=""/>
            <xdr:cNvSpPr>
              <a:spLocks noTextEdit="1"/>
            </xdr:cNvSpPr>
          </xdr:nvSpPr>
          <xdr:spPr>
            <a:xfrm>
              <a:off x="38097" y="76201"/>
              <a:ext cx="1209678" cy="2447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514349</xdr:colOff>
      <xdr:row>0</xdr:row>
      <xdr:rowOff>85726</xdr:rowOff>
    </xdr:from>
    <xdr:to>
      <xdr:col>20</xdr:col>
      <xdr:colOff>542925</xdr:colOff>
      <xdr:row>7</xdr:row>
      <xdr:rowOff>104776</xdr:rowOff>
    </xdr:to>
    <mc:AlternateContent xmlns:mc="http://schemas.openxmlformats.org/markup-compatibility/2006" xmlns:a14="http://schemas.microsoft.com/office/drawing/2010/main">
      <mc:Choice Requires="a14">
        <xdr:graphicFrame macro="">
          <xdr:nvGraphicFramePr>
            <xdr:cNvPr id="22" name="Product 3"/>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11487149" y="85726"/>
              <a:ext cx="1247776"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504826</xdr:colOff>
      <xdr:row>7</xdr:row>
      <xdr:rowOff>161925</xdr:rowOff>
    </xdr:from>
    <xdr:to>
      <xdr:col>20</xdr:col>
      <xdr:colOff>552450</xdr:colOff>
      <xdr:row>13</xdr:row>
      <xdr:rowOff>66674</xdr:rowOff>
    </xdr:to>
    <mc:AlternateContent xmlns:mc="http://schemas.openxmlformats.org/markup-compatibility/2006" xmlns:a14="http://schemas.microsoft.com/office/drawing/2010/main">
      <mc:Choice Requires="a14">
        <xdr:graphicFrame macro="">
          <xdr:nvGraphicFramePr>
            <xdr:cNvPr id="23"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1477626" y="1495425"/>
              <a:ext cx="1266824" cy="104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17</xdr:row>
      <xdr:rowOff>38101</xdr:rowOff>
    </xdr:from>
    <xdr:to>
      <xdr:col>2</xdr:col>
      <xdr:colOff>114300</xdr:colOff>
      <xdr:row>28</xdr:row>
      <xdr:rowOff>76201</xdr:rowOff>
    </xdr:to>
    <mc:AlternateContent xmlns:mc="http://schemas.openxmlformats.org/markup-compatibility/2006" xmlns:a14="http://schemas.microsoft.com/office/drawing/2010/main">
      <mc:Choice Requires="a14">
        <xdr:graphicFrame macro="">
          <xdr:nvGraphicFramePr>
            <xdr:cNvPr id="24" name="Product 4"/>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mlns="">
        <xdr:sp macro="" textlink="">
          <xdr:nvSpPr>
            <xdr:cNvPr id="0" name=""/>
            <xdr:cNvSpPr>
              <a:spLocks noTextEdit="1"/>
            </xdr:cNvSpPr>
          </xdr:nvSpPr>
          <xdr:spPr>
            <a:xfrm>
              <a:off x="104775" y="3276601"/>
              <a:ext cx="1228725" cy="213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590550</xdr:colOff>
      <xdr:row>17</xdr:row>
      <xdr:rowOff>19050</xdr:rowOff>
    </xdr:from>
    <xdr:to>
      <xdr:col>20</xdr:col>
      <xdr:colOff>542925</xdr:colOff>
      <xdr:row>28</xdr:row>
      <xdr:rowOff>57149</xdr:rowOff>
    </xdr:to>
    <mc:AlternateContent xmlns:mc="http://schemas.openxmlformats.org/markup-compatibility/2006" xmlns:a14="http://schemas.microsoft.com/office/drawing/2010/main">
      <mc:Choice Requires="a14">
        <xdr:graphicFrame macro="">
          <xdr:nvGraphicFramePr>
            <xdr:cNvPr id="25" name="Product 5"/>
            <xdr:cNvGraphicFramePr/>
          </xdr:nvGraphicFramePr>
          <xdr:xfrm>
            <a:off x="0" y="0"/>
            <a:ext cx="0" cy="0"/>
          </xdr:xfrm>
          <a:graphic>
            <a:graphicData uri="http://schemas.microsoft.com/office/drawing/2010/slicer">
              <sle:slicer xmlns:sle="http://schemas.microsoft.com/office/drawing/2010/slicer" name="Product 5"/>
            </a:graphicData>
          </a:graphic>
        </xdr:graphicFrame>
      </mc:Choice>
      <mc:Fallback xmlns="">
        <xdr:sp macro="" textlink="">
          <xdr:nvSpPr>
            <xdr:cNvPr id="0" name=""/>
            <xdr:cNvSpPr>
              <a:spLocks noTextEdit="1"/>
            </xdr:cNvSpPr>
          </xdr:nvSpPr>
          <xdr:spPr>
            <a:xfrm>
              <a:off x="11563350" y="3257550"/>
              <a:ext cx="1171575" cy="213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190500</xdr:colOff>
      <xdr:row>17</xdr:row>
      <xdr:rowOff>28575</xdr:rowOff>
    </xdr:from>
    <xdr:to>
      <xdr:col>18</xdr:col>
      <xdr:colOff>514350</xdr:colOff>
      <xdr:row>28</xdr:row>
      <xdr:rowOff>38099</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152400</xdr:colOff>
      <xdr:row>13</xdr:row>
      <xdr:rowOff>123826</xdr:rowOff>
    </xdr:from>
    <xdr:to>
      <xdr:col>15</xdr:col>
      <xdr:colOff>333375</xdr:colOff>
      <xdr:row>16</xdr:row>
      <xdr:rowOff>38100</xdr:rowOff>
    </xdr:to>
    <xdr:sp macro="" textlink="">
      <xdr:nvSpPr>
        <xdr:cNvPr id="27" name="Rectangle 26"/>
        <xdr:cNvSpPr/>
      </xdr:nvSpPr>
      <xdr:spPr>
        <a:xfrm>
          <a:off x="3810000" y="2600326"/>
          <a:ext cx="5667375" cy="485774"/>
        </a:xfrm>
        <a:prstGeom prst="rect">
          <a:avLst/>
        </a:prstGeom>
        <a:noFill/>
      </xdr:spPr>
      <xdr:txBody>
        <a:bodyPr wrap="none" lIns="91440" tIns="45720" rIns="91440" bIns="45720">
          <a:noAutofit/>
        </a:bodyPr>
        <a:lstStyle/>
        <a:p>
          <a:pPr algn="ctr"/>
          <a:r>
            <a:rPr lang="en-US" sz="3000" b="1" cap="none" spc="50">
              <a:ln w="0"/>
              <a:solidFill>
                <a:schemeClr val="bg2"/>
              </a:solidFill>
              <a:effectLst>
                <a:innerShdw blurRad="63500" dist="50800" dir="13500000">
                  <a:srgbClr val="000000">
                    <a:alpha val="50000"/>
                  </a:srgbClr>
                </a:innerShdw>
              </a:effectLst>
            </a:rPr>
            <a:t>Product Level Comparison</a:t>
          </a:r>
        </a:p>
      </xdr:txBody>
    </xdr:sp>
    <xdr:clientData/>
  </xdr:twoCellAnchor>
  <xdr:twoCellAnchor>
    <xdr:from>
      <xdr:col>16</xdr:col>
      <xdr:colOff>9524</xdr:colOff>
      <xdr:row>14</xdr:row>
      <xdr:rowOff>104775</xdr:rowOff>
    </xdr:from>
    <xdr:to>
      <xdr:col>18</xdr:col>
      <xdr:colOff>228599</xdr:colOff>
      <xdr:row>16</xdr:row>
      <xdr:rowOff>57150</xdr:rowOff>
    </xdr:to>
    <xdr:sp macro="" textlink="">
      <xdr:nvSpPr>
        <xdr:cNvPr id="28" name="Rectangle 27"/>
        <xdr:cNvSpPr/>
      </xdr:nvSpPr>
      <xdr:spPr>
        <a:xfrm>
          <a:off x="9763124" y="2771775"/>
          <a:ext cx="1438275" cy="333375"/>
        </a:xfrm>
        <a:prstGeom prst="rect">
          <a:avLst/>
        </a:prstGeom>
        <a:noFill/>
      </xdr:spPr>
      <xdr:txBody>
        <a:bodyPr wrap="none" lIns="91440" tIns="45720" rIns="91440" bIns="45720">
          <a:noAutofit/>
        </a:bodyPr>
        <a:lstStyle/>
        <a:p>
          <a:pPr algn="r"/>
          <a:r>
            <a:rPr lang="en-US" sz="1500" b="1" cap="none" spc="50">
              <a:ln w="0"/>
              <a:solidFill>
                <a:schemeClr val="bg2"/>
              </a:solidFill>
              <a:effectLst>
                <a:innerShdw blurRad="63500" dist="50800" dir="13500000">
                  <a:srgbClr val="000000">
                    <a:alpha val="50000"/>
                  </a:srgbClr>
                </a:innerShdw>
              </a:effectLst>
            </a:rPr>
            <a:t>Select Metric</a:t>
          </a:r>
        </a:p>
      </xdr:txBody>
    </xdr:sp>
    <xdr:clientData/>
  </xdr:twoCellAnchor>
  <xdr:twoCellAnchor>
    <xdr:from>
      <xdr:col>9</xdr:col>
      <xdr:colOff>85725</xdr:colOff>
      <xdr:row>2</xdr:row>
      <xdr:rowOff>133350</xdr:rowOff>
    </xdr:from>
    <xdr:to>
      <xdr:col>18</xdr:col>
      <xdr:colOff>438150</xdr:colOff>
      <xdr:row>13</xdr:row>
      <xdr:rowOff>95251</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95250</xdr:colOff>
      <xdr:row>0</xdr:row>
      <xdr:rowOff>47625</xdr:rowOff>
    </xdr:from>
    <xdr:to>
      <xdr:col>2</xdr:col>
      <xdr:colOff>571500</xdr:colOff>
      <xdr:row>2</xdr:row>
      <xdr:rowOff>89526</xdr:rowOff>
    </xdr:to>
    <xdr:pic>
      <xdr:nvPicPr>
        <xdr:cNvPr id="31" name="Picture 30">
          <a:hlinkClick xmlns:r="http://schemas.openxmlformats.org/officeDocument/2006/relationships" r:id="rId11" tooltip="Click to Subscribe"/>
        </xdr:cNvPr>
        <xdr:cNvPicPr>
          <a:picLocks noChangeAspect="1"/>
        </xdr:cNvPicPr>
      </xdr:nvPicPr>
      <xdr:blipFill rotWithShape="1">
        <a:blip xmlns:r="http://schemas.openxmlformats.org/officeDocument/2006/relationships" r:embed="rId12">
          <a:extLst>
            <a:ext uri="{BEBA8EAE-BF5A-486C-A8C5-ECC9F3942E4B}">
              <a14:imgProps xmlns:a14="http://schemas.microsoft.com/office/drawing/2010/main">
                <a14:imgLayer r:embed="rId13">
                  <a14:imgEffect>
                    <a14:backgroundRemoval t="0" b="98020" l="1000" r="99000"/>
                  </a14:imgEffect>
                </a14:imgLayer>
              </a14:imgProps>
            </a:ext>
          </a:extLst>
        </a:blip>
        <a:srcRect l="5296" r="4053" b="20782"/>
        <a:stretch/>
      </xdr:blipFill>
      <xdr:spPr>
        <a:xfrm>
          <a:off x="1314450" y="47625"/>
          <a:ext cx="476250" cy="422901"/>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18</xdr:col>
      <xdr:colOff>85725</xdr:colOff>
      <xdr:row>0</xdr:row>
      <xdr:rowOff>47625</xdr:rowOff>
    </xdr:from>
    <xdr:to>
      <xdr:col>18</xdr:col>
      <xdr:colOff>476250</xdr:colOff>
      <xdr:row>2</xdr:row>
      <xdr:rowOff>64292</xdr:rowOff>
    </xdr:to>
    <xdr:pic>
      <xdr:nvPicPr>
        <xdr:cNvPr id="32" name="Picture 31" descr="Image result for subscribe now transparent">
          <a:hlinkClick xmlns:r="http://schemas.openxmlformats.org/officeDocument/2006/relationships" r:id="rId11" tooltip="Click to Subscribe"/>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1058525" y="47625"/>
          <a:ext cx="390525" cy="39766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95250</xdr:colOff>
      <xdr:row>0</xdr:row>
      <xdr:rowOff>0</xdr:rowOff>
    </xdr:from>
    <xdr:to>
      <xdr:col>18</xdr:col>
      <xdr:colOff>495300</xdr:colOff>
      <xdr:row>2</xdr:row>
      <xdr:rowOff>112160</xdr:rowOff>
    </xdr:to>
    <xdr:grpSp>
      <xdr:nvGrpSpPr>
        <xdr:cNvPr id="20" name="Group 19"/>
        <xdr:cNvGrpSpPr/>
      </xdr:nvGrpSpPr>
      <xdr:grpSpPr>
        <a:xfrm>
          <a:off x="1314450" y="0"/>
          <a:ext cx="10153650" cy="493160"/>
          <a:chOff x="1314450" y="0"/>
          <a:chExt cx="10153650" cy="493160"/>
        </a:xfrm>
      </xdr:grpSpPr>
      <xdr:sp macro="" textlink="">
        <xdr:nvSpPr>
          <xdr:cNvPr id="15" name="Rectangle 14"/>
          <xdr:cNvSpPr/>
        </xdr:nvSpPr>
        <xdr:spPr>
          <a:xfrm>
            <a:off x="1314450" y="0"/>
            <a:ext cx="10153650" cy="476250"/>
          </a:xfrm>
          <a:prstGeom prst="rect">
            <a:avLst/>
          </a:prstGeom>
        </xdr:spPr>
        <xdr:style>
          <a:lnRef idx="0">
            <a:schemeClr val="dk1"/>
          </a:lnRef>
          <a:fillRef idx="3">
            <a:schemeClr val="dk1"/>
          </a:fillRef>
          <a:effectRef idx="3">
            <a:schemeClr val="dk1"/>
          </a:effectRef>
          <a:fontRef idx="minor">
            <a:schemeClr val="lt1"/>
          </a:fontRef>
        </xdr:style>
        <xdr:txBody>
          <a:bodyPr wrap="none" lIns="91440" tIns="45720" rIns="91440" bIns="45720">
            <a:noAutofit/>
          </a:bodyPr>
          <a:lstStyle/>
          <a:p>
            <a:pPr algn="ctr"/>
            <a:r>
              <a:rPr lang="en-US" sz="2500" b="1" cap="none" spc="50">
                <a:ln w="0"/>
                <a:solidFill>
                  <a:schemeClr val="bg2"/>
                </a:solidFill>
                <a:effectLst>
                  <a:innerShdw blurRad="63500" dist="50800" dir="13500000">
                    <a:srgbClr val="000000">
                      <a:alpha val="50000"/>
                    </a:srgbClr>
                  </a:innerShdw>
                </a:effectLst>
              </a:rPr>
              <a:t>Sales Dashboard</a:t>
            </a:r>
          </a:p>
        </xdr:txBody>
      </xdr:sp>
      <xdr:sp macro="" textlink="">
        <xdr:nvSpPr>
          <xdr:cNvPr id="33" name="Rectangle 32">
            <a:hlinkClick xmlns:r="http://schemas.openxmlformats.org/officeDocument/2006/relationships" r:id="rId15"/>
          </xdr:cNvPr>
          <xdr:cNvSpPr/>
        </xdr:nvSpPr>
        <xdr:spPr>
          <a:xfrm>
            <a:off x="8439150" y="228600"/>
            <a:ext cx="2212850" cy="264560"/>
          </a:xfrm>
          <a:prstGeom prst="rect">
            <a:avLst/>
          </a:prstGeom>
          <a:noFill/>
        </xdr:spPr>
        <xdr:txBody>
          <a:bodyPr wrap="none" lIns="91440" tIns="45720" rIns="91440" bIns="45720">
            <a:noAutofit/>
          </a:bodyPr>
          <a:lstStyle/>
          <a:p>
            <a:pPr algn="ctr"/>
            <a:r>
              <a:rPr lang="en-US" sz="1100" b="1" cap="none" spc="0">
                <a:ln w="0"/>
                <a:solidFill>
                  <a:srgbClr val="FFFF00"/>
                </a:solidFill>
                <a:effectLst>
                  <a:outerShdw blurRad="38100" dist="25400" dir="5400000" algn="ctr" rotWithShape="0">
                    <a:srgbClr val="6E747A">
                      <a:alpha val="43000"/>
                    </a:srgbClr>
                  </a:outerShdw>
                </a:effectLst>
              </a:rPr>
              <a:t>Created</a:t>
            </a:r>
            <a:r>
              <a:rPr lang="en-US" sz="1100" b="1" cap="none" spc="0" baseline="0">
                <a:ln w="0"/>
                <a:solidFill>
                  <a:srgbClr val="FFFF00"/>
                </a:solidFill>
                <a:effectLst>
                  <a:outerShdw blurRad="38100" dist="25400" dir="5400000" algn="ctr" rotWithShape="0">
                    <a:srgbClr val="6E747A">
                      <a:alpha val="43000"/>
                    </a:srgbClr>
                  </a:outerShdw>
                </a:effectLst>
              </a:rPr>
              <a:t> by: PK-AnExcelExpert.com</a:t>
            </a:r>
            <a:endParaRPr lang="en-US" sz="1100" b="1" cap="none" spc="0">
              <a:ln w="0"/>
              <a:solidFill>
                <a:srgbClr val="FFFF00"/>
              </a:solidFill>
              <a:effectLst>
                <a:outerShdw blurRad="38100" dist="25400" dir="5400000" algn="ctr" rotWithShape="0">
                  <a:srgbClr val="6E747A">
                    <a:alpha val="43000"/>
                  </a:srgbClr>
                </a:outerShdw>
              </a:effectLst>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iyendra.Kumar" refreshedDate="43050.899367708334" missingItemsLimit="0" createdVersion="5" refreshedVersion="5" minRefreshableVersion="3" recordCount="96">
  <cacheSource type="worksheet">
    <worksheetSource name="Pivot_Range"/>
  </cacheSource>
  <cacheFields count="9">
    <cacheField name="Sale Month" numFmtId="0">
      <sharedItems count="12">
        <s v="January"/>
        <s v="February"/>
        <s v="March"/>
        <s v="April"/>
        <s v="May"/>
        <s v="June"/>
        <s v="July"/>
        <s v="August"/>
        <s v="September"/>
        <s v="October"/>
        <s v="November"/>
        <s v="December"/>
      </sharedItems>
    </cacheField>
    <cacheField name="Product" numFmtId="0">
      <sharedItems count="8">
        <s v="Product-1"/>
        <s v="Product-2"/>
        <s v="Product-3"/>
        <s v="Product-4"/>
        <s v="Product-5"/>
        <s v="Product-6"/>
        <s v="Product-7"/>
        <s v="Product-8"/>
      </sharedItems>
    </cacheField>
    <cacheField name="Location" numFmtId="0">
      <sharedItems count="4">
        <s v="Location-3"/>
        <s v="Location-2"/>
        <s v="Location-1"/>
        <s v="Location-4"/>
      </sharedItems>
    </cacheField>
    <cacheField name="Calls Handled" numFmtId="0">
      <sharedItems containsSemiMixedTypes="0" containsString="0" containsNumber="1" containsInteger="1" minValue="3007" maxValue="6949"/>
    </cacheField>
    <cacheField name="Average Handle Time" numFmtId="0">
      <sharedItems containsSemiMixedTypes="0" containsString="0" containsNumber="1" containsInteger="1" minValue="314" maxValue="700"/>
    </cacheField>
    <cacheField name="Sales" numFmtId="0">
      <sharedItems containsSemiMixedTypes="0" containsString="0" containsNumber="1" containsInteger="1" minValue="102" maxValue="692"/>
    </cacheField>
    <cacheField name="Revenue" numFmtId="0">
      <sharedItems containsSemiMixedTypes="0" containsString="0" containsNumber="1" minValue="1313.76" maxValue="16821.280000000002"/>
    </cacheField>
    <cacheField name="Total Handle Time" numFmtId="0">
      <sharedItems containsSemiMixedTypes="0" containsString="0" containsNumber="1" containsInteger="1" minValue="1043040" maxValue="4401864"/>
    </cacheField>
    <cacheField name="AHT" numFmtId="0" formula="'Total Handle Time'/'Calls Handled'"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6">
  <r>
    <x v="0"/>
    <x v="0"/>
    <x v="0"/>
    <n v="3092"/>
    <n v="603"/>
    <n v="634"/>
    <n v="8165.92"/>
    <n v="1864476"/>
  </r>
  <r>
    <x v="0"/>
    <x v="1"/>
    <x v="1"/>
    <n v="4182"/>
    <n v="592"/>
    <n v="123"/>
    <n v="2602.6799999999998"/>
    <n v="2475744"/>
  </r>
  <r>
    <x v="0"/>
    <x v="2"/>
    <x v="1"/>
    <n v="3682"/>
    <n v="405"/>
    <n v="692"/>
    <n v="8276.32"/>
    <n v="1491210"/>
  </r>
  <r>
    <x v="0"/>
    <x v="3"/>
    <x v="2"/>
    <n v="5759"/>
    <n v="589"/>
    <n v="284"/>
    <n v="6270.72"/>
    <n v="3392051"/>
  </r>
  <r>
    <x v="0"/>
    <x v="4"/>
    <x v="2"/>
    <n v="4919"/>
    <n v="671"/>
    <n v="186"/>
    <n v="4791.3600000000006"/>
    <n v="3300649"/>
  </r>
  <r>
    <x v="0"/>
    <x v="5"/>
    <x v="2"/>
    <n v="6050"/>
    <n v="472"/>
    <n v="688"/>
    <n v="12026.24"/>
    <n v="2855600"/>
  </r>
  <r>
    <x v="0"/>
    <x v="6"/>
    <x v="0"/>
    <n v="6224"/>
    <n v="467"/>
    <n v="478"/>
    <n v="9234.9600000000009"/>
    <n v="2906608"/>
  </r>
  <r>
    <x v="0"/>
    <x v="7"/>
    <x v="1"/>
    <n v="5223"/>
    <n v="569"/>
    <n v="209"/>
    <n v="5383.84"/>
    <n v="2971887"/>
  </r>
  <r>
    <x v="1"/>
    <x v="0"/>
    <x v="0"/>
    <n v="6859"/>
    <n v="591"/>
    <n v="393"/>
    <n v="5061.84"/>
    <n v="4053669"/>
  </r>
  <r>
    <x v="1"/>
    <x v="1"/>
    <x v="2"/>
    <n v="5683"/>
    <n v="669"/>
    <n v="508"/>
    <n v="10749.28"/>
    <n v="3801927"/>
  </r>
  <r>
    <x v="1"/>
    <x v="2"/>
    <x v="1"/>
    <n v="3771"/>
    <n v="332"/>
    <n v="169"/>
    <n v="2021.2400000000002"/>
    <n v="1251972"/>
  </r>
  <r>
    <x v="1"/>
    <x v="3"/>
    <x v="3"/>
    <n v="3305"/>
    <n v="350"/>
    <n v="616"/>
    <n v="13601.28"/>
    <n v="1156750"/>
  </r>
  <r>
    <x v="1"/>
    <x v="4"/>
    <x v="3"/>
    <n v="6440"/>
    <n v="572"/>
    <n v="625"/>
    <n v="16100.000000000002"/>
    <n v="3683680"/>
  </r>
  <r>
    <x v="1"/>
    <x v="5"/>
    <x v="1"/>
    <n v="5869"/>
    <n v="525"/>
    <n v="627"/>
    <n v="10959.960000000001"/>
    <n v="3081225"/>
  </r>
  <r>
    <x v="1"/>
    <x v="6"/>
    <x v="3"/>
    <n v="3141"/>
    <n v="618"/>
    <n v="612"/>
    <n v="11823.84"/>
    <n v="1941138"/>
  </r>
  <r>
    <x v="1"/>
    <x v="7"/>
    <x v="3"/>
    <n v="5035"/>
    <n v="474"/>
    <n v="537"/>
    <n v="13833.12"/>
    <n v="2386590"/>
  </r>
  <r>
    <x v="2"/>
    <x v="0"/>
    <x v="3"/>
    <n v="5339"/>
    <n v="462"/>
    <n v="226"/>
    <n v="2910.88"/>
    <n v="2466618"/>
  </r>
  <r>
    <x v="2"/>
    <x v="1"/>
    <x v="2"/>
    <n v="6729"/>
    <n v="531"/>
    <n v="608"/>
    <n v="12865.28"/>
    <n v="3573099"/>
  </r>
  <r>
    <x v="2"/>
    <x v="2"/>
    <x v="2"/>
    <n v="5824"/>
    <n v="373"/>
    <n v="410"/>
    <n v="4903.6000000000004"/>
    <n v="2172352"/>
  </r>
  <r>
    <x v="2"/>
    <x v="3"/>
    <x v="1"/>
    <n v="5856"/>
    <n v="385"/>
    <n v="241"/>
    <n v="5321.2800000000007"/>
    <n v="2254560"/>
  </r>
  <r>
    <x v="2"/>
    <x v="4"/>
    <x v="0"/>
    <n v="6048"/>
    <n v="405"/>
    <n v="653"/>
    <n v="16821.280000000002"/>
    <n v="2449440"/>
  </r>
  <r>
    <x v="2"/>
    <x v="5"/>
    <x v="1"/>
    <n v="4335"/>
    <n v="630"/>
    <n v="622"/>
    <n v="10872.56"/>
    <n v="2731050"/>
  </r>
  <r>
    <x v="2"/>
    <x v="6"/>
    <x v="0"/>
    <n v="4003"/>
    <n v="564"/>
    <n v="115"/>
    <n v="2221.8000000000002"/>
    <n v="2257692"/>
  </r>
  <r>
    <x v="2"/>
    <x v="7"/>
    <x v="2"/>
    <n v="3007"/>
    <n v="639"/>
    <n v="205"/>
    <n v="5280.8"/>
    <n v="1921473"/>
  </r>
  <r>
    <x v="3"/>
    <x v="0"/>
    <x v="2"/>
    <n v="4582"/>
    <n v="513"/>
    <n v="301"/>
    <n v="3876.88"/>
    <n v="2350566"/>
  </r>
  <r>
    <x v="3"/>
    <x v="1"/>
    <x v="3"/>
    <n v="6769"/>
    <n v="314"/>
    <n v="201"/>
    <n v="4253.16"/>
    <n v="2125466"/>
  </r>
  <r>
    <x v="3"/>
    <x v="2"/>
    <x v="2"/>
    <n v="3777"/>
    <n v="547"/>
    <n v="496"/>
    <n v="5932.1600000000008"/>
    <n v="2066019"/>
  </r>
  <r>
    <x v="3"/>
    <x v="3"/>
    <x v="0"/>
    <n v="5990"/>
    <n v="498"/>
    <n v="460"/>
    <n v="10156.800000000001"/>
    <n v="2983020"/>
  </r>
  <r>
    <x v="3"/>
    <x v="4"/>
    <x v="0"/>
    <n v="5441"/>
    <n v="667"/>
    <n v="565"/>
    <n v="14554.400000000001"/>
    <n v="3629147"/>
  </r>
  <r>
    <x v="3"/>
    <x v="5"/>
    <x v="2"/>
    <n v="3155"/>
    <n v="413"/>
    <n v="574"/>
    <n v="10033.52"/>
    <n v="1303015"/>
  </r>
  <r>
    <x v="3"/>
    <x v="6"/>
    <x v="2"/>
    <n v="5079"/>
    <n v="537"/>
    <n v="252"/>
    <n v="4868.6400000000003"/>
    <n v="2727423"/>
  </r>
  <r>
    <x v="3"/>
    <x v="7"/>
    <x v="0"/>
    <n v="6203"/>
    <n v="556"/>
    <n v="447"/>
    <n v="11514.720000000001"/>
    <n v="3448868"/>
  </r>
  <r>
    <x v="4"/>
    <x v="0"/>
    <x v="1"/>
    <n v="6793"/>
    <n v="648"/>
    <n v="548"/>
    <n v="7058.2400000000007"/>
    <n v="4401864"/>
  </r>
  <r>
    <x v="4"/>
    <x v="1"/>
    <x v="2"/>
    <n v="5177"/>
    <n v="454"/>
    <n v="424"/>
    <n v="8971.84"/>
    <n v="2350358"/>
  </r>
  <r>
    <x v="4"/>
    <x v="2"/>
    <x v="2"/>
    <n v="3800"/>
    <n v="367"/>
    <n v="251"/>
    <n v="3001.96"/>
    <n v="1394600"/>
  </r>
  <r>
    <x v="4"/>
    <x v="3"/>
    <x v="1"/>
    <n v="6132"/>
    <n v="376"/>
    <n v="423"/>
    <n v="9339.84"/>
    <n v="2305632"/>
  </r>
  <r>
    <x v="4"/>
    <x v="4"/>
    <x v="1"/>
    <n v="3210"/>
    <n v="700"/>
    <n v="312"/>
    <n v="8037.1200000000008"/>
    <n v="2247000"/>
  </r>
  <r>
    <x v="4"/>
    <x v="5"/>
    <x v="0"/>
    <n v="4511"/>
    <n v="394"/>
    <n v="160"/>
    <n v="2796.8"/>
    <n v="1777334"/>
  </r>
  <r>
    <x v="4"/>
    <x v="6"/>
    <x v="1"/>
    <n v="5614"/>
    <n v="352"/>
    <n v="439"/>
    <n v="8481.48"/>
    <n v="1976128"/>
  </r>
  <r>
    <x v="4"/>
    <x v="7"/>
    <x v="2"/>
    <n v="3944"/>
    <n v="501"/>
    <n v="200"/>
    <n v="5152"/>
    <n v="1975944"/>
  </r>
  <r>
    <x v="5"/>
    <x v="0"/>
    <x v="0"/>
    <n v="4032"/>
    <n v="664"/>
    <n v="187"/>
    <n v="2408.56"/>
    <n v="2677248"/>
  </r>
  <r>
    <x v="5"/>
    <x v="1"/>
    <x v="3"/>
    <n v="3115"/>
    <n v="592"/>
    <n v="397"/>
    <n v="8400.52"/>
    <n v="1844080"/>
  </r>
  <r>
    <x v="5"/>
    <x v="2"/>
    <x v="3"/>
    <n v="5134"/>
    <n v="322"/>
    <n v="406"/>
    <n v="4855.76"/>
    <n v="1653148"/>
  </r>
  <r>
    <x v="5"/>
    <x v="3"/>
    <x v="0"/>
    <n v="5701"/>
    <n v="459"/>
    <n v="556"/>
    <n v="12276.480000000001"/>
    <n v="2616759"/>
  </r>
  <r>
    <x v="5"/>
    <x v="4"/>
    <x v="0"/>
    <n v="3882"/>
    <n v="460"/>
    <n v="237"/>
    <n v="6105.1200000000008"/>
    <n v="1785720"/>
  </r>
  <r>
    <x v="5"/>
    <x v="5"/>
    <x v="1"/>
    <n v="4175"/>
    <n v="459"/>
    <n v="340"/>
    <n v="5943.2"/>
    <n v="1916325"/>
  </r>
  <r>
    <x v="5"/>
    <x v="6"/>
    <x v="2"/>
    <n v="4583"/>
    <n v="660"/>
    <n v="158"/>
    <n v="3052.56"/>
    <n v="3024780"/>
  </r>
  <r>
    <x v="5"/>
    <x v="7"/>
    <x v="3"/>
    <n v="3231"/>
    <n v="515"/>
    <n v="559"/>
    <n v="14399.84"/>
    <n v="1663965"/>
  </r>
  <r>
    <x v="6"/>
    <x v="0"/>
    <x v="0"/>
    <n v="3173"/>
    <n v="427"/>
    <n v="102"/>
    <n v="1313.76"/>
    <n v="1354871"/>
  </r>
  <r>
    <x v="6"/>
    <x v="1"/>
    <x v="0"/>
    <n v="5724"/>
    <n v="376"/>
    <n v="369"/>
    <n v="7808.04"/>
    <n v="2152224"/>
  </r>
  <r>
    <x v="6"/>
    <x v="2"/>
    <x v="3"/>
    <n v="6103"/>
    <n v="661"/>
    <n v="418"/>
    <n v="4999.2800000000007"/>
    <n v="4034083"/>
  </r>
  <r>
    <x v="6"/>
    <x v="3"/>
    <x v="3"/>
    <n v="6785"/>
    <n v="435"/>
    <n v="682"/>
    <n v="15058.560000000001"/>
    <n v="2951475"/>
  </r>
  <r>
    <x v="6"/>
    <x v="4"/>
    <x v="3"/>
    <n v="3027"/>
    <n v="407"/>
    <n v="438"/>
    <n v="11282.880000000001"/>
    <n v="1231989"/>
  </r>
  <r>
    <x v="6"/>
    <x v="5"/>
    <x v="3"/>
    <n v="5016"/>
    <n v="681"/>
    <n v="487"/>
    <n v="8512.76"/>
    <n v="3415896"/>
  </r>
  <r>
    <x v="6"/>
    <x v="6"/>
    <x v="3"/>
    <n v="3827"/>
    <n v="527"/>
    <n v="272"/>
    <n v="5255.04"/>
    <n v="2016829"/>
  </r>
  <r>
    <x v="6"/>
    <x v="7"/>
    <x v="2"/>
    <n v="5032"/>
    <n v="387"/>
    <n v="224"/>
    <n v="5770.2400000000007"/>
    <n v="1947384"/>
  </r>
  <r>
    <x v="7"/>
    <x v="0"/>
    <x v="0"/>
    <n v="3997"/>
    <n v="453"/>
    <n v="664"/>
    <n v="8552.32"/>
    <n v="1810641"/>
  </r>
  <r>
    <x v="7"/>
    <x v="1"/>
    <x v="1"/>
    <n v="5920"/>
    <n v="374"/>
    <n v="599"/>
    <n v="12674.84"/>
    <n v="2214080"/>
  </r>
  <r>
    <x v="7"/>
    <x v="2"/>
    <x v="1"/>
    <n v="6481"/>
    <n v="365"/>
    <n v="668"/>
    <n v="7989.2800000000007"/>
    <n v="2365565"/>
  </r>
  <r>
    <x v="7"/>
    <x v="3"/>
    <x v="2"/>
    <n v="5501"/>
    <n v="588"/>
    <n v="538"/>
    <n v="11879.04"/>
    <n v="3234588"/>
  </r>
  <r>
    <x v="7"/>
    <x v="4"/>
    <x v="1"/>
    <n v="6949"/>
    <n v="542"/>
    <n v="205"/>
    <n v="5280.8"/>
    <n v="3766358"/>
  </r>
  <r>
    <x v="7"/>
    <x v="5"/>
    <x v="1"/>
    <n v="5439"/>
    <n v="535"/>
    <n v="488"/>
    <n v="8530.24"/>
    <n v="2909865"/>
  </r>
  <r>
    <x v="7"/>
    <x v="6"/>
    <x v="3"/>
    <n v="5709"/>
    <n v="514"/>
    <n v="355"/>
    <n v="6858.6"/>
    <n v="2934426"/>
  </r>
  <r>
    <x v="7"/>
    <x v="7"/>
    <x v="2"/>
    <n v="5706"/>
    <n v="566"/>
    <n v="537"/>
    <n v="13833.12"/>
    <n v="3229596"/>
  </r>
  <r>
    <x v="8"/>
    <x v="0"/>
    <x v="3"/>
    <n v="3307"/>
    <n v="409"/>
    <n v="350"/>
    <n v="4508"/>
    <n v="1352563"/>
  </r>
  <r>
    <x v="8"/>
    <x v="1"/>
    <x v="0"/>
    <n v="6277"/>
    <n v="505"/>
    <n v="412"/>
    <n v="8717.92"/>
    <n v="3169885"/>
  </r>
  <r>
    <x v="8"/>
    <x v="2"/>
    <x v="1"/>
    <n v="6941"/>
    <n v="429"/>
    <n v="561"/>
    <n v="6709.56"/>
    <n v="2977689"/>
  </r>
  <r>
    <x v="8"/>
    <x v="3"/>
    <x v="3"/>
    <n v="3788"/>
    <n v="460"/>
    <n v="213"/>
    <n v="4703.04"/>
    <n v="1742480"/>
  </r>
  <r>
    <x v="8"/>
    <x v="4"/>
    <x v="2"/>
    <n v="4421"/>
    <n v="420"/>
    <n v="360"/>
    <n v="9273.6"/>
    <n v="1856820"/>
  </r>
  <r>
    <x v="8"/>
    <x v="5"/>
    <x v="3"/>
    <n v="6364"/>
    <n v="579"/>
    <n v="214"/>
    <n v="3740.7200000000003"/>
    <n v="3684756"/>
  </r>
  <r>
    <x v="8"/>
    <x v="6"/>
    <x v="1"/>
    <n v="4347"/>
    <n v="407"/>
    <n v="243"/>
    <n v="4694.76"/>
    <n v="1769229"/>
  </r>
  <r>
    <x v="8"/>
    <x v="7"/>
    <x v="1"/>
    <n v="4691"/>
    <n v="641"/>
    <n v="341"/>
    <n v="8784.16"/>
    <n v="3006931"/>
  </r>
  <r>
    <x v="9"/>
    <x v="0"/>
    <x v="1"/>
    <n v="4560"/>
    <n v="449"/>
    <n v="432"/>
    <n v="5564.1600000000008"/>
    <n v="2047440"/>
  </r>
  <r>
    <x v="9"/>
    <x v="1"/>
    <x v="2"/>
    <n v="5765"/>
    <n v="661"/>
    <n v="310"/>
    <n v="6559.6"/>
    <n v="3810665"/>
  </r>
  <r>
    <x v="9"/>
    <x v="2"/>
    <x v="0"/>
    <n v="3180"/>
    <n v="328"/>
    <n v="370"/>
    <n v="4425.2000000000007"/>
    <n v="1043040"/>
  </r>
  <r>
    <x v="9"/>
    <x v="3"/>
    <x v="1"/>
    <n v="4006"/>
    <n v="659"/>
    <n v="649"/>
    <n v="14329.920000000002"/>
    <n v="2639954"/>
  </r>
  <r>
    <x v="9"/>
    <x v="4"/>
    <x v="3"/>
    <n v="6085"/>
    <n v="412"/>
    <n v="231"/>
    <n v="5950.56"/>
    <n v="2507020"/>
  </r>
  <r>
    <x v="9"/>
    <x v="5"/>
    <x v="2"/>
    <n v="5807"/>
    <n v="537"/>
    <n v="647"/>
    <n v="11309.56"/>
    <n v="3118359"/>
  </r>
  <r>
    <x v="9"/>
    <x v="6"/>
    <x v="1"/>
    <n v="3212"/>
    <n v="638"/>
    <n v="368"/>
    <n v="7109.76"/>
    <n v="2049256"/>
  </r>
  <r>
    <x v="9"/>
    <x v="7"/>
    <x v="1"/>
    <n v="4831"/>
    <n v="605"/>
    <n v="575"/>
    <n v="14812"/>
    <n v="2922755"/>
  </r>
  <r>
    <x v="10"/>
    <x v="0"/>
    <x v="2"/>
    <n v="4644"/>
    <n v="508"/>
    <n v="497"/>
    <n v="6401.3600000000006"/>
    <n v="2359152"/>
  </r>
  <r>
    <x v="10"/>
    <x v="1"/>
    <x v="1"/>
    <n v="4123"/>
    <n v="579"/>
    <n v="495"/>
    <n v="10474.200000000001"/>
    <n v="2387217"/>
  </r>
  <r>
    <x v="10"/>
    <x v="2"/>
    <x v="1"/>
    <n v="6448"/>
    <n v="569"/>
    <n v="487"/>
    <n v="5824.52"/>
    <n v="3668912"/>
  </r>
  <r>
    <x v="10"/>
    <x v="3"/>
    <x v="3"/>
    <n v="6188"/>
    <n v="634"/>
    <n v="315"/>
    <n v="6955.2000000000007"/>
    <n v="3923192"/>
  </r>
  <r>
    <x v="10"/>
    <x v="4"/>
    <x v="3"/>
    <n v="6737"/>
    <n v="390"/>
    <n v="513"/>
    <n v="13214.880000000001"/>
    <n v="2627430"/>
  </r>
  <r>
    <x v="10"/>
    <x v="5"/>
    <x v="3"/>
    <n v="5368"/>
    <n v="368"/>
    <n v="318"/>
    <n v="5558.64"/>
    <n v="1975424"/>
  </r>
  <r>
    <x v="10"/>
    <x v="6"/>
    <x v="3"/>
    <n v="3634"/>
    <n v="369"/>
    <n v="271"/>
    <n v="5235.72"/>
    <n v="1340946"/>
  </r>
  <r>
    <x v="10"/>
    <x v="7"/>
    <x v="3"/>
    <n v="6183"/>
    <n v="417"/>
    <n v="195"/>
    <n v="5023.2000000000007"/>
    <n v="2578311"/>
  </r>
  <r>
    <x v="11"/>
    <x v="0"/>
    <x v="2"/>
    <n v="5883"/>
    <n v="523"/>
    <n v="450"/>
    <n v="5796"/>
    <n v="3076809"/>
  </r>
  <r>
    <x v="11"/>
    <x v="1"/>
    <x v="2"/>
    <n v="4605"/>
    <n v="539"/>
    <n v="610"/>
    <n v="12907.6"/>
    <n v="2482095"/>
  </r>
  <r>
    <x v="11"/>
    <x v="2"/>
    <x v="0"/>
    <n v="4317"/>
    <n v="434"/>
    <n v="224"/>
    <n v="2679.04"/>
    <n v="1873578"/>
  </r>
  <r>
    <x v="11"/>
    <x v="3"/>
    <x v="1"/>
    <n v="4679"/>
    <n v="674"/>
    <n v="445"/>
    <n v="9825.6"/>
    <n v="3153646"/>
  </r>
  <r>
    <x v="11"/>
    <x v="4"/>
    <x v="0"/>
    <n v="5633"/>
    <n v="675"/>
    <n v="192"/>
    <n v="4945.92"/>
    <n v="3802275"/>
  </r>
  <r>
    <x v="11"/>
    <x v="5"/>
    <x v="0"/>
    <n v="4327"/>
    <n v="368"/>
    <n v="254"/>
    <n v="4439.92"/>
    <n v="1592336"/>
  </r>
  <r>
    <x v="11"/>
    <x v="6"/>
    <x v="0"/>
    <n v="3903"/>
    <n v="356"/>
    <n v="177"/>
    <n v="3419.64"/>
    <n v="1389468"/>
  </r>
  <r>
    <x v="11"/>
    <x v="7"/>
    <x v="3"/>
    <n v="6343"/>
    <n v="337"/>
    <n v="354"/>
    <n v="9119.0400000000009"/>
    <n v="21375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errorCaption="NA" showError="1" updatedVersion="5" minRefreshableVersion="3" useAutoFormatting="1" itemPrintTitles="1" createdVersion="5" indent="0" outline="1" outlineData="1" multipleFieldFilters="0">
  <location ref="M1:Q14" firstHeaderRow="0" firstDataRow="1" firstDataCol="1"/>
  <pivotFields count="9">
    <pivotField axis="axisRow" showAll="0">
      <items count="13">
        <item x="0"/>
        <item x="1"/>
        <item x="2"/>
        <item x="3"/>
        <item x="4"/>
        <item x="5"/>
        <item x="6"/>
        <item x="7"/>
        <item x="8"/>
        <item x="9"/>
        <item x="10"/>
        <item x="11"/>
        <item t="default"/>
      </items>
    </pivotField>
    <pivotField showAll="0">
      <items count="9">
        <item x="0"/>
        <item x="1"/>
        <item x="2"/>
        <item x="3"/>
        <item x="4"/>
        <item x="5"/>
        <item x="6"/>
        <item x="7"/>
        <item t="default"/>
      </items>
    </pivotField>
    <pivotField showAll="0">
      <items count="5">
        <item x="2"/>
        <item x="1"/>
        <item x="0"/>
        <item x="3"/>
        <item t="default"/>
      </items>
    </pivotField>
    <pivotField dataField="1" showAll="0" defaultSubtotal="0"/>
    <pivotField showAll="0" defaultSubtotal="0"/>
    <pivotField dataField="1" showAll="0" defaultSubtotal="0"/>
    <pivotField dataField="1" showAll="0"/>
    <pivotField showAll="0" defaultSubtotal="0"/>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name=" Calls Handled" fld="3" baseField="0" baseItem="0"/>
    <dataField name=" AHT" fld="8" baseField="0" baseItem="0" numFmtId="1"/>
    <dataField name=" Sales" fld="5" baseField="0" baseItem="0"/>
    <dataField name=" Revenue" fld="6" baseField="0" baseItem="0" numFmtId="164"/>
  </dataFields>
  <formats count="23">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outline="0" fieldPosition="0">
        <references count="1">
          <reference field="4294967294" count="1">
            <x v="3"/>
          </reference>
        </references>
      </pivotArea>
    </format>
    <format dxfId="17">
      <pivotArea field="0" type="button" dataOnly="0" labelOnly="1" outline="0" axis="axisRow" fieldPosition="0"/>
    </format>
    <format dxfId="16">
      <pivotArea dataOnly="0" labelOnly="1" outline="0" fieldPosition="0">
        <references count="1">
          <reference field="4294967294" count="1">
            <x v="3"/>
          </reference>
        </references>
      </pivotArea>
    </format>
    <format dxfId="15">
      <pivotArea outline="0" fieldPosition="0">
        <references count="1">
          <reference field="4294967294" count="1">
            <x v="1"/>
          </reference>
        </references>
      </pivotArea>
    </format>
    <format dxfId="14">
      <pivotArea outline="0" fieldPosition="0">
        <references count="1">
          <reference field="4294967294" count="1">
            <x v="3"/>
          </reference>
        </references>
      </pivotArea>
    </format>
    <format dxfId="13">
      <pivotArea outline="0" collapsedLevelsAreSubtotals="1" fieldPosition="0">
        <references count="1">
          <reference field="4294967294" count="1" selected="0">
            <x v="1"/>
          </reference>
        </references>
      </pivotArea>
    </format>
    <format dxfId="12">
      <pivotArea dataOnly="0" labelOnly="1" outline="0" fieldPosition="0">
        <references count="1">
          <reference field="4294967294" count="1">
            <x v="1"/>
          </reference>
        </references>
      </pivotArea>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outline="0" fieldPosition="0">
        <references count="1">
          <reference field="4294967294" count="4">
            <x v="0"/>
            <x v="1"/>
            <x v="2"/>
            <x v="3"/>
          </reference>
        </references>
      </pivotArea>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outline="0" fieldPosition="0">
        <references count="1">
          <reference field="4294967294" count="4">
            <x v="0"/>
            <x v="1"/>
            <x v="2"/>
            <x v="3"/>
          </reference>
        </references>
      </pivotArea>
    </format>
    <format dxfId="1">
      <pivotArea field="0" type="button" dataOnly="0" labelOnly="1" outline="0" axis="axisRow" fieldPosition="0"/>
    </format>
    <format dxfId="0">
      <pivotArea dataOnly="0" labelOnly="1" outline="0" fieldPosition="0">
        <references count="1">
          <reference field="4294967294" count="4">
            <x v="0"/>
            <x v="1"/>
            <x v="2"/>
            <x v="3"/>
          </reference>
        </references>
      </pivotArea>
    </format>
  </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5" applyNumberFormats="0" applyBorderFormats="0" applyFontFormats="0" applyPatternFormats="0" applyAlignmentFormats="0" applyWidthHeightFormats="1" dataCaption="Values" errorCaption="NA" showError="1" updatedVersion="5" minRefreshableVersion="3" useAutoFormatting="1" rowGrandTotals="0" colGrandTotals="0" itemPrintTitles="1" createdVersion="5" indent="0" outline="1" outlineData="1" multipleFieldFilters="0" chartFormat="20">
  <location ref="B21:D25" firstHeaderRow="0" firstDataRow="1" firstDataCol="1"/>
  <pivotFields count="9">
    <pivotField showAll="0">
      <items count="13">
        <item x="0"/>
        <item x="1"/>
        <item x="2"/>
        <item x="3"/>
        <item x="4"/>
        <item x="5"/>
        <item x="6"/>
        <item x="7"/>
        <item x="8"/>
        <item x="9"/>
        <item x="10"/>
        <item x="11"/>
        <item t="default"/>
      </items>
    </pivotField>
    <pivotField showAll="0">
      <items count="9">
        <item x="0"/>
        <item x="1"/>
        <item x="2"/>
        <item x="3"/>
        <item x="4"/>
        <item x="5"/>
        <item x="6"/>
        <item x="7"/>
        <item t="default"/>
      </items>
    </pivotField>
    <pivotField axis="axisRow" showAll="0">
      <items count="5">
        <item x="2"/>
        <item x="1"/>
        <item x="0"/>
        <item x="3"/>
        <item t="default"/>
      </items>
    </pivotField>
    <pivotField showAll="0" defaultSubtotal="0"/>
    <pivotField showAll="0" defaultSubtotal="0"/>
    <pivotField dataField="1" showAll="0" defaultSubtotal="0"/>
    <pivotField dataField="1" showAll="0"/>
    <pivotField showAll="0" defaultSubtotal="0"/>
    <pivotField dragToRow="0" dragToCol="0" dragToPage="0" showAll="0" defaultSubtotal="0"/>
  </pivotFields>
  <rowFields count="1">
    <field x="2"/>
  </rowFields>
  <rowItems count="4">
    <i>
      <x/>
    </i>
    <i>
      <x v="1"/>
    </i>
    <i>
      <x v="2"/>
    </i>
    <i>
      <x v="3"/>
    </i>
  </rowItems>
  <colFields count="1">
    <field x="-2"/>
  </colFields>
  <colItems count="2">
    <i>
      <x/>
    </i>
    <i i="1">
      <x v="1"/>
    </i>
  </colItems>
  <dataFields count="2">
    <dataField name=" Sales" fld="5" baseField="0" baseItem="0"/>
    <dataField name=" Revenue" fld="6" baseField="0" baseItem="0" numFmtId="164"/>
  </dataFields>
  <formats count="17">
    <format dxfId="39">
      <pivotArea type="all" dataOnly="0" outline="0" fieldPosition="0"/>
    </format>
    <format dxfId="38">
      <pivotArea outline="0" collapsedLevelsAreSubtotals="1" fieldPosition="0"/>
    </format>
    <format dxfId="37">
      <pivotArea field="0" type="button" dataOnly="0" labelOnly="1" outline="0"/>
    </format>
    <format dxfId="36">
      <pivotArea dataOnly="0" labelOnly="1" outline="0" fieldPosition="0">
        <references count="1">
          <reference field="4294967294" count="1">
            <x v="1"/>
          </reference>
        </references>
      </pivotArea>
    </format>
    <format dxfId="35">
      <pivotArea field="0" type="button" dataOnly="0" labelOnly="1" outline="0"/>
    </format>
    <format dxfId="34">
      <pivotArea dataOnly="0" labelOnly="1" outline="0" fieldPosition="0">
        <references count="1">
          <reference field="4294967294" count="1">
            <x v="1"/>
          </reference>
        </references>
      </pivotArea>
    </format>
    <format dxfId="33">
      <pivotArea outline="0" fieldPosition="0">
        <references count="1">
          <reference field="4294967294" count="1">
            <x v="1"/>
          </reference>
        </references>
      </pivotArea>
    </format>
    <format dxfId="32">
      <pivotArea type="all" dataOnly="0" outline="0" fieldPosition="0"/>
    </format>
    <format dxfId="31">
      <pivotArea outline="0" collapsedLevelsAreSubtotals="1" fieldPosition="0"/>
    </format>
    <format dxfId="30">
      <pivotArea field="0" type="button" dataOnly="0" labelOnly="1" outline="0"/>
    </format>
    <format dxfId="29">
      <pivotArea dataOnly="0" labelOnly="1" outline="0" fieldPosition="0">
        <references count="1">
          <reference field="4294967294" count="2">
            <x v="0"/>
            <x v="1"/>
          </reference>
        </references>
      </pivotArea>
    </format>
    <format dxfId="28">
      <pivotArea type="all" dataOnly="0" outline="0" fieldPosition="0"/>
    </format>
    <format dxfId="27">
      <pivotArea outline="0" collapsedLevelsAreSubtotals="1" fieldPosition="0"/>
    </format>
    <format dxfId="26">
      <pivotArea field="0" type="button" dataOnly="0" labelOnly="1" outline="0"/>
    </format>
    <format dxfId="25">
      <pivotArea dataOnly="0" labelOnly="1" outline="0" fieldPosition="0">
        <references count="1">
          <reference field="4294967294" count="2">
            <x v="0"/>
            <x v="1"/>
          </reference>
        </references>
      </pivotArea>
    </format>
    <format dxfId="24">
      <pivotArea field="0" type="button" dataOnly="0" labelOnly="1" outline="0"/>
    </format>
    <format dxfId="23">
      <pivotArea dataOnly="0" labelOnly="1" outline="0" fieldPosition="0">
        <references count="1">
          <reference field="4294967294" count="2">
            <x v="0"/>
            <x v="1"/>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5" applyNumberFormats="0" applyBorderFormats="0" applyFontFormats="0" applyPatternFormats="0" applyAlignmentFormats="0" applyWidthHeightFormats="1" dataCaption="Values" errorCaption="NA" showError="1" updatedVersion="5" minRefreshableVersion="3" useAutoFormatting="1" rowGrandTotals="0" colGrandTotals="0" itemPrintTitles="1" createdVersion="5" indent="0" outline="1" outlineData="1" multipleFieldFilters="0">
  <location ref="G3:K15" firstHeaderRow="0" firstDataRow="1" firstDataCol="1" rowPageCount="1" colPageCount="1"/>
  <pivotFields count="9">
    <pivotField axis="axisRow" showAll="0">
      <items count="13">
        <item x="0"/>
        <item x="1"/>
        <item x="2"/>
        <item x="3"/>
        <item x="4"/>
        <item x="5"/>
        <item x="6"/>
        <item x="7"/>
        <item x="8"/>
        <item x="9"/>
        <item x="10"/>
        <item x="11"/>
        <item t="default"/>
      </items>
    </pivotField>
    <pivotField axis="axisPage" multipleItemSelectionAllowed="1" showAll="0">
      <items count="9">
        <item h="1" x="0"/>
        <item x="1"/>
        <item h="1" x="2"/>
        <item h="1" x="3"/>
        <item h="1" x="4"/>
        <item h="1" x="5"/>
        <item h="1" x="6"/>
        <item h="1" x="7"/>
        <item t="default"/>
      </items>
    </pivotField>
    <pivotField showAll="0">
      <items count="5">
        <item x="2"/>
        <item x="1"/>
        <item x="0"/>
        <item x="3"/>
        <item t="default"/>
      </items>
    </pivotField>
    <pivotField dataField="1" showAll="0" defaultSubtotal="0"/>
    <pivotField showAll="0" defaultSubtotal="0"/>
    <pivotField dataField="1" showAll="0" defaultSubtotal="0"/>
    <pivotField dataField="1" showAll="0"/>
    <pivotField showAll="0" defaultSubtotal="0"/>
    <pivotField dataField="1" dragToRow="0" dragToCol="0" dragToPage="0" showAll="0" defaultSubtotal="0"/>
  </pivotFields>
  <rowFields count="1">
    <field x="0"/>
  </rowFields>
  <rowItems count="12">
    <i>
      <x/>
    </i>
    <i>
      <x v="1"/>
    </i>
    <i>
      <x v="2"/>
    </i>
    <i>
      <x v="3"/>
    </i>
    <i>
      <x v="4"/>
    </i>
    <i>
      <x v="5"/>
    </i>
    <i>
      <x v="6"/>
    </i>
    <i>
      <x v="7"/>
    </i>
    <i>
      <x v="8"/>
    </i>
    <i>
      <x v="9"/>
    </i>
    <i>
      <x v="10"/>
    </i>
    <i>
      <x v="11"/>
    </i>
  </rowItems>
  <colFields count="1">
    <field x="-2"/>
  </colFields>
  <colItems count="4">
    <i>
      <x/>
    </i>
    <i i="1">
      <x v="1"/>
    </i>
    <i i="2">
      <x v="2"/>
    </i>
    <i i="3">
      <x v="3"/>
    </i>
  </colItems>
  <pageFields count="1">
    <pageField fld="1" hier="-1"/>
  </pageFields>
  <dataFields count="4">
    <dataField name=" Calls Handled2" fld="3" baseField="0" baseItem="0"/>
    <dataField name=" AHT2" fld="8" baseField="0" baseItem="0" numFmtId="1"/>
    <dataField name=" Sales2" fld="5" baseField="0" baseItem="0"/>
    <dataField name=" Revenue2" fld="6" baseField="0" baseItem="0" numFmtId="164"/>
  </dataFields>
  <formats count="23">
    <format dxfId="62">
      <pivotArea type="all" dataOnly="0" outline="0" fieldPosition="0"/>
    </format>
    <format dxfId="61">
      <pivotArea outline="0" collapsedLevelsAreSubtotals="1" fieldPosition="0"/>
    </format>
    <format dxfId="60">
      <pivotArea field="0" type="button" dataOnly="0" labelOnly="1" outline="0" axis="axisRow" fieldPosition="0"/>
    </format>
    <format dxfId="59">
      <pivotArea dataOnly="0" labelOnly="1" fieldPosition="0">
        <references count="1">
          <reference field="0" count="0"/>
        </references>
      </pivotArea>
    </format>
    <format dxfId="58">
      <pivotArea dataOnly="0" labelOnly="1" outline="0" fieldPosition="0">
        <references count="1">
          <reference field="4294967294" count="1">
            <x v="3"/>
          </reference>
        </references>
      </pivotArea>
    </format>
    <format dxfId="57">
      <pivotArea field="0" type="button" dataOnly="0" labelOnly="1" outline="0" axis="axisRow" fieldPosition="0"/>
    </format>
    <format dxfId="56">
      <pivotArea dataOnly="0" labelOnly="1" outline="0" fieldPosition="0">
        <references count="1">
          <reference field="4294967294" count="1">
            <x v="3"/>
          </reference>
        </references>
      </pivotArea>
    </format>
    <format dxfId="55">
      <pivotArea outline="0" fieldPosition="0">
        <references count="1">
          <reference field="4294967294" count="1">
            <x v="1"/>
          </reference>
        </references>
      </pivotArea>
    </format>
    <format dxfId="54">
      <pivotArea outline="0" fieldPosition="0">
        <references count="1">
          <reference field="4294967294" count="1">
            <x v="3"/>
          </reference>
        </references>
      </pivotArea>
    </format>
    <format dxfId="53">
      <pivotArea outline="0" collapsedLevelsAreSubtotals="1" fieldPosition="0">
        <references count="1">
          <reference field="4294967294" count="1" selected="0">
            <x v="1"/>
          </reference>
        </references>
      </pivotArea>
    </format>
    <format dxfId="52">
      <pivotArea dataOnly="0" labelOnly="1" outline="0" fieldPosition="0">
        <references count="1">
          <reference field="4294967294" count="1">
            <x v="1"/>
          </reference>
        </references>
      </pivotArea>
    </format>
    <format dxfId="51">
      <pivotArea type="all" dataOnly="0" outline="0" fieldPosition="0"/>
    </format>
    <format dxfId="50">
      <pivotArea outline="0" collapsedLevelsAreSubtotals="1" fieldPosition="0"/>
    </format>
    <format dxfId="49">
      <pivotArea field="0" type="button" dataOnly="0" labelOnly="1" outline="0" axis="axisRow" fieldPosition="0"/>
    </format>
    <format dxfId="48">
      <pivotArea dataOnly="0" labelOnly="1" fieldPosition="0">
        <references count="1">
          <reference field="0" count="0"/>
        </references>
      </pivotArea>
    </format>
    <format dxfId="47">
      <pivotArea dataOnly="0" labelOnly="1" outline="0" fieldPosition="0">
        <references count="1">
          <reference field="4294967294" count="4">
            <x v="0"/>
            <x v="1"/>
            <x v="2"/>
            <x v="3"/>
          </reference>
        </references>
      </pivotArea>
    </format>
    <format dxfId="46">
      <pivotArea type="all" dataOnly="0" outline="0" fieldPosition="0"/>
    </format>
    <format dxfId="45">
      <pivotArea outline="0" collapsedLevelsAreSubtotals="1" fieldPosition="0"/>
    </format>
    <format dxfId="44">
      <pivotArea field="0" type="button" dataOnly="0" labelOnly="1" outline="0" axis="axisRow" fieldPosition="0"/>
    </format>
    <format dxfId="43">
      <pivotArea dataOnly="0" labelOnly="1" fieldPosition="0">
        <references count="1">
          <reference field="0" count="0"/>
        </references>
      </pivotArea>
    </format>
    <format dxfId="42">
      <pivotArea dataOnly="0" labelOnly="1" outline="0" fieldPosition="0">
        <references count="1">
          <reference field="4294967294" count="4">
            <x v="0"/>
            <x v="1"/>
            <x v="2"/>
            <x v="3"/>
          </reference>
        </references>
      </pivotArea>
    </format>
    <format dxfId="41">
      <pivotArea field="0" type="button" dataOnly="0" labelOnly="1" outline="0" axis="axisRow" fieldPosition="0"/>
    </format>
    <format dxfId="40">
      <pivotArea dataOnly="0" labelOnly="1" outline="0" fieldPosition="0">
        <references count="1">
          <reference field="4294967294" count="4">
            <x v="0"/>
            <x v="1"/>
            <x v="2"/>
            <x v="3"/>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5" applyNumberFormats="0" applyBorderFormats="0" applyFontFormats="0" applyPatternFormats="0" applyAlignmentFormats="0" applyWidthHeightFormats="1" dataCaption="Values" errorCaption="NA" showError="1" updatedVersion="5" minRefreshableVersion="3" useAutoFormatting="1" rowGrandTotals="0" colGrandTotals="0" itemPrintTitles="1" createdVersion="5" indent="0" outline="1" outlineData="1" multipleFieldFilters="0">
  <location ref="A3:E15" firstHeaderRow="0" firstDataRow="1" firstDataCol="1" rowPageCount="1" colPageCount="1"/>
  <pivotFields count="9">
    <pivotField axis="axisRow" showAll="0">
      <items count="13">
        <item x="0"/>
        <item x="1"/>
        <item x="2"/>
        <item x="3"/>
        <item x="4"/>
        <item x="5"/>
        <item x="6"/>
        <item x="7"/>
        <item x="8"/>
        <item x="9"/>
        <item x="10"/>
        <item x="11"/>
        <item t="default"/>
      </items>
    </pivotField>
    <pivotField axis="axisPage" multipleItemSelectionAllowed="1" showAll="0">
      <items count="9">
        <item x="0"/>
        <item h="1" x="1"/>
        <item h="1" x="2"/>
        <item h="1" x="3"/>
        <item h="1" x="4"/>
        <item h="1" x="5"/>
        <item h="1" x="6"/>
        <item h="1" x="7"/>
        <item t="default"/>
      </items>
    </pivotField>
    <pivotField showAll="0">
      <items count="5">
        <item x="2"/>
        <item x="1"/>
        <item x="0"/>
        <item x="3"/>
        <item t="default"/>
      </items>
    </pivotField>
    <pivotField dataField="1" showAll="0" defaultSubtotal="0"/>
    <pivotField showAll="0" defaultSubtotal="0"/>
    <pivotField dataField="1" showAll="0" defaultSubtotal="0"/>
    <pivotField dataField="1" showAll="0"/>
    <pivotField showAll="0" defaultSubtotal="0"/>
    <pivotField dataField="1" dragToRow="0" dragToCol="0" dragToPage="0" showAll="0" defaultSubtotal="0"/>
  </pivotFields>
  <rowFields count="1">
    <field x="0"/>
  </rowFields>
  <rowItems count="12">
    <i>
      <x/>
    </i>
    <i>
      <x v="1"/>
    </i>
    <i>
      <x v="2"/>
    </i>
    <i>
      <x v="3"/>
    </i>
    <i>
      <x v="4"/>
    </i>
    <i>
      <x v="5"/>
    </i>
    <i>
      <x v="6"/>
    </i>
    <i>
      <x v="7"/>
    </i>
    <i>
      <x v="8"/>
    </i>
    <i>
      <x v="9"/>
    </i>
    <i>
      <x v="10"/>
    </i>
    <i>
      <x v="11"/>
    </i>
  </rowItems>
  <colFields count="1">
    <field x="-2"/>
  </colFields>
  <colItems count="4">
    <i>
      <x/>
    </i>
    <i i="1">
      <x v="1"/>
    </i>
    <i i="2">
      <x v="2"/>
    </i>
    <i i="3">
      <x v="3"/>
    </i>
  </colItems>
  <pageFields count="1">
    <pageField fld="1" hier="-1"/>
  </pageFields>
  <dataFields count="4">
    <dataField name=" Calls Handled1" fld="3" baseField="0" baseItem="0"/>
    <dataField name=" AHT1" fld="8" baseField="0" baseItem="0" numFmtId="1"/>
    <dataField name=" Sales1" fld="5" baseField="0" baseItem="0"/>
    <dataField name=" Revenue1" fld="6" baseField="0" baseItem="0" numFmtId="164"/>
  </dataFields>
  <formats count="23">
    <format dxfId="85">
      <pivotArea type="all" dataOnly="0" outline="0" fieldPosition="0"/>
    </format>
    <format dxfId="84">
      <pivotArea outline="0" collapsedLevelsAreSubtotals="1" fieldPosition="0"/>
    </format>
    <format dxfId="83">
      <pivotArea field="0" type="button" dataOnly="0" labelOnly="1" outline="0" axis="axisRow" fieldPosition="0"/>
    </format>
    <format dxfId="82">
      <pivotArea dataOnly="0" labelOnly="1" fieldPosition="0">
        <references count="1">
          <reference field="0" count="0"/>
        </references>
      </pivotArea>
    </format>
    <format dxfId="81">
      <pivotArea dataOnly="0" labelOnly="1" outline="0" fieldPosition="0">
        <references count="1">
          <reference field="4294967294" count="1">
            <x v="3"/>
          </reference>
        </references>
      </pivotArea>
    </format>
    <format dxfId="80">
      <pivotArea field="0" type="button" dataOnly="0" labelOnly="1" outline="0" axis="axisRow" fieldPosition="0"/>
    </format>
    <format dxfId="79">
      <pivotArea dataOnly="0" labelOnly="1" outline="0" fieldPosition="0">
        <references count="1">
          <reference field="4294967294" count="1">
            <x v="3"/>
          </reference>
        </references>
      </pivotArea>
    </format>
    <format dxfId="78">
      <pivotArea outline="0" fieldPosition="0">
        <references count="1">
          <reference field="4294967294" count="1">
            <x v="1"/>
          </reference>
        </references>
      </pivotArea>
    </format>
    <format dxfId="77">
      <pivotArea outline="0" fieldPosition="0">
        <references count="1">
          <reference field="4294967294" count="1">
            <x v="3"/>
          </reference>
        </references>
      </pivotArea>
    </format>
    <format dxfId="76">
      <pivotArea outline="0" collapsedLevelsAreSubtotals="1" fieldPosition="0">
        <references count="1">
          <reference field="4294967294" count="1" selected="0">
            <x v="1"/>
          </reference>
        </references>
      </pivotArea>
    </format>
    <format dxfId="75">
      <pivotArea dataOnly="0" labelOnly="1" outline="0" fieldPosition="0">
        <references count="1">
          <reference field="4294967294" count="1">
            <x v="1"/>
          </reference>
        </references>
      </pivotArea>
    </format>
    <format dxfId="74">
      <pivotArea type="all" dataOnly="0" outline="0" fieldPosition="0"/>
    </format>
    <format dxfId="73">
      <pivotArea outline="0" collapsedLevelsAreSubtotals="1" fieldPosition="0"/>
    </format>
    <format dxfId="72">
      <pivotArea field="0" type="button" dataOnly="0" labelOnly="1" outline="0" axis="axisRow" fieldPosition="0"/>
    </format>
    <format dxfId="71">
      <pivotArea dataOnly="0" labelOnly="1" fieldPosition="0">
        <references count="1">
          <reference field="0" count="0"/>
        </references>
      </pivotArea>
    </format>
    <format dxfId="70">
      <pivotArea dataOnly="0" labelOnly="1" outline="0" fieldPosition="0">
        <references count="1">
          <reference field="4294967294" count="4">
            <x v="0"/>
            <x v="1"/>
            <x v="2"/>
            <x v="3"/>
          </reference>
        </references>
      </pivotArea>
    </format>
    <format dxfId="69">
      <pivotArea type="all" dataOnly="0" outline="0" fieldPosition="0"/>
    </format>
    <format dxfId="68">
      <pivotArea outline="0" collapsedLevelsAreSubtotals="1" fieldPosition="0"/>
    </format>
    <format dxfId="67">
      <pivotArea field="0" type="button" dataOnly="0" labelOnly="1" outline="0" axis="axisRow" fieldPosition="0"/>
    </format>
    <format dxfId="66">
      <pivotArea dataOnly="0" labelOnly="1" fieldPosition="0">
        <references count="1">
          <reference field="0" count="0"/>
        </references>
      </pivotArea>
    </format>
    <format dxfId="65">
      <pivotArea dataOnly="0" labelOnly="1" outline="0" fieldPosition="0">
        <references count="1">
          <reference field="4294967294" count="4">
            <x v="0"/>
            <x v="1"/>
            <x v="2"/>
            <x v="3"/>
          </reference>
        </references>
      </pivotArea>
    </format>
    <format dxfId="64">
      <pivotArea field="0" type="button" dataOnly="0" labelOnly="1" outline="0" axis="axisRow" fieldPosition="0"/>
    </format>
    <format dxfId="63">
      <pivotArea dataOnly="0" labelOnly="1" outline="0" fieldPosition="0">
        <references count="1">
          <reference field="4294967294" count="4">
            <x v="0"/>
            <x v="1"/>
            <x v="2"/>
            <x v="3"/>
          </reference>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Month" sourceName="Sale Month">
  <pivotTables>
    <pivotTable tabId="4" name="PivotTable3"/>
    <pivotTable tabId="4" name="PivotTable4"/>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3"/>
    <pivotTable tabId="4" name="PivotTable4"/>
  </pivotTables>
  <data>
    <tabular pivotCacheId="1">
      <items count="8">
        <i x="0" s="1"/>
        <i x="1" s="1"/>
        <i x="2" s="1"/>
        <i x="3" s="1"/>
        <i x="4" s="1"/>
        <i x="5"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4" name="PivotTable2"/>
    <pivotTable tabId="4" name="PivotTable1"/>
    <pivotTable tabId="4" name="PivotTable3"/>
    <pivotTable tabId="4" name="PivotTable4"/>
  </pivotTables>
  <data>
    <tabular pivotCacheId="1">
      <items count="4">
        <i x="2" s="1"/>
        <i x="1"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1" sourceName="Product">
  <pivotTables>
    <pivotTable tabId="4" name="PivotTable1"/>
  </pivotTables>
  <data>
    <tabular pivotCacheId="1">
      <items count="8">
        <i x="0" s="1"/>
        <i x="1"/>
        <i x="2"/>
        <i x="3"/>
        <i x="4"/>
        <i x="5"/>
        <i x="6"/>
        <i x="7"/>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2" sourceName="Product">
  <pivotTables>
    <pivotTable tabId="4" name="PivotTable2"/>
  </pivotTables>
  <data>
    <tabular pivotCacheId="1">
      <items count="8">
        <i x="0"/>
        <i x="1" s="1"/>
        <i x="2"/>
        <i x="3"/>
        <i x="4"/>
        <i x="5"/>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Month 1" cache="Slicer_Sale_Month" caption="Sale Month" style="SlicerStyleDark5" rowHeight="182880"/>
  <slicer name="Product 3" cache="Slicer_Product" caption="Product" startItem="2" style="SlicerStyleDark5" rowHeight="182880"/>
  <slicer name="Location 1" cache="Slicer_Location" caption="Location" style="SlicerStyleDark5" rowHeight="182880"/>
  <slicer name="Product 4" cache="Slicer_Product1" caption="Product" style="SlicerStyleDark2" rowHeight="182880"/>
  <slicer name="Product 5" cache="Slicer_Product2" caption="Product" style="SlicerStyleDark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showRowColHeaders="0" tabSelected="1" zoomScaleNormal="100" workbookViewId="0"/>
  </sheetViews>
  <sheetFormatPr defaultRowHeight="15" x14ac:dyDescent="0.25"/>
  <sheetData/>
  <sheetProtection selectLockedCells="1" selectUnlockedCells="1"/>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097" r:id="rId3" name="Drop Down 1">
              <controlPr defaultSize="0" autoLine="0" autoPict="0">
                <anchor moveWithCells="1">
                  <from>
                    <xdr:col>18</xdr:col>
                    <xdr:colOff>247650</xdr:colOff>
                    <xdr:row>14</xdr:row>
                    <xdr:rowOff>171450</xdr:rowOff>
                  </from>
                  <to>
                    <xdr:col>20</xdr:col>
                    <xdr:colOff>266700</xdr:colOff>
                    <xdr:row>16</xdr:row>
                    <xdr:rowOff>0</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8"/>
  <sheetViews>
    <sheetView showGridLines="0" workbookViewId="0"/>
  </sheetViews>
  <sheetFormatPr defaultRowHeight="15" customHeight="1" x14ac:dyDescent="0.2"/>
  <cols>
    <col min="1" max="1" width="14.28515625" style="3" bestFit="1" customWidth="1"/>
    <col min="2" max="2" width="14.28515625" style="3" customWidth="1"/>
    <col min="3" max="3" width="6" style="3" customWidth="1"/>
    <col min="4" max="4" width="8.42578125" style="3" customWidth="1"/>
    <col min="5" max="5" width="9.28515625" style="3" customWidth="1"/>
    <col min="6" max="6" width="12.42578125" style="3" customWidth="1"/>
    <col min="7" max="7" width="14.28515625" style="3" bestFit="1" customWidth="1"/>
    <col min="8" max="8" width="13.28515625" style="3" customWidth="1"/>
    <col min="9" max="9" width="5.5703125" style="3" customWidth="1"/>
    <col min="10" max="10" width="6.28515625" style="3" bestFit="1" customWidth="1"/>
    <col min="11" max="11" width="9.28515625" style="3" bestFit="1" customWidth="1"/>
    <col min="12" max="12" width="5.7109375" style="3" customWidth="1"/>
    <col min="13" max="13" width="14.28515625" style="3" bestFit="1" customWidth="1"/>
    <col min="14" max="14" width="11.7109375" style="3" bestFit="1" customWidth="1"/>
    <col min="15" max="15" width="4.5703125" style="3" customWidth="1"/>
    <col min="16" max="16" width="6" style="3" customWidth="1"/>
    <col min="17" max="17" width="8.42578125" style="3" customWidth="1"/>
    <col min="18" max="18" width="9.140625" style="3"/>
    <col min="19" max="19" width="15.140625" style="3" bestFit="1" customWidth="1"/>
    <col min="20" max="20" width="16.140625" style="3" customWidth="1"/>
    <col min="21" max="22" width="17.85546875" style="3" customWidth="1"/>
    <col min="23" max="16384" width="9.140625" style="3"/>
  </cols>
  <sheetData>
    <row r="1" spans="1:26" s="5" customFormat="1" x14ac:dyDescent="0.25">
      <c r="A1" s="23" t="s">
        <v>1</v>
      </c>
      <c r="B1" s="10" t="s">
        <v>4</v>
      </c>
      <c r="C1"/>
      <c r="D1"/>
      <c r="E1"/>
      <c r="G1" s="23" t="s">
        <v>1</v>
      </c>
      <c r="H1" s="10" t="s">
        <v>5</v>
      </c>
      <c r="I1"/>
      <c r="J1"/>
      <c r="K1"/>
      <c r="M1" s="9" t="s">
        <v>28</v>
      </c>
      <c r="N1" s="11" t="s">
        <v>33</v>
      </c>
      <c r="O1" s="11" t="s">
        <v>34</v>
      </c>
      <c r="P1" s="11" t="s">
        <v>35</v>
      </c>
      <c r="Q1" s="11" t="s">
        <v>36</v>
      </c>
      <c r="S1" s="5" t="s">
        <v>33</v>
      </c>
      <c r="T1" s="16">
        <f>GETPIVOTDATA(" Calls Handled",$M$1)</f>
        <v>479391</v>
      </c>
      <c r="U1" s="3" t="str">
        <f>"Support!N2:N"&amp;COUNTA(Support!M:M)-1</f>
        <v>Support!N2:N13</v>
      </c>
      <c r="V1" s="18"/>
      <c r="X1" s="3" t="s">
        <v>33</v>
      </c>
      <c r="Y1" s="5">
        <v>4</v>
      </c>
      <c r="Z1" s="5" t="str">
        <f>INDEX(X1:X4,Y1)</f>
        <v xml:space="preserve"> Revenue</v>
      </c>
    </row>
    <row r="2" spans="1:26" x14ac:dyDescent="0.25">
      <c r="A2"/>
      <c r="B2"/>
      <c r="C2"/>
      <c r="D2"/>
      <c r="E2"/>
      <c r="G2"/>
      <c r="H2"/>
      <c r="I2"/>
      <c r="J2"/>
      <c r="K2"/>
      <c r="M2" s="10" t="s">
        <v>3</v>
      </c>
      <c r="N2" s="4">
        <v>39131</v>
      </c>
      <c r="O2" s="12">
        <v>543.25790294140199</v>
      </c>
      <c r="P2" s="4">
        <v>3294</v>
      </c>
      <c r="Q2" s="13">
        <v>56752.039999999994</v>
      </c>
      <c r="S2" s="3" t="s">
        <v>34</v>
      </c>
      <c r="T2" s="14">
        <f>GETPIVOTDATA(" AHT",$M$1)</f>
        <v>501.30887521876713</v>
      </c>
      <c r="U2" s="3" t="str">
        <f>"Support!O2:O"&amp;COUNTA(Support!M:M)-1</f>
        <v>Support!O2:O13</v>
      </c>
      <c r="V2" s="19"/>
      <c r="W2" s="5"/>
      <c r="X2" s="3" t="s">
        <v>34</v>
      </c>
    </row>
    <row r="3" spans="1:26" ht="12.75" x14ac:dyDescent="0.2">
      <c r="A3" s="9" t="s">
        <v>28</v>
      </c>
      <c r="B3" s="11" t="s">
        <v>38</v>
      </c>
      <c r="C3" s="11" t="s">
        <v>39</v>
      </c>
      <c r="D3" s="11" t="s">
        <v>40</v>
      </c>
      <c r="E3" s="11" t="s">
        <v>41</v>
      </c>
      <c r="G3" s="9" t="s">
        <v>28</v>
      </c>
      <c r="H3" s="11" t="s">
        <v>42</v>
      </c>
      <c r="I3" s="11" t="s">
        <v>43</v>
      </c>
      <c r="J3" s="11" t="s">
        <v>44</v>
      </c>
      <c r="K3" s="11" t="s">
        <v>45</v>
      </c>
      <c r="M3" s="10" t="s">
        <v>12</v>
      </c>
      <c r="N3" s="4">
        <v>40103</v>
      </c>
      <c r="O3" s="12">
        <v>532.55245243497995</v>
      </c>
      <c r="P3" s="4">
        <v>4087</v>
      </c>
      <c r="Q3" s="13">
        <v>84150.56</v>
      </c>
      <c r="S3" s="3" t="s">
        <v>35</v>
      </c>
      <c r="T3" s="14">
        <f>GETPIVOTDATA(" Sales",$M$1)</f>
        <v>38473</v>
      </c>
      <c r="U3" s="3" t="str">
        <f>"Support!P2:P"&amp;COUNTA(Support!M:M)-1</f>
        <v>Support!P2:P13</v>
      </c>
      <c r="V3" s="19"/>
      <c r="X3" s="3" t="s">
        <v>35</v>
      </c>
    </row>
    <row r="4" spans="1:26" ht="12.75" x14ac:dyDescent="0.2">
      <c r="A4" s="10" t="s">
        <v>3</v>
      </c>
      <c r="B4" s="4">
        <v>3092</v>
      </c>
      <c r="C4" s="12">
        <v>603</v>
      </c>
      <c r="D4" s="4">
        <v>634</v>
      </c>
      <c r="E4" s="13">
        <v>8165.92</v>
      </c>
      <c r="G4" s="10" t="s">
        <v>3</v>
      </c>
      <c r="H4" s="4">
        <v>4182</v>
      </c>
      <c r="I4" s="12">
        <v>592</v>
      </c>
      <c r="J4" s="4">
        <v>123</v>
      </c>
      <c r="K4" s="13">
        <v>2602.6799999999998</v>
      </c>
      <c r="M4" s="10" t="s">
        <v>13</v>
      </c>
      <c r="N4" s="4">
        <v>41141</v>
      </c>
      <c r="O4" s="12">
        <v>481.91060013125593</v>
      </c>
      <c r="P4" s="4">
        <v>3080</v>
      </c>
      <c r="Q4" s="13">
        <v>61197.48000000001</v>
      </c>
      <c r="S4" s="3" t="s">
        <v>36</v>
      </c>
      <c r="T4" s="17">
        <f>GETPIVOTDATA(" Revenue",$M$1)</f>
        <v>746183.48</v>
      </c>
      <c r="U4" s="3" t="str">
        <f>"Support!Q2:Q"&amp;COUNTA(Support!M:M)-1</f>
        <v>Support!Q2:Q13</v>
      </c>
      <c r="V4" s="19"/>
      <c r="X4" s="3" t="s">
        <v>36</v>
      </c>
    </row>
    <row r="5" spans="1:26" ht="12.75" x14ac:dyDescent="0.2">
      <c r="A5" s="10" t="s">
        <v>12</v>
      </c>
      <c r="B5" s="4">
        <v>6859</v>
      </c>
      <c r="C5" s="12">
        <v>591</v>
      </c>
      <c r="D5" s="4">
        <v>393</v>
      </c>
      <c r="E5" s="13">
        <v>5061.84</v>
      </c>
      <c r="G5" s="10" t="s">
        <v>12</v>
      </c>
      <c r="H5" s="4">
        <v>5683</v>
      </c>
      <c r="I5" s="12">
        <v>669</v>
      </c>
      <c r="J5" s="4">
        <v>508</v>
      </c>
      <c r="K5" s="13">
        <v>10749.28</v>
      </c>
      <c r="M5" s="10" t="s">
        <v>14</v>
      </c>
      <c r="N5" s="4">
        <v>40996</v>
      </c>
      <c r="O5" s="12">
        <v>503.30578593033465</v>
      </c>
      <c r="P5" s="4">
        <v>3296</v>
      </c>
      <c r="Q5" s="13">
        <v>65190.28</v>
      </c>
    </row>
    <row r="6" spans="1:26" ht="12.75" x14ac:dyDescent="0.2">
      <c r="A6" s="10" t="s">
        <v>13</v>
      </c>
      <c r="B6" s="4">
        <v>5339</v>
      </c>
      <c r="C6" s="12">
        <v>462</v>
      </c>
      <c r="D6" s="4">
        <v>226</v>
      </c>
      <c r="E6" s="13">
        <v>2910.88</v>
      </c>
      <c r="G6" s="10" t="s">
        <v>13</v>
      </c>
      <c r="H6" s="4">
        <v>6729</v>
      </c>
      <c r="I6" s="12">
        <v>531</v>
      </c>
      <c r="J6" s="4">
        <v>608</v>
      </c>
      <c r="K6" s="13">
        <v>12865.28</v>
      </c>
      <c r="M6" s="10" t="s">
        <v>15</v>
      </c>
      <c r="N6" s="4">
        <v>39181</v>
      </c>
      <c r="O6" s="12">
        <v>470.35195630535208</v>
      </c>
      <c r="P6" s="4">
        <v>2757</v>
      </c>
      <c r="Q6" s="13">
        <v>52839.28</v>
      </c>
    </row>
    <row r="7" spans="1:26" ht="12.75" x14ac:dyDescent="0.2">
      <c r="A7" s="10" t="s">
        <v>14</v>
      </c>
      <c r="B7" s="4">
        <v>4582</v>
      </c>
      <c r="C7" s="12">
        <v>513</v>
      </c>
      <c r="D7" s="4">
        <v>301</v>
      </c>
      <c r="E7" s="13">
        <v>3876.88</v>
      </c>
      <c r="G7" s="10" t="s">
        <v>14</v>
      </c>
      <c r="H7" s="4">
        <v>6769</v>
      </c>
      <c r="I7" s="12">
        <v>314</v>
      </c>
      <c r="J7" s="4">
        <v>201</v>
      </c>
      <c r="K7" s="13">
        <v>4253.16</v>
      </c>
      <c r="M7" s="10" t="s">
        <v>16</v>
      </c>
      <c r="N7" s="4">
        <v>33853</v>
      </c>
      <c r="O7" s="12">
        <v>507.54807550290963</v>
      </c>
      <c r="P7" s="4">
        <v>2840</v>
      </c>
      <c r="Q7" s="13">
        <v>57442.039999999994</v>
      </c>
      <c r="S7" s="10" t="s">
        <v>46</v>
      </c>
      <c r="T7" s="10" t="str">
        <f>Z1&amp;" for "&amp;B1</f>
        <v xml:space="preserve"> Revenue for Product-1</v>
      </c>
      <c r="U7" s="10" t="str">
        <f>Z1&amp;" for "&amp;H1</f>
        <v xml:space="preserve"> Revenue for Product-2</v>
      </c>
    </row>
    <row r="8" spans="1:26" ht="12.75" x14ac:dyDescent="0.2">
      <c r="A8" s="10" t="s">
        <v>15</v>
      </c>
      <c r="B8" s="4">
        <v>6793</v>
      </c>
      <c r="C8" s="12">
        <v>648</v>
      </c>
      <c r="D8" s="4">
        <v>548</v>
      </c>
      <c r="E8" s="13">
        <v>7058.2400000000007</v>
      </c>
      <c r="G8" s="10" t="s">
        <v>15</v>
      </c>
      <c r="H8" s="4">
        <v>5177</v>
      </c>
      <c r="I8" s="12">
        <v>454</v>
      </c>
      <c r="J8" s="4">
        <v>424</v>
      </c>
      <c r="K8" s="13">
        <v>8971.84</v>
      </c>
      <c r="M8" s="10" t="s">
        <v>17</v>
      </c>
      <c r="N8" s="4">
        <v>38687</v>
      </c>
      <c r="O8" s="12">
        <v>493.82870214800835</v>
      </c>
      <c r="P8" s="4">
        <v>2992</v>
      </c>
      <c r="Q8" s="13">
        <v>60000.560000000005</v>
      </c>
      <c r="S8" s="10" t="s">
        <v>47</v>
      </c>
      <c r="T8" s="10" t="str">
        <f>Z1&amp;"1"</f>
        <v xml:space="preserve"> Revenue1</v>
      </c>
      <c r="U8" s="10" t="str">
        <f>Z1&amp;"2"</f>
        <v xml:space="preserve"> Revenue2</v>
      </c>
    </row>
    <row r="9" spans="1:26" ht="12.75" x14ac:dyDescent="0.2">
      <c r="A9" s="10" t="s">
        <v>16</v>
      </c>
      <c r="B9" s="4">
        <v>4032</v>
      </c>
      <c r="C9" s="12">
        <v>664</v>
      </c>
      <c r="D9" s="4">
        <v>187</v>
      </c>
      <c r="E9" s="13">
        <v>2408.56</v>
      </c>
      <c r="G9" s="10" t="s">
        <v>16</v>
      </c>
      <c r="H9" s="4">
        <v>3115</v>
      </c>
      <c r="I9" s="12">
        <v>592</v>
      </c>
      <c r="J9" s="4">
        <v>397</v>
      </c>
      <c r="K9" s="13">
        <v>8400.52</v>
      </c>
      <c r="M9" s="10" t="s">
        <v>18</v>
      </c>
      <c r="N9" s="4">
        <v>45702</v>
      </c>
      <c r="O9" s="12">
        <v>491.55658395693843</v>
      </c>
      <c r="P9" s="4">
        <v>4054</v>
      </c>
      <c r="Q9" s="13">
        <v>75598.240000000005</v>
      </c>
      <c r="S9" s="10" t="s">
        <v>48</v>
      </c>
      <c r="T9" s="10">
        <f>MATCH(T8,$A$3:$K$3,0)</f>
        <v>5</v>
      </c>
      <c r="U9" s="10">
        <f>MATCH(U8,$A$3:$K$3,0)</f>
        <v>11</v>
      </c>
    </row>
    <row r="10" spans="1:26" ht="12.75" x14ac:dyDescent="0.2">
      <c r="A10" s="10" t="s">
        <v>17</v>
      </c>
      <c r="B10" s="4">
        <v>3173</v>
      </c>
      <c r="C10" s="12">
        <v>427</v>
      </c>
      <c r="D10" s="4">
        <v>102</v>
      </c>
      <c r="E10" s="13">
        <v>1313.76</v>
      </c>
      <c r="G10" s="10" t="s">
        <v>17</v>
      </c>
      <c r="H10" s="4">
        <v>5724</v>
      </c>
      <c r="I10" s="12">
        <v>376</v>
      </c>
      <c r="J10" s="4">
        <v>369</v>
      </c>
      <c r="K10" s="13">
        <v>7808.04</v>
      </c>
      <c r="M10" s="10" t="s">
        <v>19</v>
      </c>
      <c r="N10" s="4">
        <v>40136</v>
      </c>
      <c r="O10" s="12">
        <v>487.35182878214073</v>
      </c>
      <c r="P10" s="4">
        <v>2694</v>
      </c>
      <c r="Q10" s="13">
        <v>51131.760000000009</v>
      </c>
      <c r="S10" s="15" t="s">
        <v>49</v>
      </c>
      <c r="T10" s="15">
        <v>4</v>
      </c>
      <c r="U10" s="15">
        <v>4</v>
      </c>
    </row>
    <row r="11" spans="1:26" ht="12.75" x14ac:dyDescent="0.2">
      <c r="A11" s="10" t="s">
        <v>18</v>
      </c>
      <c r="B11" s="4">
        <v>3997</v>
      </c>
      <c r="C11" s="12">
        <v>453</v>
      </c>
      <c r="D11" s="4">
        <v>664</v>
      </c>
      <c r="E11" s="13">
        <v>8552.32</v>
      </c>
      <c r="G11" s="10" t="s">
        <v>18</v>
      </c>
      <c r="H11" s="4">
        <v>5920</v>
      </c>
      <c r="I11" s="12">
        <v>374</v>
      </c>
      <c r="J11" s="4">
        <v>599</v>
      </c>
      <c r="K11" s="13">
        <v>12674.84</v>
      </c>
      <c r="M11" s="10" t="s">
        <v>20</v>
      </c>
      <c r="N11" s="4">
        <v>37446</v>
      </c>
      <c r="O11" s="12">
        <v>537.80080649468573</v>
      </c>
      <c r="P11" s="4">
        <v>3582</v>
      </c>
      <c r="Q11" s="13">
        <v>70060.760000000009</v>
      </c>
      <c r="S11" s="22" t="s">
        <v>52</v>
      </c>
      <c r="T11" s="21" t="str">
        <f>ADDRESS(T10,T9,4)</f>
        <v>E4</v>
      </c>
      <c r="U11" s="21" t="str">
        <f>ADDRESS(U10,U9,4)</f>
        <v>K4</v>
      </c>
    </row>
    <row r="12" spans="1:26" ht="12.75" x14ac:dyDescent="0.2">
      <c r="A12" s="10" t="s">
        <v>19</v>
      </c>
      <c r="B12" s="4">
        <v>3307</v>
      </c>
      <c r="C12" s="12">
        <v>409</v>
      </c>
      <c r="D12" s="4">
        <v>350</v>
      </c>
      <c r="E12" s="13">
        <v>4508</v>
      </c>
      <c r="G12" s="10" t="s">
        <v>19</v>
      </c>
      <c r="H12" s="4">
        <v>6277</v>
      </c>
      <c r="I12" s="12">
        <v>505</v>
      </c>
      <c r="J12" s="4">
        <v>412</v>
      </c>
      <c r="K12" s="13">
        <v>8717.92</v>
      </c>
      <c r="M12" s="10" t="s">
        <v>21</v>
      </c>
      <c r="N12" s="4">
        <v>43325</v>
      </c>
      <c r="O12" s="12">
        <v>481.49068667051358</v>
      </c>
      <c r="P12" s="4">
        <v>3091</v>
      </c>
      <c r="Q12" s="13">
        <v>58687.72</v>
      </c>
      <c r="S12" s="15" t="s">
        <v>50</v>
      </c>
      <c r="T12" s="10">
        <f>COUNTA(A:A)+1</f>
        <v>15</v>
      </c>
      <c r="U12" s="10">
        <f>COUNTA(G:G)+1</f>
        <v>15</v>
      </c>
    </row>
    <row r="13" spans="1:26" ht="12.75" x14ac:dyDescent="0.2">
      <c r="A13" s="10" t="s">
        <v>20</v>
      </c>
      <c r="B13" s="4">
        <v>4560</v>
      </c>
      <c r="C13" s="12">
        <v>449</v>
      </c>
      <c r="D13" s="4">
        <v>432</v>
      </c>
      <c r="E13" s="13">
        <v>5564.1600000000008</v>
      </c>
      <c r="G13" s="10" t="s">
        <v>20</v>
      </c>
      <c r="H13" s="4">
        <v>5765</v>
      </c>
      <c r="I13" s="12">
        <v>661</v>
      </c>
      <c r="J13" s="4">
        <v>310</v>
      </c>
      <c r="K13" s="13">
        <v>6559.6</v>
      </c>
      <c r="M13" s="10" t="s">
        <v>22</v>
      </c>
      <c r="N13" s="4">
        <v>39690</v>
      </c>
      <c r="O13" s="12">
        <v>491.50410682791636</v>
      </c>
      <c r="P13" s="4">
        <v>2706</v>
      </c>
      <c r="Q13" s="13">
        <v>53132.759999999995</v>
      </c>
      <c r="S13" s="20" t="s">
        <v>51</v>
      </c>
      <c r="T13" s="21" t="str">
        <f>ADDRESS(T12,T9,4)</f>
        <v>E15</v>
      </c>
      <c r="U13" s="21" t="str">
        <f>ADDRESS(U12,U9,4)</f>
        <v>K15</v>
      </c>
    </row>
    <row r="14" spans="1:26" ht="12.75" x14ac:dyDescent="0.2">
      <c r="A14" s="10" t="s">
        <v>21</v>
      </c>
      <c r="B14" s="4">
        <v>4644</v>
      </c>
      <c r="C14" s="12">
        <v>508</v>
      </c>
      <c r="D14" s="4">
        <v>497</v>
      </c>
      <c r="E14" s="13">
        <v>6401.3600000000006</v>
      </c>
      <c r="G14" s="10" t="s">
        <v>21</v>
      </c>
      <c r="H14" s="4">
        <v>4123</v>
      </c>
      <c r="I14" s="12">
        <v>579</v>
      </c>
      <c r="J14" s="4">
        <v>495</v>
      </c>
      <c r="K14" s="13">
        <v>10474.200000000001</v>
      </c>
      <c r="M14" s="10" t="s">
        <v>37</v>
      </c>
      <c r="N14" s="4">
        <v>479391</v>
      </c>
      <c r="O14" s="12">
        <v>501.30887521876713</v>
      </c>
      <c r="P14" s="4">
        <v>38473</v>
      </c>
      <c r="Q14" s="13">
        <v>746183.48</v>
      </c>
      <c r="S14" s="3" t="s">
        <v>53</v>
      </c>
      <c r="T14" s="3" t="str">
        <f>"Support!"&amp;T11&amp;":"&amp;T13</f>
        <v>Support!E4:E15</v>
      </c>
      <c r="U14" s="3" t="str">
        <f>"Support!"&amp;U11&amp;":"&amp;U13</f>
        <v>Support!K4:K15</v>
      </c>
    </row>
    <row r="15" spans="1:26" ht="15" customHeight="1" x14ac:dyDescent="0.2">
      <c r="A15" s="10" t="s">
        <v>22</v>
      </c>
      <c r="B15" s="4">
        <v>5883</v>
      </c>
      <c r="C15" s="12">
        <v>523</v>
      </c>
      <c r="D15" s="4">
        <v>450</v>
      </c>
      <c r="E15" s="13">
        <v>5796</v>
      </c>
      <c r="G15" s="10" t="s">
        <v>22</v>
      </c>
      <c r="H15" s="4">
        <v>4605</v>
      </c>
      <c r="I15" s="12">
        <v>539</v>
      </c>
      <c r="J15" s="4">
        <v>610</v>
      </c>
      <c r="K15" s="13">
        <v>12907.6</v>
      </c>
      <c r="S15" s="3" t="s">
        <v>54</v>
      </c>
      <c r="T15" s="3" t="str">
        <f>"Support!A4:A"&amp;COUNTA(A:A)+1</f>
        <v>Support!A4:A15</v>
      </c>
    </row>
    <row r="16" spans="1:26" ht="15" customHeight="1" x14ac:dyDescent="0.2">
      <c r="S16" s="3" t="s">
        <v>55</v>
      </c>
      <c r="T16" s="3" t="str">
        <f>B1&amp;" Vs "&amp;H1</f>
        <v>Product-1 Vs Product-2</v>
      </c>
    </row>
    <row r="21" spans="1:9" ht="12.75" x14ac:dyDescent="0.2">
      <c r="B21" s="23" t="s">
        <v>28</v>
      </c>
      <c r="C21" s="11" t="s">
        <v>35</v>
      </c>
      <c r="D21" s="11" t="s">
        <v>36</v>
      </c>
    </row>
    <row r="22" spans="1:9" ht="15" customHeight="1" x14ac:dyDescent="0.25">
      <c r="B22" s="10" t="s">
        <v>26</v>
      </c>
      <c r="C22" s="4">
        <v>9718</v>
      </c>
      <c r="D22" s="13">
        <v>185506.96</v>
      </c>
      <c r="I22"/>
    </row>
    <row r="23" spans="1:9" ht="15" customHeight="1" x14ac:dyDescent="0.25">
      <c r="B23" s="10" t="s">
        <v>25</v>
      </c>
      <c r="C23" s="4">
        <v>11301</v>
      </c>
      <c r="D23" s="13">
        <v>206901.56</v>
      </c>
      <c r="I23"/>
    </row>
    <row r="24" spans="1:9" ht="15" customHeight="1" x14ac:dyDescent="0.25">
      <c r="B24" s="10" t="s">
        <v>24</v>
      </c>
      <c r="C24" s="4">
        <v>7649</v>
      </c>
      <c r="D24" s="13">
        <v>147620.44000000003</v>
      </c>
      <c r="I24"/>
    </row>
    <row r="25" spans="1:9" ht="15" customHeight="1" x14ac:dyDescent="0.25">
      <c r="B25" s="10" t="s">
        <v>27</v>
      </c>
      <c r="C25" s="4">
        <v>9805</v>
      </c>
      <c r="D25" s="13">
        <v>206154.52000000005</v>
      </c>
      <c r="I25"/>
    </row>
    <row r="26" spans="1:9" ht="15" customHeight="1" x14ac:dyDescent="0.25">
      <c r="D26"/>
      <c r="I26"/>
    </row>
    <row r="27" spans="1:9" ht="15" customHeight="1" x14ac:dyDescent="0.25">
      <c r="A27"/>
      <c r="B27"/>
      <c r="C27"/>
      <c r="D27"/>
    </row>
    <row r="28" spans="1:9" ht="15" customHeight="1" x14ac:dyDescent="0.25">
      <c r="A28"/>
      <c r="B28"/>
      <c r="C28"/>
      <c r="D28"/>
      <c r="E28"/>
    </row>
    <row r="29" spans="1:9" ht="15" customHeight="1" x14ac:dyDescent="0.25">
      <c r="A29"/>
      <c r="B29"/>
      <c r="C29"/>
      <c r="D29"/>
      <c r="E29"/>
    </row>
    <row r="30" spans="1:9" ht="15" customHeight="1" x14ac:dyDescent="0.25">
      <c r="A30"/>
      <c r="B30"/>
      <c r="C30"/>
      <c r="D30"/>
      <c r="E30"/>
    </row>
    <row r="31" spans="1:9" ht="15" customHeight="1" x14ac:dyDescent="0.25">
      <c r="A31"/>
      <c r="B31"/>
      <c r="C31"/>
      <c r="D31"/>
      <c r="E31"/>
    </row>
    <row r="32" spans="1:9" ht="15" customHeight="1" x14ac:dyDescent="0.25">
      <c r="A32"/>
      <c r="B32"/>
      <c r="C32"/>
      <c r="D32"/>
      <c r="E32"/>
    </row>
    <row r="33" spans="1:5" ht="15" customHeight="1" x14ac:dyDescent="0.25">
      <c r="A33"/>
      <c r="B33"/>
      <c r="C33"/>
      <c r="D33"/>
      <c r="E33"/>
    </row>
    <row r="34" spans="1:5" ht="15" customHeight="1" x14ac:dyDescent="0.25">
      <c r="A34"/>
      <c r="B34"/>
      <c r="C34"/>
      <c r="D34"/>
      <c r="E34"/>
    </row>
    <row r="35" spans="1:5" ht="15" customHeight="1" x14ac:dyDescent="0.25">
      <c r="A35"/>
      <c r="B35"/>
      <c r="C35"/>
      <c r="D35"/>
      <c r="E35"/>
    </row>
    <row r="36" spans="1:5" ht="15" customHeight="1" x14ac:dyDescent="0.25">
      <c r="A36"/>
      <c r="B36"/>
      <c r="C36"/>
    </row>
    <row r="37" spans="1:5" ht="15" customHeight="1" x14ac:dyDescent="0.25">
      <c r="A37"/>
      <c r="B37"/>
      <c r="C37"/>
    </row>
    <row r="38" spans="1:5" ht="15" customHeight="1" x14ac:dyDescent="0.25">
      <c r="A38"/>
      <c r="B38"/>
      <c r="C38"/>
    </row>
    <row r="39" spans="1:5" ht="15" customHeight="1" x14ac:dyDescent="0.25">
      <c r="A39"/>
      <c r="B39"/>
      <c r="C39"/>
    </row>
    <row r="40" spans="1:5" ht="15" customHeight="1" x14ac:dyDescent="0.25">
      <c r="A40"/>
      <c r="B40"/>
      <c r="C40"/>
    </row>
    <row r="41" spans="1:5" ht="15" customHeight="1" x14ac:dyDescent="0.25">
      <c r="A41"/>
      <c r="B41"/>
      <c r="C41"/>
    </row>
    <row r="42" spans="1:5" ht="15" customHeight="1" x14ac:dyDescent="0.25">
      <c r="A42"/>
      <c r="B42"/>
      <c r="C42"/>
    </row>
    <row r="43" spans="1:5" ht="15" customHeight="1" x14ac:dyDescent="0.25">
      <c r="A43"/>
      <c r="B43"/>
      <c r="C43"/>
    </row>
    <row r="44" spans="1:5" ht="15" customHeight="1" x14ac:dyDescent="0.25">
      <c r="A44"/>
      <c r="B44"/>
      <c r="C44"/>
    </row>
    <row r="45" spans="1:5" ht="15" customHeight="1" x14ac:dyDescent="0.25">
      <c r="A45"/>
      <c r="B45"/>
      <c r="C45"/>
    </row>
    <row r="46" spans="1:5" ht="15" customHeight="1" x14ac:dyDescent="0.25">
      <c r="A46"/>
      <c r="B46"/>
      <c r="C46"/>
    </row>
    <row r="47" spans="1:5" ht="15" customHeight="1" x14ac:dyDescent="0.25">
      <c r="A47"/>
      <c r="B47"/>
      <c r="C47"/>
    </row>
    <row r="48" spans="1:5" ht="15" customHeight="1" x14ac:dyDescent="0.25">
      <c r="A48"/>
      <c r="B48"/>
      <c r="C48"/>
    </row>
    <row r="49" spans="1:3" ht="15" customHeight="1" x14ac:dyDescent="0.25">
      <c r="A49"/>
      <c r="B49"/>
      <c r="C49"/>
    </row>
    <row r="50" spans="1:3" ht="15" customHeight="1" x14ac:dyDescent="0.25">
      <c r="A50"/>
      <c r="B50"/>
      <c r="C50"/>
    </row>
    <row r="51" spans="1:3" ht="15" customHeight="1" x14ac:dyDescent="0.25">
      <c r="A51"/>
      <c r="B51"/>
      <c r="C51"/>
    </row>
    <row r="52" spans="1:3" ht="15" customHeight="1" x14ac:dyDescent="0.25">
      <c r="A52"/>
      <c r="B52"/>
      <c r="C52"/>
    </row>
    <row r="53" spans="1:3" ht="15" customHeight="1" x14ac:dyDescent="0.25">
      <c r="A53"/>
      <c r="B53"/>
      <c r="C53"/>
    </row>
    <row r="54" spans="1:3" ht="15" customHeight="1" x14ac:dyDescent="0.25">
      <c r="A54"/>
      <c r="B54"/>
      <c r="C54"/>
    </row>
    <row r="55" spans="1:3" ht="15" customHeight="1" x14ac:dyDescent="0.25">
      <c r="A55"/>
      <c r="B55"/>
      <c r="C55"/>
    </row>
    <row r="56" spans="1:3" ht="15" customHeight="1" x14ac:dyDescent="0.25">
      <c r="A56"/>
      <c r="B56"/>
      <c r="C56"/>
    </row>
    <row r="57" spans="1:3" ht="15" customHeight="1" x14ac:dyDescent="0.25">
      <c r="A57"/>
      <c r="B57"/>
      <c r="C57"/>
    </row>
    <row r="58" spans="1:3" ht="15" customHeight="1" x14ac:dyDescent="0.25">
      <c r="A58"/>
      <c r="B58"/>
      <c r="C58"/>
    </row>
    <row r="59" spans="1:3" ht="15" customHeight="1" x14ac:dyDescent="0.25">
      <c r="A59"/>
      <c r="B59"/>
      <c r="C59"/>
    </row>
    <row r="60" spans="1:3" ht="15" customHeight="1" x14ac:dyDescent="0.25">
      <c r="A60"/>
      <c r="B60"/>
      <c r="C60"/>
    </row>
    <row r="61" spans="1:3" ht="15" customHeight="1" x14ac:dyDescent="0.25">
      <c r="A61"/>
      <c r="B61"/>
      <c r="C61"/>
    </row>
    <row r="62" spans="1:3" ht="15" customHeight="1" x14ac:dyDescent="0.25">
      <c r="A62"/>
      <c r="B62"/>
      <c r="C62"/>
    </row>
    <row r="63" spans="1:3" ht="15" customHeight="1" x14ac:dyDescent="0.25">
      <c r="A63"/>
      <c r="B63"/>
      <c r="C63"/>
    </row>
    <row r="64" spans="1:3" ht="15" customHeight="1" x14ac:dyDescent="0.25">
      <c r="A64"/>
      <c r="B64"/>
      <c r="C64"/>
    </row>
    <row r="65" spans="1:3" ht="15" customHeight="1" x14ac:dyDescent="0.25">
      <c r="A65"/>
      <c r="B65"/>
      <c r="C65"/>
    </row>
    <row r="66" spans="1:3" ht="15" customHeight="1" x14ac:dyDescent="0.25">
      <c r="A66"/>
      <c r="B66"/>
      <c r="C66"/>
    </row>
    <row r="67" spans="1:3" ht="15" customHeight="1" x14ac:dyDescent="0.25">
      <c r="A67"/>
      <c r="B67"/>
      <c r="C67"/>
    </row>
    <row r="68" spans="1:3" ht="15" customHeight="1" x14ac:dyDescent="0.25">
      <c r="A68"/>
      <c r="B68"/>
      <c r="C68"/>
    </row>
    <row r="69" spans="1:3" ht="15" customHeight="1" x14ac:dyDescent="0.25">
      <c r="A69"/>
      <c r="B69"/>
      <c r="C69"/>
    </row>
    <row r="70" spans="1:3" ht="15" customHeight="1" x14ac:dyDescent="0.25">
      <c r="A70"/>
      <c r="B70"/>
      <c r="C70"/>
    </row>
    <row r="71" spans="1:3" ht="15" customHeight="1" x14ac:dyDescent="0.25">
      <c r="A71"/>
      <c r="B71"/>
      <c r="C71"/>
    </row>
    <row r="72" spans="1:3" ht="15" customHeight="1" x14ac:dyDescent="0.25">
      <c r="A72"/>
      <c r="B72"/>
      <c r="C72"/>
    </row>
    <row r="73" spans="1:3" ht="15" customHeight="1" x14ac:dyDescent="0.25">
      <c r="A73"/>
      <c r="B73"/>
      <c r="C73"/>
    </row>
    <row r="74" spans="1:3" ht="15" customHeight="1" x14ac:dyDescent="0.25">
      <c r="A74"/>
      <c r="B74"/>
      <c r="C74"/>
    </row>
    <row r="75" spans="1:3" ht="15" customHeight="1" x14ac:dyDescent="0.25">
      <c r="A75"/>
      <c r="B75"/>
      <c r="C75"/>
    </row>
    <row r="76" spans="1:3" ht="15" customHeight="1" x14ac:dyDescent="0.25">
      <c r="A76"/>
      <c r="B76"/>
      <c r="C76"/>
    </row>
    <row r="77" spans="1:3" ht="15" customHeight="1" x14ac:dyDescent="0.25">
      <c r="A77"/>
      <c r="B77"/>
      <c r="C77"/>
    </row>
    <row r="78" spans="1:3" ht="15" customHeight="1" x14ac:dyDescent="0.25">
      <c r="A78"/>
      <c r="B78"/>
      <c r="C78"/>
    </row>
  </sheetData>
  <pageMargins left="0.7" right="0.7" top="0.75" bottom="0.75" header="0.3" footer="0.3"/>
  <pageSetup orientation="portrait" r:id="rId5"/>
  <extLst>
    <ext xmlns:x14="http://schemas.microsoft.com/office/spreadsheetml/2009/9/main" uri="{05C60535-1F16-4fd2-B633-F4F36F0B64E0}">
      <x14:sparklineGroups xmlns:xm="http://schemas.microsoft.com/office/excel/2006/main">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Calls_Handled</xm:f>
              <xm:sqref>V1</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AHT</xm:f>
              <xm:sqref>V2</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Sales</xm:f>
              <xm:sqref>V3</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Revenue</xm:f>
              <xm:sqref>V4</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7"/>
  <sheetViews>
    <sheetView showGridLines="0" workbookViewId="0">
      <pane ySplit="1" topLeftCell="A2" activePane="bottomLeft" state="frozen"/>
      <selection pane="bottomLeft"/>
    </sheetView>
  </sheetViews>
  <sheetFormatPr defaultRowHeight="15" x14ac:dyDescent="0.25"/>
  <cols>
    <col min="1" max="4" width="17.28515625" customWidth="1"/>
    <col min="5" max="5" width="20.140625" customWidth="1"/>
    <col min="6" max="7" width="17.28515625" customWidth="1"/>
    <col min="8" max="8" width="17.28515625" style="8" bestFit="1" customWidth="1"/>
  </cols>
  <sheetData>
    <row r="1" spans="1:8" x14ac:dyDescent="0.25">
      <c r="A1" s="2" t="s">
        <v>0</v>
      </c>
      <c r="B1" s="2" t="s">
        <v>1</v>
      </c>
      <c r="C1" s="2" t="s">
        <v>23</v>
      </c>
      <c r="D1" s="2" t="s">
        <v>30</v>
      </c>
      <c r="E1" s="2" t="s">
        <v>31</v>
      </c>
      <c r="F1" s="2" t="s">
        <v>29</v>
      </c>
      <c r="G1" s="2" t="s">
        <v>2</v>
      </c>
      <c r="H1" s="6" t="s">
        <v>32</v>
      </c>
    </row>
    <row r="2" spans="1:8" x14ac:dyDescent="0.25">
      <c r="A2" s="1" t="s">
        <v>3</v>
      </c>
      <c r="B2" s="1" t="s">
        <v>4</v>
      </c>
      <c r="C2" s="1" t="s">
        <v>24</v>
      </c>
      <c r="D2" s="1">
        <v>3092</v>
      </c>
      <c r="E2" s="1">
        <v>603</v>
      </c>
      <c r="F2" s="1">
        <v>634</v>
      </c>
      <c r="G2" s="24">
        <v>8165.92</v>
      </c>
      <c r="H2" s="7">
        <f>E2*D2</f>
        <v>1864476</v>
      </c>
    </row>
    <row r="3" spans="1:8" x14ac:dyDescent="0.25">
      <c r="A3" s="1" t="s">
        <v>3</v>
      </c>
      <c r="B3" s="1" t="s">
        <v>5</v>
      </c>
      <c r="C3" s="1" t="s">
        <v>25</v>
      </c>
      <c r="D3" s="1">
        <v>4182</v>
      </c>
      <c r="E3" s="1">
        <v>592</v>
      </c>
      <c r="F3" s="1">
        <v>123</v>
      </c>
      <c r="G3" s="24">
        <v>2602.6799999999998</v>
      </c>
      <c r="H3" s="7">
        <f t="shared" ref="H3:H66" si="0">E3*D3</f>
        <v>2475744</v>
      </c>
    </row>
    <row r="4" spans="1:8" x14ac:dyDescent="0.25">
      <c r="A4" s="1" t="s">
        <v>3</v>
      </c>
      <c r="B4" s="1" t="s">
        <v>6</v>
      </c>
      <c r="C4" s="1" t="s">
        <v>25</v>
      </c>
      <c r="D4" s="1">
        <v>3682</v>
      </c>
      <c r="E4" s="1">
        <v>405</v>
      </c>
      <c r="F4" s="1">
        <v>692</v>
      </c>
      <c r="G4" s="24">
        <v>8276.32</v>
      </c>
      <c r="H4" s="7">
        <f t="shared" si="0"/>
        <v>1491210</v>
      </c>
    </row>
    <row r="5" spans="1:8" x14ac:dyDescent="0.25">
      <c r="A5" s="1" t="s">
        <v>3</v>
      </c>
      <c r="B5" s="1" t="s">
        <v>7</v>
      </c>
      <c r="C5" s="1" t="s">
        <v>26</v>
      </c>
      <c r="D5" s="1">
        <v>5759</v>
      </c>
      <c r="E5" s="1">
        <v>589</v>
      </c>
      <c r="F5" s="1">
        <v>284</v>
      </c>
      <c r="G5" s="24">
        <v>6270.72</v>
      </c>
      <c r="H5" s="7">
        <f t="shared" si="0"/>
        <v>3392051</v>
      </c>
    </row>
    <row r="6" spans="1:8" x14ac:dyDescent="0.25">
      <c r="A6" s="1" t="s">
        <v>3</v>
      </c>
      <c r="B6" s="1" t="s">
        <v>8</v>
      </c>
      <c r="C6" s="1" t="s">
        <v>26</v>
      </c>
      <c r="D6" s="1">
        <v>4919</v>
      </c>
      <c r="E6" s="1">
        <v>671</v>
      </c>
      <c r="F6" s="1">
        <v>186</v>
      </c>
      <c r="G6" s="24">
        <v>4791.3600000000006</v>
      </c>
      <c r="H6" s="7">
        <f t="shared" si="0"/>
        <v>3300649</v>
      </c>
    </row>
    <row r="7" spans="1:8" x14ac:dyDescent="0.25">
      <c r="A7" s="1" t="s">
        <v>3</v>
      </c>
      <c r="B7" s="1" t="s">
        <v>9</v>
      </c>
      <c r="C7" s="1" t="s">
        <v>26</v>
      </c>
      <c r="D7" s="1">
        <v>6050</v>
      </c>
      <c r="E7" s="1">
        <v>472</v>
      </c>
      <c r="F7" s="1">
        <v>688</v>
      </c>
      <c r="G7" s="24">
        <v>12026.24</v>
      </c>
      <c r="H7" s="7">
        <f t="shared" si="0"/>
        <v>2855600</v>
      </c>
    </row>
    <row r="8" spans="1:8" x14ac:dyDescent="0.25">
      <c r="A8" s="1" t="s">
        <v>3</v>
      </c>
      <c r="B8" s="1" t="s">
        <v>10</v>
      </c>
      <c r="C8" s="1" t="s">
        <v>24</v>
      </c>
      <c r="D8" s="1">
        <v>6224</v>
      </c>
      <c r="E8" s="1">
        <v>467</v>
      </c>
      <c r="F8" s="1">
        <v>478</v>
      </c>
      <c r="G8" s="24">
        <v>9234.9600000000009</v>
      </c>
      <c r="H8" s="7">
        <f t="shared" si="0"/>
        <v>2906608</v>
      </c>
    </row>
    <row r="9" spans="1:8" x14ac:dyDescent="0.25">
      <c r="A9" s="1" t="s">
        <v>3</v>
      </c>
      <c r="B9" s="1" t="s">
        <v>11</v>
      </c>
      <c r="C9" s="1" t="s">
        <v>25</v>
      </c>
      <c r="D9" s="1">
        <v>5223</v>
      </c>
      <c r="E9" s="1">
        <v>569</v>
      </c>
      <c r="F9" s="1">
        <v>209</v>
      </c>
      <c r="G9" s="24">
        <v>5383.84</v>
      </c>
      <c r="H9" s="7">
        <f t="shared" si="0"/>
        <v>2971887</v>
      </c>
    </row>
    <row r="10" spans="1:8" x14ac:dyDescent="0.25">
      <c r="A10" s="1" t="s">
        <v>12</v>
      </c>
      <c r="B10" s="1" t="s">
        <v>4</v>
      </c>
      <c r="C10" s="1" t="s">
        <v>24</v>
      </c>
      <c r="D10" s="1">
        <v>6859</v>
      </c>
      <c r="E10" s="1">
        <v>591</v>
      </c>
      <c r="F10" s="1">
        <v>393</v>
      </c>
      <c r="G10" s="24">
        <v>5061.84</v>
      </c>
      <c r="H10" s="7">
        <f t="shared" si="0"/>
        <v>4053669</v>
      </c>
    </row>
    <row r="11" spans="1:8" x14ac:dyDescent="0.25">
      <c r="A11" s="1" t="s">
        <v>12</v>
      </c>
      <c r="B11" s="1" t="s">
        <v>5</v>
      </c>
      <c r="C11" s="1" t="s">
        <v>26</v>
      </c>
      <c r="D11" s="1">
        <v>5683</v>
      </c>
      <c r="E11" s="1">
        <v>669</v>
      </c>
      <c r="F11" s="1">
        <v>508</v>
      </c>
      <c r="G11" s="24">
        <v>10749.28</v>
      </c>
      <c r="H11" s="7">
        <f t="shared" si="0"/>
        <v>3801927</v>
      </c>
    </row>
    <row r="12" spans="1:8" x14ac:dyDescent="0.25">
      <c r="A12" s="1" t="s">
        <v>12</v>
      </c>
      <c r="B12" s="1" t="s">
        <v>6</v>
      </c>
      <c r="C12" s="1" t="s">
        <v>25</v>
      </c>
      <c r="D12" s="1">
        <v>3771</v>
      </c>
      <c r="E12" s="1">
        <v>332</v>
      </c>
      <c r="F12" s="1">
        <v>169</v>
      </c>
      <c r="G12" s="24">
        <v>2021.2400000000002</v>
      </c>
      <c r="H12" s="7">
        <f t="shared" si="0"/>
        <v>1251972</v>
      </c>
    </row>
    <row r="13" spans="1:8" x14ac:dyDescent="0.25">
      <c r="A13" s="1" t="s">
        <v>12</v>
      </c>
      <c r="B13" s="1" t="s">
        <v>7</v>
      </c>
      <c r="C13" s="1" t="s">
        <v>27</v>
      </c>
      <c r="D13" s="1">
        <v>3305</v>
      </c>
      <c r="E13" s="1">
        <v>350</v>
      </c>
      <c r="F13" s="1">
        <v>616</v>
      </c>
      <c r="G13" s="24">
        <v>13601.28</v>
      </c>
      <c r="H13" s="7">
        <f t="shared" si="0"/>
        <v>1156750</v>
      </c>
    </row>
    <row r="14" spans="1:8" x14ac:dyDescent="0.25">
      <c r="A14" s="1" t="s">
        <v>12</v>
      </c>
      <c r="B14" s="1" t="s">
        <v>8</v>
      </c>
      <c r="C14" s="1" t="s">
        <v>27</v>
      </c>
      <c r="D14" s="1">
        <v>6440</v>
      </c>
      <c r="E14" s="1">
        <v>572</v>
      </c>
      <c r="F14" s="1">
        <v>625</v>
      </c>
      <c r="G14" s="24">
        <v>16100.000000000002</v>
      </c>
      <c r="H14" s="7">
        <f t="shared" si="0"/>
        <v>3683680</v>
      </c>
    </row>
    <row r="15" spans="1:8" x14ac:dyDescent="0.25">
      <c r="A15" s="1" t="s">
        <v>12</v>
      </c>
      <c r="B15" s="1" t="s">
        <v>9</v>
      </c>
      <c r="C15" s="1" t="s">
        <v>25</v>
      </c>
      <c r="D15" s="1">
        <v>5869</v>
      </c>
      <c r="E15" s="1">
        <v>525</v>
      </c>
      <c r="F15" s="1">
        <v>627</v>
      </c>
      <c r="G15" s="24">
        <v>10959.960000000001</v>
      </c>
      <c r="H15" s="7">
        <f t="shared" si="0"/>
        <v>3081225</v>
      </c>
    </row>
    <row r="16" spans="1:8" x14ac:dyDescent="0.25">
      <c r="A16" s="1" t="s">
        <v>12</v>
      </c>
      <c r="B16" s="1" t="s">
        <v>10</v>
      </c>
      <c r="C16" s="1" t="s">
        <v>27</v>
      </c>
      <c r="D16" s="1">
        <v>3141</v>
      </c>
      <c r="E16" s="1">
        <v>618</v>
      </c>
      <c r="F16" s="1">
        <v>612</v>
      </c>
      <c r="G16" s="24">
        <v>11823.84</v>
      </c>
      <c r="H16" s="7">
        <f t="shared" si="0"/>
        <v>1941138</v>
      </c>
    </row>
    <row r="17" spans="1:8" x14ac:dyDescent="0.25">
      <c r="A17" s="1" t="s">
        <v>12</v>
      </c>
      <c r="B17" s="1" t="s">
        <v>11</v>
      </c>
      <c r="C17" s="1" t="s">
        <v>27</v>
      </c>
      <c r="D17" s="1">
        <v>5035</v>
      </c>
      <c r="E17" s="1">
        <v>474</v>
      </c>
      <c r="F17" s="1">
        <v>537</v>
      </c>
      <c r="G17" s="24">
        <v>13833.12</v>
      </c>
      <c r="H17" s="7">
        <f t="shared" si="0"/>
        <v>2386590</v>
      </c>
    </row>
    <row r="18" spans="1:8" x14ac:dyDescent="0.25">
      <c r="A18" s="1" t="s">
        <v>13</v>
      </c>
      <c r="B18" s="1" t="s">
        <v>4</v>
      </c>
      <c r="C18" s="1" t="s">
        <v>27</v>
      </c>
      <c r="D18" s="1">
        <v>5339</v>
      </c>
      <c r="E18" s="1">
        <v>462</v>
      </c>
      <c r="F18" s="1">
        <v>226</v>
      </c>
      <c r="G18" s="24">
        <v>2910.88</v>
      </c>
      <c r="H18" s="7">
        <f t="shared" si="0"/>
        <v>2466618</v>
      </c>
    </row>
    <row r="19" spans="1:8" x14ac:dyDescent="0.25">
      <c r="A19" s="1" t="s">
        <v>13</v>
      </c>
      <c r="B19" s="1" t="s">
        <v>5</v>
      </c>
      <c r="C19" s="1" t="s">
        <v>26</v>
      </c>
      <c r="D19" s="1">
        <v>6729</v>
      </c>
      <c r="E19" s="1">
        <v>531</v>
      </c>
      <c r="F19" s="1">
        <v>608</v>
      </c>
      <c r="G19" s="24">
        <v>12865.28</v>
      </c>
      <c r="H19" s="7">
        <f t="shared" si="0"/>
        <v>3573099</v>
      </c>
    </row>
    <row r="20" spans="1:8" x14ac:dyDescent="0.25">
      <c r="A20" s="1" t="s">
        <v>13</v>
      </c>
      <c r="B20" s="1" t="s">
        <v>6</v>
      </c>
      <c r="C20" s="1" t="s">
        <v>26</v>
      </c>
      <c r="D20" s="1">
        <v>5824</v>
      </c>
      <c r="E20" s="1">
        <v>373</v>
      </c>
      <c r="F20" s="1">
        <v>410</v>
      </c>
      <c r="G20" s="24">
        <v>4903.6000000000004</v>
      </c>
      <c r="H20" s="7">
        <f t="shared" si="0"/>
        <v>2172352</v>
      </c>
    </row>
    <row r="21" spans="1:8" x14ac:dyDescent="0.25">
      <c r="A21" s="1" t="s">
        <v>13</v>
      </c>
      <c r="B21" s="1" t="s">
        <v>7</v>
      </c>
      <c r="C21" s="1" t="s">
        <v>25</v>
      </c>
      <c r="D21" s="1">
        <v>5856</v>
      </c>
      <c r="E21" s="1">
        <v>385</v>
      </c>
      <c r="F21" s="1">
        <v>241</v>
      </c>
      <c r="G21" s="24">
        <v>5321.2800000000007</v>
      </c>
      <c r="H21" s="7">
        <f t="shared" si="0"/>
        <v>2254560</v>
      </c>
    </row>
    <row r="22" spans="1:8" x14ac:dyDescent="0.25">
      <c r="A22" s="1" t="s">
        <v>13</v>
      </c>
      <c r="B22" s="1" t="s">
        <v>8</v>
      </c>
      <c r="C22" s="1" t="s">
        <v>24</v>
      </c>
      <c r="D22" s="1">
        <v>6048</v>
      </c>
      <c r="E22" s="1">
        <v>405</v>
      </c>
      <c r="F22" s="1">
        <v>653</v>
      </c>
      <c r="G22" s="24">
        <v>16821.280000000002</v>
      </c>
      <c r="H22" s="7">
        <f t="shared" si="0"/>
        <v>2449440</v>
      </c>
    </row>
    <row r="23" spans="1:8" x14ac:dyDescent="0.25">
      <c r="A23" s="1" t="s">
        <v>13</v>
      </c>
      <c r="B23" s="1" t="s">
        <v>9</v>
      </c>
      <c r="C23" s="1" t="s">
        <v>25</v>
      </c>
      <c r="D23" s="1">
        <v>4335</v>
      </c>
      <c r="E23" s="1">
        <v>630</v>
      </c>
      <c r="F23" s="1">
        <v>622</v>
      </c>
      <c r="G23" s="24">
        <v>10872.56</v>
      </c>
      <c r="H23" s="7">
        <f t="shared" si="0"/>
        <v>2731050</v>
      </c>
    </row>
    <row r="24" spans="1:8" x14ac:dyDescent="0.25">
      <c r="A24" s="1" t="s">
        <v>13</v>
      </c>
      <c r="B24" s="1" t="s">
        <v>10</v>
      </c>
      <c r="C24" s="1" t="s">
        <v>24</v>
      </c>
      <c r="D24" s="1">
        <v>4003</v>
      </c>
      <c r="E24" s="1">
        <v>564</v>
      </c>
      <c r="F24" s="1">
        <v>115</v>
      </c>
      <c r="G24" s="24">
        <v>2221.8000000000002</v>
      </c>
      <c r="H24" s="7">
        <f t="shared" si="0"/>
        <v>2257692</v>
      </c>
    </row>
    <row r="25" spans="1:8" x14ac:dyDescent="0.25">
      <c r="A25" s="1" t="s">
        <v>13</v>
      </c>
      <c r="B25" s="1" t="s">
        <v>11</v>
      </c>
      <c r="C25" s="1" t="s">
        <v>26</v>
      </c>
      <c r="D25" s="1">
        <v>3007</v>
      </c>
      <c r="E25" s="1">
        <v>639</v>
      </c>
      <c r="F25" s="1">
        <v>205</v>
      </c>
      <c r="G25" s="24">
        <v>5280.8</v>
      </c>
      <c r="H25" s="7">
        <f t="shared" si="0"/>
        <v>1921473</v>
      </c>
    </row>
    <row r="26" spans="1:8" x14ac:dyDescent="0.25">
      <c r="A26" s="1" t="s">
        <v>14</v>
      </c>
      <c r="B26" s="1" t="s">
        <v>4</v>
      </c>
      <c r="C26" s="1" t="s">
        <v>26</v>
      </c>
      <c r="D26" s="1">
        <v>4582</v>
      </c>
      <c r="E26" s="1">
        <v>513</v>
      </c>
      <c r="F26" s="1">
        <v>301</v>
      </c>
      <c r="G26" s="24">
        <v>3876.88</v>
      </c>
      <c r="H26" s="7">
        <f t="shared" si="0"/>
        <v>2350566</v>
      </c>
    </row>
    <row r="27" spans="1:8" x14ac:dyDescent="0.25">
      <c r="A27" s="1" t="s">
        <v>14</v>
      </c>
      <c r="B27" s="1" t="s">
        <v>5</v>
      </c>
      <c r="C27" s="1" t="s">
        <v>27</v>
      </c>
      <c r="D27" s="1">
        <v>6769</v>
      </c>
      <c r="E27" s="1">
        <v>314</v>
      </c>
      <c r="F27" s="1">
        <v>201</v>
      </c>
      <c r="G27" s="24">
        <v>4253.16</v>
      </c>
      <c r="H27" s="7">
        <f t="shared" si="0"/>
        <v>2125466</v>
      </c>
    </row>
    <row r="28" spans="1:8" x14ac:dyDescent="0.25">
      <c r="A28" s="1" t="s">
        <v>14</v>
      </c>
      <c r="B28" s="1" t="s">
        <v>6</v>
      </c>
      <c r="C28" s="1" t="s">
        <v>26</v>
      </c>
      <c r="D28" s="1">
        <v>3777</v>
      </c>
      <c r="E28" s="1">
        <v>547</v>
      </c>
      <c r="F28" s="1">
        <v>496</v>
      </c>
      <c r="G28" s="24">
        <v>5932.1600000000008</v>
      </c>
      <c r="H28" s="7">
        <f t="shared" si="0"/>
        <v>2066019</v>
      </c>
    </row>
    <row r="29" spans="1:8" x14ac:dyDescent="0.25">
      <c r="A29" s="1" t="s">
        <v>14</v>
      </c>
      <c r="B29" s="1" t="s">
        <v>7</v>
      </c>
      <c r="C29" s="1" t="s">
        <v>24</v>
      </c>
      <c r="D29" s="1">
        <v>5990</v>
      </c>
      <c r="E29" s="1">
        <v>498</v>
      </c>
      <c r="F29" s="1">
        <v>460</v>
      </c>
      <c r="G29" s="24">
        <v>10156.800000000001</v>
      </c>
      <c r="H29" s="7">
        <f t="shared" si="0"/>
        <v>2983020</v>
      </c>
    </row>
    <row r="30" spans="1:8" x14ac:dyDescent="0.25">
      <c r="A30" s="1" t="s">
        <v>14</v>
      </c>
      <c r="B30" s="1" t="s">
        <v>8</v>
      </c>
      <c r="C30" s="1" t="s">
        <v>24</v>
      </c>
      <c r="D30" s="1">
        <v>5441</v>
      </c>
      <c r="E30" s="1">
        <v>667</v>
      </c>
      <c r="F30" s="1">
        <v>565</v>
      </c>
      <c r="G30" s="24">
        <v>14554.400000000001</v>
      </c>
      <c r="H30" s="7">
        <f t="shared" si="0"/>
        <v>3629147</v>
      </c>
    </row>
    <row r="31" spans="1:8" x14ac:dyDescent="0.25">
      <c r="A31" s="1" t="s">
        <v>14</v>
      </c>
      <c r="B31" s="1" t="s">
        <v>9</v>
      </c>
      <c r="C31" s="1" t="s">
        <v>26</v>
      </c>
      <c r="D31" s="1">
        <v>3155</v>
      </c>
      <c r="E31" s="1">
        <v>413</v>
      </c>
      <c r="F31" s="1">
        <v>574</v>
      </c>
      <c r="G31" s="24">
        <v>10033.52</v>
      </c>
      <c r="H31" s="7">
        <f t="shared" si="0"/>
        <v>1303015</v>
      </c>
    </row>
    <row r="32" spans="1:8" x14ac:dyDescent="0.25">
      <c r="A32" s="1" t="s">
        <v>14</v>
      </c>
      <c r="B32" s="1" t="s">
        <v>10</v>
      </c>
      <c r="C32" s="1" t="s">
        <v>26</v>
      </c>
      <c r="D32" s="1">
        <v>5079</v>
      </c>
      <c r="E32" s="1">
        <v>537</v>
      </c>
      <c r="F32" s="1">
        <v>252</v>
      </c>
      <c r="G32" s="24">
        <v>4868.6400000000003</v>
      </c>
      <c r="H32" s="7">
        <f t="shared" si="0"/>
        <v>2727423</v>
      </c>
    </row>
    <row r="33" spans="1:8" x14ac:dyDescent="0.25">
      <c r="A33" s="1" t="s">
        <v>14</v>
      </c>
      <c r="B33" s="1" t="s">
        <v>11</v>
      </c>
      <c r="C33" s="1" t="s">
        <v>24</v>
      </c>
      <c r="D33" s="1">
        <v>6203</v>
      </c>
      <c r="E33" s="1">
        <v>556</v>
      </c>
      <c r="F33" s="1">
        <v>447</v>
      </c>
      <c r="G33" s="24">
        <v>11514.720000000001</v>
      </c>
      <c r="H33" s="7">
        <f t="shared" si="0"/>
        <v>3448868</v>
      </c>
    </row>
    <row r="34" spans="1:8" x14ac:dyDescent="0.25">
      <c r="A34" s="1" t="s">
        <v>15</v>
      </c>
      <c r="B34" s="1" t="s">
        <v>4</v>
      </c>
      <c r="C34" s="1" t="s">
        <v>25</v>
      </c>
      <c r="D34" s="1">
        <v>6793</v>
      </c>
      <c r="E34" s="1">
        <v>648</v>
      </c>
      <c r="F34" s="1">
        <v>548</v>
      </c>
      <c r="G34" s="24">
        <v>7058.2400000000007</v>
      </c>
      <c r="H34" s="7">
        <f t="shared" si="0"/>
        <v>4401864</v>
      </c>
    </row>
    <row r="35" spans="1:8" x14ac:dyDescent="0.25">
      <c r="A35" s="1" t="s">
        <v>15</v>
      </c>
      <c r="B35" s="1" t="s">
        <v>5</v>
      </c>
      <c r="C35" s="1" t="s">
        <v>26</v>
      </c>
      <c r="D35" s="1">
        <v>5177</v>
      </c>
      <c r="E35" s="1">
        <v>454</v>
      </c>
      <c r="F35" s="1">
        <v>424</v>
      </c>
      <c r="G35" s="24">
        <v>8971.84</v>
      </c>
      <c r="H35" s="7">
        <f t="shared" si="0"/>
        <v>2350358</v>
      </c>
    </row>
    <row r="36" spans="1:8" x14ac:dyDescent="0.25">
      <c r="A36" s="1" t="s">
        <v>15</v>
      </c>
      <c r="B36" s="1" t="s">
        <v>6</v>
      </c>
      <c r="C36" s="1" t="s">
        <v>26</v>
      </c>
      <c r="D36" s="1">
        <v>3800</v>
      </c>
      <c r="E36" s="1">
        <v>367</v>
      </c>
      <c r="F36" s="1">
        <v>251</v>
      </c>
      <c r="G36" s="24">
        <v>3001.96</v>
      </c>
      <c r="H36" s="7">
        <f t="shared" si="0"/>
        <v>1394600</v>
      </c>
    </row>
    <row r="37" spans="1:8" x14ac:dyDescent="0.25">
      <c r="A37" s="1" t="s">
        <v>15</v>
      </c>
      <c r="B37" s="1" t="s">
        <v>7</v>
      </c>
      <c r="C37" s="1" t="s">
        <v>25</v>
      </c>
      <c r="D37" s="1">
        <v>6132</v>
      </c>
      <c r="E37" s="1">
        <v>376</v>
      </c>
      <c r="F37" s="1">
        <v>423</v>
      </c>
      <c r="G37" s="24">
        <v>9339.84</v>
      </c>
      <c r="H37" s="7">
        <f t="shared" si="0"/>
        <v>2305632</v>
      </c>
    </row>
    <row r="38" spans="1:8" x14ac:dyDescent="0.25">
      <c r="A38" s="1" t="s">
        <v>15</v>
      </c>
      <c r="B38" s="1" t="s">
        <v>8</v>
      </c>
      <c r="C38" s="1" t="s">
        <v>25</v>
      </c>
      <c r="D38" s="1">
        <v>3210</v>
      </c>
      <c r="E38" s="1">
        <v>700</v>
      </c>
      <c r="F38" s="1">
        <v>312</v>
      </c>
      <c r="G38" s="24">
        <v>8037.1200000000008</v>
      </c>
      <c r="H38" s="7">
        <f t="shared" si="0"/>
        <v>2247000</v>
      </c>
    </row>
    <row r="39" spans="1:8" x14ac:dyDescent="0.25">
      <c r="A39" s="1" t="s">
        <v>15</v>
      </c>
      <c r="B39" s="1" t="s">
        <v>9</v>
      </c>
      <c r="C39" s="1" t="s">
        <v>24</v>
      </c>
      <c r="D39" s="1">
        <v>4511</v>
      </c>
      <c r="E39" s="1">
        <v>394</v>
      </c>
      <c r="F39" s="1">
        <v>160</v>
      </c>
      <c r="G39" s="24">
        <v>2796.8</v>
      </c>
      <c r="H39" s="7">
        <f t="shared" si="0"/>
        <v>1777334</v>
      </c>
    </row>
    <row r="40" spans="1:8" x14ac:dyDescent="0.25">
      <c r="A40" s="1" t="s">
        <v>15</v>
      </c>
      <c r="B40" s="1" t="s">
        <v>10</v>
      </c>
      <c r="C40" s="1" t="s">
        <v>25</v>
      </c>
      <c r="D40" s="1">
        <v>5614</v>
      </c>
      <c r="E40" s="1">
        <v>352</v>
      </c>
      <c r="F40" s="1">
        <v>439</v>
      </c>
      <c r="G40" s="24">
        <v>8481.48</v>
      </c>
      <c r="H40" s="7">
        <f t="shared" si="0"/>
        <v>1976128</v>
      </c>
    </row>
    <row r="41" spans="1:8" x14ac:dyDescent="0.25">
      <c r="A41" s="1" t="s">
        <v>15</v>
      </c>
      <c r="B41" s="1" t="s">
        <v>11</v>
      </c>
      <c r="C41" s="1" t="s">
        <v>26</v>
      </c>
      <c r="D41" s="1">
        <v>3944</v>
      </c>
      <c r="E41" s="1">
        <v>501</v>
      </c>
      <c r="F41" s="1">
        <v>200</v>
      </c>
      <c r="G41" s="24">
        <v>5152</v>
      </c>
      <c r="H41" s="7">
        <f t="shared" si="0"/>
        <v>1975944</v>
      </c>
    </row>
    <row r="42" spans="1:8" x14ac:dyDescent="0.25">
      <c r="A42" s="1" t="s">
        <v>16</v>
      </c>
      <c r="B42" s="1" t="s">
        <v>4</v>
      </c>
      <c r="C42" s="1" t="s">
        <v>24</v>
      </c>
      <c r="D42" s="1">
        <v>4032</v>
      </c>
      <c r="E42" s="1">
        <v>664</v>
      </c>
      <c r="F42" s="1">
        <v>187</v>
      </c>
      <c r="G42" s="24">
        <v>2408.56</v>
      </c>
      <c r="H42" s="7">
        <f t="shared" si="0"/>
        <v>2677248</v>
      </c>
    </row>
    <row r="43" spans="1:8" x14ac:dyDescent="0.25">
      <c r="A43" s="1" t="s">
        <v>16</v>
      </c>
      <c r="B43" s="1" t="s">
        <v>5</v>
      </c>
      <c r="C43" s="1" t="s">
        <v>27</v>
      </c>
      <c r="D43" s="1">
        <v>3115</v>
      </c>
      <c r="E43" s="1">
        <v>592</v>
      </c>
      <c r="F43" s="1">
        <v>397</v>
      </c>
      <c r="G43" s="24">
        <v>8400.52</v>
      </c>
      <c r="H43" s="7">
        <f t="shared" si="0"/>
        <v>1844080</v>
      </c>
    </row>
    <row r="44" spans="1:8" x14ac:dyDescent="0.25">
      <c r="A44" s="1" t="s">
        <v>16</v>
      </c>
      <c r="B44" s="1" t="s">
        <v>6</v>
      </c>
      <c r="C44" s="1" t="s">
        <v>27</v>
      </c>
      <c r="D44" s="1">
        <v>5134</v>
      </c>
      <c r="E44" s="1">
        <v>322</v>
      </c>
      <c r="F44" s="1">
        <v>406</v>
      </c>
      <c r="G44" s="24">
        <v>4855.76</v>
      </c>
      <c r="H44" s="7">
        <f t="shared" si="0"/>
        <v>1653148</v>
      </c>
    </row>
    <row r="45" spans="1:8" x14ac:dyDescent="0.25">
      <c r="A45" s="1" t="s">
        <v>16</v>
      </c>
      <c r="B45" s="1" t="s">
        <v>7</v>
      </c>
      <c r="C45" s="1" t="s">
        <v>24</v>
      </c>
      <c r="D45" s="1">
        <v>5701</v>
      </c>
      <c r="E45" s="1">
        <v>459</v>
      </c>
      <c r="F45" s="1">
        <v>556</v>
      </c>
      <c r="G45" s="24">
        <v>12276.480000000001</v>
      </c>
      <c r="H45" s="7">
        <f t="shared" si="0"/>
        <v>2616759</v>
      </c>
    </row>
    <row r="46" spans="1:8" x14ac:dyDescent="0.25">
      <c r="A46" s="1" t="s">
        <v>16</v>
      </c>
      <c r="B46" s="1" t="s">
        <v>8</v>
      </c>
      <c r="C46" s="1" t="s">
        <v>24</v>
      </c>
      <c r="D46" s="1">
        <v>3882</v>
      </c>
      <c r="E46" s="1">
        <v>460</v>
      </c>
      <c r="F46" s="1">
        <v>237</v>
      </c>
      <c r="G46" s="24">
        <v>6105.1200000000008</v>
      </c>
      <c r="H46" s="7">
        <f t="shared" si="0"/>
        <v>1785720</v>
      </c>
    </row>
    <row r="47" spans="1:8" x14ac:dyDescent="0.25">
      <c r="A47" s="1" t="s">
        <v>16</v>
      </c>
      <c r="B47" s="1" t="s">
        <v>9</v>
      </c>
      <c r="C47" s="1" t="s">
        <v>25</v>
      </c>
      <c r="D47" s="1">
        <v>4175</v>
      </c>
      <c r="E47" s="1">
        <v>459</v>
      </c>
      <c r="F47" s="1">
        <v>340</v>
      </c>
      <c r="G47" s="24">
        <v>5943.2</v>
      </c>
      <c r="H47" s="7">
        <f t="shared" si="0"/>
        <v>1916325</v>
      </c>
    </row>
    <row r="48" spans="1:8" x14ac:dyDescent="0.25">
      <c r="A48" s="1" t="s">
        <v>16</v>
      </c>
      <c r="B48" s="1" t="s">
        <v>10</v>
      </c>
      <c r="C48" s="1" t="s">
        <v>26</v>
      </c>
      <c r="D48" s="1">
        <v>4583</v>
      </c>
      <c r="E48" s="1">
        <v>660</v>
      </c>
      <c r="F48" s="1">
        <v>158</v>
      </c>
      <c r="G48" s="24">
        <v>3052.56</v>
      </c>
      <c r="H48" s="7">
        <f t="shared" si="0"/>
        <v>3024780</v>
      </c>
    </row>
    <row r="49" spans="1:8" x14ac:dyDescent="0.25">
      <c r="A49" s="1" t="s">
        <v>16</v>
      </c>
      <c r="B49" s="1" t="s">
        <v>11</v>
      </c>
      <c r="C49" s="1" t="s">
        <v>27</v>
      </c>
      <c r="D49" s="1">
        <v>3231</v>
      </c>
      <c r="E49" s="1">
        <v>515</v>
      </c>
      <c r="F49" s="1">
        <v>559</v>
      </c>
      <c r="G49" s="24">
        <v>14399.84</v>
      </c>
      <c r="H49" s="7">
        <f t="shared" si="0"/>
        <v>1663965</v>
      </c>
    </row>
    <row r="50" spans="1:8" x14ac:dyDescent="0.25">
      <c r="A50" s="1" t="s">
        <v>17</v>
      </c>
      <c r="B50" s="1" t="s">
        <v>4</v>
      </c>
      <c r="C50" s="1" t="s">
        <v>24</v>
      </c>
      <c r="D50" s="1">
        <v>3173</v>
      </c>
      <c r="E50" s="1">
        <v>427</v>
      </c>
      <c r="F50" s="1">
        <v>102</v>
      </c>
      <c r="G50" s="24">
        <v>1313.76</v>
      </c>
      <c r="H50" s="7">
        <f t="shared" si="0"/>
        <v>1354871</v>
      </c>
    </row>
    <row r="51" spans="1:8" x14ac:dyDescent="0.25">
      <c r="A51" s="1" t="s">
        <v>17</v>
      </c>
      <c r="B51" s="1" t="s">
        <v>5</v>
      </c>
      <c r="C51" s="1" t="s">
        <v>24</v>
      </c>
      <c r="D51" s="1">
        <v>5724</v>
      </c>
      <c r="E51" s="1">
        <v>376</v>
      </c>
      <c r="F51" s="1">
        <v>369</v>
      </c>
      <c r="G51" s="24">
        <v>7808.04</v>
      </c>
      <c r="H51" s="7">
        <f t="shared" si="0"/>
        <v>2152224</v>
      </c>
    </row>
    <row r="52" spans="1:8" x14ac:dyDescent="0.25">
      <c r="A52" s="1" t="s">
        <v>17</v>
      </c>
      <c r="B52" s="1" t="s">
        <v>6</v>
      </c>
      <c r="C52" s="1" t="s">
        <v>27</v>
      </c>
      <c r="D52" s="1">
        <v>6103</v>
      </c>
      <c r="E52" s="1">
        <v>661</v>
      </c>
      <c r="F52" s="1">
        <v>418</v>
      </c>
      <c r="G52" s="24">
        <v>4999.2800000000007</v>
      </c>
      <c r="H52" s="7">
        <f t="shared" si="0"/>
        <v>4034083</v>
      </c>
    </row>
    <row r="53" spans="1:8" x14ac:dyDescent="0.25">
      <c r="A53" s="1" t="s">
        <v>17</v>
      </c>
      <c r="B53" s="1" t="s">
        <v>7</v>
      </c>
      <c r="C53" s="1" t="s">
        <v>27</v>
      </c>
      <c r="D53" s="1">
        <v>6785</v>
      </c>
      <c r="E53" s="1">
        <v>435</v>
      </c>
      <c r="F53" s="1">
        <v>682</v>
      </c>
      <c r="G53" s="24">
        <v>15058.560000000001</v>
      </c>
      <c r="H53" s="7">
        <f t="shared" si="0"/>
        <v>2951475</v>
      </c>
    </row>
    <row r="54" spans="1:8" x14ac:dyDescent="0.25">
      <c r="A54" s="1" t="s">
        <v>17</v>
      </c>
      <c r="B54" s="1" t="s">
        <v>8</v>
      </c>
      <c r="C54" s="1" t="s">
        <v>27</v>
      </c>
      <c r="D54" s="1">
        <v>3027</v>
      </c>
      <c r="E54" s="1">
        <v>407</v>
      </c>
      <c r="F54" s="1">
        <v>438</v>
      </c>
      <c r="G54" s="24">
        <v>11282.880000000001</v>
      </c>
      <c r="H54" s="7">
        <f t="shared" si="0"/>
        <v>1231989</v>
      </c>
    </row>
    <row r="55" spans="1:8" x14ac:dyDescent="0.25">
      <c r="A55" s="1" t="s">
        <v>17</v>
      </c>
      <c r="B55" s="1" t="s">
        <v>9</v>
      </c>
      <c r="C55" s="1" t="s">
        <v>27</v>
      </c>
      <c r="D55" s="1">
        <v>5016</v>
      </c>
      <c r="E55" s="1">
        <v>681</v>
      </c>
      <c r="F55" s="1">
        <v>487</v>
      </c>
      <c r="G55" s="24">
        <v>8512.76</v>
      </c>
      <c r="H55" s="7">
        <f t="shared" si="0"/>
        <v>3415896</v>
      </c>
    </row>
    <row r="56" spans="1:8" x14ac:dyDescent="0.25">
      <c r="A56" s="1" t="s">
        <v>17</v>
      </c>
      <c r="B56" s="1" t="s">
        <v>10</v>
      </c>
      <c r="C56" s="1" t="s">
        <v>27</v>
      </c>
      <c r="D56" s="1">
        <v>3827</v>
      </c>
      <c r="E56" s="1">
        <v>527</v>
      </c>
      <c r="F56" s="1">
        <v>272</v>
      </c>
      <c r="G56" s="24">
        <v>5255.04</v>
      </c>
      <c r="H56" s="7">
        <f t="shared" si="0"/>
        <v>2016829</v>
      </c>
    </row>
    <row r="57" spans="1:8" x14ac:dyDescent="0.25">
      <c r="A57" s="1" t="s">
        <v>17</v>
      </c>
      <c r="B57" s="1" t="s">
        <v>11</v>
      </c>
      <c r="C57" s="1" t="s">
        <v>26</v>
      </c>
      <c r="D57" s="1">
        <v>5032</v>
      </c>
      <c r="E57" s="1">
        <v>387</v>
      </c>
      <c r="F57" s="1">
        <v>224</v>
      </c>
      <c r="G57" s="24">
        <v>5770.2400000000007</v>
      </c>
      <c r="H57" s="7">
        <f t="shared" si="0"/>
        <v>1947384</v>
      </c>
    </row>
    <row r="58" spans="1:8" x14ac:dyDescent="0.25">
      <c r="A58" s="1" t="s">
        <v>18</v>
      </c>
      <c r="B58" s="1" t="s">
        <v>4</v>
      </c>
      <c r="C58" s="1" t="s">
        <v>24</v>
      </c>
      <c r="D58" s="1">
        <v>3997</v>
      </c>
      <c r="E58" s="1">
        <v>453</v>
      </c>
      <c r="F58" s="1">
        <v>664</v>
      </c>
      <c r="G58" s="24">
        <v>8552.32</v>
      </c>
      <c r="H58" s="7">
        <f t="shared" si="0"/>
        <v>1810641</v>
      </c>
    </row>
    <row r="59" spans="1:8" x14ac:dyDescent="0.25">
      <c r="A59" s="1" t="s">
        <v>18</v>
      </c>
      <c r="B59" s="1" t="s">
        <v>5</v>
      </c>
      <c r="C59" s="1" t="s">
        <v>25</v>
      </c>
      <c r="D59" s="1">
        <v>5920</v>
      </c>
      <c r="E59" s="1">
        <v>374</v>
      </c>
      <c r="F59" s="1">
        <v>599</v>
      </c>
      <c r="G59" s="24">
        <v>12674.84</v>
      </c>
      <c r="H59" s="7">
        <f t="shared" si="0"/>
        <v>2214080</v>
      </c>
    </row>
    <row r="60" spans="1:8" x14ac:dyDescent="0.25">
      <c r="A60" s="1" t="s">
        <v>18</v>
      </c>
      <c r="B60" s="1" t="s">
        <v>6</v>
      </c>
      <c r="C60" s="1" t="s">
        <v>25</v>
      </c>
      <c r="D60" s="1">
        <v>6481</v>
      </c>
      <c r="E60" s="1">
        <v>365</v>
      </c>
      <c r="F60" s="1">
        <v>668</v>
      </c>
      <c r="G60" s="24">
        <v>7989.2800000000007</v>
      </c>
      <c r="H60" s="7">
        <f t="shared" si="0"/>
        <v>2365565</v>
      </c>
    </row>
    <row r="61" spans="1:8" x14ac:dyDescent="0.25">
      <c r="A61" s="1" t="s">
        <v>18</v>
      </c>
      <c r="B61" s="1" t="s">
        <v>7</v>
      </c>
      <c r="C61" s="1" t="s">
        <v>26</v>
      </c>
      <c r="D61" s="1">
        <v>5501</v>
      </c>
      <c r="E61" s="1">
        <v>588</v>
      </c>
      <c r="F61" s="1">
        <v>538</v>
      </c>
      <c r="G61" s="24">
        <v>11879.04</v>
      </c>
      <c r="H61" s="7">
        <f t="shared" si="0"/>
        <v>3234588</v>
      </c>
    </row>
    <row r="62" spans="1:8" x14ac:dyDescent="0.25">
      <c r="A62" s="1" t="s">
        <v>18</v>
      </c>
      <c r="B62" s="1" t="s">
        <v>8</v>
      </c>
      <c r="C62" s="1" t="s">
        <v>25</v>
      </c>
      <c r="D62" s="1">
        <v>6949</v>
      </c>
      <c r="E62" s="1">
        <v>542</v>
      </c>
      <c r="F62" s="1">
        <v>205</v>
      </c>
      <c r="G62" s="24">
        <v>5280.8</v>
      </c>
      <c r="H62" s="7">
        <f t="shared" si="0"/>
        <v>3766358</v>
      </c>
    </row>
    <row r="63" spans="1:8" x14ac:dyDescent="0.25">
      <c r="A63" s="1" t="s">
        <v>18</v>
      </c>
      <c r="B63" s="1" t="s">
        <v>9</v>
      </c>
      <c r="C63" s="1" t="s">
        <v>25</v>
      </c>
      <c r="D63" s="1">
        <v>5439</v>
      </c>
      <c r="E63" s="1">
        <v>535</v>
      </c>
      <c r="F63" s="1">
        <v>488</v>
      </c>
      <c r="G63" s="24">
        <v>8530.24</v>
      </c>
      <c r="H63" s="7">
        <f t="shared" si="0"/>
        <v>2909865</v>
      </c>
    </row>
    <row r="64" spans="1:8" x14ac:dyDescent="0.25">
      <c r="A64" s="1" t="s">
        <v>18</v>
      </c>
      <c r="B64" s="1" t="s">
        <v>10</v>
      </c>
      <c r="C64" s="1" t="s">
        <v>27</v>
      </c>
      <c r="D64" s="1">
        <v>5709</v>
      </c>
      <c r="E64" s="1">
        <v>514</v>
      </c>
      <c r="F64" s="1">
        <v>355</v>
      </c>
      <c r="G64" s="24">
        <v>6858.6</v>
      </c>
      <c r="H64" s="7">
        <f t="shared" si="0"/>
        <v>2934426</v>
      </c>
    </row>
    <row r="65" spans="1:8" x14ac:dyDescent="0.25">
      <c r="A65" s="1" t="s">
        <v>18</v>
      </c>
      <c r="B65" s="1" t="s">
        <v>11</v>
      </c>
      <c r="C65" s="1" t="s">
        <v>26</v>
      </c>
      <c r="D65" s="1">
        <v>5706</v>
      </c>
      <c r="E65" s="1">
        <v>566</v>
      </c>
      <c r="F65" s="1">
        <v>537</v>
      </c>
      <c r="G65" s="24">
        <v>13833.12</v>
      </c>
      <c r="H65" s="7">
        <f t="shared" si="0"/>
        <v>3229596</v>
      </c>
    </row>
    <row r="66" spans="1:8" x14ac:dyDescent="0.25">
      <c r="A66" s="1" t="s">
        <v>19</v>
      </c>
      <c r="B66" s="1" t="s">
        <v>4</v>
      </c>
      <c r="C66" s="1" t="s">
        <v>27</v>
      </c>
      <c r="D66" s="1">
        <v>3307</v>
      </c>
      <c r="E66" s="1">
        <v>409</v>
      </c>
      <c r="F66" s="1">
        <v>350</v>
      </c>
      <c r="G66" s="24">
        <v>4508</v>
      </c>
      <c r="H66" s="7">
        <f t="shared" si="0"/>
        <v>1352563</v>
      </c>
    </row>
    <row r="67" spans="1:8" x14ac:dyDescent="0.25">
      <c r="A67" s="1" t="s">
        <v>19</v>
      </c>
      <c r="B67" s="1" t="s">
        <v>5</v>
      </c>
      <c r="C67" s="1" t="s">
        <v>24</v>
      </c>
      <c r="D67" s="1">
        <v>6277</v>
      </c>
      <c r="E67" s="1">
        <v>505</v>
      </c>
      <c r="F67" s="1">
        <v>412</v>
      </c>
      <c r="G67" s="24">
        <v>8717.92</v>
      </c>
      <c r="H67" s="7">
        <f t="shared" ref="H67:H97" si="1">E67*D67</f>
        <v>3169885</v>
      </c>
    </row>
    <row r="68" spans="1:8" x14ac:dyDescent="0.25">
      <c r="A68" s="1" t="s">
        <v>19</v>
      </c>
      <c r="B68" s="1" t="s">
        <v>6</v>
      </c>
      <c r="C68" s="1" t="s">
        <v>25</v>
      </c>
      <c r="D68" s="1">
        <v>6941</v>
      </c>
      <c r="E68" s="1">
        <v>429</v>
      </c>
      <c r="F68" s="1">
        <v>561</v>
      </c>
      <c r="G68" s="24">
        <v>6709.56</v>
      </c>
      <c r="H68" s="7">
        <f t="shared" si="1"/>
        <v>2977689</v>
      </c>
    </row>
    <row r="69" spans="1:8" x14ac:dyDescent="0.25">
      <c r="A69" s="1" t="s">
        <v>19</v>
      </c>
      <c r="B69" s="1" t="s">
        <v>7</v>
      </c>
      <c r="C69" s="1" t="s">
        <v>27</v>
      </c>
      <c r="D69" s="1">
        <v>3788</v>
      </c>
      <c r="E69" s="1">
        <v>460</v>
      </c>
      <c r="F69" s="1">
        <v>213</v>
      </c>
      <c r="G69" s="24">
        <v>4703.04</v>
      </c>
      <c r="H69" s="7">
        <f t="shared" si="1"/>
        <v>1742480</v>
      </c>
    </row>
    <row r="70" spans="1:8" x14ac:dyDescent="0.25">
      <c r="A70" s="1" t="s">
        <v>19</v>
      </c>
      <c r="B70" s="1" t="s">
        <v>8</v>
      </c>
      <c r="C70" s="1" t="s">
        <v>26</v>
      </c>
      <c r="D70" s="1">
        <v>4421</v>
      </c>
      <c r="E70" s="1">
        <v>420</v>
      </c>
      <c r="F70" s="1">
        <v>360</v>
      </c>
      <c r="G70" s="24">
        <v>9273.6</v>
      </c>
      <c r="H70" s="7">
        <f t="shared" si="1"/>
        <v>1856820</v>
      </c>
    </row>
    <row r="71" spans="1:8" x14ac:dyDescent="0.25">
      <c r="A71" s="1" t="s">
        <v>19</v>
      </c>
      <c r="B71" s="1" t="s">
        <v>9</v>
      </c>
      <c r="C71" s="1" t="s">
        <v>27</v>
      </c>
      <c r="D71" s="1">
        <v>6364</v>
      </c>
      <c r="E71" s="1">
        <v>579</v>
      </c>
      <c r="F71" s="1">
        <v>214</v>
      </c>
      <c r="G71" s="24">
        <v>3740.7200000000003</v>
      </c>
      <c r="H71" s="7">
        <f t="shared" si="1"/>
        <v>3684756</v>
      </c>
    </row>
    <row r="72" spans="1:8" x14ac:dyDescent="0.25">
      <c r="A72" s="1" t="s">
        <v>19</v>
      </c>
      <c r="B72" s="1" t="s">
        <v>10</v>
      </c>
      <c r="C72" s="1" t="s">
        <v>25</v>
      </c>
      <c r="D72" s="1">
        <v>4347</v>
      </c>
      <c r="E72" s="1">
        <v>407</v>
      </c>
      <c r="F72" s="1">
        <v>243</v>
      </c>
      <c r="G72" s="24">
        <v>4694.76</v>
      </c>
      <c r="H72" s="7">
        <f t="shared" si="1"/>
        <v>1769229</v>
      </c>
    </row>
    <row r="73" spans="1:8" x14ac:dyDescent="0.25">
      <c r="A73" s="1" t="s">
        <v>19</v>
      </c>
      <c r="B73" s="1" t="s">
        <v>11</v>
      </c>
      <c r="C73" s="1" t="s">
        <v>25</v>
      </c>
      <c r="D73" s="1">
        <v>4691</v>
      </c>
      <c r="E73" s="1">
        <v>641</v>
      </c>
      <c r="F73" s="1">
        <v>341</v>
      </c>
      <c r="G73" s="24">
        <v>8784.16</v>
      </c>
      <c r="H73" s="7">
        <f t="shared" si="1"/>
        <v>3006931</v>
      </c>
    </row>
    <row r="74" spans="1:8" x14ac:dyDescent="0.25">
      <c r="A74" s="1" t="s">
        <v>20</v>
      </c>
      <c r="B74" s="1" t="s">
        <v>4</v>
      </c>
      <c r="C74" s="1" t="s">
        <v>25</v>
      </c>
      <c r="D74" s="1">
        <v>4560</v>
      </c>
      <c r="E74" s="1">
        <v>449</v>
      </c>
      <c r="F74" s="1">
        <v>432</v>
      </c>
      <c r="G74" s="24">
        <v>5564.1600000000008</v>
      </c>
      <c r="H74" s="7">
        <f t="shared" si="1"/>
        <v>2047440</v>
      </c>
    </row>
    <row r="75" spans="1:8" x14ac:dyDescent="0.25">
      <c r="A75" s="1" t="s">
        <v>20</v>
      </c>
      <c r="B75" s="1" t="s">
        <v>5</v>
      </c>
      <c r="C75" s="1" t="s">
        <v>26</v>
      </c>
      <c r="D75" s="1">
        <v>5765</v>
      </c>
      <c r="E75" s="1">
        <v>661</v>
      </c>
      <c r="F75" s="1">
        <v>310</v>
      </c>
      <c r="G75" s="24">
        <v>6559.6</v>
      </c>
      <c r="H75" s="7">
        <f t="shared" si="1"/>
        <v>3810665</v>
      </c>
    </row>
    <row r="76" spans="1:8" x14ac:dyDescent="0.25">
      <c r="A76" s="1" t="s">
        <v>20</v>
      </c>
      <c r="B76" s="1" t="s">
        <v>6</v>
      </c>
      <c r="C76" s="1" t="s">
        <v>24</v>
      </c>
      <c r="D76" s="1">
        <v>3180</v>
      </c>
      <c r="E76" s="1">
        <v>328</v>
      </c>
      <c r="F76" s="1">
        <v>370</v>
      </c>
      <c r="G76" s="24">
        <v>4425.2000000000007</v>
      </c>
      <c r="H76" s="7">
        <f t="shared" si="1"/>
        <v>1043040</v>
      </c>
    </row>
    <row r="77" spans="1:8" x14ac:dyDescent="0.25">
      <c r="A77" s="1" t="s">
        <v>20</v>
      </c>
      <c r="B77" s="1" t="s">
        <v>7</v>
      </c>
      <c r="C77" s="1" t="s">
        <v>25</v>
      </c>
      <c r="D77" s="1">
        <v>4006</v>
      </c>
      <c r="E77" s="1">
        <v>659</v>
      </c>
      <c r="F77" s="1">
        <v>649</v>
      </c>
      <c r="G77" s="24">
        <v>14329.920000000002</v>
      </c>
      <c r="H77" s="7">
        <f t="shared" si="1"/>
        <v>2639954</v>
      </c>
    </row>
    <row r="78" spans="1:8" x14ac:dyDescent="0.25">
      <c r="A78" s="1" t="s">
        <v>20</v>
      </c>
      <c r="B78" s="1" t="s">
        <v>8</v>
      </c>
      <c r="C78" s="1" t="s">
        <v>27</v>
      </c>
      <c r="D78" s="1">
        <v>6085</v>
      </c>
      <c r="E78" s="1">
        <v>412</v>
      </c>
      <c r="F78" s="1">
        <v>231</v>
      </c>
      <c r="G78" s="24">
        <v>5950.56</v>
      </c>
      <c r="H78" s="7">
        <f t="shared" si="1"/>
        <v>2507020</v>
      </c>
    </row>
    <row r="79" spans="1:8" x14ac:dyDescent="0.25">
      <c r="A79" s="1" t="s">
        <v>20</v>
      </c>
      <c r="B79" s="1" t="s">
        <v>9</v>
      </c>
      <c r="C79" s="1" t="s">
        <v>26</v>
      </c>
      <c r="D79" s="1">
        <v>5807</v>
      </c>
      <c r="E79" s="1">
        <v>537</v>
      </c>
      <c r="F79" s="1">
        <v>647</v>
      </c>
      <c r="G79" s="24">
        <v>11309.56</v>
      </c>
      <c r="H79" s="7">
        <f t="shared" si="1"/>
        <v>3118359</v>
      </c>
    </row>
    <row r="80" spans="1:8" x14ac:dyDescent="0.25">
      <c r="A80" s="1" t="s">
        <v>20</v>
      </c>
      <c r="B80" s="1" t="s">
        <v>10</v>
      </c>
      <c r="C80" s="1" t="s">
        <v>25</v>
      </c>
      <c r="D80" s="1">
        <v>3212</v>
      </c>
      <c r="E80" s="1">
        <v>638</v>
      </c>
      <c r="F80" s="1">
        <v>368</v>
      </c>
      <c r="G80" s="24">
        <v>7109.76</v>
      </c>
      <c r="H80" s="7">
        <f t="shared" si="1"/>
        <v>2049256</v>
      </c>
    </row>
    <row r="81" spans="1:8" x14ac:dyDescent="0.25">
      <c r="A81" s="1" t="s">
        <v>20</v>
      </c>
      <c r="B81" s="1" t="s">
        <v>11</v>
      </c>
      <c r="C81" s="1" t="s">
        <v>25</v>
      </c>
      <c r="D81" s="1">
        <v>4831</v>
      </c>
      <c r="E81" s="1">
        <v>605</v>
      </c>
      <c r="F81" s="1">
        <v>575</v>
      </c>
      <c r="G81" s="24">
        <v>14812</v>
      </c>
      <c r="H81" s="7">
        <f t="shared" si="1"/>
        <v>2922755</v>
      </c>
    </row>
    <row r="82" spans="1:8" x14ac:dyDescent="0.25">
      <c r="A82" s="1" t="s">
        <v>21</v>
      </c>
      <c r="B82" s="1" t="s">
        <v>4</v>
      </c>
      <c r="C82" s="1" t="s">
        <v>26</v>
      </c>
      <c r="D82" s="1">
        <v>4644</v>
      </c>
      <c r="E82" s="1">
        <v>508</v>
      </c>
      <c r="F82" s="1">
        <v>497</v>
      </c>
      <c r="G82" s="24">
        <v>6401.3600000000006</v>
      </c>
      <c r="H82" s="7">
        <f t="shared" si="1"/>
        <v>2359152</v>
      </c>
    </row>
    <row r="83" spans="1:8" x14ac:dyDescent="0.25">
      <c r="A83" s="1" t="s">
        <v>21</v>
      </c>
      <c r="B83" s="1" t="s">
        <v>5</v>
      </c>
      <c r="C83" s="1" t="s">
        <v>25</v>
      </c>
      <c r="D83" s="1">
        <v>4123</v>
      </c>
      <c r="E83" s="1">
        <v>579</v>
      </c>
      <c r="F83" s="1">
        <v>495</v>
      </c>
      <c r="G83" s="24">
        <v>10474.200000000001</v>
      </c>
      <c r="H83" s="7">
        <f t="shared" si="1"/>
        <v>2387217</v>
      </c>
    </row>
    <row r="84" spans="1:8" x14ac:dyDescent="0.25">
      <c r="A84" s="1" t="s">
        <v>21</v>
      </c>
      <c r="B84" s="1" t="s">
        <v>6</v>
      </c>
      <c r="C84" s="1" t="s">
        <v>25</v>
      </c>
      <c r="D84" s="1">
        <v>6448</v>
      </c>
      <c r="E84" s="1">
        <v>569</v>
      </c>
      <c r="F84" s="1">
        <v>487</v>
      </c>
      <c r="G84" s="24">
        <v>5824.52</v>
      </c>
      <c r="H84" s="7">
        <f t="shared" si="1"/>
        <v>3668912</v>
      </c>
    </row>
    <row r="85" spans="1:8" x14ac:dyDescent="0.25">
      <c r="A85" s="1" t="s">
        <v>21</v>
      </c>
      <c r="B85" s="1" t="s">
        <v>7</v>
      </c>
      <c r="C85" s="1" t="s">
        <v>27</v>
      </c>
      <c r="D85" s="1">
        <v>6188</v>
      </c>
      <c r="E85" s="1">
        <v>634</v>
      </c>
      <c r="F85" s="1">
        <v>315</v>
      </c>
      <c r="G85" s="24">
        <v>6955.2000000000007</v>
      </c>
      <c r="H85" s="7">
        <f t="shared" si="1"/>
        <v>3923192</v>
      </c>
    </row>
    <row r="86" spans="1:8" x14ac:dyDescent="0.25">
      <c r="A86" s="1" t="s">
        <v>21</v>
      </c>
      <c r="B86" s="1" t="s">
        <v>8</v>
      </c>
      <c r="C86" s="1" t="s">
        <v>27</v>
      </c>
      <c r="D86" s="1">
        <v>6737</v>
      </c>
      <c r="E86" s="1">
        <v>390</v>
      </c>
      <c r="F86" s="1">
        <v>513</v>
      </c>
      <c r="G86" s="24">
        <v>13214.880000000001</v>
      </c>
      <c r="H86" s="7">
        <f t="shared" si="1"/>
        <v>2627430</v>
      </c>
    </row>
    <row r="87" spans="1:8" x14ac:dyDescent="0.25">
      <c r="A87" s="1" t="s">
        <v>21</v>
      </c>
      <c r="B87" s="1" t="s">
        <v>9</v>
      </c>
      <c r="C87" s="1" t="s">
        <v>27</v>
      </c>
      <c r="D87" s="1">
        <v>5368</v>
      </c>
      <c r="E87" s="1">
        <v>368</v>
      </c>
      <c r="F87" s="1">
        <v>318</v>
      </c>
      <c r="G87" s="24">
        <v>5558.64</v>
      </c>
      <c r="H87" s="7">
        <f t="shared" si="1"/>
        <v>1975424</v>
      </c>
    </row>
    <row r="88" spans="1:8" x14ac:dyDescent="0.25">
      <c r="A88" s="1" t="s">
        <v>21</v>
      </c>
      <c r="B88" s="1" t="s">
        <v>10</v>
      </c>
      <c r="C88" s="1" t="s">
        <v>27</v>
      </c>
      <c r="D88" s="1">
        <v>3634</v>
      </c>
      <c r="E88" s="1">
        <v>369</v>
      </c>
      <c r="F88" s="1">
        <v>271</v>
      </c>
      <c r="G88" s="24">
        <v>5235.72</v>
      </c>
      <c r="H88" s="7">
        <f t="shared" si="1"/>
        <v>1340946</v>
      </c>
    </row>
    <row r="89" spans="1:8" x14ac:dyDescent="0.25">
      <c r="A89" s="1" t="s">
        <v>21</v>
      </c>
      <c r="B89" s="1" t="s">
        <v>11</v>
      </c>
      <c r="C89" s="1" t="s">
        <v>27</v>
      </c>
      <c r="D89" s="1">
        <v>6183</v>
      </c>
      <c r="E89" s="1">
        <v>417</v>
      </c>
      <c r="F89" s="1">
        <v>195</v>
      </c>
      <c r="G89" s="24">
        <v>5023.2000000000007</v>
      </c>
      <c r="H89" s="7">
        <f t="shared" si="1"/>
        <v>2578311</v>
      </c>
    </row>
    <row r="90" spans="1:8" x14ac:dyDescent="0.25">
      <c r="A90" s="1" t="s">
        <v>22</v>
      </c>
      <c r="B90" s="1" t="s">
        <v>4</v>
      </c>
      <c r="C90" s="1" t="s">
        <v>26</v>
      </c>
      <c r="D90" s="1">
        <v>5883</v>
      </c>
      <c r="E90" s="1">
        <v>523</v>
      </c>
      <c r="F90" s="1">
        <v>450</v>
      </c>
      <c r="G90" s="24">
        <v>5796</v>
      </c>
      <c r="H90" s="7">
        <f t="shared" si="1"/>
        <v>3076809</v>
      </c>
    </row>
    <row r="91" spans="1:8" x14ac:dyDescent="0.25">
      <c r="A91" s="1" t="s">
        <v>22</v>
      </c>
      <c r="B91" s="1" t="s">
        <v>5</v>
      </c>
      <c r="C91" s="1" t="s">
        <v>26</v>
      </c>
      <c r="D91" s="1">
        <v>4605</v>
      </c>
      <c r="E91" s="1">
        <v>539</v>
      </c>
      <c r="F91" s="1">
        <v>610</v>
      </c>
      <c r="G91" s="24">
        <v>12907.6</v>
      </c>
      <c r="H91" s="7">
        <f t="shared" si="1"/>
        <v>2482095</v>
      </c>
    </row>
    <row r="92" spans="1:8" x14ac:dyDescent="0.25">
      <c r="A92" s="1" t="s">
        <v>22</v>
      </c>
      <c r="B92" s="1" t="s">
        <v>6</v>
      </c>
      <c r="C92" s="1" t="s">
        <v>24</v>
      </c>
      <c r="D92" s="1">
        <v>4317</v>
      </c>
      <c r="E92" s="1">
        <v>434</v>
      </c>
      <c r="F92" s="1">
        <v>224</v>
      </c>
      <c r="G92" s="24">
        <v>2679.04</v>
      </c>
      <c r="H92" s="7">
        <f t="shared" si="1"/>
        <v>1873578</v>
      </c>
    </row>
    <row r="93" spans="1:8" x14ac:dyDescent="0.25">
      <c r="A93" s="1" t="s">
        <v>22</v>
      </c>
      <c r="B93" s="1" t="s">
        <v>7</v>
      </c>
      <c r="C93" s="1" t="s">
        <v>25</v>
      </c>
      <c r="D93" s="1">
        <v>4679</v>
      </c>
      <c r="E93" s="1">
        <v>674</v>
      </c>
      <c r="F93" s="1">
        <v>445</v>
      </c>
      <c r="G93" s="24">
        <v>9825.6</v>
      </c>
      <c r="H93" s="7">
        <f t="shared" si="1"/>
        <v>3153646</v>
      </c>
    </row>
    <row r="94" spans="1:8" x14ac:dyDescent="0.25">
      <c r="A94" s="1" t="s">
        <v>22</v>
      </c>
      <c r="B94" s="1" t="s">
        <v>8</v>
      </c>
      <c r="C94" s="1" t="s">
        <v>24</v>
      </c>
      <c r="D94" s="1">
        <v>5633</v>
      </c>
      <c r="E94" s="1">
        <v>675</v>
      </c>
      <c r="F94" s="1">
        <v>192</v>
      </c>
      <c r="G94" s="24">
        <v>4945.92</v>
      </c>
      <c r="H94" s="7">
        <f t="shared" si="1"/>
        <v>3802275</v>
      </c>
    </row>
    <row r="95" spans="1:8" x14ac:dyDescent="0.25">
      <c r="A95" s="1" t="s">
        <v>22</v>
      </c>
      <c r="B95" s="1" t="s">
        <v>9</v>
      </c>
      <c r="C95" s="1" t="s">
        <v>24</v>
      </c>
      <c r="D95" s="1">
        <v>4327</v>
      </c>
      <c r="E95" s="1">
        <v>368</v>
      </c>
      <c r="F95" s="1">
        <v>254</v>
      </c>
      <c r="G95" s="24">
        <v>4439.92</v>
      </c>
      <c r="H95" s="7">
        <f t="shared" si="1"/>
        <v>1592336</v>
      </c>
    </row>
    <row r="96" spans="1:8" x14ac:dyDescent="0.25">
      <c r="A96" s="1" t="s">
        <v>22</v>
      </c>
      <c r="B96" s="1" t="s">
        <v>10</v>
      </c>
      <c r="C96" s="1" t="s">
        <v>24</v>
      </c>
      <c r="D96" s="1">
        <v>3903</v>
      </c>
      <c r="E96" s="1">
        <v>356</v>
      </c>
      <c r="F96" s="1">
        <v>177</v>
      </c>
      <c r="G96" s="24">
        <v>3419.64</v>
      </c>
      <c r="H96" s="7">
        <f t="shared" si="1"/>
        <v>1389468</v>
      </c>
    </row>
    <row r="97" spans="1:8" x14ac:dyDescent="0.25">
      <c r="A97" s="1" t="s">
        <v>22</v>
      </c>
      <c r="B97" s="1" t="s">
        <v>11</v>
      </c>
      <c r="C97" s="1" t="s">
        <v>27</v>
      </c>
      <c r="D97" s="1">
        <v>6343</v>
      </c>
      <c r="E97" s="1">
        <v>337</v>
      </c>
      <c r="F97" s="1">
        <v>354</v>
      </c>
      <c r="G97" s="24">
        <v>9119.0400000000009</v>
      </c>
      <c r="H97" s="7">
        <f t="shared" si="1"/>
        <v>2137591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Support</vt:lpstr>
      <vt:lpstr>Raw_Data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Priyendra.Kumar</dc:creator>
  <cp:lastModifiedBy>Priyendra.Kumar</cp:lastModifiedBy>
  <dcterms:created xsi:type="dcterms:W3CDTF">2017-11-11T09:22:18Z</dcterms:created>
  <dcterms:modified xsi:type="dcterms:W3CDTF">2018-02-18T10:40:04Z</dcterms:modified>
</cp:coreProperties>
</file>